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ILL" sheetId="1" r:id="rId4"/>
    <sheet state="visible" name="CLICK" sheetId="2" r:id="rId5"/>
    <sheet state="visible" name="NBNK" sheetId="3" r:id="rId6"/>
    <sheet state="visible" name="MELIUZ" sheetId="4" r:id="rId7"/>
    <sheet state="visible" name="PIX" sheetId="5" r:id="rId8"/>
    <sheet state="visible" name="AZUL" sheetId="6" r:id="rId9"/>
    <sheet state="visible" name="PP" sheetId="7" r:id="rId10"/>
    <sheet state="visible" name="AME" sheetId="8" r:id="rId11"/>
    <sheet state="visible" name="C6" sheetId="9" r:id="rId12"/>
  </sheets>
  <definedNames>
    <definedName hidden="1" localSheetId="0" name="_xlnm._FilterDatabase">WILL!$D$1:$D$951</definedName>
    <definedName hidden="1" localSheetId="2" name="_xlnm._FilterDatabase">NBNK!$D$1:$D$1794</definedName>
    <definedName hidden="1" localSheetId="3" name="_xlnm._FilterDatabase">MELIUZ!$D$1:$D$105</definedName>
    <definedName hidden="1" localSheetId="4" name="_xlnm._FilterDatabase">PIX!$B$1:$B$1990</definedName>
    <definedName hidden="1" localSheetId="5" name="_xlnm._FilterDatabase">AZUL!$D$1:$D$1318</definedName>
    <definedName hidden="1" localSheetId="6" name="_xlnm._FilterDatabase">PP!$D$1:$D$163</definedName>
    <definedName hidden="1" localSheetId="8" name="_xlnm._FilterDatabase">'C6'!$D$1:$D$155</definedName>
  </definedNames>
  <calcPr/>
</workbook>
</file>

<file path=xl/sharedStrings.xml><?xml version="1.0" encoding="utf-8"?>
<sst xmlns="http://schemas.openxmlformats.org/spreadsheetml/2006/main" count="34412" uniqueCount="3130">
  <si>
    <t>date</t>
  </si>
  <si>
    <t>card</t>
  </si>
  <si>
    <t>description</t>
  </si>
  <si>
    <t>category</t>
  </si>
  <si>
    <t>entity</t>
  </si>
  <si>
    <t>price</t>
  </si>
  <si>
    <t>reference</t>
  </si>
  <si>
    <t>WILL</t>
  </si>
  <si>
    <t>99POP ASSINATURA</t>
  </si>
  <si>
    <t>TRANSPORT</t>
  </si>
  <si>
    <t>NOUS</t>
  </si>
  <si>
    <t>JAN &lt;22&gt;</t>
  </si>
  <si>
    <t>janvier</t>
  </si>
  <si>
    <t>FOOD</t>
  </si>
  <si>
    <t>99POP</t>
  </si>
  <si>
    <t>PAGAMENTO FATURA</t>
  </si>
  <si>
    <t>PAYMENT</t>
  </si>
  <si>
    <t>CARD</t>
  </si>
  <si>
    <t>SUPER ECONOMIA</t>
  </si>
  <si>
    <t>GROCERY</t>
  </si>
  <si>
    <t>FEV &lt;22&gt;</t>
  </si>
  <si>
    <t>février</t>
  </si>
  <si>
    <t>SUPER DEL RIO</t>
  </si>
  <si>
    <t>BRKFST</t>
  </si>
  <si>
    <t>SEI LA</t>
  </si>
  <si>
    <t>COCA</t>
  </si>
  <si>
    <t>LALA</t>
  </si>
  <si>
    <t>AMERICANAS</t>
  </si>
  <si>
    <t>MOI</t>
  </si>
  <si>
    <t>SUPER BARAO</t>
  </si>
  <si>
    <t>ALMOCO REST GOIANO</t>
  </si>
  <si>
    <t>SUPER GOL</t>
  </si>
  <si>
    <t>SUPER RAIO</t>
  </si>
  <si>
    <t>SUPER PAINEIRAS</t>
  </si>
  <si>
    <t>PAO DE QUEIJO</t>
  </si>
  <si>
    <t>SUPER BRETAS</t>
  </si>
  <si>
    <t>SUPER APARECIDA</t>
  </si>
  <si>
    <t>MARS &lt;22&gt;</t>
  </si>
  <si>
    <t>mars</t>
  </si>
  <si>
    <t xml:space="preserve">TITULO CB LALA &lt;&gt; GEAP - IOF </t>
  </si>
  <si>
    <t>BILL</t>
  </si>
  <si>
    <t>OBLIGATION</t>
  </si>
  <si>
    <t>TITULO CB LALA &lt;&gt; GEAP - ENCARGOS</t>
  </si>
  <si>
    <t>TITULO CB LALA &lt;&gt; GEAP</t>
  </si>
  <si>
    <t>IOF</t>
  </si>
  <si>
    <t>ENCARGOS TITULO</t>
  </si>
  <si>
    <t>TITULO</t>
  </si>
  <si>
    <t>PAG*MARCOSOLIVEIRACAR</t>
  </si>
  <si>
    <t>UBER</t>
  </si>
  <si>
    <t>OCULOS SHEIN  1/3</t>
  </si>
  <si>
    <t>GIFT</t>
  </si>
  <si>
    <t>ADVANCE</t>
  </si>
  <si>
    <t>OCULOS SHEIN  2/3</t>
  </si>
  <si>
    <t>AVRIL &lt;22&gt;</t>
  </si>
  <si>
    <t>avril</t>
  </si>
  <si>
    <t>BESTEIRA</t>
  </si>
  <si>
    <t>FONE RETORNO  1/2</t>
  </si>
  <si>
    <t>SUPER PRO BRASIL LGOIANA</t>
  </si>
  <si>
    <t>BIG MAC ARAGUAIA</t>
  </si>
  <si>
    <t>99POP CASA</t>
  </si>
  <si>
    <t>MINEIRO</t>
  </si>
  <si>
    <t>ALGO PERTO DO BARAO</t>
  </si>
  <si>
    <t>PANIFICADORA</t>
  </si>
  <si>
    <t>SUPER BARAO + C</t>
  </si>
  <si>
    <t>SUPER PRO BRASIL</t>
  </si>
  <si>
    <t>OCULOS SHEIN  3/3</t>
  </si>
  <si>
    <t>MAI &lt;22&gt;</t>
  </si>
  <si>
    <t>mai</t>
  </si>
  <si>
    <t>FONE RETORNO  2/2</t>
  </si>
  <si>
    <t>VOLLEY-LANCHE</t>
  </si>
  <si>
    <t>SUPER PIPOCA</t>
  </si>
  <si>
    <t>PAMONHA</t>
  </si>
  <si>
    <t>EMPRESTIMO 322.41</t>
  </si>
  <si>
    <t>EXCHANGE</t>
  </si>
  <si>
    <t>REPASSE PARA MIM</t>
  </si>
  <si>
    <t>SPOTIFY</t>
  </si>
  <si>
    <t>LEISURE</t>
  </si>
  <si>
    <t>RCRG ULTRAGAZ</t>
  </si>
  <si>
    <t>NEEDS</t>
  </si>
  <si>
    <t>GELO MEU NIVER</t>
  </si>
  <si>
    <t>EMPRESTIMO 350</t>
  </si>
  <si>
    <t>JUNE &lt;22&gt;</t>
  </si>
  <si>
    <t>june</t>
  </si>
  <si>
    <t>PIX</t>
  </si>
  <si>
    <t>DEPOSIT</t>
  </si>
  <si>
    <t>PSEUDO-NIVER VOVO</t>
  </si>
  <si>
    <t>SUPER RAIO DO SOL</t>
  </si>
  <si>
    <t>MNDY-BRKFST ENROLADINHO</t>
  </si>
  <si>
    <t>AMERICANAS 2 PRINGLES</t>
  </si>
  <si>
    <t>JUI &lt;22&gt;</t>
  </si>
  <si>
    <t>juillet</t>
  </si>
  <si>
    <t>SUPER BARAO CHURRAS NIVER SOGRO</t>
  </si>
  <si>
    <t>AOÛT &lt;22&gt;</t>
  </si>
  <si>
    <t>août</t>
  </si>
  <si>
    <t>AMERICANAS CHOCOLATE</t>
  </si>
  <si>
    <t>PIZZA DECENTE E BARATA</t>
  </si>
  <si>
    <t>BLUSINHA 17H CENTURY</t>
  </si>
  <si>
    <t>MILKY MOO TEMPEST</t>
  </si>
  <si>
    <t>SEPT &lt;22&gt;</t>
  </si>
  <si>
    <t>septembre</t>
  </si>
  <si>
    <t>CONTROLE XBOX SERIES 1/5</t>
  </si>
  <si>
    <t>UBER GIGI VOLEI PARA CASA</t>
  </si>
  <si>
    <t>UBER GIGI VOLEI PARA CASA DELA</t>
  </si>
  <si>
    <t>TEMAKI + 12 HOT ROLLS KANI</t>
  </si>
  <si>
    <t>FONTE CORSAIR CX650</t>
  </si>
  <si>
    <t>CONTROLE XBOX SERIES 2/5</t>
  </si>
  <si>
    <t>OCT &lt;22&gt;</t>
  </si>
  <si>
    <t>octobre</t>
  </si>
  <si>
    <t>SUPER RENASCER</t>
  </si>
  <si>
    <t>PRESENTE PARA VOCÊ, SUA ESQUISIIIIIIIIIIIIIIITA</t>
  </si>
  <si>
    <t>UBER FLAMBOYANT &gt; CASA DELA POS-CALDAS</t>
  </si>
  <si>
    <t>CONTROLE XBOX SERIES 3/5</t>
  </si>
  <si>
    <t>NOV &lt;22&gt;</t>
  </si>
  <si>
    <t>novembre</t>
  </si>
  <si>
    <t>CADEIRA CONSERTO ARANHA 1/2</t>
  </si>
  <si>
    <t>UBER NOTE 11 PRO 5G</t>
  </si>
  <si>
    <t>99MOTO CASA XUXU</t>
  </si>
  <si>
    <t>GOLD PASS CLASH OF CLANS</t>
  </si>
  <si>
    <t>SUPER ATACAREJO</t>
  </si>
  <si>
    <t>DEC &lt;22&gt;</t>
  </si>
  <si>
    <t>decembre</t>
  </si>
  <si>
    <t>SALDO IFOOD PELO PP</t>
  </si>
  <si>
    <t>CONTROLE XBOX SERIES 4/5</t>
  </si>
  <si>
    <t>CADEIRA CONSERTO ARANHA 2/2</t>
  </si>
  <si>
    <t>GESABI XMAS</t>
  </si>
  <si>
    <t>SUPER PAO DE ACUCAR - AMERICANAS</t>
  </si>
  <si>
    <t>IFOOD PARA</t>
  </si>
  <si>
    <t>PARA</t>
  </si>
  <si>
    <t>CABO 20M CAT5E PARA A XUXU</t>
  </si>
  <si>
    <t>CONTROLE XBOX SERIES 5/5</t>
  </si>
  <si>
    <t>JAN &lt;23&gt;</t>
  </si>
  <si>
    <t>SUPER BARATEIRO</t>
  </si>
  <si>
    <t>RACAO 1/2</t>
  </si>
  <si>
    <t>CABO SATA</t>
  </si>
  <si>
    <t>RDR2 EPIC GAMES 1/4</t>
  </si>
  <si>
    <t>IFOOD</t>
  </si>
  <si>
    <t>RAQUETE MOSQUITO</t>
  </si>
  <si>
    <t>GIFT CARD GPLAY GESABI</t>
  </si>
  <si>
    <t>DISTRIBUIDORA</t>
  </si>
  <si>
    <t>VIAGEM CARNAVAL SALVADOR 2024 1/5</t>
  </si>
  <si>
    <t>PADARIA</t>
  </si>
  <si>
    <t>JANTINHA</t>
  </si>
  <si>
    <t>PEPSI LATA</t>
  </si>
  <si>
    <t>FEV &lt;23&gt;</t>
  </si>
  <si>
    <t>fevrier</t>
  </si>
  <si>
    <t>SHEIN 1/3</t>
  </si>
  <si>
    <t>SHOPPE 1/3</t>
  </si>
  <si>
    <t>MARMITA</t>
  </si>
  <si>
    <t>SORVETINHO COM O XUXU</t>
  </si>
  <si>
    <t>RACAO 2/2</t>
  </si>
  <si>
    <t>PASTEL DA FEIRA</t>
  </si>
  <si>
    <t>COQUINHA GELADA</t>
  </si>
  <si>
    <t>RDR2 EPIC GAMES 2/4</t>
  </si>
  <si>
    <t>IFOOD BURGER KING</t>
  </si>
  <si>
    <t>VIAGEM CARNAVAL SALVADOR 2024 2/5</t>
  </si>
  <si>
    <t>BATATA FRIA MEIO MEME</t>
  </si>
  <si>
    <t>LANCHE</t>
  </si>
  <si>
    <t>SKIN GÓTICA TREVOSA FORTNITE 1/2</t>
  </si>
  <si>
    <t>ICE</t>
  </si>
  <si>
    <t>O BOTICARIO 1/4</t>
  </si>
  <si>
    <t>MARS &lt;23&gt;</t>
  </si>
  <si>
    <t>AMERICANAS 1/2</t>
  </si>
  <si>
    <t>AMAZON 1/3</t>
  </si>
  <si>
    <t>SHEIN 2/3</t>
  </si>
  <si>
    <t>SHOPEE 1/3</t>
  </si>
  <si>
    <t>DAFITI</t>
  </si>
  <si>
    <t>SHOPPE 2/3</t>
  </si>
  <si>
    <t>DAFITI 1/2</t>
  </si>
  <si>
    <t>RDR2 EPIC GAMES 3/4</t>
  </si>
  <si>
    <t>VIAGEM CARNAVAL SALVADOR 2024 3/5</t>
  </si>
  <si>
    <t>SKIN GÓTICA TREVOSA FORTNITE 2/2</t>
  </si>
  <si>
    <t>O BOTICARIO 2/4</t>
  </si>
  <si>
    <t>AVRIL &lt;23&gt;</t>
  </si>
  <si>
    <t>AMERICANAS 2/2</t>
  </si>
  <si>
    <t>AMAZON 2/3</t>
  </si>
  <si>
    <t>SHEIN 3/3</t>
  </si>
  <si>
    <t>SHOPEE 2/3</t>
  </si>
  <si>
    <t>SHOPPE 3/3</t>
  </si>
  <si>
    <t>DAFITI 2/2</t>
  </si>
  <si>
    <t>99 POP</t>
  </si>
  <si>
    <t>RDR2 EPIC GAMES 4/4</t>
  </si>
  <si>
    <t>VIAGEM CARNAVAL SALVADOR 2024 4/5</t>
  </si>
  <si>
    <t>O BOTICARIO 3/4</t>
  </si>
  <si>
    <t>MAI &lt;23&gt;</t>
  </si>
  <si>
    <t>AMAZON 3/3</t>
  </si>
  <si>
    <t>SHOPEE 3/3</t>
  </si>
  <si>
    <t>VIAGEM CARNAVAL SALVADOR 2024 5/5</t>
  </si>
  <si>
    <t>AMAZON</t>
  </si>
  <si>
    <t>AMAZON PRIME</t>
  </si>
  <si>
    <t>O BOTICARIO 4/4</t>
  </si>
  <si>
    <t>JUNE &lt;23&gt;</t>
  </si>
  <si>
    <t>99APP</t>
  </si>
  <si>
    <t>IFOOD MERCADO</t>
  </si>
  <si>
    <t>IFOOD CLUB</t>
  </si>
  <si>
    <t>JUI &lt;23&gt;</t>
  </si>
  <si>
    <t>AMERICANAS GOTEIRA 1/3</t>
  </si>
  <si>
    <t>AMAZON GOTEIRA 1/5</t>
  </si>
  <si>
    <t>SHEIN 1/2</t>
  </si>
  <si>
    <t>SHEIN 1/4</t>
  </si>
  <si>
    <t>2 * SSD NVME 256GB + MINI DDR4 8GB + FIZZ 1/3</t>
  </si>
  <si>
    <t>FIZZ PRO 1/3</t>
  </si>
  <si>
    <t>RECARGA</t>
  </si>
  <si>
    <t>AÔUT &lt;23&gt;</t>
  </si>
  <si>
    <t>aôut</t>
  </si>
  <si>
    <t>AMERICANAS GOTEIRA 2/3</t>
  </si>
  <si>
    <t>AMAZON GOTEIRA 2/5</t>
  </si>
  <si>
    <t>SHEIN 2/2</t>
  </si>
  <si>
    <t>SHEIN 2/4</t>
  </si>
  <si>
    <t>AMAZON PANELA + TRANSPORTE RUBY 1/4</t>
  </si>
  <si>
    <t>2 * SSD NVME 256GB + MINI DDR4 8GB + FIZZ 2/3</t>
  </si>
  <si>
    <t>FIZZ PRO 2/3</t>
  </si>
  <si>
    <t>AMERICANAS GOTEIRA 3/3</t>
  </si>
  <si>
    <t>SEPT &lt;23&gt;</t>
  </si>
  <si>
    <t>AMAZON GOTEIRA 3/5</t>
  </si>
  <si>
    <t>FIZZ REDLINE 5% OFF 1/3</t>
  </si>
  <si>
    <t>FIZZ REDLINE 15% OFF 1/3</t>
  </si>
  <si>
    <t>MENSALIDADE LIBRAS 2</t>
  </si>
  <si>
    <t>SHEIN 3/4</t>
  </si>
  <si>
    <t>AMAZON PANELA + TRANSPORTE RUBY 2/4</t>
  </si>
  <si>
    <t>2 * SSD NVME 256GB + MINI DDR4 8GB + FIZZ 3/3</t>
  </si>
  <si>
    <t>FIZZ PRO 3/3</t>
  </si>
  <si>
    <t>PIX PELO PICPAY</t>
  </si>
  <si>
    <t>TECLADO MITRA PT-RED 1/2</t>
  </si>
  <si>
    <t>FORTNITE ECO KIT 1/2</t>
  </si>
  <si>
    <t>LOGITECH G435 1/5</t>
  </si>
  <si>
    <t>FORTNITE 30 GESABI</t>
  </si>
  <si>
    <t>GESABI</t>
  </si>
  <si>
    <t>OCT &lt;23&gt;</t>
  </si>
  <si>
    <t>AMAZON GOTEIRA 4/5</t>
  </si>
  <si>
    <t>IFOOD CHURRASCO</t>
  </si>
  <si>
    <t>IFOOD REFEICOES</t>
  </si>
  <si>
    <t>IFOOD SORVETERIA</t>
  </si>
  <si>
    <t>IFOOD PICANHA</t>
  </si>
  <si>
    <t>IFOOD LANCHONETE</t>
  </si>
  <si>
    <t>MAIS UM PIX 1/3</t>
  </si>
  <si>
    <t>FIZZ REDLINE 5% OFF 2/3</t>
  </si>
  <si>
    <t>FIZZ REDLINE 15% OFF 2/3</t>
  </si>
  <si>
    <t>MENSALIDADE LIBRAS 3</t>
  </si>
  <si>
    <t>ESTORNO IFOOD</t>
  </si>
  <si>
    <t>SHEIN 4/4</t>
  </si>
  <si>
    <t>AMAZON PANELA + TRANSPORTE RUBY 3/4</t>
  </si>
  <si>
    <t>99MOTO</t>
  </si>
  <si>
    <t>AMAZON MEIAO</t>
  </si>
  <si>
    <t>GIGI</t>
  </si>
  <si>
    <t>SHOPPEE 1/3</t>
  </si>
  <si>
    <t>TECLADO MITRA PT-RED 2/2</t>
  </si>
  <si>
    <t>FORTNITE ECO KIT 2/2</t>
  </si>
  <si>
    <t>IFOOD SUPER</t>
  </si>
  <si>
    <t>LOGITECH G435 2/5</t>
  </si>
  <si>
    <t>NOV &lt;23&gt;</t>
  </si>
  <si>
    <t>AMAZON GOTEIRA 5/5</t>
  </si>
  <si>
    <t>IFOOD FEIJOADA</t>
  </si>
  <si>
    <t>MAIS UM PIX 2/3</t>
  </si>
  <si>
    <t>FIZZ REDLINE 5% OFF 3/3</t>
  </si>
  <si>
    <t>FIZZ REDLINE 15% OFF 3/3</t>
  </si>
  <si>
    <t>MENSALIDADE LIBRAS 4</t>
  </si>
  <si>
    <t>MAIS UM OUTRO PIX 1/4</t>
  </si>
  <si>
    <t>AMAZON PANELA + TRANSPORTE RUBY 4/4</t>
  </si>
  <si>
    <t>SHOPPEE 2/3</t>
  </si>
  <si>
    <t>TIM</t>
  </si>
  <si>
    <t>LOGITECH G435 3/5</t>
  </si>
  <si>
    <t>PARAMOUNT+ VIA PRIME</t>
  </si>
  <si>
    <t>DEC &lt;23&gt;</t>
  </si>
  <si>
    <t>MAIS UM PIX 3/3</t>
  </si>
  <si>
    <t>MENSALIDADE LIBRAS 5</t>
  </si>
  <si>
    <t>MAIS UM OUTRO PIX 2/4</t>
  </si>
  <si>
    <t>O FAMOSO 1/4</t>
  </si>
  <si>
    <t>AMAZON COMPRAS</t>
  </si>
  <si>
    <t>SHOPPEE 3/3</t>
  </si>
  <si>
    <t>ESTORNO PARCIAL SHOPEE</t>
  </si>
  <si>
    <t>AMAZON 1/2</t>
  </si>
  <si>
    <t>LOGITECH G435 4/5</t>
  </si>
  <si>
    <t>AMAZON PRIME PARAMOUNT+</t>
  </si>
  <si>
    <t>SHOPEE 1/2</t>
  </si>
  <si>
    <t>JAN &lt;24&gt;</t>
  </si>
  <si>
    <t>MAIS UM OUTRO PIX 3/4</t>
  </si>
  <si>
    <t>O FAMOSO 2/4</t>
  </si>
  <si>
    <t>PIX DE 600 1/3</t>
  </si>
  <si>
    <t>AMERICANAS 1/3</t>
  </si>
  <si>
    <t>TIM RECARGA</t>
  </si>
  <si>
    <t>AMAZON 2/2</t>
  </si>
  <si>
    <t>LOGITECH G435 5/5</t>
  </si>
  <si>
    <t>SHOPEE 2/2</t>
  </si>
  <si>
    <t>FEV &lt;24&gt;</t>
  </si>
  <si>
    <t>MAIS UM OUTRO PIX 4/4</t>
  </si>
  <si>
    <t>O FAMOSO 3/4</t>
  </si>
  <si>
    <t>O IMBATIVEL PIX 1/3</t>
  </si>
  <si>
    <t>PIX DE 600 2/3</t>
  </si>
  <si>
    <t>AMAZON PRIME ALUGUEL</t>
  </si>
  <si>
    <t>AMERICANAS 2/3</t>
  </si>
  <si>
    <t>MARS &lt;24&gt;</t>
  </si>
  <si>
    <t>PICPAY IFOOD CARD</t>
  </si>
  <si>
    <t>MENSALIDADE LIBRAS 8 1/4</t>
  </si>
  <si>
    <t>O FAMOSO 4/4</t>
  </si>
  <si>
    <t>O IMBATIVEL PIX 2/3</t>
  </si>
  <si>
    <t>SHOPEE ESTORNO</t>
  </si>
  <si>
    <t>PIX DE 600 3/3</t>
  </si>
  <si>
    <t>AMAZONPRIME</t>
  </si>
  <si>
    <t>PIX FEV 1/10</t>
  </si>
  <si>
    <t>TITULO AGUA 12/23</t>
  </si>
  <si>
    <t>AMERICANAS 3/3</t>
  </si>
  <si>
    <t>99APP RECARGA</t>
  </si>
  <si>
    <t>ESTORNO AMERICANAS</t>
  </si>
  <si>
    <t>ESTORNO AMAZONPRIME ANUAL</t>
  </si>
  <si>
    <t>REVERSAL</t>
  </si>
  <si>
    <t>AVRIL &lt;24&gt;</t>
  </si>
  <si>
    <t>O IMBATIVEL PIX 3/3</t>
  </si>
  <si>
    <t>MENSALIDADE LIBRAS 8 2/4</t>
  </si>
  <si>
    <t>PIX JAN 1/8</t>
  </si>
  <si>
    <t>PIX FEV 2/10</t>
  </si>
  <si>
    <t>RECARGA TIM</t>
  </si>
  <si>
    <t>MAI &lt;24&gt;</t>
  </si>
  <si>
    <t>MENSALIDADE LIBRAS 8 3/4</t>
  </si>
  <si>
    <t>99PAY PIX 1/3</t>
  </si>
  <si>
    <t>PIX JAN 2/8</t>
  </si>
  <si>
    <t>PIX FEV 3/10</t>
  </si>
  <si>
    <t>JUNE &lt;24&gt;</t>
  </si>
  <si>
    <t>MENSALIDADE LIBRAS 8 4/4</t>
  </si>
  <si>
    <t>99PAY PIX 2/3</t>
  </si>
  <si>
    <t>PIX MAI 1/12</t>
  </si>
  <si>
    <t>PIX JAN 3/8</t>
  </si>
  <si>
    <t>PIX FEV 4/10</t>
  </si>
  <si>
    <t>MENSALIDADE LIBRAS 12 1/6</t>
  </si>
  <si>
    <t>JUI &lt;24&gt;</t>
  </si>
  <si>
    <t>jui</t>
  </si>
  <si>
    <t>99PAY PIX 3/3</t>
  </si>
  <si>
    <t>PIX MAI 2/12</t>
  </si>
  <si>
    <t>PIX JAN 4/8</t>
  </si>
  <si>
    <t>PIX FEV 5/10</t>
  </si>
  <si>
    <t>MENSALIDADE LIBRAS 12 2/6</t>
  </si>
  <si>
    <t>AOÛT &lt;24&gt;</t>
  </si>
  <si>
    <t>PIX MAI 3/12</t>
  </si>
  <si>
    <t>PIX JAN 5/8</t>
  </si>
  <si>
    <t>PIX FEV 6/10</t>
  </si>
  <si>
    <t>MENSALIDADE LIBRAS 12 3/6</t>
  </si>
  <si>
    <t>SEPT &lt;24&gt;</t>
  </si>
  <si>
    <t>PIX MAI 4/12</t>
  </si>
  <si>
    <t>PIX JAN 6/8</t>
  </si>
  <si>
    <t>PIX FEV 7/10</t>
  </si>
  <si>
    <t>OCT &lt;24&gt;</t>
  </si>
  <si>
    <t>MENSALIDADE LIBRAS 12 4/6</t>
  </si>
  <si>
    <t>MENSALIDADE LIBRAS 15 1/12</t>
  </si>
  <si>
    <t>PIX MAI 5/12</t>
  </si>
  <si>
    <t>PIX JAN 7/8</t>
  </si>
  <si>
    <t>PIX FEV 8/10</t>
  </si>
  <si>
    <t>NETFLIX</t>
  </si>
  <si>
    <t>ALI CONTROLE GAMESIR 1/4</t>
  </si>
  <si>
    <t>MENSALIDADE LIBRAS 12 5/6</t>
  </si>
  <si>
    <t>NOV &lt;24&gt;</t>
  </si>
  <si>
    <t>MENSALIDADE LIBRAS 15 2/12</t>
  </si>
  <si>
    <t>PIX MAI 6/12</t>
  </si>
  <si>
    <t>PIX JAN 8/8</t>
  </si>
  <si>
    <t>PIX FEV 9/10</t>
  </si>
  <si>
    <t>PIX SEI LA 1/3</t>
  </si>
  <si>
    <t>ALI CONTROLE GAMESIR 2/4</t>
  </si>
  <si>
    <t>MENSALIDADE LIBRAS 12 6/6</t>
  </si>
  <si>
    <t>DEC &lt;24&gt;</t>
  </si>
  <si>
    <t>MENSALIDADE LIBRAS 15 3/12</t>
  </si>
  <si>
    <t>MENSALIDADE LIBRAS 17 1/10</t>
  </si>
  <si>
    <t>PIX NOV 1/6</t>
  </si>
  <si>
    <t>PIX MAI 7/12</t>
  </si>
  <si>
    <t>PIX FEV 10/10</t>
  </si>
  <si>
    <t>AQUARELA GESABI NATAL 1/9</t>
  </si>
  <si>
    <t>PIX SEI LA 2/3</t>
  </si>
  <si>
    <t>TITULO ENERGIA 28/11</t>
  </si>
  <si>
    <t>ALI CONTROLE GAMESIR 3/4</t>
  </si>
  <si>
    <t>PRESENTE GESABI</t>
  </si>
  <si>
    <t>JAN &lt;25&gt;</t>
  </si>
  <si>
    <t>MENSALIDADE LIBRAS 15 4/12</t>
  </si>
  <si>
    <t>MENSALIDADE LIBRAS 18 1/9</t>
  </si>
  <si>
    <t>TITULO ENERGIA 12/12</t>
  </si>
  <si>
    <t>MENSALIDADE LIBRAS 17 2/10</t>
  </si>
  <si>
    <t>PIX NOV 2/6</t>
  </si>
  <si>
    <t>PIX MAI 8/12</t>
  </si>
  <si>
    <t>AQUARELA GESABI NATAL 2/9</t>
  </si>
  <si>
    <t>PIX SEI LA 3/3</t>
  </si>
  <si>
    <t>ALI CONTROLE GAMESIR 4/4</t>
  </si>
  <si>
    <t>MENSALIDADE LIBRAS 15 5/12</t>
  </si>
  <si>
    <t>FEV &lt;25&gt;</t>
  </si>
  <si>
    <t>MENSALIDADE LIBRAS 18 2/9</t>
  </si>
  <si>
    <t>MENSALIDADE LIBRAS 19 1/9</t>
  </si>
  <si>
    <t>MENSALIDADE LIBRAS 17 3/10</t>
  </si>
  <si>
    <t>PIX NOV 3/6</t>
  </si>
  <si>
    <t>PIX MAI 9/12</t>
  </si>
  <si>
    <t>AQUARELA GESABI NATAL 3/9</t>
  </si>
  <si>
    <t>MENSALIDADE LIBRAS 15 6/12</t>
  </si>
  <si>
    <t>MARS &lt;25&gt;</t>
  </si>
  <si>
    <t>MENSALIDADE LIBRAS 18 3/9</t>
  </si>
  <si>
    <t>MENSALIDADE LIBRAS 19 2/9</t>
  </si>
  <si>
    <t>MENSALIDADE LIBRAS 17 4/10</t>
  </si>
  <si>
    <t>PIX NOV 4/6</t>
  </si>
  <si>
    <t>PIX MAI 10/12</t>
  </si>
  <si>
    <t>AQUARELA GESABI NATAL 4/9</t>
  </si>
  <si>
    <t>MENSALIDADE LIBRAS 15 7/12</t>
  </si>
  <si>
    <t>AVRIL &lt;25&gt;</t>
  </si>
  <si>
    <t>MENSALIDADE LIBRAS 18 4/9</t>
  </si>
  <si>
    <t>MENSALIDADE LIBRAS 19 3/9</t>
  </si>
  <si>
    <t>MENSALIDADE LIBRAS 21 1/3</t>
  </si>
  <si>
    <t>MENSALIDADE PEDAGOGIA 15 1/3</t>
  </si>
  <si>
    <t>MENSALIDADE LIBRAS 17 5/10</t>
  </si>
  <si>
    <t>PIX NOV 5/6</t>
  </si>
  <si>
    <t>PIX MAI 11/12</t>
  </si>
  <si>
    <t>AQUARELA GESABI NATAL 5/9</t>
  </si>
  <si>
    <t>MENSALIDADE LIBRAS 15 8/12</t>
  </si>
  <si>
    <t>MAI &lt;25&gt;</t>
  </si>
  <si>
    <t>MENSALIDADE LIBRAS 18 5/9</t>
  </si>
  <si>
    <t>MENSALIDADE LIBRAS 19 4/9</t>
  </si>
  <si>
    <t>MENSALIDADE LIBRAS 21 2/3</t>
  </si>
  <si>
    <t>MENSALIDADE PEDAGOGIA 15 2/3</t>
  </si>
  <si>
    <t>MENSALIDADE LIBRAS 23</t>
  </si>
  <si>
    <t>MENSALIDADE PEDAGOGIA 17</t>
  </si>
  <si>
    <t>MENSALIDADE LIBRAS 17 6/10</t>
  </si>
  <si>
    <t>PIX NOV 6/6</t>
  </si>
  <si>
    <t>PIX MAI 12/12</t>
  </si>
  <si>
    <t>AQUARELA GESABI NATAL 6/9</t>
  </si>
  <si>
    <t>MENSALIDADE LIBRAS 15 9/12</t>
  </si>
  <si>
    <t>JUNE &lt;25&gt;</t>
  </si>
  <si>
    <t>MENSALIDADE LIBRAS 18 6/9</t>
  </si>
  <si>
    <t>MENSALIDADE LIBRAS 19 5/9</t>
  </si>
  <si>
    <t>MENSALIDADE LIBRAS 24</t>
  </si>
  <si>
    <t>MENSALIDADE LIBRAS 21 3/3</t>
  </si>
  <si>
    <t>MENSALIDADE PEDAGOGIA 15 3/3</t>
  </si>
  <si>
    <t>MENSALIDADE LIBRAS 17 7/10</t>
  </si>
  <si>
    <t>AQUARELA GESABI NATAL 7/9</t>
  </si>
  <si>
    <t>MENSALIDADE LIBRAS 15 10/12</t>
  </si>
  <si>
    <t>JUI &lt;25&gt;</t>
  </si>
  <si>
    <t>MENSALIDADE LIBRAS 18 7/9</t>
  </si>
  <si>
    <t>MENSALIDADE LIBRAS 19 6/9</t>
  </si>
  <si>
    <t>MENSALIDADE LIBRAS 17 8/10</t>
  </si>
  <si>
    <t>AQUARELA GESABI NATAL 8/9</t>
  </si>
  <si>
    <t>MENSALIDADE LIBRAS 15 11/12</t>
  </si>
  <si>
    <t>AOÛT &lt;25&gt;</t>
  </si>
  <si>
    <t>MENSALIDADE LIBRAS 18 8/9</t>
  </si>
  <si>
    <t>MENSALIDADE LIBRAS 19 7/9</t>
  </si>
  <si>
    <t>MENSALIDADE LIBRAS 17 9/10</t>
  </si>
  <si>
    <t>AQUARELA GESABI NATAL 9/9</t>
  </si>
  <si>
    <t>MENSALIDADE LIBRAS 15 12/12</t>
  </si>
  <si>
    <t>SEPT &lt;25&gt;</t>
  </si>
  <si>
    <t>MENSALIDADE LIBRAS 18 9/9</t>
  </si>
  <si>
    <t>MENSALIDADE LIBRAS 19 8/9</t>
  </si>
  <si>
    <t>MENSALIDADE LIBRAS 17 10/10</t>
  </si>
  <si>
    <t>MENSALIDADE LIBRAS 19 9/9</t>
  </si>
  <si>
    <t>OCT &lt;25&gt;</t>
  </si>
  <si>
    <t>CLICK</t>
  </si>
  <si>
    <t>DROGARIA</t>
  </si>
  <si>
    <t>PLANE TICKET 2 GYN -&gt; CGH 1/4</t>
  </si>
  <si>
    <t>BUS TICKET PJY -&gt; GYN 1/4</t>
  </si>
  <si>
    <t>POMADA DROGARIA</t>
  </si>
  <si>
    <t>5 PALHETAS SHOPEE</t>
  </si>
  <si>
    <t>CHAVEIRO</t>
  </si>
  <si>
    <t>SUPER LEVE</t>
  </si>
  <si>
    <t>PADARIA NIVER XUXU</t>
  </si>
  <si>
    <t>PLANE TICKET 2 GYN -&gt; CGH 2/4</t>
  </si>
  <si>
    <t>BUS TICKET PJY -&gt; GYN 2/4</t>
  </si>
  <si>
    <t>PP IFOOD GIFT CARD</t>
  </si>
  <si>
    <t>SITPASS</t>
  </si>
  <si>
    <t>IFOOD PIZZA ANTECIPADO NIVER 16</t>
  </si>
  <si>
    <t>SHOPEE HEINZ</t>
  </si>
  <si>
    <t>SHOPEE COMBO 1/3</t>
  </si>
  <si>
    <t>BERMUDA E REGATA</t>
  </si>
  <si>
    <t>CASQUINHAS</t>
  </si>
  <si>
    <t>PELUCIA GOLPES</t>
  </si>
  <si>
    <t>BET</t>
  </si>
  <si>
    <t>PUTA QUE PARIU RESTAURANTE</t>
  </si>
  <si>
    <t>ESFREGAO DE BANHO</t>
  </si>
  <si>
    <t>FIFINE A8</t>
  </si>
  <si>
    <t>PLANE TICKET 2 GYN -&gt; CGH 3/4</t>
  </si>
  <si>
    <t>BUS TICKET PJY -&gt; GYN 3/4</t>
  </si>
  <si>
    <t>YOUTUBE, HBO MAX, CRUNCHYROLL</t>
  </si>
  <si>
    <t>PICOLE XUXU</t>
  </si>
  <si>
    <t>SALGADINHO XUXU</t>
  </si>
  <si>
    <t>SHOPEE COMBO 2/3</t>
  </si>
  <si>
    <t>SUPER REDE JUDA</t>
  </si>
  <si>
    <t>POSTO PAINEIRAS</t>
  </si>
  <si>
    <t>MACARRAO FLAMBADO</t>
  </si>
  <si>
    <t>IFOOD ACAI</t>
  </si>
  <si>
    <t>ESPETINHOS</t>
  </si>
  <si>
    <t>LANCHES FEIRA</t>
  </si>
  <si>
    <t>REFRI</t>
  </si>
  <si>
    <t>ALIEXPRESS FONE</t>
  </si>
  <si>
    <t>IFOOD ACRE DELICIAS</t>
  </si>
  <si>
    <t>PLANE TICKET 2 GYN -&gt; CGH 4/4</t>
  </si>
  <si>
    <t>BUS TICKET PJY -&gt; GYN 4/4</t>
  </si>
  <si>
    <t>RACAO + REMEDIO CARRAPATO EXCHANGE 1/2</t>
  </si>
  <si>
    <t>CHINELO GESABI EXCHANGE</t>
  </si>
  <si>
    <t>HDMI 2 EM 1</t>
  </si>
  <si>
    <t>GELATTI</t>
  </si>
  <si>
    <t>99 FLASH + 3 REAIS TAXA POR CANC</t>
  </si>
  <si>
    <t>SHOPEE COMBO 3/3</t>
  </si>
  <si>
    <t>RACAO + REMEDIO CARRAPATO EXCHANGE 2/2</t>
  </si>
  <si>
    <t>POSTO</t>
  </si>
  <si>
    <t>FERRAGISTA PREGO</t>
  </si>
  <si>
    <t>FERRAGISTA BROCA</t>
  </si>
  <si>
    <t>MENSALIDADE EAD FEV</t>
  </si>
  <si>
    <t>EDUCATION</t>
  </si>
  <si>
    <t>LANCHONETE</t>
  </si>
  <si>
    <t>MACARRAO</t>
  </si>
  <si>
    <t>CACAU SHOW</t>
  </si>
  <si>
    <t>RENNER 1/3</t>
  </si>
  <si>
    <t>MC DONALDS</t>
  </si>
  <si>
    <t>RODIZIO PIZZA</t>
  </si>
  <si>
    <t>COQUINHA GELADINHA</t>
  </si>
  <si>
    <t>IFOOD CLUB 2 CUPONS</t>
  </si>
  <si>
    <t>ACOUGUE</t>
  </si>
  <si>
    <t>GOOGLE ONE</t>
  </si>
  <si>
    <t>CANTINHO FRIO</t>
  </si>
  <si>
    <t>2 TELAS</t>
  </si>
  <si>
    <t>IFOOD SUBWAY</t>
  </si>
  <si>
    <t>DISTRIBUIDORA COQUINHA E DUPLO MALTE</t>
  </si>
  <si>
    <t>LINGUICA</t>
  </si>
  <si>
    <t>SORVETE</t>
  </si>
  <si>
    <t>MILKY MOO</t>
  </si>
  <si>
    <t>TEMAKI TRAINEE</t>
  </si>
  <si>
    <t>avril - mai</t>
  </si>
  <si>
    <t>RACOES 1/3</t>
  </si>
  <si>
    <t>CARREGADOR APPLE 1/2</t>
  </si>
  <si>
    <t>RENNER 2/3</t>
  </si>
  <si>
    <t>MENSALIDADE EAD MARS</t>
  </si>
  <si>
    <t>GAS</t>
  </si>
  <si>
    <t>99 RECARGA</t>
  </si>
  <si>
    <t>BIG MAC</t>
  </si>
  <si>
    <t>AMAZONPRIME ANUAL</t>
  </si>
  <si>
    <t>FERRAGISTA</t>
  </si>
  <si>
    <t>TRIBOS</t>
  </si>
  <si>
    <t>FEIRA</t>
  </si>
  <si>
    <t>PIPCAY IFOOD CARD / PLANO QUE DEU ERRADO</t>
  </si>
  <si>
    <t>IFOOD CARD DIOGENES</t>
  </si>
  <si>
    <t>IFOOD CARD FELIPE</t>
  </si>
  <si>
    <t>EXCHANGE TV &lt;--&gt; SOFA 1/10</t>
  </si>
  <si>
    <t>RASPADINHA GROSELHA MULTIRAMA</t>
  </si>
  <si>
    <t>PLANO TIM</t>
  </si>
  <si>
    <t>IFOOD MERCADO LALA</t>
  </si>
  <si>
    <t>MENSALIDADE EAD AVR</t>
  </si>
  <si>
    <t>ESPETINHO</t>
  </si>
  <si>
    <t>BANANA PRATA FEIRA</t>
  </si>
  <si>
    <t>PEPINO E PIMENTAO FEIRA</t>
  </si>
  <si>
    <t>MAMAO FEIRA</t>
  </si>
  <si>
    <t>GILETTE</t>
  </si>
  <si>
    <t>IFOOD CARD GABRIEL</t>
  </si>
  <si>
    <t>IFOOD CARD RODRIGO</t>
  </si>
  <si>
    <t>IFOOD TEMAKI</t>
  </si>
  <si>
    <t>IFOOD CUPOM</t>
  </si>
  <si>
    <t>IFOOD CARD WASHINGTON</t>
  </si>
  <si>
    <t>MARMITA + COCA</t>
  </si>
  <si>
    <t>PASTELARIA</t>
  </si>
  <si>
    <t>MARMITA MARYA</t>
  </si>
  <si>
    <t>LAN HOUSE</t>
  </si>
  <si>
    <t>RESTAURANTE ARVORETO</t>
  </si>
  <si>
    <t>SUPER ECONOMICO</t>
  </si>
  <si>
    <t>GASOLINA</t>
  </si>
  <si>
    <t>TEMAKI</t>
  </si>
  <si>
    <t>RACOES 2/3</t>
  </si>
  <si>
    <t>CARREGADOR APPLE 2/2</t>
  </si>
  <si>
    <t>MENSALIDADE EAD MAI</t>
  </si>
  <si>
    <t>RENNER 3/3</t>
  </si>
  <si>
    <t>TACOS FEIRA</t>
  </si>
  <si>
    <t>H20 COM PRECO DE COCA</t>
  </si>
  <si>
    <t>KF GYN</t>
  </si>
  <si>
    <t>VBUCKS</t>
  </si>
  <si>
    <t>ALTAS HORAS</t>
  </si>
  <si>
    <t>NIVER RUBY</t>
  </si>
  <si>
    <t>RUBY</t>
  </si>
  <si>
    <t>NIVER SOGRAO 1/2</t>
  </si>
  <si>
    <t>EXCHANGE TV &lt;--&gt; SOFA  2/10</t>
  </si>
  <si>
    <t>PASTEL FEIRA</t>
  </si>
  <si>
    <t>PREGO</t>
  </si>
  <si>
    <t>CINEMARK HARRY POTTER 2 TICKETS</t>
  </si>
  <si>
    <t>PIPOCA CINEMARK</t>
  </si>
  <si>
    <t>RACOES 3/3</t>
  </si>
  <si>
    <t>MENSALIDADE EAD JUNE</t>
  </si>
  <si>
    <t>SHOPEE SOGRINHA</t>
  </si>
  <si>
    <t>CANCELAMENTO CINEMARK</t>
  </si>
  <si>
    <t>PLANO ODONTO 1/22</t>
  </si>
  <si>
    <t>GIRLS X BATTLE 2</t>
  </si>
  <si>
    <t>DIA DOS NAMORADOS MANDA PICANHA</t>
  </si>
  <si>
    <t>SORVETERIA</t>
  </si>
  <si>
    <t>PELICULA</t>
  </si>
  <si>
    <t>GRAO DE MOSTARDA FEIRA</t>
  </si>
  <si>
    <t>BOLO FEIRA</t>
  </si>
  <si>
    <t>IFOOD BURGER</t>
  </si>
  <si>
    <t>FRETE SAPATO SOGRINHA</t>
  </si>
  <si>
    <t>SOGRINHA</t>
  </si>
  <si>
    <t>IFOOD PIZZA</t>
  </si>
  <si>
    <t>NIVER SOGRAO 2/2</t>
  </si>
  <si>
    <t>EXCHANGE TV &lt;--&gt; SOFA 3/10</t>
  </si>
  <si>
    <t>OVO</t>
  </si>
  <si>
    <t>SUPER DANY</t>
  </si>
  <si>
    <t>RESTAURANTE NIVER SOGRAO</t>
  </si>
  <si>
    <t>GIGI,SOGRINHA,JACIRA</t>
  </si>
  <si>
    <t>SAUDE SEMPRE - EXAM VISTA - DR. LEANDRO</t>
  </si>
  <si>
    <t>LANCHONETE CAFE DA MANHA</t>
  </si>
  <si>
    <t>OCULOS OTIC@ 1/4</t>
  </si>
  <si>
    <t>MENSALIDADE EAD JUI</t>
  </si>
  <si>
    <t>CAPINHA</t>
  </si>
  <si>
    <t>OCULOS GIGI</t>
  </si>
  <si>
    <t>FERRAJISTA REJUNTE</t>
  </si>
  <si>
    <t>REAGENTES DE CLORO + FONE 1/2</t>
  </si>
  <si>
    <t>MC CHEDDAR MELT</t>
  </si>
  <si>
    <t>RAVENA &amp; RUBY CHECKUP + RACAO LOLA &amp; DUDA 1/3</t>
  </si>
  <si>
    <t>HEALTH,NEEDS</t>
  </si>
  <si>
    <t>RAVENA,RUBY,LOLA,DUDA</t>
  </si>
  <si>
    <t>RAVENA TRATAMENTO 1/3</t>
  </si>
  <si>
    <t>HEALTH</t>
  </si>
  <si>
    <t>RAVENA</t>
  </si>
  <si>
    <t>CARREGADOR</t>
  </si>
  <si>
    <t>LOJAS AMERICANAS</t>
  </si>
  <si>
    <t>MANDA PICANHA NIVER NAMO</t>
  </si>
  <si>
    <t>CONSERTO TAMPA DE PANELA</t>
  </si>
  <si>
    <t>BOLINHO FRITO DE MILHO</t>
  </si>
  <si>
    <t>BOLO SENORA</t>
  </si>
  <si>
    <t>IFOOD GARAGEM BURGUER</t>
  </si>
  <si>
    <t>EXCHANGE TV &lt;--&gt; SOFA 4/10</t>
  </si>
  <si>
    <t>IFOOD GALINHADA ALMOCO</t>
  </si>
  <si>
    <t>TAU BAR</t>
  </si>
  <si>
    <t>IFOOD URAMAKI</t>
  </si>
  <si>
    <t>OCULOS OTIC@ 2/4</t>
  </si>
  <si>
    <t>AMAZON FONE NIVER GESABI</t>
  </si>
  <si>
    <t>AMAZON TECLADO NIVER GESABI</t>
  </si>
  <si>
    <t>POSTO Z</t>
  </si>
  <si>
    <t>AIRBNB NIVER XUXU 1/4</t>
  </si>
  <si>
    <t>MENSALIDADE EAD AOÛT</t>
  </si>
  <si>
    <t>RODO</t>
  </si>
  <si>
    <t>IFOOD HOSSOMAKI</t>
  </si>
  <si>
    <t>BOLO DA GE - FEIRA</t>
  </si>
  <si>
    <t>ANELITOS + PACOQUINHA</t>
  </si>
  <si>
    <t>RAVENA HEMOGRAMA</t>
  </si>
  <si>
    <t>REAGENTES DE CLORO + FONE 2/2</t>
  </si>
  <si>
    <t>RAVENA &amp; RUBY CHECKUP + RACAO LOLA &amp; DUDA 2/3</t>
  </si>
  <si>
    <t>RAVENA TRATAMENTO 2/3</t>
  </si>
  <si>
    <t>ACAI DO PARA</t>
  </si>
  <si>
    <t>ALIEXPRESS WORKSTATION 1/8</t>
  </si>
  <si>
    <t>YAKISOBA FEIRA DO AVIAO</t>
  </si>
  <si>
    <t>MARMITA + SUCO</t>
  </si>
  <si>
    <t>EXCHANGE TV &lt;--&gt; SOFA 5/10</t>
  </si>
  <si>
    <t>ALI TECLADO K68</t>
  </si>
  <si>
    <t>IFOOD BOWL FRANGO XADREZ</t>
  </si>
  <si>
    <t>REXONA</t>
  </si>
  <si>
    <t>ESTANTE GATAS</t>
  </si>
  <si>
    <t>PAPELARIA</t>
  </si>
  <si>
    <t>OCULOS OTIC@ 3/4</t>
  </si>
  <si>
    <t>AIRBNB NIVER XUXU 2/4</t>
  </si>
  <si>
    <t>MENSALIDADE EAD SEPT</t>
  </si>
  <si>
    <t>OH GLORIA JANTINHA</t>
  </si>
  <si>
    <t>IFOOD CONFEITERIA</t>
  </si>
  <si>
    <t>ACRE DELICIAS</t>
  </si>
  <si>
    <t>RAVENA &amp; RUBY CHECKUP + RACAO LOLA &amp; DUDA 3/3</t>
  </si>
  <si>
    <t>IFOOD O BURGUES</t>
  </si>
  <si>
    <t>RAVENA TRATAMENTO 3/3</t>
  </si>
  <si>
    <t>APPLE</t>
  </si>
  <si>
    <t>ALIEXPRESS WORKSTATION 2/8</t>
  </si>
  <si>
    <t>ANTI-INFLAMATORIO</t>
  </si>
  <si>
    <t>IFOOD STROGONOFF</t>
  </si>
  <si>
    <t>BATATA ROSTI</t>
  </si>
  <si>
    <t>DOGUINHO + BACON</t>
  </si>
  <si>
    <t>BOLO VEI RUIM DA PORRA</t>
  </si>
  <si>
    <t>AGUINHA GELADA</t>
  </si>
  <si>
    <t>SAORI 1/10</t>
  </si>
  <si>
    <t>CAXINHA ROSA</t>
  </si>
  <si>
    <t>MALA 1/6</t>
  </si>
  <si>
    <t>POWER BANK</t>
  </si>
  <si>
    <t>ACAI VEI RUIM DA PORRA</t>
  </si>
  <si>
    <t>LANCHE ALHEIO</t>
  </si>
  <si>
    <t>RESENHA</t>
  </si>
  <si>
    <t>BRUNCH US AND KIDS</t>
  </si>
  <si>
    <t>FEIRA SALGADOS</t>
  </si>
  <si>
    <t>BOLO DA GE</t>
  </si>
  <si>
    <t>EXCHANGE TV &lt;--&gt; SOFA 6/10</t>
  </si>
  <si>
    <t>X-SALADA + SUCO</t>
  </si>
  <si>
    <t>FANTINHA GELADA</t>
  </si>
  <si>
    <t>REI DAS JOIAS AJUSTE ANEL XUXU</t>
  </si>
  <si>
    <t>MISTO + SUCO</t>
  </si>
  <si>
    <t>BOLO XUXU</t>
  </si>
  <si>
    <t>OCULOS OTIC@ 4/4</t>
  </si>
  <si>
    <t>AIRBNB NIVER XUXU 3/4</t>
  </si>
  <si>
    <t>CHOCOLATE</t>
  </si>
  <si>
    <t>MENSALIDADE EAD OCT</t>
  </si>
  <si>
    <t>ESFIHA</t>
  </si>
  <si>
    <t>CHURROS DUPLO</t>
  </si>
  <si>
    <t>ALI CONTROLE GAMESIR NOVA LITE 1/8</t>
  </si>
  <si>
    <t>UBER SOGRINHA</t>
  </si>
  <si>
    <t>RADIADOR MECANICA NOGUEIRA 1/7</t>
  </si>
  <si>
    <t>MAINTENANCE</t>
  </si>
  <si>
    <t>CIVIC</t>
  </si>
  <si>
    <t>JANTINHA FEIRA</t>
  </si>
  <si>
    <t>CALDO FEIRA</t>
  </si>
  <si>
    <t>RAVENA RAPARIGA - INJECAO DO DIA SEGUINTE</t>
  </si>
  <si>
    <t>ALIEXPRESS WORKSTATION 3/8</t>
  </si>
  <si>
    <t>SAORI 2/10</t>
  </si>
  <si>
    <t>MALA 2/6</t>
  </si>
  <si>
    <t>BAR DO ORLANDO</t>
  </si>
  <si>
    <t>OBRA AREA DE SERVICO / ESGOTO 1/2</t>
  </si>
  <si>
    <t>OBRA AREA DE SERVICO / ESGOTO</t>
  </si>
  <si>
    <t>FERRAGISTA OBRA 1/8</t>
  </si>
  <si>
    <t>EXCHANGE TV &lt;--&gt; SOFA 7/10</t>
  </si>
  <si>
    <t>MCDONNALDS</t>
  </si>
  <si>
    <t>CERVEJA SOGRAO</t>
  </si>
  <si>
    <t>CERVEJA</t>
  </si>
  <si>
    <t>ACAI DO NINJA</t>
  </si>
  <si>
    <t>AIRBNB NIVER XUXU 4/4</t>
  </si>
  <si>
    <t>MENSALIDADE EAD NOV</t>
  </si>
  <si>
    <t>PASTEL</t>
  </si>
  <si>
    <t>MUNDO DAS UTILIDADES</t>
  </si>
  <si>
    <t>NARUTO UNS TRILOGY STEAM 1/2</t>
  </si>
  <si>
    <t>ALI CONTROLE GAMESIR NOVA LITE 2/8</t>
  </si>
  <si>
    <t>RADIADOR MECANICA NOGUEIRA 2/7</t>
  </si>
  <si>
    <t>IPHONE 13 GIGI 1/8</t>
  </si>
  <si>
    <t>ALIEXPRESS WORKSTATION 4/8</t>
  </si>
  <si>
    <t>PARMEGIANA</t>
  </si>
  <si>
    <t>SAORI 3/10</t>
  </si>
  <si>
    <t>MALA 3/6</t>
  </si>
  <si>
    <t>RACAO DUDA + 4 SACHES RUBY E RAVENA</t>
  </si>
  <si>
    <t>ACAI</t>
  </si>
  <si>
    <t>MERCEARIA</t>
  </si>
  <si>
    <t>PIZZA + CREME (CASA SOGR)</t>
  </si>
  <si>
    <t>SUCO MARACUJA</t>
  </si>
  <si>
    <t>OBRA AREA DE SERVICO / ESGOTO 2/2</t>
  </si>
  <si>
    <t>BAR DO ORLANDO JANTINHA</t>
  </si>
  <si>
    <t>FERRAGISTA OBRA 2/8</t>
  </si>
  <si>
    <t>QUADRO</t>
  </si>
  <si>
    <t>EXCHANGE TV &lt;--&gt; SOFA 8/10</t>
  </si>
  <si>
    <t>PASTEL CARO DA PORRA</t>
  </si>
  <si>
    <t>PELICULAS</t>
  </si>
  <si>
    <t>MENSALIDADE EAD DEC + 2 CHAMADA PROVA IOS</t>
  </si>
  <si>
    <t>EMBREAGEM / RETENTOR VOL / CILINDRO TZLD 1/9</t>
  </si>
  <si>
    <t>NARUTO UNS TRILOGY STEAM 2/2</t>
  </si>
  <si>
    <t>DAISO</t>
  </si>
  <si>
    <t>GOIANIA PASSEIO DAS AGUAS</t>
  </si>
  <si>
    <t>ALI CONTROLE GAMESIR NOVA LITE 3/8</t>
  </si>
  <si>
    <t>RADIADOR MECANICA NOGUEIRA 3/7</t>
  </si>
  <si>
    <t>IPHONE 13 GIGI 2/8</t>
  </si>
  <si>
    <t>IFOOD GARAGEM BURGUER GESABI</t>
  </si>
  <si>
    <t>ALIEXPRESS WORKSTATION 5/8</t>
  </si>
  <si>
    <t>SAORI 4/10</t>
  </si>
  <si>
    <t>MALA 4/6</t>
  </si>
  <si>
    <t>FERRAGISTA OBRA 3/8</t>
  </si>
  <si>
    <t>CALDO DE FRANGO</t>
  </si>
  <si>
    <t>EXCHANGE TV &lt;--&gt; SOFA 9/10</t>
  </si>
  <si>
    <t>AIRTECH SPRINGPOCKET KING 1/10</t>
  </si>
  <si>
    <t>GTA IV (+ STEAM MONEY)</t>
  </si>
  <si>
    <t>EMBREAGEM / RETENTOR VOL / CILINDRO TZLD 2/9</t>
  </si>
  <si>
    <t>2 STROGONOFF</t>
  </si>
  <si>
    <t>BK SHAKE</t>
  </si>
  <si>
    <t>BK WHOPPER</t>
  </si>
  <si>
    <t>ESTACIONAMENTO FLAMBOYANT</t>
  </si>
  <si>
    <t>COBASI 1/2</t>
  </si>
  <si>
    <t>ALI CONTROLE GAMESIR NOVA LITE 4/8</t>
  </si>
  <si>
    <t>RADIADOR MECANICA NOGUEIRA 4/7</t>
  </si>
  <si>
    <t>IPHONE 13 GIGI 3/8</t>
  </si>
  <si>
    <t>ALIEXPRESS WORKSTATION 6/8</t>
  </si>
  <si>
    <t>OCULOS ANTI-IMPACTO 1/8</t>
  </si>
  <si>
    <t>SAORI 5/10</t>
  </si>
  <si>
    <t>MALA 5/6</t>
  </si>
  <si>
    <t>FERRAGISTA OBRA 4/8</t>
  </si>
  <si>
    <t>EXCHANGE TV &lt;--&gt; SOFA 10/10</t>
  </si>
  <si>
    <t>CONSERTO VALVULA MECANICA NOGUEIRA</t>
  </si>
  <si>
    <t>mar - avril</t>
  </si>
  <si>
    <t>SUPER NOVA JERUSALEM</t>
  </si>
  <si>
    <t>ACOUGUE OESTE CARNES</t>
  </si>
  <si>
    <t>SALGADO FEIRA</t>
  </si>
  <si>
    <t>PIZZA GELATTI</t>
  </si>
  <si>
    <t>AIRTECH SPRINGPOCKET KING 2/10</t>
  </si>
  <si>
    <t>EMBREAGEM / RETENTOR VOL / CILINDRO TZLD 3/9</t>
  </si>
  <si>
    <t>COBASI 2/2</t>
  </si>
  <si>
    <t>PARMEGIANA DON FEIJUCA</t>
  </si>
  <si>
    <t>ALI CONTROLE GAMESIR NOVA LITE 5/8</t>
  </si>
  <si>
    <t>RADIADOR MECANICA NOGUEIRA 5/7</t>
  </si>
  <si>
    <t>IPHONE 13 GIGI 4/8</t>
  </si>
  <si>
    <t>ALIEXPRESS WORKSTATION 7/8</t>
  </si>
  <si>
    <t>OLEO DO FREIO</t>
  </si>
  <si>
    <t>OCULOS ANTI-IMPACTO 2/8</t>
  </si>
  <si>
    <t>SAORI 6/10</t>
  </si>
  <si>
    <t>MALA 6/6</t>
  </si>
  <si>
    <t>BAR DO ORLANDO VALENTINE'S DAY</t>
  </si>
  <si>
    <t>SORVETE LA MUCCA W/ ISA</t>
  </si>
  <si>
    <t>SUPER TOPAZIO</t>
  </si>
  <si>
    <t>YAKISOBA</t>
  </si>
  <si>
    <t>STROGONOFF</t>
  </si>
  <si>
    <t>FERRAGISTA OBRA 5/8</t>
  </si>
  <si>
    <t>TIA</t>
  </si>
  <si>
    <t>MARMITA DON FEIJUCA</t>
  </si>
  <si>
    <t>AIRTECH SPRINGPOCKET KING 3/10</t>
  </si>
  <si>
    <t>EMBREAGEM / RETENTOR VOL / CILINDRO TZLD 4/9</t>
  </si>
  <si>
    <t>ALI CONTROLE GAMESIR NOVA LITE 6/8</t>
  </si>
  <si>
    <t>RADIADOR MECANICA NOGUEIRA 6/7</t>
  </si>
  <si>
    <t>IPHONE 13 GIGI 5/8</t>
  </si>
  <si>
    <t>ALIEXPRESS WORKSTATION 8/8</t>
  </si>
  <si>
    <t>OCULOS ANTI-IMPACTO 3/8</t>
  </si>
  <si>
    <t>SAORI 7/10</t>
  </si>
  <si>
    <t>FERRAGISTA OBRA 6/8</t>
  </si>
  <si>
    <t>AIRTECH SPRINGPOCKET KING 4/10</t>
  </si>
  <si>
    <t>EMBREAGEM / RETENTOR VOL / CILINDRO TZLD 5/9</t>
  </si>
  <si>
    <t>ALI CONTROLE GAMESIR NOVA LITE 7/8</t>
  </si>
  <si>
    <t>RADIADOR MECANICA NOGUEIRA 7/7</t>
  </si>
  <si>
    <t>IPHONE 13 GIGI 6/8</t>
  </si>
  <si>
    <t>OCULOS ANTI-IMPACTO 4/8</t>
  </si>
  <si>
    <t>SAORI 8/10</t>
  </si>
  <si>
    <t>FERRAGISTA OBRA 7/8</t>
  </si>
  <si>
    <t>AIRTECH SPRINGPOCKET KING 5/10</t>
  </si>
  <si>
    <t>EMBREAGEM / RETENTOR VOL / CILINDRO TZLD 6/9</t>
  </si>
  <si>
    <t>ALI CONTROLE GAMESIR NOVA LITE 8/8</t>
  </si>
  <si>
    <t>IPHONE 13 GIGI 7/8</t>
  </si>
  <si>
    <t>OCULOS ANTI-IMPACTO 5/8</t>
  </si>
  <si>
    <t>SAORI 9/10</t>
  </si>
  <si>
    <t>FERRAGISTA OBRA 8/8</t>
  </si>
  <si>
    <t>AIRTECH SPRINGPOCKET KING 6/10</t>
  </si>
  <si>
    <t>EMBREAGEM / RETENTOR VOL / CILINDRO TZLD 7/9</t>
  </si>
  <si>
    <t>IPHONE 13 GIGI 8/8</t>
  </si>
  <si>
    <t>OCULOS ANTI-IMPACTO 6/8</t>
  </si>
  <si>
    <t>SAORI 10/10</t>
  </si>
  <si>
    <t>AIRTECH SPRINGPOCKET KING 7/10</t>
  </si>
  <si>
    <t>EMBREAGEM / RETENTOR VOL / CILINDRO TZLD 8/9</t>
  </si>
  <si>
    <t>OCULOS ANTI-IMPACTO 7/8</t>
  </si>
  <si>
    <t>AIRTECH SPRINGPOCKET KING 8/10</t>
  </si>
  <si>
    <t>EMBREAGEM / RETENTOR VOL / CILINDRO TZLD 9/9</t>
  </si>
  <si>
    <t>OCULOS ANTI-IMPACTO 8/8</t>
  </si>
  <si>
    <t>AIRTECH SPRINGPOCKET KING 9/10</t>
  </si>
  <si>
    <t>NOV &lt;25&gt;</t>
  </si>
  <si>
    <t>AIRTECH SPRINGPOCKET KING 10/10</t>
  </si>
  <si>
    <t>DEC &lt;25&gt;</t>
  </si>
  <si>
    <t>NBNK</t>
  </si>
  <si>
    <t>NBNK AOÛT 2021</t>
  </si>
  <si>
    <t>AOÛT &lt;21&gt;</t>
  </si>
  <si>
    <t>NBNK SEPT 2021</t>
  </si>
  <si>
    <t>SEPT &lt;21&gt;</t>
  </si>
  <si>
    <t>OCT &lt;21&gt;</t>
  </si>
  <si>
    <t>NBNK OCT 2021</t>
  </si>
  <si>
    <t>NBNK NOV 2021</t>
  </si>
  <si>
    <t>NOV &lt;21&gt;</t>
  </si>
  <si>
    <t>CAMA 1/6</t>
  </si>
  <si>
    <t>DEC &lt;21&gt;</t>
  </si>
  <si>
    <t>dec</t>
  </si>
  <si>
    <t>NBNK DEC 2021</t>
  </si>
  <si>
    <t>FATURA ANTERIOR</t>
  </si>
  <si>
    <t>ESTORNO EBANX*SHOPEE</t>
  </si>
  <si>
    <t>SUPER MARIANA</t>
  </si>
  <si>
    <t>CAMA 2/6</t>
  </si>
  <si>
    <t>TAINA KAN RSRS</t>
  </si>
  <si>
    <t>ALMOCO</t>
  </si>
  <si>
    <t>BK POS-VOLLEY</t>
  </si>
  <si>
    <t>SHEIN BERMUDINHA 1/6</t>
  </si>
  <si>
    <t>DESCONTO ANTECIPACAO EBANX *SHEIN</t>
  </si>
  <si>
    <t>DISCOUNT</t>
  </si>
  <si>
    <t>SHEIN BERMUDINHA 2/6</t>
  </si>
  <si>
    <t>SHEIN BERMUDINHA 3/6</t>
  </si>
  <si>
    <t>SHEIN BERMUDINHA 4/6</t>
  </si>
  <si>
    <t>CAMA 3/6</t>
  </si>
  <si>
    <t>NUVIDA</t>
  </si>
  <si>
    <t>SHEIN BERMUDINHA 5/6</t>
  </si>
  <si>
    <t>SHEIN BERMUDINHA 6/6</t>
  </si>
  <si>
    <t>RESTAURANTE</t>
  </si>
  <si>
    <t>COCA OU VINHO VIH</t>
  </si>
  <si>
    <t>FAT PAN LALA &lt;&gt; GEAP 503</t>
  </si>
  <si>
    <t>CAMA 4/6</t>
  </si>
  <si>
    <t>RECARGA DE CELULAR</t>
  </si>
  <si>
    <t>LOJA MAIS</t>
  </si>
  <si>
    <t>PAG*GOIANIAMAGANIZE</t>
  </si>
  <si>
    <t>DESCONTO ANTECIPACAO CAMA</t>
  </si>
  <si>
    <t>CAMA 5/6</t>
  </si>
  <si>
    <t>PARCELAMENTO "SUPER APARECIDA"</t>
  </si>
  <si>
    <t>PARCELAMENTO "SUPER APARECIDA" 1/2</t>
  </si>
  <si>
    <t>PARCELAMENTO "LOJA MAIS"</t>
  </si>
  <si>
    <t>PARCELAMENTO "LOJA MAIS" 1/2</t>
  </si>
  <si>
    <t>PARCELAMENTO "PAG*GOIANIAMAGANIZE"</t>
  </si>
  <si>
    <t>PARCELAMENTO "PAG*GOIANIAMAGANIZE" 1/2</t>
  </si>
  <si>
    <t>CAMA 6/6</t>
  </si>
  <si>
    <t>PARCELAMENTO "PAG*GOIANIAMAGANIZE" 2/2</t>
  </si>
  <si>
    <t>PARCELAMENTO "SUPER APARECIDA" 2/2</t>
  </si>
  <si>
    <t>PARCELAMENTO "LOJA MAIS" 2/2</t>
  </si>
  <si>
    <t>6 PARA INTERAR 80, REPASSE GIGI</t>
  </si>
  <si>
    <t>EMPRESTIMO 200</t>
  </si>
  <si>
    <t>ALURA</t>
  </si>
  <si>
    <t>PARCELAMENTO "ALURA"</t>
  </si>
  <si>
    <t>PARCELAMENTO "PAYPAL *ALURA" 1/7</t>
  </si>
  <si>
    <t>PARCELAMENTO "PAYPAL *ALURA" 2/7</t>
  </si>
  <si>
    <t>SITPASS (GIGI)</t>
  </si>
  <si>
    <t>PARCELAMENTO "PAYPAL *ALURA" 3/7</t>
  </si>
  <si>
    <t>PARCELAMENTO "PAYPAL *ALURA" 7/7</t>
  </si>
  <si>
    <t>PARCELAMENTO "PAYPAL *ALURA" 4/7</t>
  </si>
  <si>
    <t>CONTROLE REPASSE NBNK 1/2</t>
  </si>
  <si>
    <t>PARCELAMENTO "PAYPAL *ALURA" 5/7</t>
  </si>
  <si>
    <t>AIR COOLER 4PIN RGB 1/6</t>
  </si>
  <si>
    <t>KALIMBA 17K 1/6</t>
  </si>
  <si>
    <t>CONTROLE REPASSE NBNK 2/2</t>
  </si>
  <si>
    <t>PARCELAMENTO "PAYPAL *ALURA" 6/7</t>
  </si>
  <si>
    <t>CARTEIRA PIXBET</t>
  </si>
  <si>
    <t>99MOTO FLAMBOYANT PARA CALDAS COM A XUXU</t>
  </si>
  <si>
    <t>RECARGA TIM 15 REAIS 99PAY</t>
  </si>
  <si>
    <t>SUPER CALDAS NOVAS</t>
  </si>
  <si>
    <t>99 PARA MINHA CASA POS-CALDAS</t>
  </si>
  <si>
    <t>90 PCS DUSTPROOF RED SWITCHES</t>
  </si>
  <si>
    <t>AIR COOLER 4PIN RGB 2/6</t>
  </si>
  <si>
    <t>KALIMBA 17K 2/6</t>
  </si>
  <si>
    <t>MR. PIZZA IFOOD (SALDO NA CARTEIRA NAO INC.)</t>
  </si>
  <si>
    <t>99MOTO SHOPPING PASSEIO DAS AGUAS COM XUXU</t>
  </si>
  <si>
    <t>PHOTOBOOTH COM ELA</t>
  </si>
  <si>
    <t>SUBWAY PERNIL</t>
  </si>
  <si>
    <t>99MOTO CHURRASCARIA COM TIA E VIH</t>
  </si>
  <si>
    <t>RESTAURANTE TIA E PRIMA</t>
  </si>
  <si>
    <t>99 CASA TIA</t>
  </si>
  <si>
    <t>SUPER BARBOSA</t>
  </si>
  <si>
    <t>99MOTO + TIP</t>
  </si>
  <si>
    <t>AIR COOLER 4PIN RGB 3/6</t>
  </si>
  <si>
    <t>KALIMBA 17K 3/6</t>
  </si>
  <si>
    <t>IFOOD CLUB - 5 CUPONS COM 25% DESC</t>
  </si>
  <si>
    <t>MCDS COMBO + TIP</t>
  </si>
  <si>
    <t>GIFT CARD IFOOD PP</t>
  </si>
  <si>
    <t>SUPER DANNY</t>
  </si>
  <si>
    <t>PIZZA IFOOD (ERA PARA SER SALDO, KK)</t>
  </si>
  <si>
    <t>AIR COOLER 4PIN RGB 4/6</t>
  </si>
  <si>
    <t>KALIMBA 17K 4/6</t>
  </si>
  <si>
    <t>STEAM</t>
  </si>
  <si>
    <t>CABO 20M CAT6 1/3</t>
  </si>
  <si>
    <t>SUPER PRO BRAZILIAN</t>
  </si>
  <si>
    <t>AIR COOLER 4PIN RGB 5/6</t>
  </si>
  <si>
    <t>KALIMBA 17K 5/6</t>
  </si>
  <si>
    <t>CABO 20M CAT6 2/3</t>
  </si>
  <si>
    <t>ESTORNO CABO 20M CAT6</t>
  </si>
  <si>
    <t>AIR COOLER 4PIN RGB 6/6</t>
  </si>
  <si>
    <t>KALIMBA 17K 6/6</t>
  </si>
  <si>
    <t>CABO 20M CAT6 3/3</t>
  </si>
  <si>
    <t>CASAS BAHIA AIR FRYER 1/4</t>
  </si>
  <si>
    <t>CARREFOUR MICROONDAS 1/7</t>
  </si>
  <si>
    <t>MAGAZINE LUIZA</t>
  </si>
  <si>
    <t>JANTAR ITALIANO COM A XUXU</t>
  </si>
  <si>
    <t>LALA PIX CRED 1/2</t>
  </si>
  <si>
    <t>FONTE 1/10</t>
  </si>
  <si>
    <t>SUPERMERCADO RENASCER</t>
  </si>
  <si>
    <t>LALA CASAS BAHIA 1/3</t>
  </si>
  <si>
    <t>AMAZON CUECA</t>
  </si>
  <si>
    <t>LALA SEI LA 1/3</t>
  </si>
  <si>
    <t>CREPE DA FEIRINHA</t>
  </si>
  <si>
    <t>LALA PIX CRED 1/3</t>
  </si>
  <si>
    <t>AMAZON CUECA 1/3</t>
  </si>
  <si>
    <t>LALA STUDIO Z 1/2</t>
  </si>
  <si>
    <t>LOJAS AVENIDA 1/2</t>
  </si>
  <si>
    <t>CASA MIX</t>
  </si>
  <si>
    <t>LOJAO DA CHINA</t>
  </si>
  <si>
    <t>LANCHES DO PASTOR</t>
  </si>
  <si>
    <t>FONE DE OUVIDO 1/2</t>
  </si>
  <si>
    <t>SENDAS 1/2</t>
  </si>
  <si>
    <t>IFOOD GIFT CARD 1/2</t>
  </si>
  <si>
    <t>SAPATINHO DE LUXO</t>
  </si>
  <si>
    <t>MPS JUNIOR</t>
  </si>
  <si>
    <t>PAGUE MENOS</t>
  </si>
  <si>
    <t>GHPAPELA</t>
  </si>
  <si>
    <t>SHOPPING DO LAR</t>
  </si>
  <si>
    <t>SUPERMERCADO ARAUJO</t>
  </si>
  <si>
    <t>MARIA ALENCAR DELICIA</t>
  </si>
  <si>
    <t>CBARBOSA</t>
  </si>
  <si>
    <t>QUEROTUDO</t>
  </si>
  <si>
    <t>XING YAO</t>
  </si>
  <si>
    <t>QUERO PARA MIM</t>
  </si>
  <si>
    <t>SUPER ARAUJO</t>
  </si>
  <si>
    <t>ARAFARMA AVIARIO</t>
  </si>
  <si>
    <t>CASAS BAHIA AIR FRYER 2/4</t>
  </si>
  <si>
    <t>CARREFOUR MICROONDAS 2/7</t>
  </si>
  <si>
    <t>RECARGA CELULAR</t>
  </si>
  <si>
    <t>CASA FORTE, MATERIAIS CASA 1/2</t>
  </si>
  <si>
    <t>SIMAO FESTAS</t>
  </si>
  <si>
    <t>SINAIS NA PONTA 1/3</t>
  </si>
  <si>
    <t>TON LAMPIAO ?</t>
  </si>
  <si>
    <t>SENDAS DISTRIBUIDORA 1/2</t>
  </si>
  <si>
    <t>LALA PIX CRED 2/2</t>
  </si>
  <si>
    <t>FONTE 2/10</t>
  </si>
  <si>
    <t>LALA CASAS BAHIA 2/3</t>
  </si>
  <si>
    <t>LALA SEI LA 2/3</t>
  </si>
  <si>
    <t>LALA PIX CRED 2/3</t>
  </si>
  <si>
    <t>COMIDA</t>
  </si>
  <si>
    <t>FORMIGAO</t>
  </si>
  <si>
    <t>PET LOVE 1/2</t>
  </si>
  <si>
    <t>AMAZON CUECA 2/3</t>
  </si>
  <si>
    <t>MAO DE OBRA 1/3</t>
  </si>
  <si>
    <t>LALA STUDIO Z 2/2</t>
  </si>
  <si>
    <t>LOJAS AVENIDA 2/2</t>
  </si>
  <si>
    <t>SANEAMENTO 1/2</t>
  </si>
  <si>
    <t>FONE DE OUVIDO 2/2</t>
  </si>
  <si>
    <t>PP PIX NAO SEI</t>
  </si>
  <si>
    <t>SENDAS 2/2</t>
  </si>
  <si>
    <t>IFOOD GIFT CARD 2/2</t>
  </si>
  <si>
    <t>CASAS BAHIA AIR FRYER 3/4</t>
  </si>
  <si>
    <t>CARREFOUR MICROONDAS 3/7</t>
  </si>
  <si>
    <t>CASA FORTE, MATERIAIS CASA 2/2</t>
  </si>
  <si>
    <t>SINAIS NA PONTA 2/3</t>
  </si>
  <si>
    <t>SENDAS DISTRIBUIDORA 2/2</t>
  </si>
  <si>
    <t>FONTE 3/10</t>
  </si>
  <si>
    <t>LALA CASAS BAHIA 3/3</t>
  </si>
  <si>
    <t>LALA SEI LA 3/3</t>
  </si>
  <si>
    <t>SHOPPING ALMOCO</t>
  </si>
  <si>
    <t>PIX CARTAO</t>
  </si>
  <si>
    <t>LALA PIX CRED 3/3</t>
  </si>
  <si>
    <t>PET LOVE 2/2</t>
  </si>
  <si>
    <t>AMAZON CUECA 3/3</t>
  </si>
  <si>
    <t>MAO DE OBRA 2/3</t>
  </si>
  <si>
    <t>SANEAMENTO 2/2</t>
  </si>
  <si>
    <t>RIACHUELO</t>
  </si>
  <si>
    <t>RONSY 1/3</t>
  </si>
  <si>
    <t>CONTA AGUA ATRASADA</t>
  </si>
  <si>
    <t>CASAS BAHIA AIR FRYER 4/4</t>
  </si>
  <si>
    <t>CARREFOUR MICROONDAS 4/7</t>
  </si>
  <si>
    <t>SINAIS NA PONTA 3/3</t>
  </si>
  <si>
    <t>FONTE 4/10</t>
  </si>
  <si>
    <t>PIX DE MAI</t>
  </si>
  <si>
    <t>MAO DE OBRA 3/3</t>
  </si>
  <si>
    <t>AGUA</t>
  </si>
  <si>
    <t>STUDIO Z</t>
  </si>
  <si>
    <t>PIX PP</t>
  </si>
  <si>
    <t>RENNER</t>
  </si>
  <si>
    <t>RONSY 2/3</t>
  </si>
  <si>
    <t>ENEM</t>
  </si>
  <si>
    <t>CARREFOUR MICROONDAS 5/7</t>
  </si>
  <si>
    <t>aout</t>
  </si>
  <si>
    <t>FONTE 5/10</t>
  </si>
  <si>
    <t>PIX DE MARS</t>
  </si>
  <si>
    <t>CHURRASCO</t>
  </si>
  <si>
    <t>ATACADO ASSAI</t>
  </si>
  <si>
    <t>ATACADO ASSAI 1/2</t>
  </si>
  <si>
    <t>BOLETO, SEI LA</t>
  </si>
  <si>
    <t>BOLETO MIDWAY</t>
  </si>
  <si>
    <t>DOCERIA</t>
  </si>
  <si>
    <t>RONSY 3/3</t>
  </si>
  <si>
    <t>ESTETICA</t>
  </si>
  <si>
    <t>MIMOS DE JARISSA</t>
  </si>
  <si>
    <t>CR MUGRABY</t>
  </si>
  <si>
    <t>PET LOVE</t>
  </si>
  <si>
    <t>LANCHE MIRANTE</t>
  </si>
  <si>
    <t>SUPER MERCANTIL</t>
  </si>
  <si>
    <t>SENDAS DISTRIBUIDORA</t>
  </si>
  <si>
    <t>SUPER MERCALE</t>
  </si>
  <si>
    <t>PICPAY</t>
  </si>
  <si>
    <t>PICPAY SEI LA</t>
  </si>
  <si>
    <t>CARREFOUR MICROONDAS 6/7</t>
  </si>
  <si>
    <t>O ULTIMO PIX 1/4</t>
  </si>
  <si>
    <t>FONTE 6/10</t>
  </si>
  <si>
    <t>PIX SURPRESA</t>
  </si>
  <si>
    <t>ATACADO ASSAI 2/2</t>
  </si>
  <si>
    <t>VIOLAO FOLK 1/10</t>
  </si>
  <si>
    <t>CARREFOUR MICROONDAS 7/7</t>
  </si>
  <si>
    <t>O PIX QUE VEIO APÓS O ÚLTIMO PIX 1/6</t>
  </si>
  <si>
    <t>O ULTIMO PIX 2/4</t>
  </si>
  <si>
    <t>PICPAY TUNA</t>
  </si>
  <si>
    <t>FONTE 7/10</t>
  </si>
  <si>
    <t>LOJAO NOSSA SENHORA</t>
  </si>
  <si>
    <t>BANANINHA</t>
  </si>
  <si>
    <t>TFA SEI LA</t>
  </si>
  <si>
    <t>YING YAO</t>
  </si>
  <si>
    <t>SUPER CARNES</t>
  </si>
  <si>
    <t>PIC PAY SEI LA</t>
  </si>
  <si>
    <t>VIOLAO FOLK 2/10</t>
  </si>
  <si>
    <t>RECARGA CELULAR 99PAY</t>
  </si>
  <si>
    <t>O PIX QUE VEIO APÓS O ÚLTIMO PIX 2/6</t>
  </si>
  <si>
    <t>O ULTIMO PIX 3/4</t>
  </si>
  <si>
    <t>FONTE 8/10</t>
  </si>
  <si>
    <t>SENDAS</t>
  </si>
  <si>
    <t>SUPER ATACADAO</t>
  </si>
  <si>
    <t>SUPER LOJAO</t>
  </si>
  <si>
    <t>OLYMPIKUS + RIDER 1/5</t>
  </si>
  <si>
    <t>KEILA</t>
  </si>
  <si>
    <t>FONES 1/2</t>
  </si>
  <si>
    <t>WIFI BLUETOOTH PCIE</t>
  </si>
  <si>
    <t>LOJAS AVENIDA</t>
  </si>
  <si>
    <t>CACHORRO QUENTE</t>
  </si>
  <si>
    <t>SANDUBA</t>
  </si>
  <si>
    <t>COMBO ALI 1/4</t>
  </si>
  <si>
    <t>VIOLAO FOLK 3/10</t>
  </si>
  <si>
    <t>MARLENE LANCHES</t>
  </si>
  <si>
    <t>SUPER LOJAO ECONOMICO</t>
  </si>
  <si>
    <t>MA LUNA PEREIRA</t>
  </si>
  <si>
    <t>O PIX QUE VEIO APÓS O ÚLTIMO PIX 3/6</t>
  </si>
  <si>
    <t>O ULTIMO PIX 4/4</t>
  </si>
  <si>
    <t>FONTE 9/10</t>
  </si>
  <si>
    <t>PICPAY RECARGA</t>
  </si>
  <si>
    <t>NAY VIERA</t>
  </si>
  <si>
    <t>POWER BANK 1/4</t>
  </si>
  <si>
    <t>OLYMPIKUS + RIDER 2/5</t>
  </si>
  <si>
    <t>PETLOVE RACAO GATA</t>
  </si>
  <si>
    <t>O FAMOSO ULTIMO PIX</t>
  </si>
  <si>
    <t>MALHARIA JAPONESA 1/3</t>
  </si>
  <si>
    <t>BRACO PARA MICROFONE</t>
  </si>
  <si>
    <t>EMPADAS</t>
  </si>
  <si>
    <t>1 PRESENTES</t>
  </si>
  <si>
    <t>SUPER MERCANTTIL</t>
  </si>
  <si>
    <t>FONES 2/2</t>
  </si>
  <si>
    <t>PIX NUMERO 384 1/2</t>
  </si>
  <si>
    <t>SUPER SENDAS 1/2</t>
  </si>
  <si>
    <t>AMAZON 1/4</t>
  </si>
  <si>
    <t>UDEMY ROBLOX 2023 MASTERCLASS COURSE</t>
  </si>
  <si>
    <t>EXPO</t>
  </si>
  <si>
    <t>RESTAURANTE PIMENTA</t>
  </si>
  <si>
    <t>COMBO ALI 2/4</t>
  </si>
  <si>
    <t>SUPER SENDAS</t>
  </si>
  <si>
    <t>VIOLAO FOLK 4/10</t>
  </si>
  <si>
    <t>SUPER CARNES CENTRO</t>
  </si>
  <si>
    <t>O PIX QUE VEIO APÓS O ÚLTIMO PIX 4/6</t>
  </si>
  <si>
    <t>PICPAY PIX</t>
  </si>
  <si>
    <t>CASA MAKE</t>
  </si>
  <si>
    <t>CLUBE FESTA</t>
  </si>
  <si>
    <t>FONTE 10/10</t>
  </si>
  <si>
    <t>PICPAY SANEACRE</t>
  </si>
  <si>
    <t>PIX 1/3</t>
  </si>
  <si>
    <t>MENSALIDADE LIBRAS 6</t>
  </si>
  <si>
    <t>PIX 1/2</t>
  </si>
  <si>
    <t>PICPAY ENERGISA</t>
  </si>
  <si>
    <t>POWER BANK 2/4</t>
  </si>
  <si>
    <t>OLYMPIKUS + RIDER 3/5</t>
  </si>
  <si>
    <t>MALHARIA JAPONESA 2/3</t>
  </si>
  <si>
    <t>RESTAURANTE PIMENTA DE</t>
  </si>
  <si>
    <t>CONSERTO CELULAR 1/3</t>
  </si>
  <si>
    <t>SUPERCARNES</t>
  </si>
  <si>
    <t>LOIRA CELULAR</t>
  </si>
  <si>
    <t>QUERO PRA MIM</t>
  </si>
  <si>
    <t>OUTLET</t>
  </si>
  <si>
    <t>PIX NUMERO 384 2/2</t>
  </si>
  <si>
    <t>SUPER SENDAS 2/2</t>
  </si>
  <si>
    <t>AMAZON 2/4</t>
  </si>
  <si>
    <t>COMBO ALI 3/4</t>
  </si>
  <si>
    <t>ESTETICA FITNESS</t>
  </si>
  <si>
    <t>VIOLAO FOLK 5/10</t>
  </si>
  <si>
    <t>IFOOD CARD NUPAY 1/2</t>
  </si>
  <si>
    <t>O PIX QUE VEIO APÓS O ÚLTIMO PIX 5/6</t>
  </si>
  <si>
    <t>MENSALIDADE LIBRAS 7</t>
  </si>
  <si>
    <t>PICPAY IFOOD</t>
  </si>
  <si>
    <t>PICPAY ITAU</t>
  </si>
  <si>
    <t>PICPAY AGUA</t>
  </si>
  <si>
    <t>PIX 2/3</t>
  </si>
  <si>
    <t>PIX 2/2</t>
  </si>
  <si>
    <t>STUDIO Z 1/2</t>
  </si>
  <si>
    <t>SHOPPING DOLAR</t>
  </si>
  <si>
    <t>4r</t>
  </si>
  <si>
    <t>POWER BANK 3/4</t>
  </si>
  <si>
    <t>PICPAY ELETROACRE</t>
  </si>
  <si>
    <t>OLYMPIKUS + RIDER 4/5</t>
  </si>
  <si>
    <t>COSMEPI</t>
  </si>
  <si>
    <t>CONSERTO CELULAR 2/3</t>
  </si>
  <si>
    <t>MALHARIA JAPONESA 3/3</t>
  </si>
  <si>
    <t>PENULTIMO PIX COLETIVO 1/12</t>
  </si>
  <si>
    <t>AMAZON 3/4</t>
  </si>
  <si>
    <t>PICPAY PLAY</t>
  </si>
  <si>
    <t>PICPAY JORDSON</t>
  </si>
  <si>
    <t>PICPAY GABO</t>
  </si>
  <si>
    <t>PICPAY TUNE</t>
  </si>
  <si>
    <t>COMBO ALI 4/4</t>
  </si>
  <si>
    <t>VIOLAO FOLK 6/10</t>
  </si>
  <si>
    <t>PICPAY LH</t>
  </si>
  <si>
    <t>BIJUZINHA</t>
  </si>
  <si>
    <t>PICPAY VACILDA</t>
  </si>
  <si>
    <t>PICPAY FERNANDO 1/2</t>
  </si>
  <si>
    <t>MERCANTIL</t>
  </si>
  <si>
    <t>PICPAY FERNANDO</t>
  </si>
  <si>
    <t>CIMENSUL</t>
  </si>
  <si>
    <t>IFOOD CARD NUPAY 2/2</t>
  </si>
  <si>
    <t>O PIX QUE VEIO APÓS O ÚLTIMO PIX 6/6</t>
  </si>
  <si>
    <t>PICPAY LH (ALUGUEL) 1/2</t>
  </si>
  <si>
    <t>PIX 3/3</t>
  </si>
  <si>
    <t>STUDIO Z 2/2</t>
  </si>
  <si>
    <t>POWER BANK 4/4</t>
  </si>
  <si>
    <t>OLYMPIKUS + RIDER 5/5</t>
  </si>
  <si>
    <t>CONSERTO CELULAR 3/3</t>
  </si>
  <si>
    <t>PIX FEEV 1/10</t>
  </si>
  <si>
    <t>PIX FEEEV 1/10</t>
  </si>
  <si>
    <t>PIX BOLETO 1/2</t>
  </si>
  <si>
    <t>PENULTIMO PIX COLETIVO 2/12</t>
  </si>
  <si>
    <t>99PAY PIX</t>
  </si>
  <si>
    <t>AMAZON 4/4</t>
  </si>
  <si>
    <t>VIOLAO FOLK 7/10</t>
  </si>
  <si>
    <t>PICPAY FERNANDO 2/2</t>
  </si>
  <si>
    <t>PICPAY LH (ALUGUEL) 2/2</t>
  </si>
  <si>
    <t>PICPAY DIGICOPIAS</t>
  </si>
  <si>
    <t>PIX FEEV 2/10</t>
  </si>
  <si>
    <t>PIX FEEEV 2/10</t>
  </si>
  <si>
    <t>PIX BOLETO 2/2</t>
  </si>
  <si>
    <t>CEA</t>
  </si>
  <si>
    <t>PIX KKKK 1/4</t>
  </si>
  <si>
    <t>PENULTIMO PIX COLETIVO 3/12</t>
  </si>
  <si>
    <t>FRUTARIA</t>
  </si>
  <si>
    <t>SUPER KAROLA</t>
  </si>
  <si>
    <t>SEI LA LIMA MONTEIRO</t>
  </si>
  <si>
    <t>PICPAY LIDIA</t>
  </si>
  <si>
    <t>PICPAY LUIS</t>
  </si>
  <si>
    <t>DIGIOCOPIAS</t>
  </si>
  <si>
    <t>PICANHA MIX</t>
  </si>
  <si>
    <t>VIOLAO FOLK 8/10</t>
  </si>
  <si>
    <t>PICPAY PIX 1/2</t>
  </si>
  <si>
    <t>GIFT CARD IFOOD 1/3</t>
  </si>
  <si>
    <t>PAG SUELLEN</t>
  </si>
  <si>
    <t>PICPAY MARILZA</t>
  </si>
  <si>
    <t>PICPAY LAYSSA</t>
  </si>
  <si>
    <t>PICPAY LAYSSA 1/2</t>
  </si>
  <si>
    <t>PICPAY ADRIELLE 1/2</t>
  </si>
  <si>
    <t>PICPAY TUNA 1/2</t>
  </si>
  <si>
    <t>PIX FEEV 3/10</t>
  </si>
  <si>
    <t>PIX FEEEV 3/10</t>
  </si>
  <si>
    <t>PIX KKKK 2/4</t>
  </si>
  <si>
    <t>PENULTIMO PIX COLETIVO 4/12</t>
  </si>
  <si>
    <t>PIX AVRIL 1/3</t>
  </si>
  <si>
    <t>PIX AVRIL 1/6</t>
  </si>
  <si>
    <t>PICPAY PIX 1/3</t>
  </si>
  <si>
    <t>PICPAY RECARGA 1/2</t>
  </si>
  <si>
    <t>PICPAY MARCYLANE</t>
  </si>
  <si>
    <t>PICPAY PHOTO</t>
  </si>
  <si>
    <t>PICPAY JE</t>
  </si>
  <si>
    <t>VIOLAO FOLK 9/10</t>
  </si>
  <si>
    <t>PICPAY PIX 2/2</t>
  </si>
  <si>
    <t>GIFT CARD IFOOD 2/3</t>
  </si>
  <si>
    <t>PICPAY LAYSSA 2/2</t>
  </si>
  <si>
    <t>PICPAY ADRIELLE 2/2</t>
  </si>
  <si>
    <t>PICPAY TUNA 2/2</t>
  </si>
  <si>
    <t>BOLETO MAI 1/12</t>
  </si>
  <si>
    <t>PIX FEEV 4/10</t>
  </si>
  <si>
    <t>PIX FEEEV 4/10</t>
  </si>
  <si>
    <t>PIX KKKK 3/4</t>
  </si>
  <si>
    <t>RESTAURANTE E PIZZA</t>
  </si>
  <si>
    <t>TECFRIO REFRIGERACAO</t>
  </si>
  <si>
    <t>PENULTIMO PIX COLETIVO 5/12</t>
  </si>
  <si>
    <t>PIX AVRIL 2/3</t>
  </si>
  <si>
    <t>PIX AVRIL 2/6</t>
  </si>
  <si>
    <t>RUBY MEETUP GO 6ED</t>
  </si>
  <si>
    <t>PICPAY PIX 2/3</t>
  </si>
  <si>
    <t>PICPAY RECARGA 2/2</t>
  </si>
  <si>
    <t>KEILA CRISTINADA</t>
  </si>
  <si>
    <t>SUPER ARASUPER</t>
  </si>
  <si>
    <t>MILK SHAKE LANCHES</t>
  </si>
  <si>
    <t>MENINAS DOCERIA</t>
  </si>
  <si>
    <t>MEGA BOM SORVETES</t>
  </si>
  <si>
    <t>QUIOSQUE DO LAGO</t>
  </si>
  <si>
    <t>PICPAY BRUNO FERREIRA</t>
  </si>
  <si>
    <t>VIOLAO FOLK 10/10</t>
  </si>
  <si>
    <t>GIFT CARD IFOOD 3/3</t>
  </si>
  <si>
    <t>PICPAY PATRICIA DE L</t>
  </si>
  <si>
    <t>PICPAY KEILA CRISTINA</t>
  </si>
  <si>
    <t>DONA FEIJUCA</t>
  </si>
  <si>
    <t>PAG KEILA</t>
  </si>
  <si>
    <t>BOLETO MAI 2/12</t>
  </si>
  <si>
    <t>PIX FEEV 5/10</t>
  </si>
  <si>
    <t>PIX FEEEV 5/10</t>
  </si>
  <si>
    <t>PIX KKKK 4/4</t>
  </si>
  <si>
    <t>PENULTIMO PIX COLETIVO 6/12</t>
  </si>
  <si>
    <t>PIX AVRIL 3/3</t>
  </si>
  <si>
    <t>PIX AVRIL 3/6</t>
  </si>
  <si>
    <t>PICPAY PIX 3/3</t>
  </si>
  <si>
    <t>CONTA AGUA 1/3</t>
  </si>
  <si>
    <t>PICPAY SEI LA 1/3</t>
  </si>
  <si>
    <t>REI DO BURGER</t>
  </si>
  <si>
    <t>IFOOD PIZZA 1/2</t>
  </si>
  <si>
    <t>MENSALIDADE LIBRAS 13</t>
  </si>
  <si>
    <t>BOLETO MAI 3/12</t>
  </si>
  <si>
    <t>PIX FEEV 6/10</t>
  </si>
  <si>
    <t>PIX FEEEV 6/10</t>
  </si>
  <si>
    <t>PENULTIMO PIX COLETIVO 7/12</t>
  </si>
  <si>
    <t>PIX AVRIL 4/6</t>
  </si>
  <si>
    <t>POUSADA AMAZONIA</t>
  </si>
  <si>
    <t>CONTA AGUA 2/3</t>
  </si>
  <si>
    <t>PICPAY SEI LA 2/3</t>
  </si>
  <si>
    <t>PICPAY PHOTO IMAGEM</t>
  </si>
  <si>
    <t>PICPAY ANNY CRISTINN</t>
  </si>
  <si>
    <t>SHOPPING SEI LA 1/2</t>
  </si>
  <si>
    <t>RESTAURANTE E PIZZARIA</t>
  </si>
  <si>
    <t>ASSISTENCIA CELULAR 1/2</t>
  </si>
  <si>
    <t>MARCIANO BURGERS</t>
  </si>
  <si>
    <t>GELADEIRA LAYSSA 1/12</t>
  </si>
  <si>
    <t>GELADEIRA PARTE LAYSSA 1/4</t>
  </si>
  <si>
    <t>ATACADAO 1/3</t>
  </si>
  <si>
    <t>BUARQUE CONSTRUCAO</t>
  </si>
  <si>
    <t>PIX PAG BARBOSA</t>
  </si>
  <si>
    <t>PICPAY JOHANNA</t>
  </si>
  <si>
    <t>DIGICOPIAS</t>
  </si>
  <si>
    <t>IFOOD PIZZA 2/2</t>
  </si>
  <si>
    <t>PICPAY LALA</t>
  </si>
  <si>
    <t>AGRO BOI 1/3</t>
  </si>
  <si>
    <t>TOPISSIMA PREMIUM</t>
  </si>
  <si>
    <t>CASA BELO PORTAS E VIDROS</t>
  </si>
  <si>
    <t>PICPAY EVANILDE 1/2</t>
  </si>
  <si>
    <t>MENSALIDADE LIBRAS 14 1/12</t>
  </si>
  <si>
    <t>CELESTE CONSTRUCOES 1/4</t>
  </si>
  <si>
    <t>PICPAY ISRAEL BARBOSA</t>
  </si>
  <si>
    <t>PICPAY SEBASTIAO FAR 1/2</t>
  </si>
  <si>
    <t>MP JAMPA</t>
  </si>
  <si>
    <t>ATACADAO</t>
  </si>
  <si>
    <t>BOLETO MAI 4/12</t>
  </si>
  <si>
    <t>PIX FEEV 7/10</t>
  </si>
  <si>
    <t>PIX FEEEV 7/10</t>
  </si>
  <si>
    <t>PICPAY ALEXANDRE VI</t>
  </si>
  <si>
    <t>2GJ</t>
  </si>
  <si>
    <t>PENULTIMO PIX COLETIVO 8/12</t>
  </si>
  <si>
    <t>PIX AVRIL 5/6</t>
  </si>
  <si>
    <t>HAVAN 1/3</t>
  </si>
  <si>
    <t>iFOOD</t>
  </si>
  <si>
    <t>CONTA AGUA 3/3</t>
  </si>
  <si>
    <t>PICPAY SEI LA 3/3</t>
  </si>
  <si>
    <t>KEILA CRISTINA</t>
  </si>
  <si>
    <t>CELESTE MAO DE OBRA 1/4</t>
  </si>
  <si>
    <t>PICPAY ALEXANDRO REG 1/2</t>
  </si>
  <si>
    <t>MERCANTIL NUNES</t>
  </si>
  <si>
    <t>CASA DA CARNE</t>
  </si>
  <si>
    <t>PONTO DO SOR</t>
  </si>
  <si>
    <t>SHOPPING SEI LA 2/2</t>
  </si>
  <si>
    <t>ASSISTENCIA CELULAR 2/2</t>
  </si>
  <si>
    <t>GELADEIRA LAYSSA 2/12</t>
  </si>
  <si>
    <t>GELADEIRA PARTE LAYSSA 2/4</t>
  </si>
  <si>
    <t>ATACADAO 2/3</t>
  </si>
  <si>
    <t>AGRO BOI 2/3</t>
  </si>
  <si>
    <t>PICPAY EVANILDE 2/2</t>
  </si>
  <si>
    <t>MENSALIDADE LIBRAS 14 2/12</t>
  </si>
  <si>
    <t>CELESTE CONSTRUCOES 2/4</t>
  </si>
  <si>
    <t>PICPAY SEBASTIAO FAR 2/2</t>
  </si>
  <si>
    <t>BOLETO MAI 5/12</t>
  </si>
  <si>
    <t>TELECOM</t>
  </si>
  <si>
    <t>BIJUZINHA BIJUTERIAS</t>
  </si>
  <si>
    <t>PICPAY ANNY CRISTINNA 1/2</t>
  </si>
  <si>
    <t>PICPAY MIRIAN OLIVEIRA</t>
  </si>
  <si>
    <t>PIX OCT 1/12</t>
  </si>
  <si>
    <t>108 ACRE 1/2</t>
  </si>
  <si>
    <t>PIX FEEV 8/10</t>
  </si>
  <si>
    <t>PIX FEEEV 8/10</t>
  </si>
  <si>
    <t>PENULTIMO PIX COLETIVO 9/12</t>
  </si>
  <si>
    <t>PIX AVRIL 6/6</t>
  </si>
  <si>
    <t>HAVAN 2/3</t>
  </si>
  <si>
    <t>PICPAY SEGUROFATURA</t>
  </si>
  <si>
    <t>MERCALE</t>
  </si>
  <si>
    <t>CELESTE MAO DE OBRA 2/4</t>
  </si>
  <si>
    <t>RESTU</t>
  </si>
  <si>
    <t>PICPAY ALEXANDRO REG 2/2</t>
  </si>
  <si>
    <t>PICPAY LUIS HENRIQUE</t>
  </si>
  <si>
    <t>MAILSON</t>
  </si>
  <si>
    <t>ZERO GRAU SORVETES</t>
  </si>
  <si>
    <t>SUPER MERCANTIL NUNES</t>
  </si>
  <si>
    <t>GELADEIRA LAYSSA 3/12</t>
  </si>
  <si>
    <t>GELADEIRA PARTE LAYSSA 3/4</t>
  </si>
  <si>
    <t>ATACADAO 3/3</t>
  </si>
  <si>
    <t>INSTALLMENT</t>
  </si>
  <si>
    <t>VOLTA CALDAS NOVAS BLABLACAR 1/3</t>
  </si>
  <si>
    <t>AGRO BOI 3/3</t>
  </si>
  <si>
    <t>MENSALIDADE LIBRAS 14 3/12</t>
  </si>
  <si>
    <t>CELESTE CONSTRUCOES 3/4</t>
  </si>
  <si>
    <t>MENSALIDADE LIBRAS 16 1/12</t>
  </si>
  <si>
    <t>BOLETO MAI 6/12</t>
  </si>
  <si>
    <t>PICPAY ANNY CRISTINNA 2/2</t>
  </si>
  <si>
    <t>PIX OCT 2/12</t>
  </si>
  <si>
    <t>108 ACRE 2/2</t>
  </si>
  <si>
    <t>PIX FEEV 9/10</t>
  </si>
  <si>
    <t>PIX FEEEV 9/10</t>
  </si>
  <si>
    <t>PICPAY LALA 1/2</t>
  </si>
  <si>
    <t>PENULTIMO PIX COLETIVO 10/12</t>
  </si>
  <si>
    <t>HAVAN 3/3</t>
  </si>
  <si>
    <t>CELESTE MAO DE OBRA 3/4</t>
  </si>
  <si>
    <t>GELADEIRA LAYSSA 4/12</t>
  </si>
  <si>
    <t>GELADEIRA PARTE LAYSSA 4/4</t>
  </si>
  <si>
    <t>VOLTA CALDAS NOVAS BLABLACAR 2/3</t>
  </si>
  <si>
    <t>MENSALIDADE LIBRAS 14 4/12</t>
  </si>
  <si>
    <t>CELESTE CONSTRUCOES 4/4</t>
  </si>
  <si>
    <t>MENSALIDADE LIBRAS 16 2/12</t>
  </si>
  <si>
    <t>BOLETO MAI 7/12</t>
  </si>
  <si>
    <t>PIX OCT 3/12</t>
  </si>
  <si>
    <t>INSTALLMENT OCT 24 1/6</t>
  </si>
  <si>
    <t>PIX FEEV 10/10</t>
  </si>
  <si>
    <t>PIX FEEEV 10/10</t>
  </si>
  <si>
    <t>PICPAY LALA 2/2</t>
  </si>
  <si>
    <t>PENULTIMO PIX COLETIVO 11/12</t>
  </si>
  <si>
    <t>PICPAY SEGURO FATURA</t>
  </si>
  <si>
    <t>CELESTE MAO DE OBRA 4/4</t>
  </si>
  <si>
    <t>IFOOD BURGUER KING 1/4</t>
  </si>
  <si>
    <t>IFOOD JANTINHA</t>
  </si>
  <si>
    <t>GELADEIRA LAYSSA 5/12</t>
  </si>
  <si>
    <t>VOLTA CALDAS NOVAS BLABLACAR 3/3</t>
  </si>
  <si>
    <t>MENSALIDADE LIBRAS 14 5/12</t>
  </si>
  <si>
    <t>MENSALIDADE LIBRAS 16 3/12</t>
  </si>
  <si>
    <t>BOLETO MAI 8/12</t>
  </si>
  <si>
    <t>SUPER FABIM</t>
  </si>
  <si>
    <t>LEITE CONDENSADO</t>
  </si>
  <si>
    <t>PIX OCT 4/12</t>
  </si>
  <si>
    <t>INSTALLMENT OCT 24 2/6</t>
  </si>
  <si>
    <t>PENULTIMO PIX COLETIVO 12/12</t>
  </si>
  <si>
    <t>CALÇA FODA C&amp;A 1/3</t>
  </si>
  <si>
    <t>CAMISA SOCIAL FODA RENNER 1/2</t>
  </si>
  <si>
    <t>CHEESE HOUSE 3 ANOS NAMORO</t>
  </si>
  <si>
    <t>IFOOD BURGUER KING 2/4</t>
  </si>
  <si>
    <t>SALGADOS FEIRA</t>
  </si>
  <si>
    <t>PASTA DE DENTE RUBY E RAVENA</t>
  </si>
  <si>
    <t>SAMSUNG A05S 1/4</t>
  </si>
  <si>
    <t>GELADEIRA LAYSSA 6/12</t>
  </si>
  <si>
    <t>MENSALIDADE LIBRAS 14 6/12</t>
  </si>
  <si>
    <t>MENSALIDADE LIBRAS 16 4/12</t>
  </si>
  <si>
    <t>STROGONOFF FEIJUCA</t>
  </si>
  <si>
    <t>ANTHONELA 1/3</t>
  </si>
  <si>
    <t>QUERO PARA MIM AC 1/3</t>
  </si>
  <si>
    <t>TITULO ENERGIA 12/01</t>
  </si>
  <si>
    <t>BOLETO MAI 9/12</t>
  </si>
  <si>
    <t>ESPANACHOS CINEMA</t>
  </si>
  <si>
    <t>CHEDDAR MCMELT</t>
  </si>
  <si>
    <t>PIX OCT 5/12</t>
  </si>
  <si>
    <t>INSTALLMENT OCT 24 3/6</t>
  </si>
  <si>
    <t>CALÇA FODA C&amp;A 2/3</t>
  </si>
  <si>
    <t>CAMISA SOCIAL FODA RENNER 2/2</t>
  </si>
  <si>
    <t>DON FEIJUCA</t>
  </si>
  <si>
    <t>DON FEIJUCA STROGONOFF + SUCO</t>
  </si>
  <si>
    <t>BAR DO ORLANDO 16</t>
  </si>
  <si>
    <t>SEGURO FATURA PICPAY</t>
  </si>
  <si>
    <t>PAO DE QUEIJO EXPRESS</t>
  </si>
  <si>
    <t>SABOR GOIANO</t>
  </si>
  <si>
    <t>SUPER ATACAO</t>
  </si>
  <si>
    <t>IFOOD BURGUER KING 3/4</t>
  </si>
  <si>
    <t>MILK SHAKE</t>
  </si>
  <si>
    <t>SAMSUNG A05S 2/4</t>
  </si>
  <si>
    <t>SUPER ATACADAO 1/2</t>
  </si>
  <si>
    <t>GELADEIRA LAYSSA 7/12</t>
  </si>
  <si>
    <t>CIA DO PELO</t>
  </si>
  <si>
    <t>B91</t>
  </si>
  <si>
    <t>AVENIDA FILIAL 1/2</t>
  </si>
  <si>
    <t>MENSALIDADE LIBRAS 14 7/12</t>
  </si>
  <si>
    <t>MENSALIDADE LIBRAS 16 5/12</t>
  </si>
  <si>
    <t>ANTHONELA 2/3</t>
  </si>
  <si>
    <t>QUERO PARA MIM AC 2/3</t>
  </si>
  <si>
    <t>MENSALIDADE LIBRAS 20 1/6</t>
  </si>
  <si>
    <t>MENSALIDADE PEDAGOGIA 14 1/6</t>
  </si>
  <si>
    <t>BOLETO MAI 10/12</t>
  </si>
  <si>
    <t>PIX OCT 6/12</t>
  </si>
  <si>
    <t>INSTALLMENT OCT 24 4/6</t>
  </si>
  <si>
    <t>DUMORADA</t>
  </si>
  <si>
    <t>PICPAY ENERGIA 1/2</t>
  </si>
  <si>
    <t>CALÇA FODA C&amp;A 3/3</t>
  </si>
  <si>
    <t>BELLA RIO BRANCO CASA</t>
  </si>
  <si>
    <t>PICPAY SEGURO</t>
  </si>
  <si>
    <t>RBR BIKES</t>
  </si>
  <si>
    <t>MARCOS VINICIUS</t>
  </si>
  <si>
    <t>IFOOD BURGUER KING 4/4</t>
  </si>
  <si>
    <t>SAMSUNG A05S 3/4</t>
  </si>
  <si>
    <t>SUPER ATACADAO 2/2</t>
  </si>
  <si>
    <t>GELADEIRA LAYSSA 8/12</t>
  </si>
  <si>
    <t>AVENIDA FILIAL 2/2</t>
  </si>
  <si>
    <t>PICPAY CLARO 1/2</t>
  </si>
  <si>
    <t>MENSALIDADE LIBRAS 14 8/12</t>
  </si>
  <si>
    <t>MENSALIDADE LIBRAS 16 6/12</t>
  </si>
  <si>
    <t>ANTHONELA 3/3</t>
  </si>
  <si>
    <t>QUERO PARA MIM AC 3/3</t>
  </si>
  <si>
    <t>MENSALIDADE LIBRAS 20 2/6</t>
  </si>
  <si>
    <t>MENSALIDADE PEDAGOGIA 14 2/6</t>
  </si>
  <si>
    <t>BOLETO MAI 11/12</t>
  </si>
  <si>
    <t>PIX OCT 7/12</t>
  </si>
  <si>
    <t>INSTALLMENT OCT 24 5/6</t>
  </si>
  <si>
    <t>PICPAY ENERGIA 2/2</t>
  </si>
  <si>
    <t>1000 PRESENTES</t>
  </si>
  <si>
    <t>M A LUNA PEREIRA</t>
  </si>
  <si>
    <t>LOJAO NOSSA SENHORA DO PER</t>
  </si>
  <si>
    <t>UP CALA ADO O</t>
  </si>
  <si>
    <t>PONTO DO SORVETE</t>
  </si>
  <si>
    <t>EMBALAGENS CANADA</t>
  </si>
  <si>
    <t>DESFRUTT LANCHE</t>
  </si>
  <si>
    <t>PICPAY PAULO SERGIO</t>
  </si>
  <si>
    <t>PICPAY UBER</t>
  </si>
  <si>
    <t>MARCOSVINICIUS</t>
  </si>
  <si>
    <t>SORVETERIA ACREBOM</t>
  </si>
  <si>
    <t>PICPAY ANTONY KLEITO</t>
  </si>
  <si>
    <t>PICPAY CARLOS ALEXAN</t>
  </si>
  <si>
    <t>PICPAY VANESSA SILVA</t>
  </si>
  <si>
    <t>PICPAY MIRIAN OLIVEI</t>
  </si>
  <si>
    <t>PICPAY JOSICLEBER DE</t>
  </si>
  <si>
    <t>MUNDO DAS UTILIDADES 1/2</t>
  </si>
  <si>
    <t>ARAGUACYDACOSTACA</t>
  </si>
  <si>
    <t>99POP PEROLINA</t>
  </si>
  <si>
    <t>SAMSUNG A05S 4/4</t>
  </si>
  <si>
    <t>GELADEIRA LAYSSA 9/12</t>
  </si>
  <si>
    <t>PICPAY LALA 1/3</t>
  </si>
  <si>
    <t>ASSAI</t>
  </si>
  <si>
    <t>ASSAI 1/2</t>
  </si>
  <si>
    <t>PICPAY ALIFIR DE SOU</t>
  </si>
  <si>
    <t>PICPAY CENTRO ESPIRITA</t>
  </si>
  <si>
    <t>PICPAY EFREM FARIAS</t>
  </si>
  <si>
    <t>CGFERREIRA</t>
  </si>
  <si>
    <t>PICPAY RONALDO SANTO</t>
  </si>
  <si>
    <t>PICPAY CLARO 2/2</t>
  </si>
  <si>
    <t>PICPAY RICCO TRANSPO</t>
  </si>
  <si>
    <t>COMERCIAL</t>
  </si>
  <si>
    <t>SUPREMO CAFETERIA</t>
  </si>
  <si>
    <t>COMERCIAL SIMAO EIRELI</t>
  </si>
  <si>
    <t>PICPAY ROGERIO LIMA</t>
  </si>
  <si>
    <t>PICPAY RYAN ANDRADE</t>
  </si>
  <si>
    <t>PICPAY JONATHAN PATR</t>
  </si>
  <si>
    <t>PICPAY FRANCISCO DA</t>
  </si>
  <si>
    <t>MENSALIDADE LIBRAS 14 9/12</t>
  </si>
  <si>
    <t>MENSALIDADE LIBRAS 16 7/12</t>
  </si>
  <si>
    <t>MENSALIDADE LIBRAS 20 3/6</t>
  </si>
  <si>
    <t>MENSALIDADE PEDAGOGIA 14 3/6</t>
  </si>
  <si>
    <t>COFFEE HOUSE</t>
  </si>
  <si>
    <t>NF CHURRASCARIA E LAVA</t>
  </si>
  <si>
    <t>BOLETO MAI 12/12</t>
  </si>
  <si>
    <t>PIX OCT 8/12</t>
  </si>
  <si>
    <t>INSTALLMENT OCT 24 6/6</t>
  </si>
  <si>
    <t>PIX BIS MARS 1/2</t>
  </si>
  <si>
    <t>NGJ RIO BRANCO</t>
  </si>
  <si>
    <t>PICPAY ANNY CRISTINN 1/2</t>
  </si>
  <si>
    <t>PADARIA E MERCEARIA N</t>
  </si>
  <si>
    <t>PICPAY EVERTON BRASI</t>
  </si>
  <si>
    <t>PICPAY TARCISIO ADEJ</t>
  </si>
  <si>
    <t>MFO BARROS</t>
  </si>
  <si>
    <t>PICPAY ALEX SOUZA CA</t>
  </si>
  <si>
    <t>BIJUZINHAS BIJUTERIAS L</t>
  </si>
  <si>
    <t>PICPAY BRUNO FERREIR</t>
  </si>
  <si>
    <t>CONSERTO NOTEBOOK 1/4</t>
  </si>
  <si>
    <t>PICPAY IVANILSON BAR</t>
  </si>
  <si>
    <t>PICPAY ALDO COSTA DO</t>
  </si>
  <si>
    <t>PICPAY RENATO MENDES</t>
  </si>
  <si>
    <t>JUPARA CHOPERIA</t>
  </si>
  <si>
    <t>MUNDO DAS UTILIDADES 2/2</t>
  </si>
  <si>
    <t>GELADEIRA LAYSSA 10/12</t>
  </si>
  <si>
    <t>PICPAY LALA 2/3</t>
  </si>
  <si>
    <t>ASSAI 2/2</t>
  </si>
  <si>
    <t>MENSALIDADE LIBRAS 14 10/12</t>
  </si>
  <si>
    <t>MENSALIDADE LIBRAS 16 8/12</t>
  </si>
  <si>
    <t>MENSALIDADE LIBRAS 20 4/6</t>
  </si>
  <si>
    <t>MENSALIDADE PEDAGOGIA 14 4/6</t>
  </si>
  <si>
    <t>TITULO ENERGIA 12/05</t>
  </si>
  <si>
    <t>PIX OCT 9/12</t>
  </si>
  <si>
    <t>PIX BIS MARS 2/2</t>
  </si>
  <si>
    <t>PICPAY ANNY CRISTINN 2/2</t>
  </si>
  <si>
    <t>CONSERTO NOTEBOOK 2/4</t>
  </si>
  <si>
    <t>GELADEIRA LAYSSA 11/12</t>
  </si>
  <si>
    <t>PICPAY LALA 3/3</t>
  </si>
  <si>
    <t>MENSALIDADE LIBRAS 14 11/12</t>
  </si>
  <si>
    <t>MENSALIDADE LIBRAS 16 9/12</t>
  </si>
  <si>
    <t>MENSALIDADE LIBRAS 20 5/6</t>
  </si>
  <si>
    <t>MENSALIDADE PEDAGOGIA 14 5/6</t>
  </si>
  <si>
    <t>TITULO ENERGIA 12/06</t>
  </si>
  <si>
    <t>PIX OCT 10/12</t>
  </si>
  <si>
    <t>CONSERTO NOTEBOOK 3/4</t>
  </si>
  <si>
    <t>GELADEIRA LAYSSA 12/12</t>
  </si>
  <si>
    <t>MENSALIDADE LIBRAS 14 12/12</t>
  </si>
  <si>
    <t>MENSALIDADE LIBRAS 16 10/12</t>
  </si>
  <si>
    <t>MENSALIDADE LIBRAS 20 6/6</t>
  </si>
  <si>
    <t>MENSALIDADE PEDAGOGIA 14 6/6</t>
  </si>
  <si>
    <t>TITULO ENERGIA 12/07</t>
  </si>
  <si>
    <t>PIX OCT 11/12</t>
  </si>
  <si>
    <t>CONSERTO NOTEBOOK 4/4</t>
  </si>
  <si>
    <t>MENSALIDADE LIBRAS 16 11/12</t>
  </si>
  <si>
    <t>TITULO ENERGIA 12/08</t>
  </si>
  <si>
    <t>PIX OCT 12/12</t>
  </si>
  <si>
    <t>MENSALIDADE LIBRAS 16 12/12</t>
  </si>
  <si>
    <t>TITULO ENERGIA 12/09</t>
  </si>
  <si>
    <t>MELIUZ</t>
  </si>
  <si>
    <t>VPS KVM 1 1/8</t>
  </si>
  <si>
    <t>ALFACE FEIRA</t>
  </si>
  <si>
    <t>VENTILADOR 1/2</t>
  </si>
  <si>
    <t>99FREELAS</t>
  </si>
  <si>
    <t>PEPSI GELADA</t>
  </si>
  <si>
    <t>MARMITA C/ GESABI</t>
  </si>
  <si>
    <t>CONSULTA RAVENA TVT 1/3</t>
  </si>
  <si>
    <t>TROCA VELA / OLEO</t>
  </si>
  <si>
    <t>CANAL + RECONSTRUCAO DENTE 1/7</t>
  </si>
  <si>
    <t>COQUETELEIRA</t>
  </si>
  <si>
    <t>PACOCA</t>
  </si>
  <si>
    <t>RACAO DUDA, SACHES RUBY, RAVENA, PROMUNDOG RAVENA</t>
  </si>
  <si>
    <t>DUDA,RUBY,RAVENA</t>
  </si>
  <si>
    <t>APEVITIN BC RAVENA</t>
  </si>
  <si>
    <t>VPS KVM 1 2/8</t>
  </si>
  <si>
    <t>VENTILADOR 2/2</t>
  </si>
  <si>
    <t>RAVENA QUIMIO SESSAO 2 1/2</t>
  </si>
  <si>
    <t>RAVENA QUIMIO SESSAO 3 1/2</t>
  </si>
  <si>
    <t>CONSULTA RAVENA TVT 2/3</t>
  </si>
  <si>
    <t>RAVENA QUIMIO SESSAO 4 1/2</t>
  </si>
  <si>
    <t>CANAL + RECONSTRUCAO DENTE 2/7</t>
  </si>
  <si>
    <t>VPS KVM 1 3/8</t>
  </si>
  <si>
    <t>RAVENA QUIMIO SESSAO 2 2/2</t>
  </si>
  <si>
    <t>RAVENA QUIMIO SESSAO 3 2/2</t>
  </si>
  <si>
    <t>CONSULTA RAVENA TVT 3/3</t>
  </si>
  <si>
    <t>RAVENA QUIMIO SESSAO 4 2/2</t>
  </si>
  <si>
    <t>CANAL + RECONSTRUCAO DENTE 3/7</t>
  </si>
  <si>
    <t>VPS KVM 1 4/8</t>
  </si>
  <si>
    <t>CANAL + RECONSTRUCAO DENTE 4/7</t>
  </si>
  <si>
    <t>VPS KVM 1 5/8</t>
  </si>
  <si>
    <t>CANAL + RECONSTRUCAO DENTE 5/7</t>
  </si>
  <si>
    <t>VPS KVM 1 6/8</t>
  </si>
  <si>
    <t>CANAL + RECONSTRUCAO DENTE 6/7</t>
  </si>
  <si>
    <t>VPS KVM 1 7/8</t>
  </si>
  <si>
    <t>CANAL + RECONSTRUCAO DENTE 7/7</t>
  </si>
  <si>
    <t>VPS KVM 1 8/8</t>
  </si>
  <si>
    <t>bank</t>
  </si>
  <si>
    <t>VT AOÛT</t>
  </si>
  <si>
    <t>SALARY</t>
  </si>
  <si>
    <t>SETE TECNOLOGIA</t>
  </si>
  <si>
    <t>A ULTIMA CONTRIBUICAO. OBRIGADO.</t>
  </si>
  <si>
    <t>EMPRESTIMO CELULAR</t>
  </si>
  <si>
    <t>LOAN</t>
  </si>
  <si>
    <t>CELULAR A71 SEMI-NOVO</t>
  </si>
  <si>
    <t>EMPRESTIMO LALA</t>
  </si>
  <si>
    <t>EMPRESTIMO NBNK LALA</t>
  </si>
  <si>
    <t>EMPRESTIMO LALA 12/12</t>
  </si>
  <si>
    <t>EMPRESTIMO LALA 11/12</t>
  </si>
  <si>
    <t>EMPRESTIMO LALA 10/12</t>
  </si>
  <si>
    <t>EMPRESTIMO LALA 9/12</t>
  </si>
  <si>
    <t>EMPRESTIMO LALA 8/12</t>
  </si>
  <si>
    <t>EMPRESTIMO LALA 7/12</t>
  </si>
  <si>
    <t>EMPRESTIMO LALA 6/12</t>
  </si>
  <si>
    <t>EMPRESTIMO LALA 5/12</t>
  </si>
  <si>
    <t>EMPRESTIMO LALA 4/12</t>
  </si>
  <si>
    <t>CARTAO NBNK</t>
  </si>
  <si>
    <t>GABRIELA VENDA VIOLAO</t>
  </si>
  <si>
    <t>SELL</t>
  </si>
  <si>
    <t>OTHERS</t>
  </si>
  <si>
    <t>EMPRESTIMO CELULAR 3/3</t>
  </si>
  <si>
    <t>SALARIO AOÛT</t>
  </si>
  <si>
    <t>VT ET VR SEPTEMBRE</t>
  </si>
  <si>
    <t>EMPRESTIMO CELULAR 1/3</t>
  </si>
  <si>
    <t>DIVIDA ENERGIA CASA RB. MINHA METADE.</t>
  </si>
  <si>
    <t>DIVIDA ENERGIA CASA RB. METADE LALA (185/2400)</t>
  </si>
  <si>
    <t>MORAL DEBT</t>
  </si>
  <si>
    <t>EMPRESTIMO LALA 1/12</t>
  </si>
  <si>
    <t>TITULO VIVO ENCERRAMENTO</t>
  </si>
  <si>
    <t>SUPER BOLA</t>
  </si>
  <si>
    <t>CREPE FEIRA DE SEGUNDA</t>
  </si>
  <si>
    <t>DOCE DE BANANA</t>
  </si>
  <si>
    <t>SALARIO SEPTEMBRE</t>
  </si>
  <si>
    <t>EMPRESTIMO CELULAR 2/3</t>
  </si>
  <si>
    <t>SUPER PRATIKO</t>
  </si>
  <si>
    <t>TITULO INTERNET OI</t>
  </si>
  <si>
    <t>EMPRESTIMO LALA (395/2400)</t>
  </si>
  <si>
    <t>EMPRESTIMO LALA 3/12</t>
  </si>
  <si>
    <t>EMPRESTIMO 150.00 (2021-10-07)</t>
  </si>
  <si>
    <t>UBER (DROGON)</t>
  </si>
  <si>
    <t>HOMIES</t>
  </si>
  <si>
    <t>EMPRESTIMO</t>
  </si>
  <si>
    <t>EMPRESTIMO LALA 2/12</t>
  </si>
  <si>
    <t>RESTAURANTE MARMITA</t>
  </si>
  <si>
    <t>SALGADO</t>
  </si>
  <si>
    <t>SALARIO OCTOBRE</t>
  </si>
  <si>
    <t>HUSKY TACTICAL + WD BLUE 2TB</t>
  </si>
  <si>
    <t>MESA COMPUTADOR</t>
  </si>
  <si>
    <t>APLICACAO FUNDO</t>
  </si>
  <si>
    <t>INVESTMENT</t>
  </si>
  <si>
    <t>DECIMO TERCEIRO 2021 1/2</t>
  </si>
  <si>
    <t>VINHO</t>
  </si>
  <si>
    <t>VIH</t>
  </si>
  <si>
    <t>BTC</t>
  </si>
  <si>
    <t>SALARIO NOVEMBRE</t>
  </si>
  <si>
    <t>C6</t>
  </si>
  <si>
    <t>CABLES</t>
  </si>
  <si>
    <t>COMPRAR CURSO + TWITCH PRIME</t>
  </si>
  <si>
    <t>KUMARA BROWN + COBRA M711 + HUSKY HDMI 2.0</t>
  </si>
  <si>
    <t>QUE DIA HORRIVEL</t>
  </si>
  <si>
    <t>DIHÊGO</t>
  </si>
  <si>
    <t>RENDIMENTO</t>
  </si>
  <si>
    <t>GODSEND</t>
  </si>
  <si>
    <t>BONUS DIARIA</t>
  </si>
  <si>
    <t>DECIMO TERCEIRO 2021 2/2</t>
  </si>
  <si>
    <t>FRANGO DO EUZEBIO</t>
  </si>
  <si>
    <t>UBER CASA</t>
  </si>
  <si>
    <t>[AZUL] UBER EATS</t>
  </si>
  <si>
    <t>MARCOS</t>
  </si>
  <si>
    <t>ITAU</t>
  </si>
  <si>
    <t>ALMOCO SESI</t>
  </si>
  <si>
    <t>ACERTO DE CONTAS UBERES</t>
  </si>
  <si>
    <t>[C6] UBER EATS</t>
  </si>
  <si>
    <t>DIVIDA DESCONHECIDA</t>
  </si>
  <si>
    <t>SALARIO DECEMBRE</t>
  </si>
  <si>
    <t>500 (895/2400)</t>
  </si>
  <si>
    <t>PARFUME QUASAR</t>
  </si>
  <si>
    <t>EMPRESTIMO 75.82</t>
  </si>
  <si>
    <t>ESMOLA DO ITALO</t>
  </si>
  <si>
    <t>SALARIO DUPLICADO DECEMBRE</t>
  </si>
  <si>
    <t>ESTORNO SALARIO DECEMBRE</t>
  </si>
  <si>
    <t>TITULO OI 28/12</t>
  </si>
  <si>
    <t>LALA 22.5 EXTENSAO + 14 MARMITA</t>
  </si>
  <si>
    <t>EMPANADO DE FRANGO</t>
  </si>
  <si>
    <t>NU</t>
  </si>
  <si>
    <t>NAO IMPORTA</t>
  </si>
  <si>
    <t>IRLANDA</t>
  </si>
  <si>
    <t>UBER - GIGI ME PASSOU</t>
  </si>
  <si>
    <t>UBER - PAGUEI COM O QUE EU TINHA + O DELA</t>
  </si>
  <si>
    <t>UBER - DEVOLVI RESTANTE</t>
  </si>
  <si>
    <t>SALARIO JAN</t>
  </si>
  <si>
    <t>AZUL</t>
  </si>
  <si>
    <t>TITULO OI 28/01</t>
  </si>
  <si>
    <t>272 (1167/2400)</t>
  </si>
  <si>
    <t>IPTU</t>
  </si>
  <si>
    <t>FATURA NBNK DA LALA</t>
  </si>
  <si>
    <t>CAFE DA MANHA VOLEI</t>
  </si>
  <si>
    <t>272 (1439/2400)</t>
  </si>
  <si>
    <t>NAO SEI, MAS FODA-SE</t>
  </si>
  <si>
    <t>PATINS</t>
  </si>
  <si>
    <t>RECEBA!</t>
  </si>
  <si>
    <t>CHOCOLATE PRO NENÉM</t>
  </si>
  <si>
    <t>LOJA MAIS (NBNK CRED) 30 / 45</t>
  </si>
  <si>
    <t>UBERES</t>
  </si>
  <si>
    <t>ROLE DOS CRIAS (UBER REPASSE GIGI)</t>
  </si>
  <si>
    <t>HENRIQUE</t>
  </si>
  <si>
    <t>LOJA MAIS (NBNK CRED) 45 / 45 (PAO HOTDOG)</t>
  </si>
  <si>
    <t>UBER EATS</t>
  </si>
  <si>
    <t>ROLE DOS CRIAS</t>
  </si>
  <si>
    <t>APOSTA</t>
  </si>
  <si>
    <t>DINHEIRO PARA UBER</t>
  </si>
  <si>
    <t>ELA ACHOU POUCO E MANDOU MAIS</t>
  </si>
  <si>
    <t>SALARIO FEV</t>
  </si>
  <si>
    <t>136 (1575/2400).</t>
  </si>
  <si>
    <t>123 CB 2/4 (1/4 PAGO NO CARTAO) &lt;&gt; AGUA</t>
  </si>
  <si>
    <t>IPTU GO 1/6</t>
  </si>
  <si>
    <t>IPTU GO 2/6</t>
  </si>
  <si>
    <t>60 FEIRA</t>
  </si>
  <si>
    <t>NIVER VOVO PIA</t>
  </si>
  <si>
    <t>RACAO</t>
  </si>
  <si>
    <t>RECARGA CELULAR LALA</t>
  </si>
  <si>
    <t>EXAME OCULISTA</t>
  </si>
  <si>
    <t>10 CREDITO + 35 TEMAKI</t>
  </si>
  <si>
    <t>OCULOS SINAL</t>
  </si>
  <si>
    <t>PIX POR CEDULA 80 CONTO</t>
  </si>
  <si>
    <t>DIEGO</t>
  </si>
  <si>
    <t>OCULOS (+80 DINHEIRO)</t>
  </si>
  <si>
    <t>AÇAÍ</t>
  </si>
  <si>
    <t>COCA PARA ASSISTIR FLA X VASCO</t>
  </si>
  <si>
    <t>GANHEI, PORRA</t>
  </si>
  <si>
    <t>DINHEIRO PARA O JUIZ VOLEI</t>
  </si>
  <si>
    <t>INICIALMENTE EMPRESTIMO, DEPOIS OVO</t>
  </si>
  <si>
    <t>SO AGRADECE (PARA APOSTA, KKJSKDJS) (GIGI)</t>
  </si>
  <si>
    <t>EMPRESTIMO 200.00 (22-03-28)</t>
  </si>
  <si>
    <t>PROMO DE CADASTRO (DOCK SOLUCOES)</t>
  </si>
  <si>
    <t>PROMO</t>
  </si>
  <si>
    <t>BITZ</t>
  </si>
  <si>
    <t>SALARIO MARS</t>
  </si>
  <si>
    <t>PP</t>
  </si>
  <si>
    <t>408 (1983/2400)</t>
  </si>
  <si>
    <t>CB 3/4 &lt;&gt; AGUA</t>
  </si>
  <si>
    <t>IPTU GO 3/6</t>
  </si>
  <si>
    <t>IPTU RB 1/2</t>
  </si>
  <si>
    <t>SEI LA COMO</t>
  </si>
  <si>
    <t>99PAY</t>
  </si>
  <si>
    <t>GRATIFICACAO / COMPENSACAO MARS</t>
  </si>
  <si>
    <t>EMPRESTIMO 322.41 (22-04-08)</t>
  </si>
  <si>
    <t>EMPRESTIMO 57.59 (22-04-08)</t>
  </si>
  <si>
    <t>EMPRESTIMO 153.00 (22-04-08)</t>
  </si>
  <si>
    <t>CARTOLA</t>
  </si>
  <si>
    <t>FIAT ARGO, PAGUEI 20 EM DINHEIRO, 10 PIX TROCO</t>
  </si>
  <si>
    <t>LANCHINHO</t>
  </si>
  <si>
    <t>PROBLEMAS QUE EU NAO TO A FIM DE RESOLVER</t>
  </si>
  <si>
    <t>SALARIO AVRIL</t>
  </si>
  <si>
    <t>8 (1991/2400)</t>
  </si>
  <si>
    <t>CB 4/4 &lt;&gt;</t>
  </si>
  <si>
    <t>IPTU GO 4/6</t>
  </si>
  <si>
    <t>IPTU GO 5/6</t>
  </si>
  <si>
    <t>IPTU GO 6/6</t>
  </si>
  <si>
    <t>IPTU RB 2/2</t>
  </si>
  <si>
    <t>179 ALURA 1/3</t>
  </si>
  <si>
    <t>ELA FAZ A REALIDADE DELA, O ROMBO DE MAIO</t>
  </si>
  <si>
    <t>RCRGPY</t>
  </si>
  <si>
    <t>EMPRESTIMO 350.00 (2022-05-08)</t>
  </si>
  <si>
    <t>FGTS 2022</t>
  </si>
  <si>
    <t>BENEFITS</t>
  </si>
  <si>
    <t>CAIXA</t>
  </si>
  <si>
    <t>TITULO OI 28/04</t>
  </si>
  <si>
    <t>ITI</t>
  </si>
  <si>
    <t>LE FIN - 400 (2391/2400)</t>
  </si>
  <si>
    <t>DISSE QUE ME AMA (GIGI)</t>
  </si>
  <si>
    <t>GANHEI, PORRA (AGORA CONSIGO PAGAR A OI)</t>
  </si>
  <si>
    <t>TITULO ENERGIA 28/04 (R$ 10 OFF)</t>
  </si>
  <si>
    <t>ERROU AO USAR MEU CUPOM RCRGPY, MAS PASSOU</t>
  </si>
  <si>
    <t>PIX C6</t>
  </si>
  <si>
    <t>PIX WILL</t>
  </si>
  <si>
    <t>FOGAO VENDA TRIANGULAR</t>
  </si>
  <si>
    <t>MIDDLEWARE</t>
  </si>
  <si>
    <t>GANHAMO, PORRA</t>
  </si>
  <si>
    <t>REPASSE DA APOSTA DA GATA (GIGI)</t>
  </si>
  <si>
    <t>ACHO QUE APOSTA, NAO SEI (GIGI)</t>
  </si>
  <si>
    <t>GIGI WIFI</t>
  </si>
  <si>
    <t>CSHBCK DO PP</t>
  </si>
  <si>
    <t>DEPOSITO DE 50 PROMO PP</t>
  </si>
  <si>
    <t>SITPASS PASSEI PARA ALGUÉM</t>
  </si>
  <si>
    <t>ACAI PARA MIM</t>
  </si>
  <si>
    <t>ACAI PRO MEU XUXU</t>
  </si>
  <si>
    <t>PIX AZUL</t>
  </si>
  <si>
    <t>SITPASS NA MAQUININHA</t>
  </si>
  <si>
    <t>CHURRAS CASA DA MAE DA SOGRA</t>
  </si>
  <si>
    <t>CSHBCK DE 10 CONTO</t>
  </si>
  <si>
    <t>COMER UM SANDUBA. SO AGRADECE.</t>
  </si>
  <si>
    <t>SALARIO MAI</t>
  </si>
  <si>
    <t>TITULO EAU 22/04</t>
  </si>
  <si>
    <t>TITULO OI 30/05</t>
  </si>
  <si>
    <t>TITULO ENERGIA 28/05</t>
  </si>
  <si>
    <t>GANHEI, PORRA (GIGI)</t>
  </si>
  <si>
    <t>DEPOSITO DE 50 PP</t>
  </si>
  <si>
    <t>TITULO ENERGIA 28/06</t>
  </si>
  <si>
    <t>179 ALURA 2/3</t>
  </si>
  <si>
    <t>30 ALIANÇA (30/330)</t>
  </si>
  <si>
    <t>APOSTA (GIGI)</t>
  </si>
  <si>
    <t>COMER UM MCD. SO AGRADECE.</t>
  </si>
  <si>
    <t>APOSTA BR 12 (GIGI)</t>
  </si>
  <si>
    <t>APOSTA BR 12</t>
  </si>
  <si>
    <t>APOSTA BR 13 (GIGI)</t>
  </si>
  <si>
    <t>APOSTA BR 13</t>
  </si>
  <si>
    <t>PELICULA 3D A71</t>
  </si>
  <si>
    <t>APOSTA CBR (8, 1)</t>
  </si>
  <si>
    <t>APOSTA BR 14</t>
  </si>
  <si>
    <t>DEPOSITO DE 50 PROMO PP (VIA LALA)</t>
  </si>
  <si>
    <t>5 CONTO DE CSHBCK (VIA LALA)</t>
  </si>
  <si>
    <t>APOSTA BR2 15</t>
  </si>
  <si>
    <t>5 CONTO EMPRESTADO</t>
  </si>
  <si>
    <t>APOSTA LBR (8, 1)</t>
  </si>
  <si>
    <t>TITULO ENERGIA 28/07</t>
  </si>
  <si>
    <t>APOSTA BR 15</t>
  </si>
  <si>
    <t>APOSTA LBR (8, 2)</t>
  </si>
  <si>
    <t>SALARIO JUNE</t>
  </si>
  <si>
    <t>SUPORTE NOTEBOOK</t>
  </si>
  <si>
    <t>179 ALURA 3/3</t>
  </si>
  <si>
    <t>150 ALIANÇA (180/330)</t>
  </si>
  <si>
    <t>150 (IDA E VOLTA GYN &lt;&gt; BSB)</t>
  </si>
  <si>
    <t>45 (INGRESSO BSB)</t>
  </si>
  <si>
    <t>TITULO EAU 22/05</t>
  </si>
  <si>
    <t>TITULO OI 28/06</t>
  </si>
  <si>
    <t>MIMO &lt;3</t>
  </si>
  <si>
    <t>LALA EMP PEDREIRO NOSSA CASA</t>
  </si>
  <si>
    <t>CADEIRA</t>
  </si>
  <si>
    <t>15 CONTO DE CSHBCK</t>
  </si>
  <si>
    <t>APOSTA CBR (8, 2)</t>
  </si>
  <si>
    <t>ETH</t>
  </si>
  <si>
    <t>DIARIA EXTRA</t>
  </si>
  <si>
    <t>INSCRICAO CONCURSO</t>
  </si>
  <si>
    <t>DEU GREEN, VADIAS</t>
  </si>
  <si>
    <t>PATROCINIO PARDOMO</t>
  </si>
  <si>
    <t>EMPRESTIMO PC</t>
  </si>
  <si>
    <t>5600G 16GB DDR4 3600MHZ B450M STEEL LEGEND</t>
  </si>
  <si>
    <t>ASSETS</t>
  </si>
  <si>
    <t>PC</t>
  </si>
  <si>
    <t>EMP COMPRAR CONTROLE</t>
  </si>
  <si>
    <t>DUALSHOCK 4</t>
  </si>
  <si>
    <t>12 CSHBCK ENERGIA</t>
  </si>
  <si>
    <t>SALARIO JUI</t>
  </si>
  <si>
    <t>150 ALIANÇA (330/330)</t>
  </si>
  <si>
    <t>TITULO ENERGIA 28/08 ACUMULADA</t>
  </si>
  <si>
    <t>TITULO OI 28/07</t>
  </si>
  <si>
    <t>BOLETO 1% CSHBCK</t>
  </si>
  <si>
    <t>25 PRESENTE SOGRAO + 15 PRESENTE GESABI</t>
  </si>
  <si>
    <t>EMPRESTIMO ALGUMA COISA SOBRANCELHA</t>
  </si>
  <si>
    <t>CABO RJ 45 CAT6 15M + UBER FLASH MOTO</t>
  </si>
  <si>
    <t>[AZUL] IFOOD GARAGEM BURGER</t>
  </si>
  <si>
    <t>12 HOT ROLLS SOGRINHA</t>
  </si>
  <si>
    <t>EMPRESTIMO PARA TIA DA GIGI</t>
  </si>
  <si>
    <t>REPASSE PARTE DO TITULO ENERGIA 28/09</t>
  </si>
  <si>
    <t>DEVOLUCAO FONTE CX650 - MORRA, FUJIOKA</t>
  </si>
  <si>
    <t>DINHEIRO</t>
  </si>
  <si>
    <t>FONTE CX650M - NA</t>
  </si>
  <si>
    <t>REPASSE ALUGUEL CHRIS</t>
  </si>
  <si>
    <t>TITULO OI 28/08</t>
  </si>
  <si>
    <t>DIARIAS EXTRAS</t>
  </si>
  <si>
    <t>99PAY CORRIDA DE SCHRODINGER</t>
  </si>
  <si>
    <t>REEMBOLSO PELO TRAUMA QUE EU PASSEI</t>
  </si>
  <si>
    <t>CSHBCK DE 14 REAIS DO IFOOD</t>
  </si>
  <si>
    <t>ALFANDEGA KIT XEON. MORRA, CURITIBA.</t>
  </si>
  <si>
    <t>FEES</t>
  </si>
  <si>
    <t>BOLETO DEPOSITO NBNK 360 - 1% CSHBCK</t>
  </si>
  <si>
    <t>GANHEI, KKKK</t>
  </si>
  <si>
    <t>EU PRECISO DE MAIS DINHEIRO</t>
  </si>
  <si>
    <t>47 IDA 43 VOLTA BLAH BLAH CAR</t>
  </si>
  <si>
    <t>30 ESTADIA + ARROZ CALDAS</t>
  </si>
  <si>
    <t>RECARGA 3% CSHBCK</t>
  </si>
  <si>
    <t>VENDA DO PATINS, FINALMENTE</t>
  </si>
  <si>
    <t>VAI QUE</t>
  </si>
  <si>
    <t>RIFA DA LALA DE 5K GABO, ALGUMA MERDA ASSIM</t>
  </si>
  <si>
    <t>ULTIMA TENTATIVA DE PAGAR A INTERNET</t>
  </si>
  <si>
    <t>2640 V3, 16GB, R5 220, 750W, SSD 120GB (200/850)</t>
  </si>
  <si>
    <t>TITULO OI 26/09</t>
  </si>
  <si>
    <t>[AZUL] PRESENTE TIA PARA EUZEBIO DIADOSPAIS 1/2</t>
  </si>
  <si>
    <t>PENDENTE MEIA ESFERA 1/3</t>
  </si>
  <si>
    <t>[AZUL] PRESENTE TIA PARA EUZEBIO DIADOSPAIS 2/2</t>
  </si>
  <si>
    <t>PENDENTE MEIA ESFERA 2/3</t>
  </si>
  <si>
    <t>RENDIMENTO REPASSE PIX</t>
  </si>
  <si>
    <t>A71 TELA QUEIMADA</t>
  </si>
  <si>
    <t>SAMSUNG S8</t>
  </si>
  <si>
    <t>CSHBCK SHOPPE, NIVER XUXU</t>
  </si>
  <si>
    <t>SALARIO SEPT</t>
  </si>
  <si>
    <t>BOLETO DEPOSITO NBNK 500 - 1% CSHBCK</t>
  </si>
  <si>
    <t>TITULO ENERGIA 28/09</t>
  </si>
  <si>
    <t>GRATIFICACAO (TITULO OI)</t>
  </si>
  <si>
    <t>LAVAGEM DE PIX</t>
  </si>
  <si>
    <t>FERIAS SEPT + 1/3 FERIAS VENDIDAS + 1/3 DE TUDO.</t>
  </si>
  <si>
    <t>VENDA IPHONE 11 64GB DEFEITO TOUCH</t>
  </si>
  <si>
    <t>MICHAEL</t>
  </si>
  <si>
    <t>TITULO OI 26/10</t>
  </si>
  <si>
    <t>S8 COM TELA QUEBRADA</t>
  </si>
  <si>
    <t>99POP (NÓS É TRI)</t>
  </si>
  <si>
    <t>CSHBCK DA 99POP</t>
  </si>
  <si>
    <t>LAVAGEM DE CEDULA + 5 REAIS TIA</t>
  </si>
  <si>
    <t>CSHBCK DA 99PAY</t>
  </si>
  <si>
    <t>CSHBCK DA PP</t>
  </si>
  <si>
    <t>PENDENTE MEIA ESFERA 3/3</t>
  </si>
  <si>
    <t>SALARIO OCT 11 DIAS</t>
  </si>
  <si>
    <t>SALARIO OCT DIFERENCA</t>
  </si>
  <si>
    <t>GELADEIRA ELECTROLUX DC35A + ENTREGA</t>
  </si>
  <si>
    <t>GELADEIRA CONSUL LIXO LIXO</t>
  </si>
  <si>
    <t>PROBLEMA NA CASA EMP</t>
  </si>
  <si>
    <t>GTX 950 2GB 1/4 (HENRIQUE)</t>
  </si>
  <si>
    <t>ME DEU 4 REAIS, FODA-SE</t>
  </si>
  <si>
    <t>PAGAMENTO DO CREME</t>
  </si>
  <si>
    <t>LAVAGEM DE CEDULA</t>
  </si>
  <si>
    <t>IFOOD SUBWAY PARA</t>
  </si>
  <si>
    <t>CSHBCK DA PP (IFOOD)</t>
  </si>
  <si>
    <t>CSHBCK DA PP (AMAZON)</t>
  </si>
  <si>
    <t>MANDIOCA</t>
  </si>
  <si>
    <t>ARGENTINA PUTINHA (WENDS)</t>
  </si>
  <si>
    <t>SONHO DE VALSA</t>
  </si>
  <si>
    <t>10 REAIS EMP PARA PAGAR A INTERNET</t>
  </si>
  <si>
    <t>TITULO OI 26/11</t>
  </si>
  <si>
    <t>TITULO OI 26/12</t>
  </si>
  <si>
    <t>CHEQUE ESPECIAL DESGRAAAAAAAAAAAAACA</t>
  </si>
  <si>
    <t>SALARIO NOV</t>
  </si>
  <si>
    <t>DECIMO TERCEIRO 2022 1/2</t>
  </si>
  <si>
    <t>[AZUL] AMAZON 1/7</t>
  </si>
  <si>
    <t>[AZUL] CABANA ILUMINADA 1/3</t>
  </si>
  <si>
    <t>[AZUL] CABANA ILUMINADA 2/3</t>
  </si>
  <si>
    <t>[AZUL] CABANA ILUMINADA 3/3</t>
  </si>
  <si>
    <t>GTX 950 2GB 2/4 (HENRIQUE)</t>
  </si>
  <si>
    <t>BYE BYE, ARGENTINA (WENDS)</t>
  </si>
  <si>
    <t>CARTOLA MALDITO</t>
  </si>
  <si>
    <t>PAGAMENTO SANTANDER EMP</t>
  </si>
  <si>
    <t>BOLETO CSHBCK</t>
  </si>
  <si>
    <t>ENTRADA ENERGIA, MY HAND</t>
  </si>
  <si>
    <t>GRATIFICACAO</t>
  </si>
  <si>
    <t>DECIMO TERCEIRO 2022 2/2</t>
  </si>
  <si>
    <t>PRESENTE DE NATAL DO MARCOS &lt;3</t>
  </si>
  <si>
    <t>PRESENTE NATAL</t>
  </si>
  <si>
    <t>CSHBCK GPLAY GESABI</t>
  </si>
  <si>
    <t>TITULO ENERGIA 28/12</t>
  </si>
  <si>
    <t>ALUGUEL DAS CADEIRAS</t>
  </si>
  <si>
    <t>PAGAMENTO RACAO EMP</t>
  </si>
  <si>
    <t>IFOOD EMP</t>
  </si>
  <si>
    <t>VIAGEM EMP</t>
  </si>
  <si>
    <t>SALARIO DEC</t>
  </si>
  <si>
    <t>CARTAO OUROCARD EMPRESTADO</t>
  </si>
  <si>
    <t>CARTAO RIACHUELO EMPRESTADO 1/3</t>
  </si>
  <si>
    <t>GTX 950 2GB 3/4 (HENRIQUE)</t>
  </si>
  <si>
    <t>PARTE PIZZA</t>
  </si>
  <si>
    <t>PAGAMENTO SANTANDER EMP 1/2</t>
  </si>
  <si>
    <t>AME</t>
  </si>
  <si>
    <t>CSHBCK BOLETO (FATURA AME)</t>
  </si>
  <si>
    <t>[AZUL] AMAZON 2/7</t>
  </si>
  <si>
    <t>CSHBCK BOLETO (FATURA PP)</t>
  </si>
  <si>
    <t>TROCO PIX POR DINHEIRO QUE EU GASTEI</t>
  </si>
  <si>
    <t>RX 6600M, A MAIS BRABA DE BH.</t>
  </si>
  <si>
    <t>1660 SUPER</t>
  </si>
  <si>
    <t>TOME PRESENTE DA MANINHA</t>
  </si>
  <si>
    <t>BDO</t>
  </si>
  <si>
    <t>TROCA PIX POR DINHEIRO</t>
  </si>
  <si>
    <t>EMP</t>
  </si>
  <si>
    <t>CSHBCK AMAZON AZUL</t>
  </si>
  <si>
    <t>CSHBCK BOLETO DE DEPOSITO NBNK</t>
  </si>
  <si>
    <t>GAS, WHY HAVE YOU ABANDONED ME?</t>
  </si>
  <si>
    <t>TITULO OI 26/01</t>
  </si>
  <si>
    <t>MONITOR DINHEIRO</t>
  </si>
  <si>
    <t>TITULO ENERGIA 28/01</t>
  </si>
  <si>
    <t>FLABUCETINHA, NAO ME DECEPCIONE (WENDS)</t>
  </si>
  <si>
    <t>CSHBCK BOLETO (TITULO ENERGIA)</t>
  </si>
  <si>
    <t>CSHBCK IFOOD (ATRASADO)</t>
  </si>
  <si>
    <t>[AZUL] AMAZON 3/7</t>
  </si>
  <si>
    <t>VISITA BRA ALUMINIOS</t>
  </si>
  <si>
    <t>BRA ALUMINIOS</t>
  </si>
  <si>
    <t>GTX 950 2GB 4/4 (HENRIQUE)</t>
  </si>
  <si>
    <t>2640 V3, 16GB, R5 220, 750W, SSD 120GB (366/650)</t>
  </si>
  <si>
    <t>CARTAO RIACHUELO EMPRESTADO 2/3</t>
  </si>
  <si>
    <t>BIRUTINHA ESQUECEU DE TIRAR O CARTAO DA AMAZON</t>
  </si>
  <si>
    <t>20 CONTO, ESPACO NIVER VOVO</t>
  </si>
  <si>
    <t>PAGAMENTO SANTANDER EMP 2/2</t>
  </si>
  <si>
    <t>CHSBCK BOLETO</t>
  </si>
  <si>
    <t>2640 V3, 16GB, R5 220, 750W, SSD 120GB (333/650)</t>
  </si>
  <si>
    <t>FATURA JANVIER TIA EMP</t>
  </si>
  <si>
    <t>PARTE DE VOLTA DA FATURA BRASILCARD TIA EMP</t>
  </si>
  <si>
    <t>DESGRAAAAAAAAAAACA (ELETRICISTA)</t>
  </si>
  <si>
    <t>APOSTA (WENDS)</t>
  </si>
  <si>
    <t>PIX POR DINHEIRO EMP</t>
  </si>
  <si>
    <t>DINDIN PARA A COQUINHA GELADA</t>
  </si>
  <si>
    <t>99 MOTO</t>
  </si>
  <si>
    <t>PARTE UBER</t>
  </si>
  <si>
    <t>TITULO OI 26/02</t>
  </si>
  <si>
    <t>TITULO ENERGIA 28/02</t>
  </si>
  <si>
    <t>CSHBCK GIFT CARD</t>
  </si>
  <si>
    <t>LALA EMP</t>
  </si>
  <si>
    <t>CSHBCK SHOPEE</t>
  </si>
  <si>
    <t>[AZUL] AMAZON 4/7</t>
  </si>
  <si>
    <t>CARTAO RIACHUELO EMPRESTADO 3/3</t>
  </si>
  <si>
    <t>CARTAO SODEXO EMPRESTADO</t>
  </si>
  <si>
    <t>WILL + AZULL</t>
  </si>
  <si>
    <t>KABUM 1/10</t>
  </si>
  <si>
    <t>ADIANTAMENTO DE PARCELAS</t>
  </si>
  <si>
    <t>CSHBCK BOLETO AME</t>
  </si>
  <si>
    <t>BOLETO</t>
  </si>
  <si>
    <t>CSHBCK BOLETO TIA</t>
  </si>
  <si>
    <t>DINHEIRO POR PIX EMP</t>
  </si>
  <si>
    <t>BOLETO + ACRE DELICIAS</t>
  </si>
  <si>
    <t>QUALQUER MERDA. 1.5 NAO DA PARA DEPOSITAR</t>
  </si>
  <si>
    <t>CSHBCK AMERICANAS</t>
  </si>
  <si>
    <t>RECOMPENSA CONSERTAR FIAÇÃO</t>
  </si>
  <si>
    <t>SOGRAO</t>
  </si>
  <si>
    <t>CSHBCK IFOOD GIFT CARD</t>
  </si>
  <si>
    <t>RETORNO PASSAGEM</t>
  </si>
  <si>
    <t>TITULO OI 26/03</t>
  </si>
  <si>
    <t>ADIANTAMENTO DE CARTÕES</t>
  </si>
  <si>
    <t>TITULO ENERGIA 28/03</t>
  </si>
  <si>
    <t>KABUM 2/10</t>
  </si>
  <si>
    <t>ULTIMO FGTS SAQUE ANIVERSARIO</t>
  </si>
  <si>
    <t>[AZUL] AMAZON 5/7</t>
  </si>
  <si>
    <t>NBNK, AZUL, WILL, DESCONTADO O QUE JÁ FOI PAGO</t>
  </si>
  <si>
    <t>CSHBCK ALIEXPRESS</t>
  </si>
  <si>
    <t>CSHBCK BOLETO</t>
  </si>
  <si>
    <t>CSHBCK RECARGA</t>
  </si>
  <si>
    <t>PIX DE MIM PARA VIH, VINDO DA TIA PARA MIM</t>
  </si>
  <si>
    <t>EMP DE 10/FEV</t>
  </si>
  <si>
    <t>TITULO OI 26/04</t>
  </si>
  <si>
    <t>TITULO ENERGIA 28/04</t>
  </si>
  <si>
    <t>KABUM 3/10</t>
  </si>
  <si>
    <t>SHOPPING 90 - UBER 30 - MAO MILHO 40 - GASOLINA 20</t>
  </si>
  <si>
    <t>12M CABO CAT 5E</t>
  </si>
  <si>
    <t>PIX POR DINHEIRO</t>
  </si>
  <si>
    <t>1 REAL PARA UMA BELA MULHER</t>
  </si>
  <si>
    <t>PAGAMENTO AVRIL</t>
  </si>
  <si>
    <t>[AZUL] AMAZON 6/7</t>
  </si>
  <si>
    <t>CARTOES</t>
  </si>
  <si>
    <t>LAVAGEM RENDEU</t>
  </si>
  <si>
    <t>DESGRAAAAAAAAACA / METADE DEPASA (401/551)</t>
  </si>
  <si>
    <t>CSHBCK IFOOD</t>
  </si>
  <si>
    <t>TENTATIVA DE VENDA DUALSENSE - METADE UBER FLASH</t>
  </si>
  <si>
    <t>CALEBE</t>
  </si>
  <si>
    <t>DINHEIRO EMP</t>
  </si>
  <si>
    <t>(30.02 MINHA PARTE) TITULO AGUA AVRIL (551/551)</t>
  </si>
  <si>
    <t>EMP ONIBUS</t>
  </si>
  <si>
    <t>[AZUL] AMAZON 7/7</t>
  </si>
  <si>
    <t>LANCHE ACRE DELICIAS</t>
  </si>
  <si>
    <t>TITULO OI 26/05</t>
  </si>
  <si>
    <t>FIZZ K616 - RED</t>
  </si>
  <si>
    <t>LAKSHMI ABTN2 - BLUE</t>
  </si>
  <si>
    <t>APOSTAS (WENDS)</t>
  </si>
  <si>
    <t>KABUM 4/10</t>
  </si>
  <si>
    <t>NOTEBOOK I3 7020U 8GB 256GB SSD</t>
  </si>
  <si>
    <t>PAGAMENTO CARTOES</t>
  </si>
  <si>
    <t>CONTROLE XBOX SERIES S/X</t>
  </si>
  <si>
    <t>TITULO OI 26/06</t>
  </si>
  <si>
    <t>SIEDOS</t>
  </si>
  <si>
    <t>CSHBCK DE 30</t>
  </si>
  <si>
    <t>PINTURA A OLEO GESABI - DOCINHO めんどくせ 1/2</t>
  </si>
  <si>
    <t>MEM DDR4 8GB 2660MHZ PARA NOTEBOOK</t>
  </si>
  <si>
    <t>MESA 1/3</t>
  </si>
  <si>
    <t>VNL BSB 1/3</t>
  </si>
  <si>
    <t>VNL BSB</t>
  </si>
  <si>
    <t>KABUM 5/10</t>
  </si>
  <si>
    <t>CSHBCK DE DOIS BOLETOS DEPOIS DE CONTESTACAO</t>
  </si>
  <si>
    <t>99MOTO VENDA LAKSHMI</t>
  </si>
  <si>
    <t>LAKSHMI</t>
  </si>
  <si>
    <t>NOTEBOOK FUDIDO</t>
  </si>
  <si>
    <t>AJUDA DE CUSTO FOOD CRIANCAS</t>
  </si>
  <si>
    <t>TITULO OI 26/07</t>
  </si>
  <si>
    <t>PAGAMENTO CARTOES ATRASADO</t>
  </si>
  <si>
    <t>TROCA PIX POR DINHEIRO QUE FOI PASSADO PARA A GIGI</t>
  </si>
  <si>
    <t>CASA PARATY 1/4</t>
  </si>
  <si>
    <t>TANTA COISA</t>
  </si>
  <si>
    <t>MESA 2/3</t>
  </si>
  <si>
    <t>VNL BSB 2/3</t>
  </si>
  <si>
    <t>PARCELAMENTO GEAP 5</t>
  </si>
  <si>
    <t>PARCELAMENTO GEAP 6</t>
  </si>
  <si>
    <t>MENSALIDADE GEAP 5</t>
  </si>
  <si>
    <t>MENSALIDADE GEAP 6</t>
  </si>
  <si>
    <t>PARCELAMENTO GEAP 7</t>
  </si>
  <si>
    <t>GRATIFICAÇÃO</t>
  </si>
  <si>
    <t>PINTURA A OLEO GESABI - DOCINHO めんどくせ 2/2</t>
  </si>
  <si>
    <t>NBNK ATRASADO MÊS PASSADO</t>
  </si>
  <si>
    <t>PAGO ESPIRITUALMENTE A DIVIDA DA GOTEIRA</t>
  </si>
  <si>
    <t>PAGO ESPIRITUALMENTE  PARTE TITULO AGUA 23/06</t>
  </si>
  <si>
    <t>PAGO ESPIRITUALMENTE  PARTE TITULO AGUA 23/07</t>
  </si>
  <si>
    <t>30 CSHBCK FATURA AME</t>
  </si>
  <si>
    <t>CSHBCK ATRASADO PAGAMENTO WILL</t>
  </si>
  <si>
    <t>NUCOIN</t>
  </si>
  <si>
    <t>KABUM 6/10</t>
  </si>
  <si>
    <t>50 GOOGLE PLAY (WLINGUA 3-MONTH-PLAN)</t>
  </si>
  <si>
    <t>CSHBCK GOOGLE PLAY GIFT CARD</t>
  </si>
  <si>
    <t>TAXADD SSDS</t>
  </si>
  <si>
    <t>RECEITA FEDERAL</t>
  </si>
  <si>
    <t>TAXADD FIZZ ROSA WIRELESS</t>
  </si>
  <si>
    <t>TITULO OI 26/08</t>
  </si>
  <si>
    <t>KUMARA + HUSKY TACTICAL</t>
  </si>
  <si>
    <t>APOSTA 30 + 3 (WENDS)</t>
  </si>
  <si>
    <t>APOSTA (3 PARA 78.87) (WENDS)</t>
  </si>
  <si>
    <t>TITULO ENERGIA 28/08</t>
  </si>
  <si>
    <t>APOSTA 3 (WENDS)</t>
  </si>
  <si>
    <t>SALARIO AÔUT</t>
  </si>
  <si>
    <t>KABUM 7/10</t>
  </si>
  <si>
    <t>ALUGUEL TIA - DINHEIRO PARA SEGURAR POR UM TEMPO</t>
  </si>
  <si>
    <t>APOSTA 3 + 2 + 5 (WENDS)</t>
  </si>
  <si>
    <t>PARTE TITULO AGUA 23/08</t>
  </si>
  <si>
    <t>VT INCLUSO, A SER DESCONTADO MÊS QUE VEM</t>
  </si>
  <si>
    <t>CASA PARATY 2/4</t>
  </si>
  <si>
    <t>MESA 3/3</t>
  </si>
  <si>
    <t>VNL BSB 3/3</t>
  </si>
  <si>
    <t>RACAO PREMIUM JUNIOR 10KG 1/2</t>
  </si>
  <si>
    <t>FEIRA 26 e 27 CARTAO OUROCARD</t>
  </si>
  <si>
    <t>CARNE E PAO HAMBURGUER 27</t>
  </si>
  <si>
    <t>XBACON E XTUDO E CREME DIA 30 + PADARIA 31</t>
  </si>
  <si>
    <t>SUPER MEGA FEIRA OUROCARD BRETAS DIA 31</t>
  </si>
  <si>
    <t>TENIS NIVER GESABI</t>
  </si>
  <si>
    <t>VIVENDO CAMARAO DIA 31 AOUT</t>
  </si>
  <si>
    <t>DRIVE DE CURSOS</t>
  </si>
  <si>
    <t>DOCINHO</t>
  </si>
  <si>
    <t>CSHBCK BOLETO PARCELADO ATRASADO</t>
  </si>
  <si>
    <t>BOLETO TIA</t>
  </si>
  <si>
    <t>AJUDA DE CUSTO, OWNT</t>
  </si>
  <si>
    <t>PIX PARA ALGUEM</t>
  </si>
  <si>
    <t>PIX SEI LA</t>
  </si>
  <si>
    <t>CONSORCIO</t>
  </si>
  <si>
    <t>2 CONTROLES PORTAO</t>
  </si>
  <si>
    <t>SSD 512GB NVME M2</t>
  </si>
  <si>
    <t>SUS</t>
  </si>
  <si>
    <t>YOLP3</t>
  </si>
  <si>
    <t>RESTANTE</t>
  </si>
  <si>
    <t>KABUM 8/10</t>
  </si>
  <si>
    <t>PSN GIFT CARD + IFOOD GIFT CARD CSHBCK</t>
  </si>
  <si>
    <t>CASA PARATY 3/4</t>
  </si>
  <si>
    <t>RACAO PREMIUM JUNIOR 10KG 2/2</t>
  </si>
  <si>
    <t>UBER PARTE DE 26</t>
  </si>
  <si>
    <t>PASTEL DIA 27</t>
  </si>
  <si>
    <t>SUPER RAIO E FEIRA DIA 28</t>
  </si>
  <si>
    <t>DIFERENCA PAMONHA E POMADA DIA 31</t>
  </si>
  <si>
    <t>BOBS + INTEIRA - AMENDOIM FLAMBOYANT DIA 8</t>
  </si>
  <si>
    <t>RACAO PREMIUM JUNIOR 15KG 1/2</t>
  </si>
  <si>
    <t>CREME DE MARACUJA DIA 24</t>
  </si>
  <si>
    <t>IFOOD GIFT CARD CSHBCK</t>
  </si>
  <si>
    <t>CSHBCK FATURA WILL</t>
  </si>
  <si>
    <t>OXE</t>
  </si>
  <si>
    <t>VT DESCONTADO DO MÊS PASSADO</t>
  </si>
  <si>
    <t>CSHBCK AMAZON SHAMPOOS E CAIXA RUBY</t>
  </si>
  <si>
    <t>RIFA</t>
  </si>
  <si>
    <t>SHORT JEANS PARA A XUXU</t>
  </si>
  <si>
    <t>CSHBCK FATURA CLICK ATRASADO</t>
  </si>
  <si>
    <t>FIZZ REDLINE ANSI-RED</t>
  </si>
  <si>
    <t>CSHBCK AMAZON VIOLAO</t>
  </si>
  <si>
    <t>TITULO AGUA 23/09</t>
  </si>
  <si>
    <t>VOLEI DE AREIA</t>
  </si>
  <si>
    <t>TITULO ENERGIA 28/10</t>
  </si>
  <si>
    <t>SALARIO OCT</t>
  </si>
  <si>
    <t>KABUM 9/10</t>
  </si>
  <si>
    <t>CSHBCK BOLETO WILL</t>
  </si>
  <si>
    <t>RETORNO PARTE DYZZE UBER</t>
  </si>
  <si>
    <t>CASA PARATY 4/4</t>
  </si>
  <si>
    <t>RACAO PREMIUM JUNIOR 15KG 2/2</t>
  </si>
  <si>
    <t>PADARIA DIA 26</t>
  </si>
  <si>
    <t>SABAO EM PO DIA 26</t>
  </si>
  <si>
    <t>GELATTI DIA 26</t>
  </si>
  <si>
    <t>SUPER RAIO DIA 26</t>
  </si>
  <si>
    <t>IFOOD BOLO DIA 27</t>
  </si>
  <si>
    <t>MARMITA DIA 27</t>
  </si>
  <si>
    <t>CSHBCK RANDOM</t>
  </si>
  <si>
    <t>NIVER XUXU DIA 29</t>
  </si>
  <si>
    <t>CSHBCK IFOOD CARD PP</t>
  </si>
  <si>
    <t>DECIMO TERCEIRO 2023 1/2</t>
  </si>
  <si>
    <t>UBER DIA 30</t>
  </si>
  <si>
    <t>LINGUICA DIA 30</t>
  </si>
  <si>
    <t>ACAI DIA 8</t>
  </si>
  <si>
    <t>PARTE PRESENTE FESTA DE CASAMENTO DIA 10</t>
  </si>
  <si>
    <t>UBER XUXU</t>
  </si>
  <si>
    <t>KABUM 10/10</t>
  </si>
  <si>
    <t>PAGAMENTO CARTOES ADIANTADO</t>
  </si>
  <si>
    <t>FERIAS DEC + 1/3.</t>
  </si>
  <si>
    <t>DEVOLUCAO CONVERSOR HDMI 2 EM 1</t>
  </si>
  <si>
    <t>CABO DISPLAY PORT X HDMI</t>
  </si>
  <si>
    <t>CSHBCK FATURA CLICK</t>
  </si>
  <si>
    <t>PLANO CLARO 5G</t>
  </si>
  <si>
    <t>GAS DIA 26</t>
  </si>
  <si>
    <t>99POP DIA 27</t>
  </si>
  <si>
    <t>LANCHE FEIRA DIA 27</t>
  </si>
  <si>
    <t>MACARONNI + COQUINHA DIA 29</t>
  </si>
  <si>
    <t>VOLEI LC FEMININO XUXU</t>
  </si>
  <si>
    <t>PRESENTE NIVER GESABI</t>
  </si>
  <si>
    <t>UBER XUXU DIA 13</t>
  </si>
  <si>
    <t>TIA JACIRA SHOPPING DIA 3</t>
  </si>
  <si>
    <t>UBER DYZA</t>
  </si>
  <si>
    <t>DECIMO TERCEIRO 2023 2/2</t>
  </si>
  <si>
    <t>PAGAMENTO USO FERIAS GI E GILSON CARD</t>
  </si>
  <si>
    <t>PAGAMENTO PASSEIO BARCO BAHIA DE PARATY (700/6)</t>
  </si>
  <si>
    <t>PAGAMENTO USO FERIAS SOGRINHA MEU CARD</t>
  </si>
  <si>
    <t>PAGAMENTO CUIDAR RUBY, LOLA &amp; DUDA (CHRYS)</t>
  </si>
  <si>
    <t>BONUS NATAL</t>
  </si>
  <si>
    <t>SUCO DE LARANJA LA FRUIT DISTRIBUIDORA NATAL</t>
  </si>
  <si>
    <t>PRESENTE DE NATAL DO MIGUXO</t>
  </si>
  <si>
    <t>BOLAO MEGA DA VIRADA SIEDOS</t>
  </si>
  <si>
    <t>CONTROLE DUALSHOCK PARA A GIGI</t>
  </si>
  <si>
    <t>ESTORNO DEVCURSOS HBONETFLIXCRUNCHY</t>
  </si>
  <si>
    <t>AZUL ATRASADO</t>
  </si>
  <si>
    <t>APAGA FOGO</t>
  </si>
  <si>
    <t>2 DIAS TRABALHADOS + VA INDEVIDO</t>
  </si>
  <si>
    <t>ALFACE FEIRA DIA 26</t>
  </si>
  <si>
    <t>ARROZINHO / FARINHA FEIRA DIA 26</t>
  </si>
  <si>
    <t>PEQUI FEIRA DIA 26</t>
  </si>
  <si>
    <t>CARNE NIVER DONA FIA DIA 26</t>
  </si>
  <si>
    <t>BANDAID TIA DIA 26</t>
  </si>
  <si>
    <t>SUPER RAIO DIA 27</t>
  </si>
  <si>
    <t>CHINELO GESABI DIA 30</t>
  </si>
  <si>
    <t>REMEDIO CARRAPATO DIA 30</t>
  </si>
  <si>
    <t>SHOPPING MCDONALD'S DIA 3</t>
  </si>
  <si>
    <t>DECATHLON DIA 3 1/3</t>
  </si>
  <si>
    <t>SUNGA DIA 08</t>
  </si>
  <si>
    <t>PAGAMENTO USO FERIAS MEU CARD</t>
  </si>
  <si>
    <t>PAGAMENTO UBERS ANA &amp; ESTHER - 20 UBER FINAL</t>
  </si>
  <si>
    <t>RETORNO APAGA FOGO</t>
  </si>
  <si>
    <t>CSHBCK RECARGA CELULAR</t>
  </si>
  <si>
    <t>IPTV 2 TELAS</t>
  </si>
  <si>
    <t>CSHBCK AMAZON</t>
  </si>
  <si>
    <t>DESCONTO JAN ERRADO</t>
  </si>
  <si>
    <t>CSHBCK FATURA AZUL</t>
  </si>
  <si>
    <t>TITULO AGUA 23/10</t>
  </si>
  <si>
    <t>TITULO AGUA 23/11</t>
  </si>
  <si>
    <t>TITULO AGUA 23/12</t>
  </si>
  <si>
    <t>TITULO AGUA 23/01</t>
  </si>
  <si>
    <t>DECATHLON DIA 3 2/3</t>
  </si>
  <si>
    <t>BLUSA NATAL</t>
  </si>
  <si>
    <t>SUPER RAIO NATAL</t>
  </si>
  <si>
    <t>DISTRUIBUIDORA NATAL</t>
  </si>
  <si>
    <t>IFOOD CREPIOCA DIA 26</t>
  </si>
  <si>
    <t>FEIRA DIA 28</t>
  </si>
  <si>
    <t>PASTEL FEIRA DIA 28</t>
  </si>
  <si>
    <t>SUPER RAIO DIA 29</t>
  </si>
  <si>
    <t>KF GYN DIA 30</t>
  </si>
  <si>
    <t>AMAZON COBRADO NO CARTAO DA GIGI</t>
  </si>
  <si>
    <t>MACARRAO LATE DIA 14/02</t>
  </si>
  <si>
    <t>BRIGADEIRO</t>
  </si>
  <si>
    <t>99PAY FOI MLK</t>
  </si>
  <si>
    <t>IPTU 1/11</t>
  </si>
  <si>
    <t>10 DA COQUINHA / EU PAGUEI O DUPLO MALTE</t>
  </si>
  <si>
    <t>SALARIO RECISAO FEV</t>
  </si>
  <si>
    <t>MILHAS</t>
  </si>
  <si>
    <t>GOLPE</t>
  </si>
  <si>
    <t>ALUGUEL SIMBOLICO</t>
  </si>
  <si>
    <t>RENT</t>
  </si>
  <si>
    <t>DECATHLON DIA 3 3/3</t>
  </si>
  <si>
    <t>SUPER RAIO DIA 25</t>
  </si>
  <si>
    <t>ACAI DIA 28</t>
  </si>
  <si>
    <t>LEVE DIA 29</t>
  </si>
  <si>
    <t>COXINHA FEIRA DIA 30</t>
  </si>
  <si>
    <t>CALDO FEIRA DIA 30</t>
  </si>
  <si>
    <t>MOONDROP CHU II</t>
  </si>
  <si>
    <t>IPTU 2/11</t>
  </si>
  <si>
    <t>TITULO AGUA 23/02</t>
  </si>
  <si>
    <t>SUPER BARAO DIA 24</t>
  </si>
  <si>
    <t>TRENTO DIA 25</t>
  </si>
  <si>
    <t>GELATTI X-SALADA DIA 25</t>
  </si>
  <si>
    <t>CALDO FEIRA DIA 26</t>
  </si>
  <si>
    <t>PEPSINHA GELADA DIA 27</t>
  </si>
  <si>
    <t>PADARIA DIA 28</t>
  </si>
  <si>
    <t>ALFACE FEIRA DIA 28</t>
  </si>
  <si>
    <t>SALGADINHO FEIRA DIA 28</t>
  </si>
  <si>
    <t>UBERES DIA 15 A 17</t>
  </si>
  <si>
    <t>SUPER RAIO DIA 17</t>
  </si>
  <si>
    <t>PADARIA DIA 19</t>
  </si>
  <si>
    <t>MARMITA DIA 21</t>
  </si>
  <si>
    <t>? DIA ?</t>
  </si>
  <si>
    <t>TV OFFSET EXCHANGE SOFA &lt;--&gt; TV</t>
  </si>
  <si>
    <t>FGTS SAQUE ANIVERSARIO</t>
  </si>
  <si>
    <t>ALMOCO DA PROMOCAO (WASH)</t>
  </si>
  <si>
    <t>CONSERTO CADEIRAS</t>
  </si>
  <si>
    <t>CSHBCK INSTALLMENT</t>
  </si>
  <si>
    <t>10ZAO PARA O COFFE BREAK (RUBY MEETUP)</t>
  </si>
  <si>
    <t>ROSA E CALCINHA, NESSA ORDEM</t>
  </si>
  <si>
    <t>IPTU CEMITERIO TIA</t>
  </si>
  <si>
    <t>TITULO AGUA 23/03</t>
  </si>
  <si>
    <t xml:space="preserve"> </t>
  </si>
  <si>
    <t>NIVER</t>
  </si>
  <si>
    <t>CSHBCK PIX WILL 12 INSTALLMENTS</t>
  </si>
  <si>
    <t>CSHBCK BOLETO NBNK</t>
  </si>
  <si>
    <t>CSHBCK BOLETO NBNK 12 INSTALLMENTS</t>
  </si>
  <si>
    <t>TITULO OI EMP</t>
  </si>
  <si>
    <t>TITULO OI 27/05</t>
  </si>
  <si>
    <t>TITULO AGUA 23/04</t>
  </si>
  <si>
    <t>RELOGIO SOGRINHA 1/4</t>
  </si>
  <si>
    <t>FONE GESABI 1/4</t>
  </si>
  <si>
    <t>SUPER STORE DIA 19</t>
  </si>
  <si>
    <t>99APP XUXU</t>
  </si>
  <si>
    <t>CARTOES ATRASADOS</t>
  </si>
  <si>
    <t>ALUGUEL SIMBOLICO AVRIL</t>
  </si>
  <si>
    <t>ALUGUEL SIMBOLICO MAI</t>
  </si>
  <si>
    <t>ALUGUEL SIMBOLICO JUNE</t>
  </si>
  <si>
    <t>99PAY TOP UP</t>
  </si>
  <si>
    <t>ALUGUEL SIMBOLICO / EMPRESTIMO 18/18</t>
  </si>
  <si>
    <t>ALUGUEL SIMBOLICO / EMPRESTIMO 17/18</t>
  </si>
  <si>
    <t>ALUGUEL SIMBOLICO / EMPRESTIMO 16/18</t>
  </si>
  <si>
    <t>CSHBCK FATURA NBNK</t>
  </si>
  <si>
    <t>VENDA CAMA PARA</t>
  </si>
  <si>
    <t>CADEIRA PARA</t>
  </si>
  <si>
    <t>FRETE SOGRA TROCA SAPATO</t>
  </si>
  <si>
    <t>PACOTE FORTNITE</t>
  </si>
  <si>
    <t>TITULO AGUA 23/05</t>
  </si>
  <si>
    <t>ALUGUEL SIMBOLICO / EMPRESTIMO 15/18</t>
  </si>
  <si>
    <t>ALUGUEL SIMBOLICO / EMPRESTIMO 1/18</t>
  </si>
  <si>
    <t>FLUFFY LITTLE SHITS</t>
  </si>
  <si>
    <t>JACIRA</t>
  </si>
  <si>
    <t>RELOGIO SOGRINHA 2/4</t>
  </si>
  <si>
    <t>FONE GESABI 2/4</t>
  </si>
  <si>
    <t>99POP DIA 3</t>
  </si>
  <si>
    <t>UBER DIA 5</t>
  </si>
  <si>
    <t>99POP DIA 5</t>
  </si>
  <si>
    <t>MARMITA DIA 6</t>
  </si>
  <si>
    <t>UBER DIA 9</t>
  </si>
  <si>
    <t>COZUMEL DIA DOS NAMORADOS MANDA PICANHA DIA 12</t>
  </si>
  <si>
    <t>UBER DIA 14</t>
  </si>
  <si>
    <t>UBER DIA 16</t>
  </si>
  <si>
    <t>SHOPPEE SOGRINHA</t>
  </si>
  <si>
    <t>PELICULA GESABI DIA 15</t>
  </si>
  <si>
    <t>ADIANTAMENTO IPTUS</t>
  </si>
  <si>
    <t>IPTU 3/11</t>
  </si>
  <si>
    <t>IPTU 4/11</t>
  </si>
  <si>
    <t>IPTU 5/11</t>
  </si>
  <si>
    <t>IPTU 6/11</t>
  </si>
  <si>
    <t>IPTU 7/11</t>
  </si>
  <si>
    <t>IPTU 8/11</t>
  </si>
  <si>
    <t>IPTU 9/11</t>
  </si>
  <si>
    <t>IPTU 10/11</t>
  </si>
  <si>
    <t>IPTU 11/11</t>
  </si>
  <si>
    <t>PLANO ODONTO 2/22</t>
  </si>
  <si>
    <t>POBRE</t>
  </si>
  <si>
    <t>VIOLAO</t>
  </si>
  <si>
    <t>TITULO AGUA 23/06</t>
  </si>
  <si>
    <t>DESCONTO TITULO AGUA 23/06</t>
  </si>
  <si>
    <t>MP</t>
  </si>
  <si>
    <t>MERCADOPAGO</t>
  </si>
  <si>
    <t>OPOSICAO AO DESCONTO JUNHO DO SINDICATO</t>
  </si>
  <si>
    <t>ALUGUEL SIMBOLICO / EMPRESTIMO 2/18</t>
  </si>
  <si>
    <t>OOPS, ITAU CONTA</t>
  </si>
  <si>
    <t>MARCONI SENIOR</t>
  </si>
  <si>
    <t>MARCONI</t>
  </si>
  <si>
    <t>RELOGIO SOGRINHA 3/4</t>
  </si>
  <si>
    <t>FONE GESABI 3/4</t>
  </si>
  <si>
    <t>MILKY MOO NIVER SOGRAO</t>
  </si>
  <si>
    <t>OCULOS GIGI PERNINHAS NOVAS</t>
  </si>
  <si>
    <t>UBER OCULOS</t>
  </si>
  <si>
    <t>MANDA PICANHA E BOLO FRITO</t>
  </si>
  <si>
    <t>PLANO ODONTO 3/22</t>
  </si>
  <si>
    <t>TIA GELADEIRA PRESENTE LALA (50/398)</t>
  </si>
  <si>
    <t>NIVER SOGRAO</t>
  </si>
  <si>
    <t>TITULO AGUA 23/07</t>
  </si>
  <si>
    <t>10 OFF MP BOLETO AGUA</t>
  </si>
  <si>
    <t>SALARIO AOUT</t>
  </si>
  <si>
    <t>ALUGUEL SIMBOLICO / EMPRESTIMO 3/18</t>
  </si>
  <si>
    <t>TIA GELADEIRA PRESENTE LALA (67/398)</t>
  </si>
  <si>
    <t>3 REAIS DE MOEDA PARA PACOCA</t>
  </si>
  <si>
    <t>MELHORAS</t>
  </si>
  <si>
    <t>PAGAMENTO AZUL ATRASADO</t>
  </si>
  <si>
    <t>PAGAMENTO WILL ATRASADO</t>
  </si>
  <si>
    <t>PAGAMENTO NBNK ATRASADO</t>
  </si>
  <si>
    <t>PAGAMENTO AZUL</t>
  </si>
  <si>
    <t>PAGAMENTO WILL</t>
  </si>
  <si>
    <t>PAGAMENTO NBNK</t>
  </si>
  <si>
    <t>PLANO ODONTO 4/22</t>
  </si>
  <si>
    <t>AIRBNB 1/4</t>
  </si>
  <si>
    <t>CLORO 1/2</t>
  </si>
  <si>
    <t>RELOGIO SOGRINHA 4/4</t>
  </si>
  <si>
    <t>FONE GESABI 4/4</t>
  </si>
  <si>
    <t>AIRBNB</t>
  </si>
  <si>
    <t>TITULO AGUA 23/08</t>
  </si>
  <si>
    <t>ALUGUEL SIMBOLICO / EMPRESTIMO 4/18</t>
  </si>
  <si>
    <t>TIA GELADEIRA PRESENTE LALA (117/398)</t>
  </si>
  <si>
    <t>AIRBNB 2/4</t>
  </si>
  <si>
    <t>LOTOFACIL</t>
  </si>
  <si>
    <t>BOLO DA GE FEIRA</t>
  </si>
  <si>
    <t>UBER SOGRINHA DIA 6</t>
  </si>
  <si>
    <t>CALDO FEIRA DIA 7</t>
  </si>
  <si>
    <t>CLORO 2/2</t>
  </si>
  <si>
    <t>PLANO ODONTO 5/22</t>
  </si>
  <si>
    <t>TECLADO K68</t>
  </si>
  <si>
    <t>LICENCIAMENTO CARRO NO CARTAO</t>
  </si>
  <si>
    <t>BOLETO CONCURSO</t>
  </si>
  <si>
    <t>ALUGUEL SIMBOLICO / EMPRESTIMO 5/18</t>
  </si>
  <si>
    <t>CIVIC YANG EMPRESTIMO 1/36</t>
  </si>
  <si>
    <t>AIRBNB 3/4</t>
  </si>
  <si>
    <t>AIRBNB PORTO SEGURO 1/4</t>
  </si>
  <si>
    <t>GTX 750 TI</t>
  </si>
  <si>
    <t>CARTAO AZUL</t>
  </si>
  <si>
    <t>CARTAO WILL</t>
  </si>
  <si>
    <t>NBNK ATRASADO</t>
  </si>
  <si>
    <t>PLANO ODONTO 6/22</t>
  </si>
  <si>
    <t>TIA GELADEIRA PRESENTE LALA (151/398)</t>
  </si>
  <si>
    <t>BOLETO CLARO 1/3</t>
  </si>
  <si>
    <t>BOLETO CLARO</t>
  </si>
  <si>
    <t>BOLETO CLARO 2/3</t>
  </si>
  <si>
    <t>MAO DE OBRA (700/1250)</t>
  </si>
  <si>
    <t>CIVIC YANG FINANCIAMENTO 1/36</t>
  </si>
  <si>
    <t>SANTANDER</t>
  </si>
  <si>
    <t>MAO DE OBRA 1/2</t>
  </si>
  <si>
    <t>99 EMPRESTIMO</t>
  </si>
  <si>
    <t>BOLETO CLARO 3/3</t>
  </si>
  <si>
    <t>EXCEDENTE</t>
  </si>
  <si>
    <t>DECIMO TERCEIRO 2024 1/2</t>
  </si>
  <si>
    <t>ALUGUEL SIMBOLICO / EMPRESTIMO 6/18</t>
  </si>
  <si>
    <t>PIZZA</t>
  </si>
  <si>
    <t>TIA GELADEIRA PRESENTE LALA (185/398)</t>
  </si>
  <si>
    <t>TABLET</t>
  </si>
  <si>
    <t>CIVIC YANG EMPRESTIMO 2/36</t>
  </si>
  <si>
    <t>CIVIC YANG FINANCIAMENTO 2/36</t>
  </si>
  <si>
    <t>AIRBNB 4/4</t>
  </si>
  <si>
    <t>AIRBNB PORTO SEGURO 2/4</t>
  </si>
  <si>
    <t>IPHONE 13 1/8</t>
  </si>
  <si>
    <t>FARMACIA + PRESENTE DO GABRIEL</t>
  </si>
  <si>
    <t>COMISSAO TABLET</t>
  </si>
  <si>
    <t>MAO DE OBRA 2/2</t>
  </si>
  <si>
    <t>ALUGUEL SIMBOLICO / EMPRESTIMO 7/18</t>
  </si>
  <si>
    <t>PAGAMENTO 99 EMPRESTIMO 1/12</t>
  </si>
  <si>
    <t>PAGAMENTO 99 EMPRESTIMO 2/12</t>
  </si>
  <si>
    <t>DESCONTO 99PAY FATURA AZUL</t>
  </si>
  <si>
    <t>PLANO ODONTO 7/22</t>
  </si>
  <si>
    <t>CSHBCK 99PAY TOP UP</t>
  </si>
  <si>
    <t>MAO DE OBRA (1000/1250)</t>
  </si>
  <si>
    <t>RACAO DUDA</t>
  </si>
  <si>
    <t>99 EMPRESTIMO 1/12</t>
  </si>
  <si>
    <t>DECIMO TERCEIRO 2024 2/2</t>
  </si>
  <si>
    <t>TITULO AGUA 25/11</t>
  </si>
  <si>
    <t>CSHBCK 99PAY 5 BOLETOS</t>
  </si>
  <si>
    <t>DINHEIRO EXCEDENTE</t>
  </si>
  <si>
    <t>PAGAMENTO 99 EMPRESTIMO 3/12</t>
  </si>
  <si>
    <t>WASHINGTON</t>
  </si>
  <si>
    <t>CEIA DE NATAL</t>
  </si>
  <si>
    <t>PAO RAQUEL ANO NOVO</t>
  </si>
  <si>
    <t>RAQUEL</t>
  </si>
  <si>
    <t>TITULO AGUA 25/12</t>
  </si>
  <si>
    <t>CIVIC YANG EMPRESTIMO 3/36</t>
  </si>
  <si>
    <t>CIVIC YANG FINANCIAMENTO 3/36</t>
  </si>
  <si>
    <t>AIRBNB PORTO SEGURO 3/4</t>
  </si>
  <si>
    <t>IPHONE 13 2/8</t>
  </si>
  <si>
    <t>CIVIC RETENTOR VOLANTE / OLEO / CILINDRO FREIO 1/9</t>
  </si>
  <si>
    <t>PRESENTE XUXU</t>
  </si>
  <si>
    <t>CONFRA VOLEI</t>
  </si>
  <si>
    <t>AJUDA DE CUSTO</t>
  </si>
  <si>
    <t>MELIUZ CSHBCKS</t>
  </si>
  <si>
    <t>PLANO ODONTO 8/22</t>
  </si>
  <si>
    <t>99 EMPRESTIMO 2/12</t>
  </si>
  <si>
    <t>MAO DE OBRA (1250/1250)</t>
  </si>
  <si>
    <t>TIA GELADEIRA PRESENTE LALA (219/398)</t>
  </si>
  <si>
    <t>VALVULA DO DIAFRAGMA (MARIO HONDA)</t>
  </si>
  <si>
    <t>ALUGUEL SIMBOLICO / EMPRESTIMO 8/18</t>
  </si>
  <si>
    <t>FREELA VBA</t>
  </si>
  <si>
    <t>TIA GELADEIRA PRESENTE LALA (259/398)</t>
  </si>
  <si>
    <t>CIVIC YANG EMPRESTIMO 4/36</t>
  </si>
  <si>
    <t>CIVIC YANG FINANCIAMENTO 4/36</t>
  </si>
  <si>
    <t>AIRBNB PORTO SEGURO 4/4</t>
  </si>
  <si>
    <t>IPHONE 13 3/8</t>
  </si>
  <si>
    <t>CIVIC RETENTOR VOLANTE / OLEO / CILINDRO FREIO 2/9</t>
  </si>
  <si>
    <t>MEGA DA VIRADA</t>
  </si>
  <si>
    <t>UBER IDA CINEMARK</t>
  </si>
  <si>
    <t>UBER VOLTA CINEMARK</t>
  </si>
  <si>
    <t>CSHBCK CARTEIRA</t>
  </si>
  <si>
    <t>TITULO AGUA 25/01</t>
  </si>
  <si>
    <t>PLANO ODONTO 9/22</t>
  </si>
  <si>
    <t>99 EMPRESTIMO 3/12</t>
  </si>
  <si>
    <t>TITULO ENERGIA 12/02</t>
  </si>
  <si>
    <t>QUICKIE</t>
  </si>
  <si>
    <t>PERPLEXITY AI (KING OF SEAS)</t>
  </si>
  <si>
    <t>ALUGUEL SIMBOLICO / EMPRESTIMO 14/18</t>
  </si>
  <si>
    <t>ALUGUEL SIMBOLICO / EMPRESTIMO 13/18</t>
  </si>
  <si>
    <t>ALUGUEL SIMBOLICO / EMPRESTIMO 12/18</t>
  </si>
  <si>
    <t>ALUGUEL SIMBOLICO / EMPRESTIMO 9/18</t>
  </si>
  <si>
    <t>CIVIC YANG EMPRESTIMO 5/36</t>
  </si>
  <si>
    <t>CIVIC YANG FINANCIAMENTO 5/36</t>
  </si>
  <si>
    <t>IPHONE 13 4/8</t>
  </si>
  <si>
    <t>CIVIC RETENTOR VOLANTE / OLEO / CILINDRO FREIO 3/9</t>
  </si>
  <si>
    <t>CARNE</t>
  </si>
  <si>
    <t>MIMO CHÁ BEBE</t>
  </si>
  <si>
    <t>INGRESSO VOLEI</t>
  </si>
  <si>
    <t>PASTEL DIA 25</t>
  </si>
  <si>
    <t>CARTAO NBNK ATRASADO</t>
  </si>
  <si>
    <t>PLANO ODONTO 10/22</t>
  </si>
  <si>
    <t>PAGAMENTO 99 EMPRESTIMO 4/12</t>
  </si>
  <si>
    <t>TIA GELADEIRA PRESENTE LALA (306/398)</t>
  </si>
  <si>
    <t>EXCEL VBA</t>
  </si>
  <si>
    <t>TITULO AGUA 25/02</t>
  </si>
  <si>
    <t>TITULO ENERGIA 12/03</t>
  </si>
  <si>
    <t>CASHBACK 7 BOLETOS 99PAY</t>
  </si>
  <si>
    <t>ALUGUEL SIMBOLICO / EMPRESTIMO 10/18</t>
  </si>
  <si>
    <t>PIX BIS MARS</t>
  </si>
  <si>
    <t>99 EMPRESTIMO 4/12</t>
  </si>
  <si>
    <t>PAGAMENTO PIX BIS MARS</t>
  </si>
  <si>
    <t>PAGAMENTO PIX BIS MARS TAXA</t>
  </si>
  <si>
    <t>FREELA FLUTTER</t>
  </si>
  <si>
    <t>PACOCINHA</t>
  </si>
  <si>
    <t>ALUGUEL SIMBOLICO / EMPRESTIMO 11/18</t>
  </si>
  <si>
    <t>UBER DIA 23</t>
  </si>
  <si>
    <t>DEPOSITO IFOOD BENEFICIOS</t>
  </si>
  <si>
    <t>TITULO ENERGIA 12/04</t>
  </si>
  <si>
    <t>MENSALIDADE LIBRAS 22</t>
  </si>
  <si>
    <t>DESCONTO MP 30 OFF</t>
  </si>
  <si>
    <t>SAQUE ANIVERSARIO</t>
  </si>
  <si>
    <t>IFOOD BENEFICIOS</t>
  </si>
  <si>
    <t>CIVIC YANG EMPRESTIMO 6/36</t>
  </si>
  <si>
    <t>CIVIC YANG FINANCIAMENTO 6/36</t>
  </si>
  <si>
    <t>IPHONE 13 5/8</t>
  </si>
  <si>
    <t>CIVIC RETENTOR VOLANTE / OLEO / CILINDRO FREIO 4/9</t>
  </si>
  <si>
    <t>PASTEL E COCA DEPOIS DO VOLEI</t>
  </si>
  <si>
    <t>VENTILADOR JOANA 1/2</t>
  </si>
  <si>
    <t>MENSALIDADE PEDAGOGIA 16</t>
  </si>
  <si>
    <t>DESCONTO MP 40 OFF</t>
  </si>
  <si>
    <t>DINHEIRO EXCEDENTE AVRIL</t>
  </si>
  <si>
    <t>99 EMPRESTIMO 5/12</t>
  </si>
  <si>
    <t>PLANO ODONTO 11/22</t>
  </si>
  <si>
    <t>PAGAMENTO 99 EMPRESTIMO 5/12</t>
  </si>
  <si>
    <t>TIA GELADEIRA PRESENTE LALA (344/398)</t>
  </si>
  <si>
    <t>UBER VIH</t>
  </si>
  <si>
    <t>ALRIGHT</t>
  </si>
  <si>
    <t>PAGAMENTO 99 EMPRESTIMO 6/12</t>
  </si>
  <si>
    <t>PAGAMENTO 99 EMPRESTIMO 7/12</t>
  </si>
  <si>
    <t>PAGAMENTO 99 EMPRESTIMO 8/12</t>
  </si>
  <si>
    <t>CIVIC YANG EMPRESTIMO 7/36</t>
  </si>
  <si>
    <t>CIVIC YANG FINANCIAMENTO 7/36</t>
  </si>
  <si>
    <t>IPHONE 13 6/8</t>
  </si>
  <si>
    <t>CIVIC RETENTOR VOLANTE / OLEO / CILINDRO FREIO 5/9</t>
  </si>
  <si>
    <t>VENTILADOR JOANA 2/2</t>
  </si>
  <si>
    <t>RAVENA QUIMIO SESSAO 1 1/2</t>
  </si>
  <si>
    <t>PLANO ODONTO 12/22</t>
  </si>
  <si>
    <t>TIA GELADEIRA PRESENTE LALA (378/398)</t>
  </si>
  <si>
    <t>DINHEIRO EXCEDENTE MAI</t>
  </si>
  <si>
    <t>DINHEIRO EXCEDENTE FEVRIER</t>
  </si>
  <si>
    <t>DINHEIRO EXCEDENTE MARS</t>
  </si>
  <si>
    <t>99 EMPRESTIMO 6/12</t>
  </si>
  <si>
    <t>PREDICTION</t>
  </si>
  <si>
    <t>CIVIC YANG EMPRESTIMO 8/36</t>
  </si>
  <si>
    <t>CIVIC YANG FINANCIAMENTO 8/36</t>
  </si>
  <si>
    <t>IPHONE 13 7/8</t>
  </si>
  <si>
    <t>CIVIC RETENTOR VOLANTE / OLEO / CILINDRO FREIO 6/9</t>
  </si>
  <si>
    <t>RAVENA QUIMIO SESSAO 1 2/2</t>
  </si>
  <si>
    <t>PLANO ODONTO 13/22</t>
  </si>
  <si>
    <t>TIA GELADEIRA PRESENTE LALA (398/398)</t>
  </si>
  <si>
    <t>99 EMPRESTIMO 7/12</t>
  </si>
  <si>
    <t>CIVIC YANG EMPRESTIMO 9/36</t>
  </si>
  <si>
    <t>CIVIC YANG FINANCIAMENTO 9/36</t>
  </si>
  <si>
    <t>IPHONE 13 8/8</t>
  </si>
  <si>
    <t>CIVIC RETENTOR VOLANTE / OLEO / CILINDRO FREIO 7/9</t>
  </si>
  <si>
    <t>PLANO ODONTO 14/22</t>
  </si>
  <si>
    <t>99 EMPRESTIMO 8/12</t>
  </si>
  <si>
    <t>CAR RENT</t>
  </si>
  <si>
    <t>CIVIC YANG EMPRESTIMO 10/36</t>
  </si>
  <si>
    <t>CIVIC YANG FINANCIAMENTO 10/36</t>
  </si>
  <si>
    <t>CIVIC RETENTOR VOLANTE / OLEO / CILINDRO FREIO 8/9</t>
  </si>
  <si>
    <t>PLANO ODONTO 15/22</t>
  </si>
  <si>
    <t>99 EMPRESTIMO 9/12</t>
  </si>
  <si>
    <t>PAGAMENTO 99 EMPRESTIMO 9/12</t>
  </si>
  <si>
    <t>CIVIC YANG EMPRESTIMO 11/36</t>
  </si>
  <si>
    <t>CIVIC YANG FINANCIAMENTO 11/36</t>
  </si>
  <si>
    <t>CIVIC RETENTOR VOLANTE / OLEO / CILINDRO FREIO 9/9</t>
  </si>
  <si>
    <t>PLANO ODONTO 16/22</t>
  </si>
  <si>
    <t>DINHEIRO EXCEDENTE 2024 + JANVIER</t>
  </si>
  <si>
    <t>99 EMPRESTIMO 10/12</t>
  </si>
  <si>
    <t>PAGAMENTO 99 EMPRESTIMO 10/12</t>
  </si>
  <si>
    <t>CIVIC YANG EMPRESTIMO 12/36</t>
  </si>
  <si>
    <t>CIVIC YANG FINANCIAMENTO 12/36</t>
  </si>
  <si>
    <t>PLANO ODONTO 17/22</t>
  </si>
  <si>
    <t>99 EMPRESTIMO 11/12</t>
  </si>
  <si>
    <t>99 EMPRESTIMO 12/12</t>
  </si>
  <si>
    <t>PAGAMENTO 99 EMPRESTIMO 11/12</t>
  </si>
  <si>
    <t>PAGAMENTO 99 EMPRESTIMO 12/12</t>
  </si>
  <si>
    <t>TITULO ENERGIA 12/10</t>
  </si>
  <si>
    <t>CIVIC YANG EMPRESTIMO 13/36</t>
  </si>
  <si>
    <t>CIVIC YANG FINANCIAMENTO 13/36</t>
  </si>
  <si>
    <t>PLANO ODONTO 18/22</t>
  </si>
  <si>
    <t>TITULO ENERGIA 12/11</t>
  </si>
  <si>
    <t>DECIMO TERCEIRO 2025 1/2</t>
  </si>
  <si>
    <t>CIVIC YANG EMPRESTIMO 14/36</t>
  </si>
  <si>
    <t>CIVIC YANG FINANCIAMENTO 14/36</t>
  </si>
  <si>
    <t>PLANO ODONTO 19/22</t>
  </si>
  <si>
    <t>DECIMO TERCEIRO 2025 2/2</t>
  </si>
  <si>
    <t>JAN &lt;26&gt;</t>
  </si>
  <si>
    <t>CIVIC YANG EMPRESTIMO 15/36</t>
  </si>
  <si>
    <t>CIVIC YANG FINANCIAMENTO 15/36</t>
  </si>
  <si>
    <t>PLANO ODONTO 20/22</t>
  </si>
  <si>
    <t>FEV &lt;26&gt;</t>
  </si>
  <si>
    <t>CIVIC YANG EMPRESTIMO 16/36</t>
  </si>
  <si>
    <t>CIVIC YANG FINANCIAMENTO 16/36</t>
  </si>
  <si>
    <t>PLANO ODONTO 21/22</t>
  </si>
  <si>
    <t>MARS &lt;26&gt;</t>
  </si>
  <si>
    <t>CIVIC YANG EMPRESTIMO 17/36</t>
  </si>
  <si>
    <t>CIVIC YANG FINANCIAMENTO 17/36</t>
  </si>
  <si>
    <t>PLANO ODONTO 22/22</t>
  </si>
  <si>
    <t>CIVIC YANG EMPRESTIMO 18/36</t>
  </si>
  <si>
    <t>AVRIL &lt;26&gt;</t>
  </si>
  <si>
    <t>CIVIC YANG FINANCIAMENTO 18/36</t>
  </si>
  <si>
    <t>CIVIC YANG EMPRESTIMO 19/36</t>
  </si>
  <si>
    <t>MAI &lt;26&gt;</t>
  </si>
  <si>
    <t>CIVIC YANG FINANCIAMENTO 19/36</t>
  </si>
  <si>
    <t>CIVIC YANG EMPRESTIMO 20/36</t>
  </si>
  <si>
    <t>JUNE &lt;26&gt;</t>
  </si>
  <si>
    <t>CIVIC YANG FINANCIAMENTO 20/36</t>
  </si>
  <si>
    <t>CIVIC YANG EMPRESTIMO 21/36</t>
  </si>
  <si>
    <t>JUI &lt;26&gt;</t>
  </si>
  <si>
    <t>CIVIC YANG FINANCIAMENTO 21/36</t>
  </si>
  <si>
    <t>CIVIC YANG EMPRESTIMO 22/36</t>
  </si>
  <si>
    <t>AOÛT &lt;26&gt;</t>
  </si>
  <si>
    <t>CIVIC YANG FINANCIAMENTO 22/36</t>
  </si>
  <si>
    <t>CIVIC YANG EMPRESTIMO 23/36</t>
  </si>
  <si>
    <t>SEPT &lt;26&gt;</t>
  </si>
  <si>
    <t>CIVIC YANG FINANCIAMENTO 23/36</t>
  </si>
  <si>
    <t>CIVIC YANG EMPRESTIMO 24/36</t>
  </si>
  <si>
    <t>OCT &lt;26&gt;</t>
  </si>
  <si>
    <t>CIVIC YANG FINANCIAMENTO 24/36</t>
  </si>
  <si>
    <t>CIVIC YANG EMPRESTIMO 25/36</t>
  </si>
  <si>
    <t>NOV &lt;26&gt;</t>
  </si>
  <si>
    <t>CIVIC YANG FINANCIAMENTO 25/36</t>
  </si>
  <si>
    <t>CIVIC YANG EMPRESTIMO 26/36</t>
  </si>
  <si>
    <t>DEC &lt;26&gt;</t>
  </si>
  <si>
    <t>CIVIC YANG FINANCIAMENTO 26/36</t>
  </si>
  <si>
    <t>CIVIC YANG EMPRESTIMO 27/36</t>
  </si>
  <si>
    <t>JAN &lt;27&gt;</t>
  </si>
  <si>
    <t>CIVIC YANG FINANCIAMENTO 27/36</t>
  </si>
  <si>
    <t>CIVIC YANG EMPRESTIMO 28/36</t>
  </si>
  <si>
    <t>FEV &lt;27&gt;</t>
  </si>
  <si>
    <t>CIVIC YANG FINANCIAMENTO 28/36</t>
  </si>
  <si>
    <t>CIVIC YANG EMPRESTIMO 29/36</t>
  </si>
  <si>
    <t>MARS &lt;27&gt;</t>
  </si>
  <si>
    <t>CIVIC YANG FINANCIAMENTO 29/36</t>
  </si>
  <si>
    <t>CIVIC YANG EMPRESTIMO 30/36</t>
  </si>
  <si>
    <t>AVRIL &lt;27&gt;</t>
  </si>
  <si>
    <t>CIVIC YANG FINANCIAMENTO 30/36</t>
  </si>
  <si>
    <t>CIVIC YANG EMPRESTIMO 31/36</t>
  </si>
  <si>
    <t>MAI &lt;27&gt;</t>
  </si>
  <si>
    <t>CIVIC YANG FINANCIAMENTO 31/36</t>
  </si>
  <si>
    <t>CIVIC YANG EMPRESTIMO 32/36</t>
  </si>
  <si>
    <t>JUNE &lt;27&gt;</t>
  </si>
  <si>
    <t>CIVIC YANG FINANCIAMENTO 32/36</t>
  </si>
  <si>
    <t>CIVIC YANG EMPRESTIMO 33/36</t>
  </si>
  <si>
    <t>JUI &lt;27&gt;</t>
  </si>
  <si>
    <t>CIVIC YANG FINANCIAMENTO 33/36</t>
  </si>
  <si>
    <t>CIVIC YANG EMPRESTIMO 34/36</t>
  </si>
  <si>
    <t>AOÛT &lt;27&gt;</t>
  </si>
  <si>
    <t>CIVIC YANG FINANCIAMENTO 34/36</t>
  </si>
  <si>
    <t>CIVIC YANG EMPRESTIMO 35/36</t>
  </si>
  <si>
    <t>SEPT &lt;27&gt;</t>
  </si>
  <si>
    <t>CIVIC YANG FINANCIAMENTO 35/36</t>
  </si>
  <si>
    <t>CIVIC YANG EMPRESTIMO 36/36</t>
  </si>
  <si>
    <t>OCT &lt;27&gt;</t>
  </si>
  <si>
    <t>CIVIC YANG FINANCIAMENTO 36/36</t>
  </si>
  <si>
    <t>GOIABAIO REVIRAVOLTA</t>
  </si>
  <si>
    <t>ÁGUA 1L VOLLEY</t>
  </si>
  <si>
    <t>ALMOCO GALINHADA VOLEI DA TIA</t>
  </si>
  <si>
    <t>MNDYBRKFST</t>
  </si>
  <si>
    <t>REST SAUDE GOIANO</t>
  </si>
  <si>
    <t>SALGADINHO QUADRA EMBARGADORES</t>
  </si>
  <si>
    <t>NO SÉ</t>
  </si>
  <si>
    <t>MARCOSANTOS ALIMENTACAO</t>
  </si>
  <si>
    <t>BOMBOM</t>
  </si>
  <si>
    <t>SUPER</t>
  </si>
  <si>
    <t>POLO DISTRO</t>
  </si>
  <si>
    <t>UBER LALA RODOVIARIA</t>
  </si>
  <si>
    <t>TITULO OI 03/03</t>
  </si>
  <si>
    <t>BIG MAC FLAMBOYANT</t>
  </si>
  <si>
    <t>PANIFICADORA LANCHE E CONF</t>
  </si>
  <si>
    <t>SUPER IFOOD</t>
  </si>
  <si>
    <t>TITULO ENEL 28/03</t>
  </si>
  <si>
    <t>TITULO OI 29/03</t>
  </si>
  <si>
    <t>SUPER PAO DE ACUCAR</t>
  </si>
  <si>
    <t>UBER MOTO</t>
  </si>
  <si>
    <t>LALA NIVER (100 TIA + 50 MEU + 5.24 TAXA)</t>
  </si>
  <si>
    <t>SUPER PIPOCA MOUSSE LEMON</t>
  </si>
  <si>
    <t>PARABENS, LALA</t>
  </si>
  <si>
    <t>CHURRASCO JANTINHA</t>
  </si>
  <si>
    <t>SUPERMERCADO</t>
  </si>
  <si>
    <t>BK FLAMBOYANT ALMOCO</t>
  </si>
  <si>
    <t>SUPER PAO DE ACUCAR IFOOD</t>
  </si>
  <si>
    <t>1 ICE 51 LIMAO F200</t>
  </si>
  <si>
    <t>2 ICE 51 LIMAO</t>
  </si>
  <si>
    <t>SUBWAY SHOPPING CERRADO</t>
  </si>
  <si>
    <t>SORVETE TRILHAS AMAZONIA</t>
  </si>
  <si>
    <t>SUPER AMIGAO</t>
  </si>
  <si>
    <t>"JANTA" KKKJK</t>
  </si>
  <si>
    <t>CACAU SHOW PRO NENEM. VALENTINE'S.</t>
  </si>
  <si>
    <t>TOUCINHO</t>
  </si>
  <si>
    <t>CARVAO E VINHO</t>
  </si>
  <si>
    <t>MNDY-BRKFST</t>
  </si>
  <si>
    <t xml:space="preserve">BATATA FRITA </t>
  </si>
  <si>
    <t>UBER BSB DAY</t>
  </si>
  <si>
    <t>BOLO BRIGADEIRO IFOOD</t>
  </si>
  <si>
    <t>FARINHA DE TRIGO 1KG LGV</t>
  </si>
  <si>
    <t>CHOKITO + 2 REAL CHOCOLATE</t>
  </si>
  <si>
    <t>GARAGEM BURGUER</t>
  </si>
  <si>
    <t>TRILHAS DA AMAZÔNIA</t>
  </si>
  <si>
    <t>DEPOSITO 50 PROMO</t>
  </si>
  <si>
    <t>COQUINHA 600ML PRO PUDIM GABRIEL</t>
  </si>
  <si>
    <t>SUPER UNIAO</t>
  </si>
  <si>
    <t>CALCA E CAMISA PRETA BRASIL HEXA</t>
  </si>
  <si>
    <t>CARTEIRA 1XBET</t>
  </si>
  <si>
    <t>SALGADO E PICOLE</t>
  </si>
  <si>
    <t>EMPADAO E PANQUECA</t>
  </si>
  <si>
    <t>QUASE JACARE COM PINTO DE PINTO</t>
  </si>
  <si>
    <t>UBER PORTAL SHOPPING - NENEM</t>
  </si>
  <si>
    <t>COQUINHA PRO PASTEL</t>
  </si>
  <si>
    <t>KKKK JOGUINHO MOBILE, CRINGE</t>
  </si>
  <si>
    <t>ADAPTADOR WIFI E CLIPPER RJ45</t>
  </si>
  <si>
    <t>TRILHAS DA AMAZONIA</t>
  </si>
  <si>
    <t>CABO USB-C PARA XBOX CONTROLLER</t>
  </si>
  <si>
    <t>PRESENTE TIA PARA EUZEBIO DIADOSPAIS 1/2</t>
  </si>
  <si>
    <t>INSTALACAO CHUVEIRO</t>
  </si>
  <si>
    <t>AMAZON PRIME LALA</t>
  </si>
  <si>
    <t>IFOOD 4 CUPONS 25% DESC OU 10 REAIS</t>
  </si>
  <si>
    <t>IFOOD GARAGEM BURGER</t>
  </si>
  <si>
    <t>SPOLETTO COM A CRUSH</t>
  </si>
  <si>
    <t>PADARIA PAO E LEITE</t>
  </si>
  <si>
    <t>STEAM WALLET</t>
  </si>
  <si>
    <t>KIT X99 16GB DDR4 E5 2640 V3 1/6</t>
  </si>
  <si>
    <t>IOF STEAM</t>
  </si>
  <si>
    <t>UBER CASA PARA TRABALHO - NENEM</t>
  </si>
  <si>
    <t>COQUINHA 600ML GELADINHA</t>
  </si>
  <si>
    <t>AK DO FLAMENGO 1/2</t>
  </si>
  <si>
    <t>PRESENTE TIA PARA EUZEBIO DIADOSPAIS 2/2</t>
  </si>
  <si>
    <t>PASTEL SUPER BARAO</t>
  </si>
  <si>
    <t>KIT X99 16GB DDR4 E5 2640 V3 2/6</t>
  </si>
  <si>
    <t>ALMOCO SALGADO</t>
  </si>
  <si>
    <t>UBER PELAGIO &gt; GIGI'S</t>
  </si>
  <si>
    <t>IFOOD COM CSHBCK PICPAY</t>
  </si>
  <si>
    <t>COQUINHA GELADA ANIVERSARIO EUZEBIO</t>
  </si>
  <si>
    <t>TORNEIRA BANCADA COZINHA + CHAVE PHILIPS</t>
  </si>
  <si>
    <t>UBER SOGRAO - PC DELA CHEGOU</t>
  </si>
  <si>
    <t>AK DO FLAMENGO 2/2</t>
  </si>
  <si>
    <t>PASTEL DO DOMINGO</t>
  </si>
  <si>
    <t>REDMI NOTE 11 PRO 5G 1/3</t>
  </si>
  <si>
    <t>KIT X99 16GB DDR4 E5 2640 V3 3/6</t>
  </si>
  <si>
    <t>MEEEEEEEEEEEEEEEEENGO</t>
  </si>
  <si>
    <t>BARROKA COM A XUXU (MASSA MUITO BOA)</t>
  </si>
  <si>
    <t>GTX 1660 SUPER 6GB 1/4</t>
  </si>
  <si>
    <t>REDMI NOTE 11 PRO 5G 2/3</t>
  </si>
  <si>
    <t>BEAU-FRÈRE</t>
  </si>
  <si>
    <t>AMAZON 1/7</t>
  </si>
  <si>
    <t xml:space="preserve"> FILTRO DE LINHA COPINE 1/7</t>
  </si>
  <si>
    <t>GESABI 1/7</t>
  </si>
  <si>
    <t>KIT X99 16GB DDR4 E5 2640 V3 4/6</t>
  </si>
  <si>
    <t>ESTORNO GESABI</t>
  </si>
  <si>
    <t>CLASH OF CLANS GOLD PASS</t>
  </si>
  <si>
    <t>CABANA ILUMINADA 1/3</t>
  </si>
  <si>
    <t>AMERICANAS PAO DE ACUCAR (CONTA DA XUXU)</t>
  </si>
  <si>
    <t>SSD 256GB CHEIROSA</t>
  </si>
  <si>
    <t>GTX 1660 SUPER 6GB 2/4</t>
  </si>
  <si>
    <t>SALGADO ALMOÇO</t>
  </si>
  <si>
    <t>QUINTA DO MORGADO</t>
  </si>
  <si>
    <t>REDMI NOTE 11 PRO 5G 3/3</t>
  </si>
  <si>
    <t>DROGARIA VITTA</t>
  </si>
  <si>
    <t>GELATTI COM A XUXU</t>
  </si>
  <si>
    <t>TAVERNNA</t>
  </si>
  <si>
    <t>AMAZON 2/7</t>
  </si>
  <si>
    <t xml:space="preserve"> FILTRO DE LINHA COPINE 2/7</t>
  </si>
  <si>
    <t>GESABI 2/7</t>
  </si>
  <si>
    <t>CLASH OF CLANS LIL PACK</t>
  </si>
  <si>
    <t>KIT X99 16GB DDR4 E5 2640 V3 5/6</t>
  </si>
  <si>
    <t>ACOUGUE CARNE ASSADA NEW YEAR</t>
  </si>
  <si>
    <t>KIT PISCINA 1/3</t>
  </si>
  <si>
    <t>CABANA ILUMINADA 2/3</t>
  </si>
  <si>
    <t>RESTO DO KIT PISCINA 1/3</t>
  </si>
  <si>
    <t>PIZZA FAMILIA</t>
  </si>
  <si>
    <t>FATURA AME JAN &lt;23&gt; PELO AZUL</t>
  </si>
  <si>
    <t>GTX 1660 SUPER 6GB 3/4</t>
  </si>
  <si>
    <t>MARMITA + MINEIRINHO</t>
  </si>
  <si>
    <t>DEPOSITO 100 PROMO</t>
  </si>
  <si>
    <t>ACAI 700ML SETOR BUENO 26 ADICIONAIS</t>
  </si>
  <si>
    <t>CABO + ADPTADOR GIGI 1/3</t>
  </si>
  <si>
    <t>LG 29WK600 1/10</t>
  </si>
  <si>
    <t>AMAZON 3/7</t>
  </si>
  <si>
    <t>FILTRO DE LINHA COPINE 3/7</t>
  </si>
  <si>
    <t>GESABI 3/7</t>
  </si>
  <si>
    <t>KIT X99 16GB DDR4 E5 2640 V3 6/6</t>
  </si>
  <si>
    <t>KIT PISCINA 2/3</t>
  </si>
  <si>
    <t>SKIN MOTOQUEIRO FORTNITE 1/3</t>
  </si>
  <si>
    <t>CABANA ILUMINADA 3/3</t>
  </si>
  <si>
    <t>JANTINHA DELICIOSA</t>
  </si>
  <si>
    <t>UBER BRA ALUMINIOS</t>
  </si>
  <si>
    <t>RESTO DO KIT PISCINA 2/3</t>
  </si>
  <si>
    <t>GTX 1660 SUPER 6GB 4/4</t>
  </si>
  <si>
    <t>MCFLURRY ROCKS</t>
  </si>
  <si>
    <t>SUSHI</t>
  </si>
  <si>
    <t>GELATTI 14 MESES</t>
  </si>
  <si>
    <t>CABO + ADPTADOR GIGI 2/3</t>
  </si>
  <si>
    <t>LG 29WK600 2/10</t>
  </si>
  <si>
    <t>AMAZON 4/7</t>
  </si>
  <si>
    <t>FILTRO DE LINHA COPINE 4/7</t>
  </si>
  <si>
    <t>GESABI 4/7</t>
  </si>
  <si>
    <t>JP DESPEDIDA PAULINHO E NIVER PARÁ</t>
  </si>
  <si>
    <t>STIPASS</t>
  </si>
  <si>
    <t>ROBUX</t>
  </si>
  <si>
    <t>KIT PISCINA 3/3</t>
  </si>
  <si>
    <t>SKIN MOTOQUEIRO FORTNITE 2/3</t>
  </si>
  <si>
    <t>RESTO DO KIT PISCINA 3/3</t>
  </si>
  <si>
    <t>UBER XUXU CASA</t>
  </si>
  <si>
    <t>JOZZI CAKES</t>
  </si>
  <si>
    <t>TORTA DE FRANGO APCEF</t>
  </si>
  <si>
    <t>IFOOD GIFT CARD</t>
  </si>
  <si>
    <t>CABO + ADPTADOR GIGI 3/3</t>
  </si>
  <si>
    <t>LG 29WK600 3/10</t>
  </si>
  <si>
    <t>AMAZON 5/7</t>
  </si>
  <si>
    <t>FILTRO DE LINHA COPINE 5/7</t>
  </si>
  <si>
    <t>GESABI 5/7</t>
  </si>
  <si>
    <t>FANTINHA GELADA E DUPLO MALTE</t>
  </si>
  <si>
    <t>SUPER PRO BRAZILLIAN</t>
  </si>
  <si>
    <t>FIZZ 1/3</t>
  </si>
  <si>
    <t>GIGI &amp; SOGRINHA 1/3</t>
  </si>
  <si>
    <t>SUPER ALEXANIA</t>
  </si>
  <si>
    <t>SKIN MOTOQUEIRO FORTNITE 3/3</t>
  </si>
  <si>
    <t>MEM RAM DDR4 16GB 3200MHZ 1/2</t>
  </si>
  <si>
    <t>ACAI SOARES &lt;3</t>
  </si>
  <si>
    <t>NEOCLOR CLORO</t>
  </si>
  <si>
    <t>MATRICULA ANHANGUERA</t>
  </si>
  <si>
    <t>UBBER XUXU CONSERTAR MEU OCULOS</t>
  </si>
  <si>
    <t>ARMACAO OCULOS 1/2</t>
  </si>
  <si>
    <t>99POP PARA A CASA DA TIA</t>
  </si>
  <si>
    <t>UBER MONICA</t>
  </si>
  <si>
    <t>UBER DA CASA DA TIA PARA CASA</t>
  </si>
  <si>
    <t>MENSALIDADE EAD AVRIL</t>
  </si>
  <si>
    <t>NAO LEMBRO</t>
  </si>
  <si>
    <t>SUPER BOTAFOGO</t>
  </si>
  <si>
    <t>MOUSE VAMPIRE 1/3</t>
  </si>
  <si>
    <t>PACOQUINHA VOLEI E MICOS</t>
  </si>
  <si>
    <t>IFOOD SANDUICHE E CREME</t>
  </si>
  <si>
    <t>LG 29WK600 4/10</t>
  </si>
  <si>
    <t>AMAZON 6/7</t>
  </si>
  <si>
    <t>FILTRO DE LINHA COPINE 6/7</t>
  </si>
  <si>
    <t>GESABI 6/7</t>
  </si>
  <si>
    <t>ESTORNO UBER</t>
  </si>
  <si>
    <t>FIZZ 2/3</t>
  </si>
  <si>
    <t>GIGI &amp; SOGRINHA 2/3</t>
  </si>
  <si>
    <t>SALGADINHO FEIRA</t>
  </si>
  <si>
    <t>DESGRACADO COBROU DUAS VEZES</t>
  </si>
  <si>
    <t>QUEIJOLA FEIRA</t>
  </si>
  <si>
    <t>MAO DE MILHO PARA PAMONHA (40 EXCHANGE)</t>
  </si>
  <si>
    <t>SUPER ALGUMA COISA</t>
  </si>
  <si>
    <t>GOOGLE PLAY PROMO HAY DAY</t>
  </si>
  <si>
    <t>JAVA'S BURGER</t>
  </si>
  <si>
    <t>MEM RAM DDR4 16GB 3200MHZ 2/2</t>
  </si>
  <si>
    <t>GASOLINA SOGRAO</t>
  </si>
  <si>
    <t>IFOOD HAMBURGER</t>
  </si>
  <si>
    <t>DROGARIA BAND-AID</t>
  </si>
  <si>
    <t>SUPER VIEIRA</t>
  </si>
  <si>
    <t>UBER MERCADO</t>
  </si>
  <si>
    <t>ARMACAO OCULOS 2/2</t>
  </si>
  <si>
    <t>DOCE VOLEI</t>
  </si>
  <si>
    <t>IFOOD CLUBE</t>
  </si>
  <si>
    <t>IFOOD ACRE COM TIA</t>
  </si>
  <si>
    <t>ALURA 1/12</t>
  </si>
  <si>
    <t>TENTATIVA DE VENDA DUALSENSE PARA CALEBE</t>
  </si>
  <si>
    <t>VERDURA FEIRA</t>
  </si>
  <si>
    <t>MOUSE VAMPIRE 2/3</t>
  </si>
  <si>
    <t>LG 29WK600 5/10</t>
  </si>
  <si>
    <t>AMAZON 7/7</t>
  </si>
  <si>
    <t>FILTRO DE LINHA COPINE 7/7</t>
  </si>
  <si>
    <t>GESABI 7/7</t>
  </si>
  <si>
    <t>FIZZ 3/3</t>
  </si>
  <si>
    <t>GIGI &amp; SOGRINHA 3/3</t>
  </si>
  <si>
    <t>UBER TIA</t>
  </si>
  <si>
    <t>UBER FLASH VENDA FIZZ</t>
  </si>
  <si>
    <t>GIFT CARD IFOOD</t>
  </si>
  <si>
    <t>BSB IDA SOLO</t>
  </si>
  <si>
    <t>BSB VOLTA NOSOTROS 1/2</t>
  </si>
  <si>
    <t>MENSALIDADE EAD JUNE 1/3</t>
  </si>
  <si>
    <t>NOTEBOOK I3 7020U 8GB 256GB SSD 1/5</t>
  </si>
  <si>
    <t>ALURA 2/12</t>
  </si>
  <si>
    <t>MOUSE VAMPIRE 3/3</t>
  </si>
  <si>
    <t>DISTRIBUIDORA COCA</t>
  </si>
  <si>
    <t>LG 29WK600 6/10</t>
  </si>
  <si>
    <t>ENROLADINHO</t>
  </si>
  <si>
    <t>PASTEL ANTES DA VIAGEM</t>
  </si>
  <si>
    <t>METRO DF</t>
  </si>
  <si>
    <t>CHURROS NILSON NELSON, VTNC</t>
  </si>
  <si>
    <t>MCDONALDS</t>
  </si>
  <si>
    <t>LANCHE FEIRA</t>
  </si>
  <si>
    <t>UDEMY - RUBY ON RAILS 5.X - JACKSON PIRES</t>
  </si>
  <si>
    <t>NAO SEI</t>
  </si>
  <si>
    <t>CHURRASCARIA</t>
  </si>
  <si>
    <t>UDEMY - TDD COM RUBY - JACKSON PIRES</t>
  </si>
  <si>
    <t>CAFE DA MANHA</t>
  </si>
  <si>
    <t>ALURA 3/12</t>
  </si>
  <si>
    <t>DISTRIBUIDORA SOGRAO NIVER</t>
  </si>
  <si>
    <t>CARNE SOGRAO NIVER</t>
  </si>
  <si>
    <t>BSB VOLTA NOSOTROS 2/2</t>
  </si>
  <si>
    <t>CHURROS FEIRA</t>
  </si>
  <si>
    <t>MACARRAO FEIRA</t>
  </si>
  <si>
    <t>MENSALIDADE EAD JUNE 2/3</t>
  </si>
  <si>
    <t>NOTEBOOK I3 7020U 8GB 256GB SSD 2/5</t>
  </si>
  <si>
    <t>ENROLADINHO DE QUEIJO E PEPSINHA</t>
  </si>
  <si>
    <t>SUPER PEIXOTO (PIA)</t>
  </si>
  <si>
    <t>X-BACON, O ULTIMO</t>
  </si>
  <si>
    <t>PEPSINHA E LAKINHA, OS ULTIMOS</t>
  </si>
  <si>
    <t>LG 29WK600 7/10</t>
  </si>
  <si>
    <t>PIZZA ROMEU E JULIETA</t>
  </si>
  <si>
    <t>REFRI + CHOCO BRANCO</t>
  </si>
  <si>
    <t>KI LATE E MIA</t>
  </si>
  <si>
    <t>COCA 600ML + PAÇOCA</t>
  </si>
  <si>
    <t>SUBWAY</t>
  </si>
  <si>
    <t>MCOLOSSO</t>
  </si>
  <si>
    <t>ALURA 4/12</t>
  </si>
  <si>
    <t>MENSALIDADE EAD AÔUT</t>
  </si>
  <si>
    <t>PASTEL E SUCO</t>
  </si>
  <si>
    <t>MAMAO E MARACUJA FEIRA</t>
  </si>
  <si>
    <t>ALFACE E CEBOLINHA</t>
  </si>
  <si>
    <t>RECARGAPAY PIX PROMO CONTA CLARO GIGI</t>
  </si>
  <si>
    <t>RECARGAPAY PIX PROMO AMAZON 1/3</t>
  </si>
  <si>
    <t>RECARGAPAY PIX PROMO CARREFOUR 1/3</t>
  </si>
  <si>
    <t>RECARGAPAY PIX PROMO IFOOD 1/3</t>
  </si>
  <si>
    <t>MENSALIDADE EAD JUNE 3/3</t>
  </si>
  <si>
    <t>NOTEBOOK I3 7020U 8GB 256GB SSD 3/5</t>
  </si>
  <si>
    <t>ESVAZIAR A PISCINA</t>
  </si>
  <si>
    <t>SUPER RAIO PICANHA</t>
  </si>
  <si>
    <t>FERRAGISTA GANCHOS PARA A LONA</t>
  </si>
  <si>
    <t>PIZZA 20 MESES</t>
  </si>
  <si>
    <t>LG 29WK600 8/10</t>
  </si>
  <si>
    <t>RTX 3050 1/6</t>
  </si>
  <si>
    <t>ALURA CANCELADA</t>
  </si>
  <si>
    <t>AMSTEL + DOCE</t>
  </si>
  <si>
    <t>COQUINHA GELADA + BOMBOM</t>
  </si>
  <si>
    <t>RECARGAPAY PIX PROMO AMAZON 2/3</t>
  </si>
  <si>
    <t>RECARGAPAY PIX PROMO CARREFOUR 2/3</t>
  </si>
  <si>
    <t>RECARGAPAY PIX PROMO IFOOD 2/3</t>
  </si>
  <si>
    <t>NOTEBOOK I3 7020U 8GB 256GB SSD 4/5</t>
  </si>
  <si>
    <t>2 CASQUINHAS FLAMBOYANT</t>
  </si>
  <si>
    <t>RENNER PRESENTE VESTIDO XUXU 1/4</t>
  </si>
  <si>
    <t>CINEMARK FLAMBOYANT - INTEIRA, MEIA, COMBO</t>
  </si>
  <si>
    <t>BOB'S</t>
  </si>
  <si>
    <t>ALURA 5/12</t>
  </si>
  <si>
    <t>IFOOD MILKY MOO</t>
  </si>
  <si>
    <t>UBER ERRADO</t>
  </si>
  <si>
    <t>UBER CERTO</t>
  </si>
  <si>
    <t>COQUINHA GELADA + PACOCA</t>
  </si>
  <si>
    <t>LG 29WK600 9/10</t>
  </si>
  <si>
    <t>PEQUI, ECA</t>
  </si>
  <si>
    <t>RTX 3050 2/6</t>
  </si>
  <si>
    <t>SUPER JUDA</t>
  </si>
  <si>
    <t>MAQUINA DE PELUCIA</t>
  </si>
  <si>
    <t>RECARGAPAY PIX PROMO AMAZON 3/3</t>
  </si>
  <si>
    <t>RECARGAPAY PIX PROMO CARREFOUR 3/3</t>
  </si>
  <si>
    <t>RECARGAPAY PIX PROMO IFOOD 3/3</t>
  </si>
  <si>
    <t>HORIZON PS4 GIGI</t>
  </si>
  <si>
    <t>MINECRAFT ANDROID GABBY</t>
  </si>
  <si>
    <t>IFOOD PARA A LALA</t>
  </si>
  <si>
    <t>NOTEBOOK I3 7020U 8GB 256GB SSD 5/5</t>
  </si>
  <si>
    <t>RENNER PRESENTE VESTIDO XUXU 2/4</t>
  </si>
  <si>
    <t>ALURA 6/12</t>
  </si>
  <si>
    <t>JOGUINHO MOBILE</t>
  </si>
  <si>
    <t>LG 29WK600 10/10</t>
  </si>
  <si>
    <t>USB HUB</t>
  </si>
  <si>
    <t>RTX 3050 3/6</t>
  </si>
  <si>
    <t>KF GYN IFOOD</t>
  </si>
  <si>
    <t>LAMPADAS</t>
  </si>
  <si>
    <t>PIZZA QUINTOU</t>
  </si>
  <si>
    <t>COQUINHA GELADA + PAO</t>
  </si>
  <si>
    <t>REDE STORE</t>
  </si>
  <si>
    <t>CALDO</t>
  </si>
  <si>
    <t>RENNER PRESENTE VESTIDO XUXU 3/4</t>
  </si>
  <si>
    <t>ALURA 7/12</t>
  </si>
  <si>
    <t>RTX 3050 4/6</t>
  </si>
  <si>
    <t>CARNE ASSADA</t>
  </si>
  <si>
    <t>MCDONNALDS + EXCHANGE</t>
  </si>
  <si>
    <t>DECATHLON (+ EXCHANGE) 1/3</t>
  </si>
  <si>
    <t>RENNER PRESENTE VESTIDO XUXU 4/4</t>
  </si>
  <si>
    <t>ALURA 8/12</t>
  </si>
  <si>
    <t>LIXOBUCKS</t>
  </si>
  <si>
    <t>LANCHE?</t>
  </si>
  <si>
    <t>MACARRAO + PIZZA</t>
  </si>
  <si>
    <t>COQUINHA GELADA SUBWAY</t>
  </si>
  <si>
    <t>SUPER REDE MARKET</t>
  </si>
  <si>
    <t>DOIS PASTELOES</t>
  </si>
  <si>
    <t>SOUVENIR</t>
  </si>
  <si>
    <t>QUEIJO PARA PAO VIAGEM ONIBUS PARATY -&gt; GO</t>
  </si>
  <si>
    <t>ASSALTO CAFE DA MANHA ONIBUS</t>
  </si>
  <si>
    <t>3 SALGADOS</t>
  </si>
  <si>
    <t>RTX 3050 5/6</t>
  </si>
  <si>
    <t>ESCOVA</t>
  </si>
  <si>
    <t>SUPER BAO (USANDO CONTA DO BARAO)</t>
  </si>
  <si>
    <t>FORTNITE 1/2</t>
  </si>
  <si>
    <t>AMERICANAS SSD 1/3</t>
  </si>
  <si>
    <t>JACKSON PIRES ALEM DO BASICO 1/3</t>
  </si>
  <si>
    <t>SUPER BOI E CIA</t>
  </si>
  <si>
    <t>DECATHLON (+ EXCHANGE) 2/3</t>
  </si>
  <si>
    <t>MENSALIDADE EAD DEC-JAN 1/12</t>
  </si>
  <si>
    <t>SUPER BAO</t>
  </si>
  <si>
    <t>VOLEI BRASIL</t>
  </si>
  <si>
    <t>XSALADA</t>
  </si>
  <si>
    <t>DOCE DE LEITE FEIRA</t>
  </si>
  <si>
    <t>ALURA 9/12</t>
  </si>
  <si>
    <t>IFOOD PAMONHA</t>
  </si>
  <si>
    <t>RTX 3050 6/6</t>
  </si>
  <si>
    <t>PAPELARIA ATOS</t>
  </si>
  <si>
    <t>CALDOS FEIRA</t>
  </si>
  <si>
    <t>FORTNITE 2/2</t>
  </si>
  <si>
    <t>AMERICANAS SSD 2/3</t>
  </si>
  <si>
    <t>JACKSON PIRES ALEM DO BASICO 2/3</t>
  </si>
  <si>
    <t>ANUIDADE ADEUS AZUL</t>
  </si>
  <si>
    <t>ESTORNO ANUIDADE SEM COBRAR ANUIDADE, KKK</t>
  </si>
  <si>
    <t>DECATHLON (+ EXCHANGE) 3/3</t>
  </si>
  <si>
    <t>MENSALIDADE EAD DEC-JAN 2/12</t>
  </si>
  <si>
    <t>ALURA 10/12</t>
  </si>
  <si>
    <t>AMERICANAS SSD 3/3</t>
  </si>
  <si>
    <t>JACKSON PIRES ALEM DO BASICO 3/3</t>
  </si>
  <si>
    <t>IPHONE 1/11</t>
  </si>
  <si>
    <t>MENSALIDADE EAD DEC-JAN 3/12</t>
  </si>
  <si>
    <t>ALURA 11/12</t>
  </si>
  <si>
    <t>MENSALIDADE LIBRAS 9 1/11</t>
  </si>
  <si>
    <t>SHOPEE 1/4</t>
  </si>
  <si>
    <t>SHOPEE I 1/3</t>
  </si>
  <si>
    <t>SHOPEE II 1/3</t>
  </si>
  <si>
    <t>IPHONE 2/11</t>
  </si>
  <si>
    <t>mai - june</t>
  </si>
  <si>
    <t>MENSALIDADE EAD DEC-JAN 4/12</t>
  </si>
  <si>
    <t>ALURA 12/12</t>
  </si>
  <si>
    <t>MENSALIDADE LIBRAS 9 2/11</t>
  </si>
  <si>
    <t>MENSALIDADE LIBRAS 10</t>
  </si>
  <si>
    <t>SHOPEE 2/4</t>
  </si>
  <si>
    <t>SHOPEE I 2/3</t>
  </si>
  <si>
    <t>SHOPEE II 2/3</t>
  </si>
  <si>
    <t>ALI ADAPTADORES FONE + SSD 1/4</t>
  </si>
  <si>
    <t>ALI SMART WATCH SOGRINHA 1/4</t>
  </si>
  <si>
    <t>AMAZON 1/6</t>
  </si>
  <si>
    <t>SHOPEE CAMISAS 1/4</t>
  </si>
  <si>
    <t>ALI SSD 1TB 1/9</t>
  </si>
  <si>
    <t>MENSALIDADE LIBRAS 11 1/9</t>
  </si>
  <si>
    <t>IPHONE 3/11</t>
  </si>
  <si>
    <t>MENSALIDADE EAD DEC-JAN 5/12</t>
  </si>
  <si>
    <t>MENSALIDADE LIBRAS 9 3/11</t>
  </si>
  <si>
    <t>SHOPEE 3/4</t>
  </si>
  <si>
    <t>SHOPEE I 3/3</t>
  </si>
  <si>
    <t>SHOPEE II 3/3</t>
  </si>
  <si>
    <t>ALI ADAPTADORES FONE + SSD 2/4</t>
  </si>
  <si>
    <t>ALI SMART WATCH SOGRINHA 2/4</t>
  </si>
  <si>
    <t>AMAZON 2/6</t>
  </si>
  <si>
    <t>SHOPEE CAMISAS 2/4</t>
  </si>
  <si>
    <t>ALI SSD 1TB 2/9</t>
  </si>
  <si>
    <t>MENSALIDADE LIBRAS 11 2/9</t>
  </si>
  <si>
    <t>ALI ADAPTADORES FONE + SSD 3/4</t>
  </si>
  <si>
    <t>ALI SMART WATCH SOGRINHA 3/4</t>
  </si>
  <si>
    <t>IPHONE 4/11</t>
  </si>
  <si>
    <t>AMAZON 3/6</t>
  </si>
  <si>
    <t>MENSALIDADE EAD DEC-JAN 6/12</t>
  </si>
  <si>
    <t>SHOPEE CAMISAS 3/4</t>
  </si>
  <si>
    <t>ALI SSD 1TB 3/9</t>
  </si>
  <si>
    <t>MENSALIDADE LIBRAS 9 4/11</t>
  </si>
  <si>
    <t>MENSALIDADE LIBRAS 11 3/9</t>
  </si>
  <si>
    <t>SHOPEE 4/4</t>
  </si>
  <si>
    <t>ALI ADAPTADORES FONE + SSD 4/4</t>
  </si>
  <si>
    <t>ALI SMART WATCH SOGRINHA 4/4</t>
  </si>
  <si>
    <t>IPHONE 5/11</t>
  </si>
  <si>
    <t>AMAZON 4/6</t>
  </si>
  <si>
    <t>MENSALIDADE EAD DEC-JAN 7/12</t>
  </si>
  <si>
    <t>SHOPEE CAMISAS 4/4</t>
  </si>
  <si>
    <t>ALI SSD 1TB 4/9</t>
  </si>
  <si>
    <t>MENSALIDADE LIBRAS 9 5/11</t>
  </si>
  <si>
    <t>MENSALIDADE LIBRAS 11 4/9</t>
  </si>
  <si>
    <t>IPHONE 6/11</t>
  </si>
  <si>
    <t>AMAZON 5/6</t>
  </si>
  <si>
    <t>MENSALIDADE EAD DEC-JAN 8/12</t>
  </si>
  <si>
    <t>ALI SSD 1TB 5/9</t>
  </si>
  <si>
    <t>MENSALIDADE LIBRAS 9 6/11</t>
  </si>
  <si>
    <t>MENSALIDADE LIBRAS 11 5/9</t>
  </si>
  <si>
    <t>IPHONE 7/11</t>
  </si>
  <si>
    <t>AMAZON 6/6</t>
  </si>
  <si>
    <t>MENSALIDADE EAD DEC-JAN 9/12</t>
  </si>
  <si>
    <t>ALI SSD 1TB 6/9</t>
  </si>
  <si>
    <t>MENSALIDADE LIBRAS 9 7/11</t>
  </si>
  <si>
    <t>MENSALIDADE LIBRAS 11 6/9</t>
  </si>
  <si>
    <t>IPHONE 8/11</t>
  </si>
  <si>
    <t>MENSALIDADE EAD DEC-JAN 10/12</t>
  </si>
  <si>
    <t>ALI SSD 1TB 7/9</t>
  </si>
  <si>
    <t>MENSALIDADE LIBRAS 9 8/11</t>
  </si>
  <si>
    <t>MENSALIDADE LIBRAS 11 7/9</t>
  </si>
  <si>
    <t>IPHONE 9/11</t>
  </si>
  <si>
    <t>MENSALIDADE EAD DEC-JAN 11/12</t>
  </si>
  <si>
    <t>ALI SSD 1TB 8/9</t>
  </si>
  <si>
    <t>MENSALIDADE LIBRAS 9 9/11</t>
  </si>
  <si>
    <t>MENSALIDADE LIBRAS 11 8/9</t>
  </si>
  <si>
    <t>IPHONE 10/11</t>
  </si>
  <si>
    <t>MENSALIDADE EAD DEC-JAN 12/12</t>
  </si>
  <si>
    <t>ALI SSD 1TB 9/9</t>
  </si>
  <si>
    <t>MENSALIDADE LIBRAS 9 10/11</t>
  </si>
  <si>
    <t>MENSALIDADE LIBRAS 11 9/9</t>
  </si>
  <si>
    <t>IPHONE 11/11</t>
  </si>
  <si>
    <t>MENSALIDADE LIBRAS 9 11/11</t>
  </si>
  <si>
    <t>GIGA-SALGADO ALMOCO</t>
  </si>
  <si>
    <t>COCA FINALISSIMA</t>
  </si>
  <si>
    <t>SUPER PAINEIRAS BATATA GRATINADA</t>
  </si>
  <si>
    <t>TITULO ENEL 28/05 (20 -&gt; 21 CENTS, CASHBACK 12)</t>
  </si>
  <si>
    <t>TITULO ENEL 28/06 (32 -&gt; 33 CENTS, CASHBACK 12)</t>
  </si>
  <si>
    <t>SUPER RENASCER - BSB DAY</t>
  </si>
  <si>
    <t>SUPER CEI - LANCHE BSB DAY</t>
  </si>
  <si>
    <t>SUPER CEI - CHURRAS BSB DAY</t>
  </si>
  <si>
    <t>TITULO ENEL 28/07 (52 -&gt; 53 CENTS, CASHBACK 12)</t>
  </si>
  <si>
    <t>AMAZON SUPORTE NOTEBOOK 1/2</t>
  </si>
  <si>
    <t>AMAZON FACA CHURRASCO CARNE 1/2</t>
  </si>
  <si>
    <t>PASTEL BAIRRO FELIZ</t>
  </si>
  <si>
    <t>COPAG AZUL (VERMELHO FOI DOADO PELO ÍTALO)</t>
  </si>
  <si>
    <t>AMAZON PRIME DAY 1/2</t>
  </si>
  <si>
    <t>AMAZON SUPORTE NOTEBOOK 2/2</t>
  </si>
  <si>
    <t>AMAZON FACA CHURRASCO CARNE 2/2</t>
  </si>
  <si>
    <t>AMAZON PRIME DAY 2/2</t>
  </si>
  <si>
    <t>DORITOS PADARIA</t>
  </si>
  <si>
    <t>ENROLADINHO DE QUEIJO PADARIA</t>
  </si>
  <si>
    <t>PADARIA PAO</t>
  </si>
  <si>
    <t>PLACA WIFI BLUETOOTH 1/2</t>
  </si>
  <si>
    <t>SUBWAY 25 CRED RAPPI</t>
  </si>
  <si>
    <t>PADARIA PAO E REQUEIJAO</t>
  </si>
  <si>
    <t>99 MOTO COM 10 REAIS DESC</t>
  </si>
  <si>
    <t>GABINETE DARKFLASH DK151 + 3 FANS</t>
  </si>
  <si>
    <t>PLACA WIFI BLUETOOTH 2/2</t>
  </si>
  <si>
    <t>IFOOD PICPAY XUXU</t>
  </si>
  <si>
    <t>IFOOD VIH</t>
  </si>
  <si>
    <t>FALA DELE, CONSERTADOR DE GELADEIRA</t>
  </si>
  <si>
    <t>TITULO ENEL 28/10</t>
  </si>
  <si>
    <t>GUEROBA PRO SOGRO</t>
  </si>
  <si>
    <t>PADARIA COM XUXU</t>
  </si>
  <si>
    <t>TITULO ENEL 28/11</t>
  </si>
  <si>
    <t>SALDO IFOOD (ACAI)</t>
  </si>
  <si>
    <t>DROGARIA VITTA (KMED)</t>
  </si>
  <si>
    <t>DROGASUR (2 MORANGAO)</t>
  </si>
  <si>
    <t>TEMAKI SHOPPING BOUGANVILLE</t>
  </si>
  <si>
    <t>GABRIEL + MENINA DA VIH</t>
  </si>
  <si>
    <t>ALMOCO IMPROVISADO</t>
  </si>
  <si>
    <t>DUALSENSE5 + LIQUIDIFICADOR 1/8</t>
  </si>
  <si>
    <t>DUALSENSE5 + LIQUIDIFICADOR 2/8</t>
  </si>
  <si>
    <t>DUALSENSE5 + LIQUIDIFICADOR 3/8</t>
  </si>
  <si>
    <t>DUALSENSE5 + LIQUIDIFICADOR 4/8</t>
  </si>
  <si>
    <t>DUALSENSE5 + LIQUIDIFICADOR 5/8</t>
  </si>
  <si>
    <t>DUALSENSE5 + LIQUIDIFICADOR 6/8</t>
  </si>
  <si>
    <t>DUALSENSE5 + LIQUIDIFICADOR 7/8</t>
  </si>
  <si>
    <t>DUALSENSE5 + LIQUIDIFICADOR 8/8</t>
  </si>
  <si>
    <t>STUDIO BURGER</t>
  </si>
  <si>
    <t>C6 BANK
www.c6bank.com.br
CEP: 01406-000
CNPJ: 31.872.495
(11) 2832-6000
AGÊNCIA: 0001
CONTA CORRENTE: 000011492379-</t>
  </si>
  <si>
    <t>PANIFICADORA DOCE SABOR</t>
  </si>
  <si>
    <t>ARLETEFERREIRAPOR</t>
  </si>
  <si>
    <t>ALLMIX COM ELA &lt;3</t>
  </si>
  <si>
    <t>JAN</t>
  </si>
  <si>
    <t>GOIAS X MINAS</t>
  </si>
  <si>
    <t>RODIZIO JP STEAKHOUSE DIHEGO NIVER</t>
  </si>
  <si>
    <t>UBER EATS MARCOS</t>
  </si>
  <si>
    <t>VOLLEY</t>
  </si>
  <si>
    <t>SHOPEE</t>
  </si>
  <si>
    <t>DOCE BANANA</t>
  </si>
  <si>
    <t>MARCOSSANTOS</t>
  </si>
  <si>
    <t>FEV</t>
  </si>
  <si>
    <t>STUDIO BURGER PARÁ NIVER</t>
  </si>
  <si>
    <t>CASINHA DO PAO</t>
  </si>
  <si>
    <t>RACAO LALA</t>
  </si>
  <si>
    <t>COME COME SALGADO</t>
  </si>
  <si>
    <t>CANETAS</t>
  </si>
  <si>
    <t>CONFEITARIA CIA</t>
  </si>
  <si>
    <t>CLEONICE BORGES RAIMU</t>
  </si>
  <si>
    <t>SORVETE MAC</t>
  </si>
  <si>
    <t>EMPRESTIMO 57.59</t>
  </si>
  <si>
    <t>TSDYBRKFST</t>
  </si>
  <si>
    <t>JOZZI CAKES MUMMY</t>
  </si>
  <si>
    <t>GIGI NET JUROS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</si>
</sst>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29">
    <font>
      <sz val="10.0"/>
      <color rgb="FF000000"/>
      <name val="Arial"/>
      <scheme val="minor"/>
    </font>
    <font>
      <sz val="14.0"/>
      <color theme="1"/>
      <name val="Share Tech Mono"/>
    </font>
    <font>
      <sz val="13.0"/>
      <color theme="1"/>
      <name val="JetBrains Mono"/>
    </font>
    <font>
      <sz val="10.0"/>
      <color theme="1"/>
      <name val="Oxanium"/>
    </font>
    <font>
      <color theme="1"/>
      <name val="Oxanium"/>
    </font>
    <font>
      <sz val="16.0"/>
      <color theme="1"/>
      <name val="Comfortaa"/>
    </font>
    <font/>
    <font>
      <sz val="36.0"/>
      <color theme="1"/>
      <name val="Comfortaa"/>
    </font>
    <font>
      <color rgb="FF000000"/>
      <name val="Oxanium"/>
    </font>
    <font>
      <sz val="14.0"/>
      <color theme="1"/>
      <name val="Comfortaa"/>
    </font>
    <font>
      <color rgb="FF000000"/>
      <name val="Docs-Oxanium"/>
    </font>
    <font>
      <color theme="1"/>
      <name val="Arial"/>
    </font>
    <font>
      <sz val="12.0"/>
      <color theme="1"/>
      <name val="Comfortaa"/>
    </font>
    <font>
      <sz val="10.0"/>
      <color rgb="FF000000"/>
      <name val="Oxanium"/>
    </font>
    <font>
      <color theme="1"/>
      <name val="Arial"/>
      <scheme val="minor"/>
    </font>
    <font>
      <sz val="32.0"/>
      <color theme="1"/>
      <name val="Comfortaa"/>
    </font>
    <font>
      <sz val="14.0"/>
      <color rgb="FF000000"/>
      <name val="Share Tech Mono"/>
    </font>
    <font>
      <sz val="10.0"/>
      <color theme="1"/>
      <name val="JetBrains Mono"/>
    </font>
    <font>
      <strike/>
      <sz val="10.0"/>
      <color theme="1"/>
      <name val="Oxanium"/>
    </font>
    <font>
      <sz val="9.0"/>
      <color rgb="FF1155CC"/>
      <name val="&quot;Google Sans Mono&quot;"/>
    </font>
    <font>
      <b/>
      <color rgb="FF000000"/>
      <name val="Oxanium"/>
    </font>
    <font>
      <color rgb="FF000000"/>
      <name val="Arial"/>
    </font>
    <font>
      <b/>
      <color rgb="FFB6D7A8"/>
      <name val="Oxanium"/>
    </font>
    <font>
      <color rgb="FFB6D7A8"/>
      <name val="Arial"/>
    </font>
    <font>
      <b/>
      <color theme="1"/>
      <name val="Oxanium"/>
    </font>
    <font>
      <sz val="18.0"/>
      <color theme="1"/>
      <name val="Comfortaa"/>
    </font>
    <font>
      <sz val="18.0"/>
      <color theme="0"/>
      <name val="Comfortaa"/>
    </font>
    <font>
      <color theme="1"/>
      <name val="JetBrains Mono"/>
    </font>
    <font>
      <sz val="36.0"/>
      <color theme="0"/>
      <name val="Comfortaa"/>
    </font>
  </fonts>
  <fills count="19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6D01"/>
        <bgColor rgb="FFFF6D01"/>
      </patternFill>
    </fill>
    <fill>
      <patternFill patternType="solid">
        <fgColor theme="8"/>
        <bgColor theme="8"/>
      </patternFill>
    </fill>
    <fill>
      <patternFill patternType="solid">
        <fgColor rgb="FF9900FF"/>
        <bgColor rgb="FF9900FF"/>
      </patternFill>
    </fill>
    <fill>
      <patternFill patternType="solid">
        <fgColor rgb="FFFF00FF"/>
        <bgColor rgb="FFFF00FF"/>
      </patternFill>
    </fill>
    <fill>
      <patternFill patternType="solid">
        <fgColor rgb="FF00FFFF"/>
        <bgColor rgb="FF00FFFF"/>
      </patternFill>
    </fill>
    <fill>
      <patternFill patternType="solid">
        <fgColor rgb="FFA64D79"/>
        <bgColor rgb="FFA64D79"/>
      </patternFill>
    </fill>
    <fill>
      <patternFill patternType="solid">
        <fgColor rgb="FFF1C232"/>
        <bgColor rgb="FFF1C232"/>
      </patternFill>
    </fill>
    <fill>
      <patternFill patternType="solid">
        <fgColor theme="4"/>
        <bgColor theme="4"/>
      </patternFill>
    </fill>
    <fill>
      <patternFill patternType="solid">
        <fgColor rgb="FF4285F4"/>
        <bgColor rgb="FF4285F4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theme="0"/>
        <bgColor theme="0"/>
      </patternFill>
    </fill>
    <fill>
      <patternFill patternType="solid">
        <fgColor rgb="FF00FF00"/>
        <bgColor rgb="FF00FF00"/>
      </patternFill>
    </fill>
    <fill>
      <patternFill patternType="solid">
        <fgColor rgb="FF980000"/>
        <bgColor rgb="FF980000"/>
      </patternFill>
    </fill>
    <fill>
      <patternFill patternType="solid">
        <fgColor rgb="FFBDBDBD"/>
        <bgColor rgb="FFBDBDBD"/>
      </patternFill>
    </fill>
    <fill>
      <patternFill patternType="solid">
        <fgColor rgb="FF434343"/>
        <bgColor rgb="FF434343"/>
      </patternFill>
    </fill>
  </fills>
  <borders count="44">
    <border/>
    <border>
      <left style="thick">
        <color rgb="FF20124D"/>
      </left>
      <right style="thick">
        <color rgb="FF20124D"/>
      </right>
      <top style="thick">
        <color rgb="FF20124D"/>
      </top>
      <bottom style="thick">
        <color rgb="FF20124D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20124D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20124D"/>
      </top>
      <bottom style="thin">
        <color rgb="FF20124D"/>
      </bottom>
    </border>
    <border>
      <left style="thin">
        <color rgb="FF000000"/>
      </left>
      <right style="thin">
        <color rgb="FF000000"/>
      </right>
    </border>
    <border>
      <top style="thin">
        <color rgb="FF4C113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4C1130"/>
      </bottom>
    </border>
    <border>
      <right style="hair">
        <color rgb="FF999999"/>
      </right>
      <top style="thin">
        <color rgb="FF20124D"/>
      </top>
      <bottom style="thin">
        <color rgb="FF20124D"/>
      </bottom>
    </border>
    <border>
      <top style="thin">
        <color rgb="FF4C1130"/>
      </top>
      <bottom style="thin">
        <color rgb="FF4C1130"/>
      </bottom>
    </border>
    <border>
      <right style="thin">
        <color rgb="FF000000"/>
      </right>
      <top style="thin">
        <color rgb="FF20124D"/>
      </top>
      <bottom style="thin">
        <color rgb="FF20124D"/>
      </bottom>
    </border>
    <border>
      <right style="thin">
        <color rgb="FF000000"/>
      </right>
      <top style="thin">
        <color rgb="FF4C1130"/>
      </top>
      <bottom style="thin">
        <color rgb="FF4C1130"/>
      </bottom>
    </border>
    <border>
      <right style="thin">
        <color rgb="FF000000"/>
      </right>
      <bottom style="thin">
        <color rgb="FF4C1130"/>
      </bottom>
    </border>
    <border>
      <right style="thin">
        <color rgb="FF000000"/>
      </right>
      <bottom style="thin">
        <color rgb="FF20124D"/>
      </bottom>
    </border>
    <border>
      <right style="thin">
        <color rgb="FF000000"/>
      </righ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4C113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20124D"/>
      </top>
    </border>
    <border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4C1130"/>
      </bottom>
    </border>
    <border>
      <top style="thin">
        <color rgb="FF000000"/>
      </top>
    </border>
    <border>
      <left style="hair">
        <color rgb="FF999999"/>
      </left>
      <right style="hair">
        <color rgb="FF999999"/>
      </right>
      <top style="thin">
        <color rgb="FF20124D"/>
      </top>
      <bottom style="thin">
        <color rgb="FF20124D"/>
      </bottom>
    </border>
    <border>
      <left style="hair">
        <color rgb="FF999999"/>
      </left>
      <bottom style="thin">
        <color rgb="FF20124D"/>
      </bottom>
    </border>
    <border>
      <left style="hair">
        <color rgb="FF999999"/>
      </left>
      <right style="hair">
        <color rgb="FF999999"/>
      </right>
      <bottom style="thin">
        <color rgb="FF20124D"/>
      </bottom>
    </border>
    <border>
      <right style="hair">
        <color rgb="FF999999"/>
      </right>
      <bottom style="thin">
        <color rgb="FF20124D"/>
      </bottom>
    </border>
    <border>
      <left style="hair">
        <color rgb="FF999999"/>
      </left>
      <top style="thin">
        <color rgb="FF20124D"/>
      </top>
      <bottom style="thin">
        <color rgb="FF20124D"/>
      </bottom>
    </border>
    <border>
      <right style="hair">
        <color rgb="FF999999"/>
      </right>
      <bottom style="thin">
        <color rgb="FF000000"/>
      </bottom>
    </border>
    <border>
      <left style="hair">
        <color rgb="FF999999"/>
      </left>
      <right style="hair">
        <color rgb="FF999999"/>
      </right>
      <bottom style="thin">
        <color rgb="FF000000"/>
      </bottom>
    </border>
    <border>
      <right style="hair">
        <color rgb="FF999999"/>
      </right>
      <top style="thin">
        <color rgb="FF000000"/>
      </top>
      <bottom style="thin">
        <color rgb="FF000000"/>
      </bottom>
    </border>
    <border>
      <left style="hair">
        <color rgb="FF999999"/>
      </left>
      <right style="hair">
        <color rgb="FF999999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hair">
        <color rgb="FF999999"/>
      </left>
      <top style="thin">
        <color rgb="FF000000"/>
      </top>
      <bottom style="thin">
        <color rgb="FF000000"/>
      </bottom>
    </border>
    <border>
      <right style="hair">
        <color rgb="FF999999"/>
      </right>
      <top style="thin">
        <color rgb="FF20124D"/>
      </top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20124D"/>
      </top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28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center" wrapText="0"/>
    </xf>
    <xf borderId="2" fillId="0" fontId="1" numFmtId="0" xfId="0" applyAlignment="1" applyBorder="1" applyFont="1">
      <alignment horizontal="center" readingOrder="0" shrinkToFit="0" vertical="center" wrapText="0"/>
    </xf>
    <xf borderId="3" fillId="2" fontId="2" numFmtId="0" xfId="0" applyAlignment="1" applyBorder="1" applyFill="1" applyFont="1">
      <alignment horizontal="center" vertical="center"/>
    </xf>
    <xf borderId="3" fillId="2" fontId="2" numFmtId="0" xfId="0" applyAlignment="1" applyBorder="1" applyFont="1">
      <alignment horizontal="center" readingOrder="0" vertical="center"/>
    </xf>
    <xf borderId="4" fillId="0" fontId="3" numFmtId="164" xfId="0" applyAlignment="1" applyBorder="1" applyFont="1" applyNumberFormat="1">
      <alignment horizontal="center" readingOrder="0"/>
    </xf>
    <xf borderId="4" fillId="0" fontId="3" numFmtId="0" xfId="0" applyAlignment="1" applyBorder="1" applyFont="1">
      <alignment horizontal="center" readingOrder="0"/>
    </xf>
    <xf borderId="4" fillId="0" fontId="4" numFmtId="0" xfId="0" applyAlignment="1" applyBorder="1" applyFont="1">
      <alignment horizontal="center" readingOrder="0" vertical="center"/>
    </xf>
    <xf borderId="5" fillId="2" fontId="5" numFmtId="0" xfId="0" applyAlignment="1" applyBorder="1" applyFont="1">
      <alignment horizontal="center" readingOrder="0" textRotation="0" vertical="center"/>
    </xf>
    <xf borderId="6" fillId="0" fontId="3" numFmtId="164" xfId="0" applyAlignment="1" applyBorder="1" applyFont="1" applyNumberFormat="1">
      <alignment horizontal="center" readingOrder="0"/>
    </xf>
    <xf borderId="6" fillId="0" fontId="3" numFmtId="0" xfId="0" applyAlignment="1" applyBorder="1" applyFont="1">
      <alignment horizontal="center" readingOrder="0"/>
    </xf>
    <xf borderId="6" fillId="0" fontId="4" numFmtId="0" xfId="0" applyAlignment="1" applyBorder="1" applyFont="1">
      <alignment horizontal="center" readingOrder="0" vertical="center"/>
    </xf>
    <xf borderId="7" fillId="0" fontId="6" numFmtId="0" xfId="0" applyBorder="1" applyFont="1"/>
    <xf borderId="8" fillId="0" fontId="3" numFmtId="0" xfId="0" applyAlignment="1" applyBorder="1" applyFont="1">
      <alignment horizontal="center" readingOrder="0"/>
    </xf>
    <xf borderId="9" fillId="0" fontId="6" numFmtId="0" xfId="0" applyBorder="1" applyFont="1"/>
    <xf borderId="8" fillId="0" fontId="3" numFmtId="164" xfId="0" applyAlignment="1" applyBorder="1" applyFont="1" applyNumberFormat="1">
      <alignment horizontal="center" readingOrder="0"/>
    </xf>
    <xf borderId="0" fillId="0" fontId="3" numFmtId="164" xfId="0" applyAlignment="1" applyFont="1" applyNumberFormat="1">
      <alignment horizontal="center" readingOrder="0"/>
    </xf>
    <xf borderId="10" fillId="0" fontId="3" numFmtId="164" xfId="0" applyAlignment="1" applyBorder="1" applyFont="1" applyNumberFormat="1">
      <alignment horizontal="center" readingOrder="0"/>
    </xf>
    <xf borderId="5" fillId="2" fontId="7" numFmtId="0" xfId="0" applyAlignment="1" applyBorder="1" applyFont="1">
      <alignment horizontal="center" readingOrder="0" textRotation="90" vertical="center"/>
    </xf>
    <xf borderId="0" fillId="0" fontId="3" numFmtId="0" xfId="0" applyAlignment="1" applyFont="1">
      <alignment horizontal="center" readingOrder="0" vertical="center"/>
    </xf>
    <xf borderId="0" fillId="0" fontId="3" numFmtId="0" xfId="0" applyAlignment="1" applyFont="1">
      <alignment horizontal="center" vertical="center"/>
    </xf>
    <xf borderId="0" fillId="0" fontId="8" numFmtId="0" xfId="0" applyAlignment="1" applyFont="1">
      <alignment horizontal="center" readingOrder="0"/>
    </xf>
    <xf borderId="5" fillId="2" fontId="9" numFmtId="0" xfId="0" applyAlignment="1" applyBorder="1" applyFont="1">
      <alignment horizontal="center" readingOrder="0" textRotation="0" vertical="center"/>
    </xf>
    <xf borderId="6" fillId="0" fontId="3" numFmtId="0" xfId="0" applyAlignment="1" applyBorder="1" applyFont="1">
      <alignment horizontal="center" readingOrder="0" vertical="bottom"/>
    </xf>
    <xf borderId="0" fillId="0" fontId="10" numFmtId="164" xfId="0" applyAlignment="1" applyFont="1" applyNumberFormat="1">
      <alignment horizontal="center" readingOrder="0"/>
    </xf>
    <xf borderId="8" fillId="0" fontId="3" numFmtId="164" xfId="0" applyAlignment="1" applyBorder="1" applyFont="1" applyNumberFormat="1">
      <alignment horizontal="center" readingOrder="0" vertical="center"/>
    </xf>
    <xf borderId="0" fillId="0" fontId="3" numFmtId="0" xfId="0" applyAlignment="1" applyFont="1">
      <alignment horizontal="center" readingOrder="0"/>
    </xf>
    <xf borderId="11" fillId="0" fontId="4" numFmtId="164" xfId="0" applyAlignment="1" applyBorder="1" applyFont="1" applyNumberFormat="1">
      <alignment horizontal="center" readingOrder="0" vertical="bottom"/>
    </xf>
    <xf borderId="12" fillId="0" fontId="3" numFmtId="0" xfId="0" applyAlignment="1" applyBorder="1" applyFont="1">
      <alignment horizontal="center" readingOrder="0"/>
    </xf>
    <xf borderId="13" fillId="0" fontId="4" numFmtId="0" xfId="0" applyAlignment="1" applyBorder="1" applyFont="1">
      <alignment horizontal="center" readingOrder="0" vertical="bottom"/>
    </xf>
    <xf borderId="6" fillId="0" fontId="4" numFmtId="164" xfId="0" applyAlignment="1" applyBorder="1" applyFont="1" applyNumberFormat="1">
      <alignment horizontal="center" readingOrder="0" vertical="bottom"/>
    </xf>
    <xf borderId="6" fillId="0" fontId="4" numFmtId="0" xfId="0" applyAlignment="1" applyBorder="1" applyFont="1">
      <alignment horizontal="center" readingOrder="0" vertical="bottom"/>
    </xf>
    <xf borderId="12" fillId="0" fontId="3" numFmtId="0" xfId="0" applyAlignment="1" applyBorder="1" applyFont="1">
      <alignment horizontal="center" readingOrder="0" vertical="center"/>
    </xf>
    <xf borderId="4" fillId="0" fontId="4" numFmtId="0" xfId="0" applyAlignment="1" applyBorder="1" applyFont="1">
      <alignment horizontal="center" readingOrder="0" vertical="bottom"/>
    </xf>
    <xf borderId="4" fillId="0" fontId="4" numFmtId="164" xfId="0" applyAlignment="1" applyBorder="1" applyFont="1" applyNumberFormat="1">
      <alignment horizontal="center" readingOrder="0" vertical="bottom"/>
    </xf>
    <xf borderId="6" fillId="0" fontId="4" numFmtId="0" xfId="0" applyAlignment="1" applyBorder="1" applyFont="1">
      <alignment horizontal="center" vertical="bottom"/>
    </xf>
    <xf borderId="4" fillId="0" fontId="4" numFmtId="0" xfId="0" applyAlignment="1" applyBorder="1" applyFont="1">
      <alignment horizontal="center" vertical="bottom"/>
    </xf>
    <xf borderId="12" fillId="0" fontId="4" numFmtId="164" xfId="0" applyAlignment="1" applyBorder="1" applyFont="1" applyNumberFormat="1">
      <alignment horizontal="center" vertical="bottom"/>
    </xf>
    <xf borderId="12" fillId="0" fontId="4" numFmtId="0" xfId="0" applyAlignment="1" applyBorder="1" applyFont="1">
      <alignment horizontal="center" vertical="bottom"/>
    </xf>
    <xf borderId="12" fillId="0" fontId="4" numFmtId="0" xfId="0" applyAlignment="1" applyBorder="1" applyFont="1">
      <alignment horizontal="center" readingOrder="0" vertical="bottom"/>
    </xf>
    <xf borderId="14" fillId="0" fontId="4" numFmtId="0" xfId="0" applyAlignment="1" applyBorder="1" applyFont="1">
      <alignment horizontal="center" vertical="bottom"/>
    </xf>
    <xf borderId="12" fillId="0" fontId="4" numFmtId="164" xfId="0" applyAlignment="1" applyBorder="1" applyFont="1" applyNumberFormat="1">
      <alignment horizontal="center" readingOrder="0" vertical="bottom"/>
    </xf>
    <xf borderId="0" fillId="0" fontId="4" numFmtId="0" xfId="0" applyAlignment="1" applyFont="1">
      <alignment horizontal="center" readingOrder="0" vertical="bottom"/>
    </xf>
    <xf borderId="10" fillId="0" fontId="4" numFmtId="0" xfId="0" applyAlignment="1" applyBorder="1" applyFont="1">
      <alignment horizontal="center" readingOrder="0" vertical="bottom"/>
    </xf>
    <xf borderId="15" fillId="0" fontId="4" numFmtId="0" xfId="0" applyAlignment="1" applyBorder="1" applyFont="1">
      <alignment horizontal="center" readingOrder="0" vertical="bottom"/>
    </xf>
    <xf borderId="10" fillId="0" fontId="3" numFmtId="0" xfId="0" applyAlignment="1" applyBorder="1" applyFont="1">
      <alignment horizontal="center" readingOrder="0"/>
    </xf>
    <xf borderId="11" fillId="0" fontId="4" numFmtId="0" xfId="0" applyAlignment="1" applyBorder="1" applyFont="1">
      <alignment horizontal="center" readingOrder="0" vertical="bottom"/>
    </xf>
    <xf borderId="13" fillId="0" fontId="4" numFmtId="0" xfId="0" applyAlignment="1" applyBorder="1" applyFont="1">
      <alignment horizontal="center" vertical="bottom"/>
    </xf>
    <xf borderId="4" fillId="0" fontId="4" numFmtId="0" xfId="0" applyAlignment="1" applyBorder="1" applyFont="1">
      <alignment horizontal="center" vertical="bottom"/>
    </xf>
    <xf borderId="16" fillId="0" fontId="4" numFmtId="0" xfId="0" applyAlignment="1" applyBorder="1" applyFont="1">
      <alignment horizontal="center" readingOrder="0" vertical="bottom"/>
    </xf>
    <xf borderId="17" fillId="0" fontId="4" numFmtId="0" xfId="0" applyAlignment="1" applyBorder="1" applyFont="1">
      <alignment horizontal="center" readingOrder="0" vertical="bottom"/>
    </xf>
    <xf borderId="18" fillId="0" fontId="3" numFmtId="164" xfId="0" applyAlignment="1" applyBorder="1" applyFont="1" applyNumberFormat="1">
      <alignment horizontal="center" readingOrder="0"/>
    </xf>
    <xf borderId="15" fillId="0" fontId="4" numFmtId="0" xfId="0" applyAlignment="1" applyBorder="1" applyFont="1">
      <alignment horizontal="center" vertical="bottom"/>
    </xf>
    <xf borderId="14" fillId="0" fontId="4" numFmtId="0" xfId="0" applyAlignment="1" applyBorder="1" applyFont="1">
      <alignment horizontal="center" readingOrder="0" vertical="bottom"/>
    </xf>
    <xf borderId="19" fillId="0" fontId="4" numFmtId="0" xfId="0" applyAlignment="1" applyBorder="1" applyFont="1">
      <alignment horizontal="center" readingOrder="0" vertical="bottom"/>
    </xf>
    <xf borderId="4" fillId="0" fontId="4" numFmtId="164" xfId="0" applyAlignment="1" applyBorder="1" applyFont="1" applyNumberFormat="1">
      <alignment horizontal="center" vertical="bottom"/>
    </xf>
    <xf borderId="20" fillId="0" fontId="8" numFmtId="164" xfId="0" applyAlignment="1" applyBorder="1" applyFont="1" applyNumberFormat="1">
      <alignment horizontal="center" readingOrder="0"/>
    </xf>
    <xf borderId="4" fillId="0" fontId="11" numFmtId="164" xfId="0" applyAlignment="1" applyBorder="1" applyFont="1" applyNumberFormat="1">
      <alignment vertical="bottom"/>
    </xf>
    <xf borderId="3" fillId="3" fontId="2" numFmtId="0" xfId="0" applyAlignment="1" applyBorder="1" applyFill="1" applyFont="1">
      <alignment horizontal="center" vertical="center"/>
    </xf>
    <xf borderId="3" fillId="3" fontId="2" numFmtId="0" xfId="0" applyAlignment="1" applyBorder="1" applyFont="1">
      <alignment horizontal="center" readingOrder="0" vertical="center"/>
    </xf>
    <xf borderId="12" fillId="0" fontId="3" numFmtId="164" xfId="0" applyAlignment="1" applyBorder="1" applyFont="1" applyNumberFormat="1">
      <alignment horizontal="center" readingOrder="0"/>
    </xf>
    <xf borderId="17" fillId="4" fontId="12" numFmtId="0" xfId="0" applyAlignment="1" applyBorder="1" applyFill="1" applyFont="1">
      <alignment horizontal="center" readingOrder="0" textRotation="90" vertical="center"/>
    </xf>
    <xf borderId="17" fillId="0" fontId="6" numFmtId="0" xfId="0" applyBorder="1" applyFont="1"/>
    <xf borderId="10" fillId="0" fontId="4" numFmtId="0" xfId="0" applyAlignment="1" applyBorder="1" applyFont="1">
      <alignment horizontal="center" vertical="bottom"/>
    </xf>
    <xf borderId="21" fillId="0" fontId="6" numFmtId="0" xfId="0" applyBorder="1" applyFont="1"/>
    <xf borderId="17" fillId="3" fontId="12" numFmtId="0" xfId="0" applyAlignment="1" applyBorder="1" applyFont="1">
      <alignment horizontal="center" readingOrder="0" textRotation="90" vertical="center"/>
    </xf>
    <xf borderId="6" fillId="0" fontId="4" numFmtId="0" xfId="0" applyAlignment="1" applyBorder="1" applyFont="1">
      <alignment horizontal="center" vertical="bottom"/>
    </xf>
    <xf borderId="22" fillId="0" fontId="4" numFmtId="164" xfId="0" applyAlignment="1" applyBorder="1" applyFont="1" applyNumberFormat="1">
      <alignment horizontal="center" readingOrder="0" vertical="bottom"/>
    </xf>
    <xf borderId="23" fillId="0" fontId="4" numFmtId="164" xfId="0" applyAlignment="1" applyBorder="1" applyFont="1" applyNumberFormat="1">
      <alignment horizontal="center" readingOrder="0" vertical="bottom"/>
    </xf>
    <xf borderId="23" fillId="0" fontId="4" numFmtId="0" xfId="0" applyAlignment="1" applyBorder="1" applyFont="1">
      <alignment horizontal="center" readingOrder="0" vertical="bottom"/>
    </xf>
    <xf borderId="21" fillId="0" fontId="4" numFmtId="0" xfId="0" applyAlignment="1" applyBorder="1" applyFont="1">
      <alignment horizontal="center" readingOrder="0" vertical="bottom"/>
    </xf>
    <xf borderId="20" fillId="0" fontId="4" numFmtId="164" xfId="0" applyAlignment="1" applyBorder="1" applyFont="1" applyNumberFormat="1">
      <alignment horizontal="center" readingOrder="0" vertical="bottom"/>
    </xf>
    <xf borderId="20" fillId="0" fontId="4" numFmtId="0" xfId="0" applyAlignment="1" applyBorder="1" applyFont="1">
      <alignment horizontal="center" readingOrder="0" vertical="bottom"/>
    </xf>
    <xf borderId="24" fillId="0" fontId="4" numFmtId="0" xfId="0" applyAlignment="1" applyBorder="1" applyFont="1">
      <alignment horizontal="center" readingOrder="0" vertical="bottom"/>
    </xf>
    <xf borderId="20" fillId="0" fontId="3" numFmtId="164" xfId="0" applyAlignment="1" applyBorder="1" applyFont="1" applyNumberFormat="1">
      <alignment horizontal="center" readingOrder="0"/>
    </xf>
    <xf borderId="20" fillId="0" fontId="3" numFmtId="0" xfId="0" applyAlignment="1" applyBorder="1" applyFont="1">
      <alignment horizontal="center" readingOrder="0"/>
    </xf>
    <xf borderId="12" fillId="0" fontId="3" numFmtId="164" xfId="0" applyAlignment="1" applyBorder="1" applyFont="1" applyNumberFormat="1">
      <alignment horizontal="center" readingOrder="0" vertical="center"/>
    </xf>
    <xf borderId="20" fillId="0" fontId="4" numFmtId="0" xfId="0" applyAlignment="1" applyBorder="1" applyFont="1">
      <alignment horizontal="center" vertical="bottom"/>
    </xf>
    <xf borderId="22" fillId="0" fontId="3" numFmtId="164" xfId="0" applyAlignment="1" applyBorder="1" applyFont="1" applyNumberFormat="1">
      <alignment horizontal="center" readingOrder="0"/>
    </xf>
    <xf borderId="12" fillId="0" fontId="4" numFmtId="0" xfId="0" applyAlignment="1" applyBorder="1" applyFont="1">
      <alignment horizontal="center" vertical="bottom"/>
    </xf>
    <xf borderId="25" fillId="0" fontId="4" numFmtId="0" xfId="0" applyAlignment="1" applyBorder="1" applyFont="1">
      <alignment horizontal="center" vertical="bottom"/>
    </xf>
    <xf borderId="10" fillId="0" fontId="4" numFmtId="164" xfId="0" applyAlignment="1" applyBorder="1" applyFont="1" applyNumberFormat="1">
      <alignment horizontal="center" readingOrder="0" vertical="bottom"/>
    </xf>
    <xf borderId="14" fillId="0" fontId="4" numFmtId="0" xfId="0" applyAlignment="1" applyBorder="1" applyFont="1">
      <alignment horizontal="center" vertical="bottom"/>
    </xf>
    <xf borderId="10" fillId="0" fontId="4" numFmtId="0" xfId="0" applyAlignment="1" applyBorder="1" applyFont="1">
      <alignment horizontal="center" vertical="bottom"/>
    </xf>
    <xf borderId="10" fillId="0" fontId="4" numFmtId="164" xfId="0" applyAlignment="1" applyBorder="1" applyFont="1" applyNumberFormat="1">
      <alignment horizontal="center" vertical="bottom"/>
    </xf>
    <xf borderId="5" fillId="4" fontId="12" numFmtId="0" xfId="0" applyAlignment="1" applyBorder="1" applyFont="1">
      <alignment horizontal="center" readingOrder="0" textRotation="90" vertical="center"/>
    </xf>
    <xf borderId="15" fillId="0" fontId="4" numFmtId="0" xfId="0" applyAlignment="1" applyBorder="1" applyFont="1">
      <alignment horizontal="center" vertical="bottom"/>
    </xf>
    <xf borderId="26" fillId="0" fontId="4" numFmtId="0" xfId="0" applyAlignment="1" applyBorder="1" applyFont="1">
      <alignment horizontal="center" readingOrder="0" vertical="bottom"/>
    </xf>
    <xf borderId="20" fillId="0" fontId="8" numFmtId="0" xfId="0" applyAlignment="1" applyBorder="1" applyFont="1">
      <alignment horizontal="center" readingOrder="0"/>
    </xf>
    <xf borderId="20" fillId="0" fontId="4" numFmtId="164" xfId="0" applyAlignment="1" applyBorder="1" applyFont="1" applyNumberFormat="1">
      <alignment horizontal="center" vertical="bottom"/>
    </xf>
    <xf borderId="20" fillId="0" fontId="4" numFmtId="0" xfId="0" applyAlignment="1" applyBorder="1" applyFont="1">
      <alignment horizontal="center" vertical="bottom"/>
    </xf>
    <xf borderId="20" fillId="2" fontId="4" numFmtId="164" xfId="0" applyAlignment="1" applyBorder="1" applyFont="1" applyNumberFormat="1">
      <alignment horizontal="center" readingOrder="0" vertical="bottom"/>
    </xf>
    <xf borderId="20" fillId="2" fontId="4" numFmtId="164" xfId="0" applyAlignment="1" applyBorder="1" applyFont="1" applyNumberFormat="1">
      <alignment horizontal="center" vertical="bottom"/>
    </xf>
    <xf borderId="20" fillId="2" fontId="4" numFmtId="0" xfId="0" applyAlignment="1" applyBorder="1" applyFont="1">
      <alignment horizontal="center" vertical="bottom"/>
    </xf>
    <xf borderId="24" fillId="2" fontId="4" numFmtId="0" xfId="0" applyAlignment="1" applyBorder="1" applyFont="1">
      <alignment horizontal="center" vertical="bottom"/>
    </xf>
    <xf borderId="20" fillId="0" fontId="11" numFmtId="164" xfId="0" applyAlignment="1" applyBorder="1" applyFont="1" applyNumberFormat="1">
      <alignment vertical="bottom"/>
    </xf>
    <xf borderId="20" fillId="0" fontId="11" numFmtId="0" xfId="0" applyAlignment="1" applyBorder="1" applyFont="1">
      <alignment vertical="bottom"/>
    </xf>
    <xf borderId="24" fillId="0" fontId="11" numFmtId="0" xfId="0" applyAlignment="1" applyBorder="1" applyFont="1">
      <alignment vertical="bottom"/>
    </xf>
    <xf borderId="20" fillId="0" fontId="4" numFmtId="0" xfId="0" applyAlignment="1" applyBorder="1" applyFont="1">
      <alignment horizontal="center" readingOrder="0"/>
    </xf>
    <xf borderId="3" fillId="5" fontId="2" numFmtId="0" xfId="0" applyAlignment="1" applyBorder="1" applyFill="1" applyFont="1">
      <alignment horizontal="center" vertical="center"/>
    </xf>
    <xf borderId="3" fillId="5" fontId="2" numFmtId="0" xfId="0" applyAlignment="1" applyBorder="1" applyFont="1">
      <alignment horizontal="center" readingOrder="0" vertical="center"/>
    </xf>
    <xf borderId="11" fillId="0" fontId="3" numFmtId="164" xfId="0" applyAlignment="1" applyBorder="1" applyFont="1" applyNumberFormat="1">
      <alignment horizontal="center" readingOrder="0"/>
    </xf>
    <xf borderId="27" fillId="0" fontId="3" numFmtId="0" xfId="0" applyAlignment="1" applyBorder="1" applyFont="1">
      <alignment horizontal="center" readingOrder="0"/>
    </xf>
    <xf borderId="6" fillId="0" fontId="8" numFmtId="0" xfId="0" applyAlignment="1" applyBorder="1" applyFont="1">
      <alignment horizontal="center" readingOrder="0"/>
    </xf>
    <xf borderId="28" fillId="0" fontId="3" numFmtId="0" xfId="0" applyAlignment="1" applyBorder="1" applyFont="1">
      <alignment horizontal="center" readingOrder="0"/>
    </xf>
    <xf borderId="10" fillId="0" fontId="4" numFmtId="164" xfId="0" applyAlignment="1" applyBorder="1" applyFont="1" applyNumberFormat="1">
      <alignment horizontal="center"/>
    </xf>
    <xf borderId="10" fillId="0" fontId="4" numFmtId="0" xfId="0" applyAlignment="1" applyBorder="1" applyFont="1">
      <alignment horizontal="center"/>
    </xf>
    <xf borderId="10" fillId="0" fontId="4" numFmtId="0" xfId="0" applyAlignment="1" applyBorder="1" applyFont="1">
      <alignment horizontal="center" readingOrder="0"/>
    </xf>
    <xf borderId="10" fillId="0" fontId="13" numFmtId="164" xfId="0" applyAlignment="1" applyBorder="1" applyFont="1" applyNumberFormat="1">
      <alignment horizontal="center" readingOrder="0" vertical="center"/>
    </xf>
    <xf borderId="29" fillId="0" fontId="3" numFmtId="0" xfId="0" applyAlignment="1" applyBorder="1" applyFont="1">
      <alignment horizontal="center" readingOrder="0"/>
    </xf>
    <xf borderId="30" fillId="0" fontId="3" numFmtId="164" xfId="0" applyAlignment="1" applyBorder="1" applyFont="1" applyNumberFormat="1">
      <alignment horizontal="center" readingOrder="0"/>
    </xf>
    <xf borderId="5" fillId="5" fontId="7" numFmtId="0" xfId="0" applyAlignment="1" applyBorder="1" applyFont="1">
      <alignment horizontal="center" readingOrder="0" textRotation="0" vertical="center"/>
    </xf>
    <xf borderId="10" fillId="0" fontId="13" numFmtId="0" xfId="0" applyAlignment="1" applyBorder="1" applyFont="1">
      <alignment horizontal="center" readingOrder="0" vertical="center"/>
    </xf>
    <xf borderId="31" fillId="0" fontId="3" numFmtId="0" xfId="0" applyAlignment="1" applyBorder="1" applyFont="1">
      <alignment horizontal="center" readingOrder="0"/>
    </xf>
    <xf borderId="5" fillId="5" fontId="7" numFmtId="0" xfId="0" applyAlignment="1" applyBorder="1" applyFont="1">
      <alignment horizontal="center" readingOrder="0" textRotation="90" vertical="center"/>
    </xf>
    <xf borderId="0" fillId="0" fontId="14" numFmtId="0" xfId="0" applyAlignment="1" applyFont="1">
      <alignment readingOrder="0"/>
    </xf>
    <xf borderId="5" fillId="5" fontId="15" numFmtId="0" xfId="0" applyAlignment="1" applyBorder="1" applyFont="1">
      <alignment horizontal="center" readingOrder="0" textRotation="90" vertical="center"/>
    </xf>
    <xf borderId="11" fillId="0" fontId="4" numFmtId="164" xfId="0" applyAlignment="1" applyBorder="1" applyFont="1" applyNumberFormat="1">
      <alignment horizontal="center" vertical="bottom"/>
    </xf>
    <xf borderId="11" fillId="0" fontId="4" numFmtId="0" xfId="0" applyAlignment="1" applyBorder="1" applyFont="1">
      <alignment horizontal="center" vertical="bottom"/>
    </xf>
    <xf borderId="5" fillId="5" fontId="5" numFmtId="0" xfId="0" applyAlignment="1" applyBorder="1" applyFont="1">
      <alignment horizontal="center" readingOrder="0" textRotation="0" vertical="center"/>
    </xf>
    <xf borderId="0" fillId="0" fontId="8" numFmtId="164" xfId="0" applyAlignment="1" applyFont="1" applyNumberFormat="1">
      <alignment horizontal="center" readingOrder="0"/>
    </xf>
    <xf borderId="5" fillId="5" fontId="9" numFmtId="0" xfId="0" applyAlignment="1" applyBorder="1" applyFont="1">
      <alignment horizontal="center" readingOrder="0" textRotation="0" vertical="center"/>
    </xf>
    <xf borderId="30" fillId="0" fontId="4" numFmtId="164" xfId="0" applyAlignment="1" applyBorder="1" applyFont="1" applyNumberFormat="1">
      <alignment horizontal="center" readingOrder="0" vertical="bottom"/>
    </xf>
    <xf borderId="32" fillId="0" fontId="3" numFmtId="164" xfId="0" applyAlignment="1" applyBorder="1" applyFont="1" applyNumberFormat="1">
      <alignment horizontal="center" readingOrder="0"/>
    </xf>
    <xf borderId="33" fillId="0" fontId="3" numFmtId="0" xfId="0" applyAlignment="1" applyBorder="1" applyFont="1">
      <alignment horizontal="center" readingOrder="0"/>
    </xf>
    <xf borderId="23" fillId="0" fontId="8" numFmtId="0" xfId="0" applyAlignment="1" applyBorder="1" applyFont="1">
      <alignment horizontal="center" readingOrder="0"/>
    </xf>
    <xf borderId="34" fillId="0" fontId="3" numFmtId="164" xfId="0" applyAlignment="1" applyBorder="1" applyFont="1" applyNumberFormat="1">
      <alignment horizontal="center" readingOrder="0"/>
    </xf>
    <xf borderId="35" fillId="0" fontId="3" numFmtId="0" xfId="0" applyAlignment="1" applyBorder="1" applyFont="1">
      <alignment horizontal="center" readingOrder="0"/>
    </xf>
    <xf borderId="20" fillId="0" fontId="3" numFmtId="0" xfId="0" applyAlignment="1" applyBorder="1" applyFont="1">
      <alignment horizontal="center" readingOrder="0" vertical="center"/>
    </xf>
    <xf borderId="30" fillId="0" fontId="4" numFmtId="164" xfId="0" applyAlignment="1" applyBorder="1" applyFont="1" applyNumberFormat="1">
      <alignment horizontal="center" vertical="bottom"/>
    </xf>
    <xf borderId="30" fillId="0" fontId="4" numFmtId="0" xfId="0" applyAlignment="1" applyBorder="1" applyFont="1">
      <alignment horizontal="center" readingOrder="0" vertical="bottom"/>
    </xf>
    <xf borderId="17" fillId="5" fontId="9" numFmtId="0" xfId="0" applyAlignment="1" applyBorder="1" applyFont="1">
      <alignment horizontal="center" readingOrder="0" textRotation="0" vertical="center"/>
    </xf>
    <xf borderId="27" fillId="0" fontId="4" numFmtId="0" xfId="0" applyAlignment="1" applyBorder="1" applyFont="1">
      <alignment horizontal="center" vertical="bottom"/>
    </xf>
    <xf borderId="8" fillId="0" fontId="3" numFmtId="0" xfId="0" applyAlignment="1" applyBorder="1" applyFont="1">
      <alignment horizontal="center" readingOrder="0" vertical="center"/>
    </xf>
    <xf borderId="27" fillId="0" fontId="4" numFmtId="0" xfId="0" applyAlignment="1" applyBorder="1" applyFont="1">
      <alignment horizontal="center" readingOrder="0" vertical="bottom"/>
    </xf>
    <xf borderId="27" fillId="0" fontId="4" numFmtId="164" xfId="0" applyAlignment="1" applyBorder="1" applyFont="1" applyNumberFormat="1">
      <alignment horizontal="center" vertical="bottom"/>
    </xf>
    <xf borderId="30" fillId="0" fontId="4" numFmtId="0" xfId="0" applyAlignment="1" applyBorder="1" applyFont="1">
      <alignment horizontal="center" vertical="bottom"/>
    </xf>
    <xf borderId="10" fillId="0" fontId="3" numFmtId="0" xfId="0" applyAlignment="1" applyBorder="1" applyFont="1">
      <alignment horizontal="center" readingOrder="0" vertical="center"/>
    </xf>
    <xf borderId="15" fillId="0" fontId="4" numFmtId="164" xfId="0" applyAlignment="1" applyBorder="1" applyFont="1" applyNumberFormat="1">
      <alignment horizontal="center" vertical="bottom"/>
    </xf>
    <xf borderId="30" fillId="0" fontId="11" numFmtId="164" xfId="0" applyAlignment="1" applyBorder="1" applyFont="1" applyNumberFormat="1">
      <alignment vertical="bottom"/>
    </xf>
    <xf borderId="15" fillId="0" fontId="11" numFmtId="164" xfId="0" applyAlignment="1" applyBorder="1" applyFont="1" applyNumberFormat="1">
      <alignment vertical="bottom"/>
    </xf>
    <xf borderId="17" fillId="0" fontId="4" numFmtId="164" xfId="0" applyAlignment="1" applyBorder="1" applyFont="1" applyNumberFormat="1">
      <alignment horizontal="center" vertical="bottom"/>
    </xf>
    <xf borderId="6" fillId="0" fontId="11" numFmtId="164" xfId="0" applyAlignment="1" applyBorder="1" applyFont="1" applyNumberFormat="1">
      <alignment vertical="bottom"/>
    </xf>
    <xf borderId="3" fillId="6" fontId="2" numFmtId="0" xfId="0" applyAlignment="1" applyBorder="1" applyFill="1" applyFont="1">
      <alignment horizontal="center" vertical="center"/>
    </xf>
    <xf borderId="3" fillId="6" fontId="2" numFmtId="0" xfId="0" applyAlignment="1" applyBorder="1" applyFont="1">
      <alignment horizontal="center" readingOrder="0" vertical="center"/>
    </xf>
    <xf borderId="17" fillId="6" fontId="9" numFmtId="0" xfId="0" applyAlignment="1" applyBorder="1" applyFont="1">
      <alignment horizontal="center" readingOrder="0" textRotation="0" vertical="center"/>
    </xf>
    <xf borderId="36" fillId="0" fontId="16" numFmtId="0" xfId="0" applyAlignment="1" applyBorder="1" applyFont="1">
      <alignment horizontal="center" readingOrder="0" shrinkToFit="0" vertical="center" wrapText="0"/>
    </xf>
    <xf borderId="0" fillId="7" fontId="14" numFmtId="0" xfId="0" applyAlignment="1" applyFill="1" applyFont="1">
      <alignment horizontal="center" vertical="center"/>
    </xf>
    <xf borderId="0" fillId="0" fontId="14" numFmtId="0" xfId="0" applyAlignment="1" applyFont="1">
      <alignment horizontal="center" vertical="center"/>
    </xf>
    <xf borderId="20" fillId="0" fontId="13" numFmtId="164" xfId="0" applyAlignment="1" applyBorder="1" applyFont="1" applyNumberFormat="1">
      <alignment horizontal="center" readingOrder="0" vertical="center"/>
    </xf>
    <xf borderId="20" fillId="0" fontId="13" numFmtId="0" xfId="0" applyAlignment="1" applyBorder="1" applyFont="1">
      <alignment horizontal="center" readingOrder="0" vertical="center"/>
    </xf>
    <xf borderId="0" fillId="7" fontId="17" numFmtId="2" xfId="0" applyAlignment="1" applyFont="1" applyNumberFormat="1">
      <alignment horizontal="right" vertical="center"/>
    </xf>
    <xf borderId="0" fillId="0" fontId="8" numFmtId="0" xfId="0" applyAlignment="1" applyFont="1">
      <alignment horizontal="center" readingOrder="0" vertical="center"/>
    </xf>
    <xf borderId="0" fillId="0" fontId="14" numFmtId="0" xfId="0" applyFont="1"/>
    <xf borderId="34" fillId="0" fontId="8" numFmtId="0" xfId="0" applyAlignment="1" applyBorder="1" applyFont="1">
      <alignment horizontal="center" readingOrder="0" vertical="bottom"/>
    </xf>
    <xf borderId="37" fillId="0" fontId="3" numFmtId="0" xfId="0" applyAlignment="1" applyBorder="1" applyFont="1">
      <alignment horizontal="center" readingOrder="0"/>
    </xf>
    <xf borderId="35" fillId="0" fontId="13" numFmtId="0" xfId="0" applyAlignment="1" applyBorder="1" applyFont="1">
      <alignment horizontal="center" readingOrder="0"/>
    </xf>
    <xf borderId="20" fillId="0" fontId="3" numFmtId="0" xfId="0" applyAlignment="1" applyBorder="1" applyFont="1">
      <alignment horizontal="center" readingOrder="0"/>
    </xf>
    <xf borderId="20" fillId="0" fontId="3" numFmtId="164" xfId="0" applyAlignment="1" applyBorder="1" applyFont="1" applyNumberFormat="1">
      <alignment horizontal="center" readingOrder="0"/>
    </xf>
    <xf borderId="20" fillId="0" fontId="4" numFmtId="0" xfId="0" applyAlignment="1" applyBorder="1" applyFont="1">
      <alignment horizontal="center" vertical="bottom"/>
    </xf>
    <xf borderId="20" fillId="0" fontId="13" numFmtId="0" xfId="0" applyAlignment="1" applyBorder="1" applyFont="1">
      <alignment horizontal="center" readingOrder="0" vertical="center"/>
    </xf>
    <xf borderId="0" fillId="0" fontId="3" numFmtId="0" xfId="0" applyFont="1"/>
    <xf borderId="20" fillId="0" fontId="13" numFmtId="0" xfId="0" applyAlignment="1" applyBorder="1" applyFont="1">
      <alignment horizontal="center" readingOrder="0"/>
    </xf>
    <xf borderId="34" fillId="0" fontId="4" numFmtId="0" xfId="0" applyAlignment="1" applyBorder="1" applyFont="1">
      <alignment horizontal="center" readingOrder="0" vertical="bottom"/>
    </xf>
    <xf borderId="20" fillId="0" fontId="8" numFmtId="0" xfId="0" applyAlignment="1" applyBorder="1" applyFont="1">
      <alignment horizontal="center"/>
    </xf>
    <xf borderId="20" fillId="0" fontId="10" numFmtId="0" xfId="0" applyAlignment="1" applyBorder="1" applyFont="1">
      <alignment horizontal="center" readingOrder="0" vertical="bottom"/>
    </xf>
    <xf borderId="20" fillId="0" fontId="8" numFmtId="0" xfId="0" applyAlignment="1" applyBorder="1" applyFont="1">
      <alignment horizontal="center" readingOrder="0" vertical="bottom"/>
    </xf>
    <xf borderId="20" fillId="0" fontId="3" numFmtId="0" xfId="0" applyAlignment="1" applyBorder="1" applyFont="1">
      <alignment horizontal="center" readingOrder="0" vertical="bottom"/>
    </xf>
    <xf borderId="0" fillId="0" fontId="18" numFmtId="0" xfId="0" applyAlignment="1" applyFont="1">
      <alignment horizontal="center" readingOrder="0" vertical="center"/>
    </xf>
    <xf borderId="0" fillId="0" fontId="18" numFmtId="0" xfId="0" applyAlignment="1" applyFont="1">
      <alignment horizontal="center" vertical="center"/>
    </xf>
    <xf borderId="0" fillId="0" fontId="18" numFmtId="14" xfId="0" applyAlignment="1" applyFont="1" applyNumberFormat="1">
      <alignment horizontal="center" readingOrder="0" vertical="center"/>
    </xf>
    <xf borderId="20" fillId="0" fontId="8" numFmtId="0" xfId="0" applyAlignment="1" applyBorder="1" applyFont="1">
      <alignment horizontal="center" vertical="bottom"/>
    </xf>
    <xf borderId="0" fillId="0" fontId="3" numFmtId="14" xfId="0" applyAlignment="1" applyFont="1" applyNumberFormat="1">
      <alignment horizontal="center" readingOrder="0" vertical="center"/>
    </xf>
    <xf borderId="34" fillId="0" fontId="8" numFmtId="164" xfId="0" applyAlignment="1" applyBorder="1" applyFont="1" applyNumberFormat="1">
      <alignment horizontal="center" readingOrder="0" vertical="bottom"/>
    </xf>
    <xf borderId="0" fillId="0" fontId="4" numFmtId="0" xfId="0" applyAlignment="1" applyFont="1">
      <alignment horizontal="center"/>
    </xf>
    <xf borderId="34" fillId="0" fontId="13" numFmtId="164" xfId="0" applyAlignment="1" applyBorder="1" applyFont="1" applyNumberFormat="1">
      <alignment horizontal="center" readingOrder="0"/>
    </xf>
    <xf borderId="20" fillId="0" fontId="13" numFmtId="164" xfId="0" applyAlignment="1" applyBorder="1" applyFont="1" applyNumberFormat="1">
      <alignment horizontal="center" readingOrder="0"/>
    </xf>
    <xf borderId="0" fillId="0" fontId="17" numFmtId="2" xfId="0" applyAlignment="1" applyFont="1" applyNumberFormat="1">
      <alignment horizontal="right" vertical="center"/>
    </xf>
    <xf borderId="0" fillId="0" fontId="17" numFmtId="2" xfId="0" applyAlignment="1" applyFont="1" applyNumberFormat="1">
      <alignment horizontal="right" readingOrder="0" vertical="center"/>
    </xf>
    <xf borderId="20" fillId="0" fontId="8" numFmtId="164" xfId="0" applyAlignment="1" applyBorder="1" applyFont="1" applyNumberFormat="1">
      <alignment horizontal="center" readingOrder="0" vertical="bottom"/>
    </xf>
    <xf borderId="0" fillId="0" fontId="11" numFmtId="2" xfId="0" applyFont="1" applyNumberFormat="1"/>
    <xf borderId="0" fillId="0" fontId="11" numFmtId="0" xfId="0" applyFont="1"/>
    <xf borderId="20" fillId="0" fontId="13" numFmtId="0" xfId="0" applyAlignment="1" applyBorder="1" applyFont="1">
      <alignment horizontal="center" readingOrder="0" vertical="center"/>
    </xf>
    <xf borderId="0" fillId="0" fontId="19" numFmtId="2" xfId="0" applyAlignment="1" applyFont="1" applyNumberFormat="1">
      <alignment horizontal="left" readingOrder="0"/>
    </xf>
    <xf borderId="0" fillId="0" fontId="17" numFmtId="0" xfId="0" applyAlignment="1" applyFont="1">
      <alignment horizontal="center" readingOrder="0" vertical="center"/>
    </xf>
    <xf borderId="20" fillId="0" fontId="8" numFmtId="164" xfId="0" applyAlignment="1" applyBorder="1" applyFont="1" applyNumberFormat="1">
      <alignment horizontal="center"/>
    </xf>
    <xf borderId="20" fillId="0" fontId="3" numFmtId="0" xfId="0" applyAlignment="1" applyBorder="1" applyFont="1">
      <alignment horizontal="center" vertical="center"/>
    </xf>
    <xf borderId="20" fillId="0" fontId="8" numFmtId="0" xfId="0" applyAlignment="1" applyBorder="1" applyFont="1">
      <alignment horizontal="center"/>
    </xf>
    <xf borderId="0" fillId="0" fontId="17" numFmtId="2" xfId="0" applyAlignment="1" applyFont="1" applyNumberFormat="1">
      <alignment horizontal="center" readingOrder="0" vertical="center"/>
    </xf>
    <xf borderId="20" fillId="0" fontId="20" numFmtId="0" xfId="0" applyAlignment="1" applyBorder="1" applyFont="1">
      <alignment horizontal="center" readingOrder="0"/>
    </xf>
    <xf borderId="20" fillId="0" fontId="20" numFmtId="0" xfId="0" applyAlignment="1" applyBorder="1" applyFont="1">
      <alignment horizontal="center"/>
    </xf>
    <xf borderId="20" fillId="0" fontId="8" numFmtId="0" xfId="0" applyAlignment="1" applyBorder="1" applyFont="1">
      <alignment horizontal="center" vertical="bottom"/>
    </xf>
    <xf borderId="0" fillId="0" fontId="11" numFmtId="0" xfId="0" applyAlignment="1" applyFont="1">
      <alignment readingOrder="0"/>
    </xf>
    <xf borderId="0" fillId="8" fontId="17" numFmtId="2" xfId="0" applyAlignment="1" applyFill="1" applyFont="1" applyNumberFormat="1">
      <alignment horizontal="right" vertical="center"/>
    </xf>
    <xf borderId="20" fillId="9" fontId="4" numFmtId="0" xfId="0" applyAlignment="1" applyBorder="1" applyFill="1" applyFont="1">
      <alignment horizontal="center" vertical="bottom"/>
    </xf>
    <xf borderId="0" fillId="0" fontId="11" numFmtId="0" xfId="0" applyAlignment="1" applyFont="1">
      <alignment vertical="bottom"/>
    </xf>
    <xf borderId="20" fillId="0" fontId="4" numFmtId="0" xfId="0" applyAlignment="1" applyBorder="1" applyFont="1">
      <alignment horizontal="center"/>
    </xf>
    <xf borderId="0" fillId="0" fontId="4" numFmtId="0" xfId="0" applyAlignment="1" applyFont="1">
      <alignment horizontal="center" readingOrder="0"/>
    </xf>
    <xf borderId="0" fillId="0" fontId="11" numFmtId="2" xfId="0" applyAlignment="1" applyFont="1" applyNumberFormat="1">
      <alignment vertical="bottom"/>
    </xf>
    <xf borderId="0" fillId="0" fontId="11" numFmtId="2" xfId="0" applyAlignment="1" applyFont="1" applyNumberFormat="1">
      <alignment readingOrder="0"/>
    </xf>
    <xf borderId="20" fillId="0" fontId="20" numFmtId="0" xfId="0" applyAlignment="1" applyBorder="1" applyFont="1">
      <alignment horizontal="center" readingOrder="0" vertical="bottom"/>
    </xf>
    <xf borderId="20" fillId="0" fontId="20" numFmtId="0" xfId="0" applyAlignment="1" applyBorder="1" applyFont="1">
      <alignment horizontal="center" vertical="bottom"/>
    </xf>
    <xf borderId="0" fillId="0" fontId="8" numFmtId="0" xfId="0" applyAlignment="1" applyFont="1">
      <alignment horizontal="center" readingOrder="0" vertical="bottom"/>
    </xf>
    <xf borderId="0" fillId="0" fontId="11" numFmtId="2" xfId="0" applyAlignment="1" applyFont="1" applyNumberFormat="1">
      <alignment readingOrder="0" vertical="bottom"/>
    </xf>
    <xf borderId="20" fillId="0" fontId="21" numFmtId="164" xfId="0" applyAlignment="1" applyBorder="1" applyFont="1" applyNumberFormat="1">
      <alignment vertical="bottom"/>
    </xf>
    <xf borderId="20" fillId="0" fontId="22" numFmtId="164" xfId="0" applyAlignment="1" applyBorder="1" applyFont="1" applyNumberFormat="1">
      <alignment horizontal="center" vertical="bottom"/>
    </xf>
    <xf borderId="20" fillId="0" fontId="22" numFmtId="0" xfId="0" applyAlignment="1" applyBorder="1" applyFont="1">
      <alignment horizontal="center" readingOrder="0" vertical="bottom"/>
    </xf>
    <xf borderId="20" fillId="0" fontId="22" numFmtId="0" xfId="0" applyAlignment="1" applyBorder="1" applyFont="1">
      <alignment horizontal="center" vertical="bottom"/>
    </xf>
    <xf borderId="20" fillId="0" fontId="22" numFmtId="0" xfId="0" applyAlignment="1" applyBorder="1" applyFont="1">
      <alignment horizontal="center" vertical="bottom"/>
    </xf>
    <xf borderId="0" fillId="0" fontId="14" numFmtId="0" xfId="0" applyAlignment="1" applyFont="1">
      <alignment horizontal="center" readingOrder="0"/>
    </xf>
    <xf borderId="20" fillId="0" fontId="23" numFmtId="164" xfId="0" applyAlignment="1" applyBorder="1" applyFont="1" applyNumberFormat="1">
      <alignment vertical="bottom"/>
    </xf>
    <xf borderId="20" fillId="0" fontId="24" numFmtId="164" xfId="0" applyAlignment="1" applyBorder="1" applyFont="1" applyNumberFormat="1">
      <alignment horizontal="center" vertical="bottom"/>
    </xf>
    <xf borderId="20" fillId="0" fontId="24" numFmtId="0" xfId="0" applyAlignment="1" applyBorder="1" applyFont="1">
      <alignment horizontal="center" vertical="bottom"/>
    </xf>
    <xf borderId="20" fillId="0" fontId="24" numFmtId="0" xfId="0" applyAlignment="1" applyBorder="1" applyFont="1">
      <alignment horizontal="center" readingOrder="0" vertical="bottom"/>
    </xf>
    <xf borderId="20" fillId="0" fontId="24" numFmtId="0" xfId="0" applyAlignment="1" applyBorder="1" applyFont="1">
      <alignment horizontal="center" vertical="bottom"/>
    </xf>
    <xf borderId="0" fillId="0" fontId="24" numFmtId="0" xfId="0" applyAlignment="1" applyFont="1">
      <alignment horizontal="center" readingOrder="0" vertical="bottom"/>
    </xf>
    <xf borderId="0" fillId="0" fontId="24" numFmtId="0" xfId="0" applyAlignment="1" applyFont="1">
      <alignment horizontal="center" vertical="bottom"/>
    </xf>
    <xf borderId="0" fillId="0" fontId="24" numFmtId="0" xfId="0" applyAlignment="1" applyFont="1">
      <alignment horizontal="center" vertical="bottom"/>
    </xf>
    <xf borderId="3" fillId="10" fontId="2" numFmtId="0" xfId="0" applyAlignment="1" applyBorder="1" applyFill="1" applyFont="1">
      <alignment horizontal="center" vertical="center"/>
    </xf>
    <xf borderId="3" fillId="10" fontId="2" numFmtId="0" xfId="0" applyAlignment="1" applyBorder="1" applyFont="1">
      <alignment horizontal="center" readingOrder="0" vertical="center"/>
    </xf>
    <xf borderId="5" fillId="10" fontId="5" numFmtId="0" xfId="0" applyAlignment="1" applyBorder="1" applyFont="1">
      <alignment horizontal="center" readingOrder="0" textRotation="0" vertical="center"/>
    </xf>
    <xf borderId="5" fillId="10" fontId="7" numFmtId="0" xfId="0" applyAlignment="1" applyBorder="1" applyFont="1">
      <alignment horizontal="center" readingOrder="0" textRotation="90" vertical="center"/>
    </xf>
    <xf borderId="12" fillId="0" fontId="3" numFmtId="164" xfId="0" applyAlignment="1" applyBorder="1" applyFont="1" applyNumberFormat="1">
      <alignment horizontal="center" readingOrder="0" vertical="bottom"/>
    </xf>
    <xf borderId="12" fillId="0" fontId="3" numFmtId="0" xfId="0" applyAlignment="1" applyBorder="1" applyFont="1">
      <alignment horizontal="center" vertical="bottom"/>
    </xf>
    <xf borderId="12" fillId="0" fontId="3" numFmtId="0" xfId="0" applyAlignment="1" applyBorder="1" applyFont="1">
      <alignment horizontal="center" readingOrder="0" vertical="bottom"/>
    </xf>
    <xf borderId="5" fillId="11" fontId="7" numFmtId="0" xfId="0" applyAlignment="1" applyBorder="1" applyFill="1" applyFont="1">
      <alignment horizontal="center" readingOrder="0" textRotation="90" vertical="center"/>
    </xf>
    <xf borderId="12" fillId="12" fontId="3" numFmtId="0" xfId="0" applyAlignment="1" applyBorder="1" applyFill="1" applyFont="1">
      <alignment horizontal="center" readingOrder="0"/>
    </xf>
    <xf borderId="12" fillId="13" fontId="3" numFmtId="0" xfId="0" applyAlignment="1" applyBorder="1" applyFill="1" applyFont="1">
      <alignment horizontal="center" readingOrder="0"/>
    </xf>
    <xf borderId="12" fillId="13" fontId="4" numFmtId="0" xfId="0" applyAlignment="1" applyBorder="1" applyFont="1">
      <alignment horizontal="center" readingOrder="0" vertical="bottom"/>
    </xf>
    <xf borderId="12" fillId="13" fontId="4" numFmtId="0" xfId="0" applyAlignment="1" applyBorder="1" applyFont="1">
      <alignment horizontal="center" vertical="bottom"/>
    </xf>
    <xf borderId="12" fillId="12" fontId="4" numFmtId="0" xfId="0" applyAlignment="1" applyBorder="1" applyFont="1">
      <alignment horizontal="center" readingOrder="0" vertical="bottom"/>
    </xf>
    <xf borderId="0" fillId="0" fontId="14" numFmtId="0" xfId="0" applyAlignment="1" applyFont="1">
      <alignment readingOrder="0"/>
    </xf>
    <xf borderId="5" fillId="11" fontId="25" numFmtId="0" xfId="0" applyAlignment="1" applyBorder="1" applyFont="1">
      <alignment horizontal="center" readingOrder="0" textRotation="90" vertical="center"/>
    </xf>
    <xf borderId="38" fillId="0" fontId="4" numFmtId="164" xfId="0" applyAlignment="1" applyBorder="1" applyFont="1" applyNumberFormat="1">
      <alignment horizontal="center" readingOrder="0" vertical="bottom"/>
    </xf>
    <xf borderId="6" fillId="14" fontId="3" numFmtId="0" xfId="0" applyAlignment="1" applyBorder="1" applyFill="1" applyFont="1">
      <alignment horizontal="center" readingOrder="0"/>
    </xf>
    <xf borderId="4" fillId="0" fontId="8" numFmtId="0" xfId="0" applyAlignment="1" applyBorder="1" applyFont="1">
      <alignment horizontal="center" readingOrder="0"/>
    </xf>
    <xf borderId="22" fillId="0" fontId="8" numFmtId="0" xfId="0" applyAlignment="1" applyBorder="1" applyFont="1">
      <alignment horizontal="center" readingOrder="0"/>
    </xf>
    <xf borderId="5" fillId="11" fontId="12" numFmtId="0" xfId="0" applyAlignment="1" applyBorder="1" applyFont="1">
      <alignment horizontal="center" readingOrder="0" textRotation="90" vertical="center"/>
    </xf>
    <xf borderId="17" fillId="11" fontId="12" numFmtId="0" xfId="0" applyAlignment="1" applyBorder="1" applyFont="1">
      <alignment horizontal="center" readingOrder="0" textRotation="90" vertical="center"/>
    </xf>
    <xf borderId="39" fillId="0" fontId="3" numFmtId="164" xfId="0" applyAlignment="1" applyBorder="1" applyFont="1" applyNumberFormat="1">
      <alignment horizontal="center" readingOrder="0"/>
    </xf>
    <xf borderId="23" fillId="0" fontId="4" numFmtId="0" xfId="0" applyAlignment="1" applyBorder="1" applyFont="1">
      <alignment horizontal="center" vertical="bottom"/>
    </xf>
    <xf borderId="23" fillId="0" fontId="3" numFmtId="0" xfId="0" applyAlignment="1" applyBorder="1" applyFont="1">
      <alignment horizontal="center" readingOrder="0"/>
    </xf>
    <xf borderId="40" fillId="0" fontId="3" numFmtId="164" xfId="0" applyAlignment="1" applyBorder="1" applyFont="1" applyNumberFormat="1">
      <alignment horizontal="center" readingOrder="0"/>
    </xf>
    <xf borderId="24" fillId="0" fontId="3" numFmtId="0" xfId="0" applyAlignment="1" applyBorder="1" applyFont="1">
      <alignment horizontal="center" readingOrder="0" vertical="bottom"/>
    </xf>
    <xf borderId="21" fillId="0" fontId="3" numFmtId="0" xfId="0" applyAlignment="1" applyBorder="1" applyFont="1">
      <alignment horizontal="center" readingOrder="0" vertical="bottom"/>
    </xf>
    <xf borderId="26" fillId="0" fontId="4" numFmtId="0" xfId="0" applyAlignment="1" applyBorder="1" applyFont="1">
      <alignment horizontal="center" vertical="bottom"/>
    </xf>
    <xf borderId="26" fillId="0" fontId="3" numFmtId="0" xfId="0" applyAlignment="1" applyBorder="1" applyFont="1">
      <alignment horizontal="center" readingOrder="0"/>
    </xf>
    <xf borderId="41" fillId="0" fontId="3" numFmtId="0" xfId="0" applyAlignment="1" applyBorder="1" applyFont="1">
      <alignment horizontal="center" readingOrder="0" vertical="bottom"/>
    </xf>
    <xf borderId="17" fillId="11" fontId="12" numFmtId="0" xfId="0" applyAlignment="1" applyBorder="1" applyFont="1">
      <alignment horizontal="center" readingOrder="0" textRotation="0" vertical="center"/>
    </xf>
    <xf borderId="39" fillId="9" fontId="4" numFmtId="164" xfId="0" applyAlignment="1" applyBorder="1" applyFont="1" applyNumberFormat="1">
      <alignment horizontal="center" readingOrder="0" vertical="bottom"/>
    </xf>
    <xf borderId="23" fillId="9" fontId="4" numFmtId="0" xfId="0" applyAlignment="1" applyBorder="1" applyFont="1">
      <alignment horizontal="center" vertical="bottom"/>
    </xf>
    <xf borderId="23" fillId="9" fontId="4" numFmtId="0" xfId="0" applyAlignment="1" applyBorder="1" applyFont="1">
      <alignment horizontal="center" vertical="bottom"/>
    </xf>
    <xf borderId="23" fillId="9" fontId="4" numFmtId="0" xfId="0" applyAlignment="1" applyBorder="1" applyFont="1">
      <alignment horizontal="center" readingOrder="0" vertical="bottom"/>
    </xf>
    <xf borderId="5" fillId="15" fontId="7" numFmtId="0" xfId="0" applyAlignment="1" applyBorder="1" applyFill="1" applyFont="1">
      <alignment horizontal="center" readingOrder="0" textRotation="90" vertical="center"/>
    </xf>
    <xf borderId="5" fillId="15" fontId="9" numFmtId="0" xfId="0" applyAlignment="1" applyBorder="1" applyFont="1">
      <alignment horizontal="center" readingOrder="0" textRotation="0" vertical="center"/>
    </xf>
    <xf borderId="42" fillId="0" fontId="4" numFmtId="0" xfId="0" applyAlignment="1" applyBorder="1" applyFont="1">
      <alignment horizontal="center" readingOrder="0" vertical="bottom"/>
    </xf>
    <xf borderId="5" fillId="16" fontId="9" numFmtId="0" xfId="0" applyAlignment="1" applyBorder="1" applyFill="1" applyFont="1">
      <alignment horizontal="center" readingOrder="0" textRotation="0" vertical="center"/>
    </xf>
    <xf borderId="2" fillId="17" fontId="1" numFmtId="0" xfId="0" applyAlignment="1" applyBorder="1" applyFill="1" applyFont="1">
      <alignment horizontal="center" readingOrder="0" shrinkToFit="0" vertical="center" wrapText="0"/>
    </xf>
    <xf borderId="10" fillId="12" fontId="3" numFmtId="164" xfId="0" applyAlignment="1" applyBorder="1" applyFont="1" applyNumberFormat="1">
      <alignment horizontal="center" readingOrder="0"/>
    </xf>
    <xf borderId="10" fillId="12" fontId="3" numFmtId="0" xfId="0" applyAlignment="1" applyBorder="1" applyFont="1">
      <alignment horizontal="center" readingOrder="0"/>
    </xf>
    <xf borderId="5" fillId="18" fontId="26" numFmtId="0" xfId="0" applyAlignment="1" applyBorder="1" applyFill="1" applyFont="1">
      <alignment horizontal="center" readingOrder="0" textRotation="90" vertical="center"/>
    </xf>
    <xf borderId="18" fillId="0" fontId="27" numFmtId="0" xfId="0" applyAlignment="1" applyBorder="1" applyFont="1">
      <alignment horizontal="center" readingOrder="0" vertical="center"/>
    </xf>
    <xf borderId="26" fillId="0" fontId="6" numFmtId="0" xfId="0" applyBorder="1" applyFont="1"/>
    <xf borderId="41" fillId="0" fontId="6" numFmtId="0" xfId="0" applyBorder="1" applyFont="1"/>
    <xf borderId="12" fillId="13" fontId="3" numFmtId="164" xfId="0" applyAlignment="1" applyBorder="1" applyFont="1" applyNumberFormat="1">
      <alignment horizontal="center" readingOrder="0"/>
    </xf>
    <xf borderId="10" fillId="13" fontId="3" numFmtId="0" xfId="0" applyAlignment="1" applyBorder="1" applyFont="1">
      <alignment horizontal="center" readingOrder="0"/>
    </xf>
    <xf borderId="43" fillId="0" fontId="6" numFmtId="0" xfId="0" applyBorder="1" applyFont="1"/>
    <xf borderId="12" fillId="12" fontId="3" numFmtId="164" xfId="0" applyAlignment="1" applyBorder="1" applyFont="1" applyNumberFormat="1">
      <alignment horizontal="center" readingOrder="0"/>
    </xf>
    <xf borderId="8" fillId="12" fontId="3" numFmtId="0" xfId="0" applyAlignment="1" applyBorder="1" applyFont="1">
      <alignment horizontal="center" readingOrder="0"/>
    </xf>
    <xf borderId="8" fillId="13" fontId="3" numFmtId="164" xfId="0" applyAlignment="1" applyBorder="1" applyFont="1" applyNumberFormat="1">
      <alignment horizontal="center" readingOrder="0"/>
    </xf>
    <xf borderId="39" fillId="0" fontId="6" numFmtId="0" xfId="0" applyBorder="1" applyFont="1"/>
    <xf borderId="23" fillId="0" fontId="6" numFmtId="0" xfId="0" applyBorder="1" applyFont="1"/>
    <xf borderId="0" fillId="12" fontId="3" numFmtId="164" xfId="0" applyAlignment="1" applyFont="1" applyNumberFormat="1">
      <alignment horizontal="center" readingOrder="0"/>
    </xf>
    <xf borderId="10" fillId="13" fontId="3" numFmtId="164" xfId="0" applyAlignment="1" applyBorder="1" applyFont="1" applyNumberFormat="1">
      <alignment horizontal="center" readingOrder="0"/>
    </xf>
    <xf borderId="5" fillId="18" fontId="28" numFmtId="0" xfId="0" applyAlignment="1" applyBorder="1" applyFont="1">
      <alignment horizontal="center" readingOrder="0" textRotation="90" vertical="center"/>
    </xf>
    <xf borderId="8" fillId="13" fontId="3" numFmtId="0" xfId="0" applyAlignment="1" applyBorder="1" applyFont="1">
      <alignment horizontal="center" readingOrder="0"/>
    </xf>
    <xf borderId="8" fillId="12" fontId="3" numFmtId="164" xfId="0" applyAlignment="1" applyBorder="1" applyFont="1" applyNumberFormat="1">
      <alignment horizontal="center" readingOrder="0"/>
    </xf>
    <xf borderId="0" fillId="13" fontId="3" numFmtId="164" xfId="0" applyAlignment="1" applyFont="1" applyNumberFormat="1">
      <alignment horizontal="center" readingOrder="0"/>
    </xf>
    <xf borderId="12" fillId="12" fontId="13" numFmtId="0" xfId="0" applyAlignment="1" applyBorder="1" applyFont="1">
      <alignment horizontal="center" readingOrder="0"/>
    </xf>
    <xf borderId="12" fillId="12" fontId="4" numFmtId="164" xfId="0" applyAlignment="1" applyBorder="1" applyFont="1" applyNumberFormat="1">
      <alignment horizontal="center" vertical="bottom"/>
    </xf>
    <xf borderId="12" fillId="12" fontId="4" numFmtId="0" xfId="0" applyAlignment="1" applyBorder="1" applyFont="1">
      <alignment horizontal="center" vertical="bottom"/>
    </xf>
    <xf borderId="12" fillId="13" fontId="4" numFmtId="164" xfId="0" applyAlignment="1" applyBorder="1" applyFont="1" applyNumberFormat="1">
      <alignment horizontal="center" vertical="bottom"/>
    </xf>
    <xf borderId="12" fillId="12" fontId="3" numFmtId="0" xfId="0" applyAlignment="1" applyBorder="1" applyFont="1">
      <alignment horizontal="center" readingOrder="0" vertical="center"/>
    </xf>
    <xf borderId="6" fillId="13" fontId="3" numFmtId="0" xfId="0" applyAlignment="1" applyBorder="1" applyFont="1">
      <alignment horizontal="center" readingOrder="0"/>
    </xf>
  </cellXfs>
  <cellStyles count="1">
    <cellStyle xfId="0" name="Normal" builtinId="0"/>
  </cellStyles>
  <dxfs count="37">
    <dxf>
      <font>
        <color rgb="FF000000"/>
      </font>
      <fill>
        <patternFill patternType="solid">
          <fgColor rgb="FF6AA84F"/>
          <bgColor rgb="FF6AA84F"/>
        </patternFill>
      </fill>
      <border/>
    </dxf>
    <dxf>
      <font>
        <color rgb="FF000000"/>
      </font>
      <fill>
        <patternFill patternType="solid">
          <fgColor rgb="FF3C78D8"/>
          <bgColor rgb="FF3C78D8"/>
        </patternFill>
      </fill>
      <border/>
    </dxf>
    <dxf>
      <font>
        <color rgb="FF000000"/>
      </font>
      <fill>
        <patternFill patternType="solid">
          <fgColor rgb="FFEA4335"/>
          <bgColor rgb="FFEA4335"/>
        </patternFill>
      </fill>
      <border/>
    </dxf>
    <dxf>
      <font/>
      <fill>
        <patternFill patternType="solid">
          <fgColor rgb="FFCFE2F3"/>
          <bgColor rgb="FFCFE2F3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F1C232"/>
          <bgColor rgb="FFF1C232"/>
        </patternFill>
      </fill>
      <border/>
    </dxf>
    <dxf>
      <font/>
      <fill>
        <patternFill patternType="solid">
          <fgColor rgb="FF3D85C6"/>
          <bgColor rgb="FF3D85C6"/>
        </patternFill>
      </fill>
      <border/>
    </dxf>
    <dxf>
      <font/>
      <fill>
        <patternFill patternType="solid">
          <fgColor rgb="FF34A853"/>
          <bgColor rgb="FF34A853"/>
        </patternFill>
      </fill>
      <border/>
    </dxf>
    <dxf>
      <font/>
      <fill>
        <patternFill patternType="solid">
          <fgColor rgb="FFFF9900"/>
          <bgColor rgb="FFFF9900"/>
        </patternFill>
      </fill>
      <border/>
    </dxf>
    <dxf>
      <font>
        <b/>
        <color rgb="FFFFFFFF"/>
      </font>
      <fill>
        <patternFill patternType="solid">
          <fgColor rgb="FF000000"/>
          <bgColor rgb="FF000000"/>
        </patternFill>
      </fill>
      <border/>
    </dxf>
    <dxf>
      <font>
        <b/>
        <color rgb="FFD9EAD3"/>
      </font>
      <fill>
        <patternFill patternType="solid">
          <fgColor rgb="FF6D9EEB"/>
          <bgColor rgb="FF6D9EEB"/>
        </patternFill>
      </fill>
      <border/>
    </dxf>
    <dxf>
      <font/>
      <fill>
        <patternFill patternType="solid">
          <fgColor rgb="FF6AA84F"/>
          <bgColor rgb="FF6AA84F"/>
        </patternFill>
      </fill>
      <border/>
    </dxf>
    <dxf>
      <font/>
      <fill>
        <patternFill patternType="solid">
          <fgColor rgb="FF3C78D8"/>
          <bgColor rgb="FF3C78D8"/>
        </patternFill>
      </fill>
      <border/>
    </dxf>
    <dxf>
      <font/>
      <fill>
        <patternFill patternType="solid">
          <fgColor rgb="FFEA4335"/>
          <bgColor rgb="FFEA4335"/>
        </patternFill>
      </fill>
      <border/>
    </dxf>
    <dxf>
      <font>
        <color rgb="FF000000"/>
      </font>
      <fill>
        <patternFill patternType="solid">
          <fgColor rgb="FFF1C232"/>
          <bgColor rgb="FFF1C232"/>
        </patternFill>
      </fill>
      <border/>
    </dxf>
    <dxf>
      <font/>
      <fill>
        <patternFill patternType="solid">
          <fgColor rgb="FF999999"/>
          <bgColor rgb="FF999999"/>
        </patternFill>
      </fill>
      <border/>
    </dxf>
    <dxf>
      <font>
        <b/>
        <color rgb="FFFFFFFF"/>
      </font>
      <fill>
        <patternFill patternType="solid">
          <fgColor rgb="FFFF9900"/>
          <bgColor rgb="FFFF9900"/>
        </patternFill>
      </fill>
      <border/>
    </dxf>
    <dxf>
      <font>
        <color rgb="FF000000"/>
      </font>
      <fill>
        <patternFill patternType="solid">
          <fgColor rgb="FF3D85C6"/>
          <bgColor rgb="FF3D85C6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>
        <color rgb="FFFFFFFF"/>
      </font>
      <fill>
        <patternFill patternType="solid">
          <fgColor rgb="FF000000"/>
          <bgColor rgb="FF000000"/>
        </patternFill>
      </fill>
      <border/>
    </dxf>
    <dxf>
      <font>
        <color rgb="FFB6D7A8"/>
      </font>
      <fill>
        <patternFill patternType="solid">
          <fgColor rgb="FF6D9EEB"/>
          <bgColor rgb="FF6D9EEB"/>
        </patternFill>
      </fill>
      <border/>
    </dxf>
    <dxf>
      <font/>
      <fill>
        <patternFill patternType="solid">
          <fgColor rgb="FF00FF00"/>
          <bgColor rgb="FF00FF00"/>
        </patternFill>
      </fill>
      <border/>
    </dxf>
    <dxf>
      <font>
        <color rgb="FFFFFF00"/>
      </font>
      <fill>
        <patternFill patternType="solid">
          <fgColor rgb="FF1155CC"/>
          <bgColor rgb="FF1155CC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  <dxf>
      <font>
        <color rgb="FF000000"/>
      </font>
      <fill>
        <patternFill patternType="solid">
          <fgColor theme="7"/>
          <bgColor theme="7"/>
        </patternFill>
      </fill>
      <border/>
    </dxf>
    <dxf>
      <font>
        <color rgb="FF000000"/>
      </font>
      <fill>
        <patternFill patternType="solid">
          <fgColor rgb="FF4DD0E1"/>
          <bgColor rgb="FF4DD0E1"/>
        </patternFill>
      </fill>
      <border/>
    </dxf>
    <dxf>
      <font/>
      <fill>
        <patternFill patternType="solid">
          <fgColor rgb="FF4DD0E1"/>
          <bgColor rgb="FF4DD0E1"/>
        </patternFill>
      </fill>
      <border/>
    </dxf>
    <dxf>
      <font/>
      <fill>
        <patternFill patternType="solid">
          <fgColor rgb="FFFFD966"/>
          <bgColor rgb="FFFFD966"/>
        </patternFill>
      </fill>
      <border/>
    </dxf>
    <dxf>
      <font/>
      <fill>
        <patternFill patternType="solid">
          <fgColor rgb="FFF6B26B"/>
          <bgColor rgb="FFF6B26B"/>
        </patternFill>
      </fill>
      <border/>
    </dxf>
    <dxf>
      <font>
        <color rgb="FF000000"/>
      </font>
      <fill>
        <patternFill patternType="solid">
          <fgColor rgb="FFBDBDBD"/>
          <bgColor rgb="FFBDBDBD"/>
        </patternFill>
      </fill>
      <border/>
    </dxf>
    <dxf>
      <font>
        <color rgb="FF000000"/>
      </font>
      <fill>
        <patternFill patternType="solid">
          <fgColor rgb="FFA64D79"/>
          <bgColor rgb="FFA64D79"/>
        </patternFill>
      </fill>
      <border/>
    </dxf>
    <dxf>
      <font>
        <color rgb="FFFFFFFF"/>
      </font>
      <fill>
        <patternFill patternType="solid">
          <fgColor rgb="FF6AA84F"/>
          <bgColor rgb="FF6AA84F"/>
        </patternFill>
      </fill>
      <border/>
    </dxf>
    <dxf>
      <font>
        <color rgb="FF20124D"/>
      </font>
      <fill>
        <patternFill patternType="solid">
          <fgColor rgb="FFCC4125"/>
          <bgColor rgb="FFCC4125"/>
        </patternFill>
      </fill>
      <border/>
    </dxf>
    <dxf>
      <font/>
      <fill>
        <patternFill patternType="solid">
          <fgColor rgb="FF38761D"/>
          <bgColor rgb="FF38761D"/>
        </patternFill>
      </fill>
      <border/>
    </dxf>
    <dxf>
      <font>
        <color rgb="FF000000"/>
      </font>
      <fill>
        <patternFill patternType="solid">
          <fgColor rgb="FFF6B26B"/>
          <bgColor rgb="FFF6B26B"/>
        </patternFill>
      </fill>
      <border/>
    </dxf>
  </dxfs>
  <tableStyles count="1">
    <tableStyle count="2" pivot="0" name="PIX-style">
      <tableStyleElement dxfId="24" type="firstRowStripe"/>
      <tableStyleElement dxfId="25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F145:F148" displayName="Table_1" name="Table_1" id="1">
  <tableColumns count="1">
    <tableColumn name="Column1" id="1"/>
  </tableColumns>
  <tableStyleInfo name="PIX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1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1C232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3" max="3" width="41.38"/>
    <col customWidth="1" min="7" max="7" width="15.13"/>
    <col customWidth="1" min="8" max="8" width="14.5"/>
  </cols>
  <sheetData>
    <row r="1" ht="33.7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2" t="s">
        <v>6</v>
      </c>
      <c r="I1" s="3">
        <f> SUMIFS($F$2:$F951, $B$2:$B951, $J1, $E$2:$E951, "CARD")</f>
        <v>29854.2</v>
      </c>
      <c r="J1" s="4" t="s">
        <v>7</v>
      </c>
    </row>
    <row r="2" ht="15.75" hidden="1" customHeight="1">
      <c r="A2" s="5">
        <v>44561.0</v>
      </c>
      <c r="B2" s="6" t="s">
        <v>7</v>
      </c>
      <c r="C2" s="6" t="s">
        <v>8</v>
      </c>
      <c r="D2" s="6" t="s">
        <v>9</v>
      </c>
      <c r="E2" s="6" t="s">
        <v>10</v>
      </c>
      <c r="F2" s="7">
        <v>-2.99</v>
      </c>
      <c r="G2" s="6" t="s">
        <v>11</v>
      </c>
      <c r="H2" s="8" t="s">
        <v>12</v>
      </c>
    </row>
    <row r="3" ht="15.75" hidden="1" customHeight="1">
      <c r="A3" s="9">
        <v>44561.0</v>
      </c>
      <c r="B3" s="10" t="s">
        <v>7</v>
      </c>
      <c r="C3" s="10">
        <v>2022.0</v>
      </c>
      <c r="D3" s="10" t="s">
        <v>13</v>
      </c>
      <c r="E3" s="10" t="s">
        <v>10</v>
      </c>
      <c r="F3" s="11">
        <v>-29.0</v>
      </c>
      <c r="G3" s="10" t="s">
        <v>11</v>
      </c>
      <c r="H3" s="12"/>
    </row>
    <row r="4" ht="15.75" hidden="1" customHeight="1">
      <c r="A4" s="9">
        <v>44197.0</v>
      </c>
      <c r="B4" s="10" t="s">
        <v>7</v>
      </c>
      <c r="C4" s="10" t="s">
        <v>14</v>
      </c>
      <c r="D4" s="6" t="s">
        <v>9</v>
      </c>
      <c r="E4" s="10" t="s">
        <v>10</v>
      </c>
      <c r="F4" s="11">
        <v>-18.45</v>
      </c>
      <c r="G4" s="10" t="s">
        <v>11</v>
      </c>
      <c r="H4" s="12"/>
    </row>
    <row r="5" ht="15.75" hidden="1" customHeight="1">
      <c r="A5" s="9">
        <v>44566.0</v>
      </c>
      <c r="B5" s="10" t="s">
        <v>7</v>
      </c>
      <c r="C5" s="10" t="s">
        <v>15</v>
      </c>
      <c r="D5" s="10" t="s">
        <v>16</v>
      </c>
      <c r="E5" s="10" t="s">
        <v>17</v>
      </c>
      <c r="F5" s="13">
        <f> SUM( INDIRECT("$G"&amp;MATCH($G5, $G$1:$G951, 0)) : INDIRECT("$F"&amp;ROW() - 1) ) * -1</f>
        <v>50.44</v>
      </c>
      <c r="G5" s="10" t="s">
        <v>11</v>
      </c>
      <c r="H5" s="14"/>
    </row>
    <row r="6" ht="15.75" hidden="1" customHeight="1">
      <c r="A6" s="15"/>
      <c r="B6" s="15"/>
      <c r="C6" s="15"/>
      <c r="D6" s="15"/>
      <c r="E6" s="15"/>
      <c r="F6" s="15"/>
      <c r="G6" s="15"/>
    </row>
    <row r="7" ht="15.75" hidden="1" customHeight="1">
      <c r="A7" s="16"/>
      <c r="B7" s="16"/>
      <c r="C7" s="16"/>
      <c r="D7" s="16"/>
      <c r="E7" s="16"/>
      <c r="F7" s="16"/>
      <c r="G7" s="16"/>
    </row>
    <row r="8" ht="15.75" hidden="1" customHeight="1">
      <c r="A8" s="17"/>
      <c r="B8" s="17"/>
      <c r="C8" s="17"/>
      <c r="D8" s="17"/>
      <c r="E8" s="17"/>
      <c r="F8" s="17"/>
      <c r="G8" s="17"/>
    </row>
    <row r="9" ht="15.75" hidden="1" customHeight="1">
      <c r="A9" s="9">
        <v>44563.0</v>
      </c>
      <c r="B9" s="10" t="s">
        <v>7</v>
      </c>
      <c r="C9" s="10" t="s">
        <v>18</v>
      </c>
      <c r="D9" s="10" t="s">
        <v>19</v>
      </c>
      <c r="E9" s="10" t="s">
        <v>10</v>
      </c>
      <c r="F9" s="10">
        <v>-18.56</v>
      </c>
      <c r="G9" s="10" t="s">
        <v>20</v>
      </c>
      <c r="H9" s="18" t="s">
        <v>21</v>
      </c>
    </row>
    <row r="10" ht="15.75" hidden="1" customHeight="1">
      <c r="A10" s="9">
        <v>44565.0</v>
      </c>
      <c r="B10" s="10" t="s">
        <v>7</v>
      </c>
      <c r="C10" s="10" t="s">
        <v>22</v>
      </c>
      <c r="D10" s="10" t="s">
        <v>19</v>
      </c>
      <c r="E10" s="10" t="s">
        <v>10</v>
      </c>
      <c r="F10" s="10">
        <v>-16.47</v>
      </c>
      <c r="G10" s="10" t="s">
        <v>20</v>
      </c>
      <c r="H10" s="12"/>
    </row>
    <row r="11" ht="15.75" hidden="1" customHeight="1">
      <c r="A11" s="9">
        <v>44571.0</v>
      </c>
      <c r="B11" s="10" t="s">
        <v>7</v>
      </c>
      <c r="C11" s="10" t="s">
        <v>14</v>
      </c>
      <c r="D11" s="6" t="s">
        <v>9</v>
      </c>
      <c r="E11" s="10" t="s">
        <v>10</v>
      </c>
      <c r="F11" s="10">
        <v>-23.4</v>
      </c>
      <c r="G11" s="10" t="s">
        <v>20</v>
      </c>
      <c r="H11" s="12"/>
    </row>
    <row r="12" ht="15.75" hidden="1" customHeight="1">
      <c r="A12" s="9">
        <v>44571.0</v>
      </c>
      <c r="B12" s="10" t="s">
        <v>7</v>
      </c>
      <c r="C12" s="10" t="s">
        <v>23</v>
      </c>
      <c r="D12" s="10" t="s">
        <v>13</v>
      </c>
      <c r="E12" s="10" t="s">
        <v>10</v>
      </c>
      <c r="F12" s="10">
        <v>-9.5</v>
      </c>
      <c r="G12" s="10" t="s">
        <v>20</v>
      </c>
      <c r="H12" s="12"/>
    </row>
    <row r="13" ht="15.75" hidden="1" customHeight="1">
      <c r="A13" s="9">
        <v>44571.0</v>
      </c>
      <c r="B13" s="10" t="s">
        <v>7</v>
      </c>
      <c r="C13" s="10" t="s">
        <v>24</v>
      </c>
      <c r="D13" s="10" t="s">
        <v>13</v>
      </c>
      <c r="E13" s="10" t="s">
        <v>10</v>
      </c>
      <c r="F13" s="10">
        <v>-5.0</v>
      </c>
      <c r="G13" s="10" t="s">
        <v>20</v>
      </c>
      <c r="H13" s="12"/>
    </row>
    <row r="14" ht="15.75" hidden="1" customHeight="1">
      <c r="A14" s="9">
        <v>44574.0</v>
      </c>
      <c r="B14" s="10" t="s">
        <v>7</v>
      </c>
      <c r="C14" s="10" t="s">
        <v>25</v>
      </c>
      <c r="D14" s="10" t="s">
        <v>13</v>
      </c>
      <c r="E14" s="10" t="s">
        <v>26</v>
      </c>
      <c r="F14" s="10">
        <v>-9.5</v>
      </c>
      <c r="G14" s="10" t="s">
        <v>20</v>
      </c>
      <c r="H14" s="12"/>
    </row>
    <row r="15" ht="15.75" hidden="1" customHeight="1">
      <c r="A15" s="9">
        <v>44575.0</v>
      </c>
      <c r="B15" s="10" t="s">
        <v>7</v>
      </c>
      <c r="C15" s="10" t="s">
        <v>27</v>
      </c>
      <c r="D15" s="10" t="s">
        <v>13</v>
      </c>
      <c r="E15" s="10" t="s">
        <v>28</v>
      </c>
      <c r="F15" s="10">
        <v>-10.0</v>
      </c>
      <c r="G15" s="10" t="s">
        <v>20</v>
      </c>
      <c r="H15" s="12"/>
      <c r="I15" s="19"/>
      <c r="J15" s="20"/>
    </row>
    <row r="16" ht="15.75" hidden="1" customHeight="1">
      <c r="A16" s="9">
        <v>44576.0</v>
      </c>
      <c r="B16" s="10" t="s">
        <v>7</v>
      </c>
      <c r="C16" s="10" t="s">
        <v>25</v>
      </c>
      <c r="D16" s="10" t="s">
        <v>13</v>
      </c>
      <c r="E16" s="10" t="s">
        <v>26</v>
      </c>
      <c r="F16" s="10">
        <v>-9.5</v>
      </c>
      <c r="G16" s="10" t="s">
        <v>20</v>
      </c>
      <c r="H16" s="12"/>
      <c r="J16" s="20"/>
    </row>
    <row r="17" ht="15.75" hidden="1" customHeight="1">
      <c r="A17" s="9">
        <v>44577.0</v>
      </c>
      <c r="B17" s="10" t="s">
        <v>7</v>
      </c>
      <c r="C17" s="10" t="s">
        <v>29</v>
      </c>
      <c r="D17" s="10" t="s">
        <v>19</v>
      </c>
      <c r="E17" s="10" t="s">
        <v>28</v>
      </c>
      <c r="F17" s="10">
        <v>-50.76</v>
      </c>
      <c r="G17" s="10" t="s">
        <v>20</v>
      </c>
      <c r="H17" s="12"/>
      <c r="I17" s="19"/>
      <c r="J17" s="20"/>
    </row>
    <row r="18" ht="15.75" hidden="1" customHeight="1">
      <c r="A18" s="9">
        <v>44578.0</v>
      </c>
      <c r="B18" s="10" t="s">
        <v>7</v>
      </c>
      <c r="C18" s="10" t="s">
        <v>30</v>
      </c>
      <c r="D18" s="10" t="s">
        <v>13</v>
      </c>
      <c r="E18" s="10" t="s">
        <v>28</v>
      </c>
      <c r="F18" s="10">
        <v>-11.0</v>
      </c>
      <c r="G18" s="10" t="s">
        <v>20</v>
      </c>
      <c r="H18" s="12"/>
    </row>
    <row r="19" ht="15.75" hidden="1" customHeight="1">
      <c r="A19" s="9">
        <v>44578.0</v>
      </c>
      <c r="B19" s="10" t="s">
        <v>7</v>
      </c>
      <c r="C19" s="10" t="s">
        <v>31</v>
      </c>
      <c r="D19" s="10" t="s">
        <v>19</v>
      </c>
      <c r="E19" s="10" t="s">
        <v>28</v>
      </c>
      <c r="F19" s="10">
        <v>-27.91</v>
      </c>
      <c r="G19" s="10" t="s">
        <v>20</v>
      </c>
      <c r="H19" s="12"/>
    </row>
    <row r="20" ht="15.75" hidden="1" customHeight="1">
      <c r="A20" s="9">
        <v>44579.0</v>
      </c>
      <c r="B20" s="10" t="s">
        <v>7</v>
      </c>
      <c r="C20" s="10" t="s">
        <v>25</v>
      </c>
      <c r="D20" s="10" t="s">
        <v>13</v>
      </c>
      <c r="E20" s="10" t="s">
        <v>26</v>
      </c>
      <c r="F20" s="10">
        <v>-9.5</v>
      </c>
      <c r="G20" s="10" t="s">
        <v>20</v>
      </c>
      <c r="H20" s="12"/>
    </row>
    <row r="21" ht="15.75" hidden="1" customHeight="1">
      <c r="A21" s="9">
        <v>44581.0</v>
      </c>
      <c r="B21" s="10" t="s">
        <v>7</v>
      </c>
      <c r="C21" s="10" t="s">
        <v>22</v>
      </c>
      <c r="D21" s="10" t="s">
        <v>19</v>
      </c>
      <c r="E21" s="10" t="s">
        <v>10</v>
      </c>
      <c r="F21" s="10">
        <v>-23.55</v>
      </c>
      <c r="G21" s="10" t="s">
        <v>20</v>
      </c>
      <c r="H21" s="12"/>
    </row>
    <row r="22" ht="15.75" hidden="1" customHeight="1">
      <c r="A22" s="9">
        <v>44582.0</v>
      </c>
      <c r="B22" s="10" t="s">
        <v>7</v>
      </c>
      <c r="C22" s="10" t="s">
        <v>32</v>
      </c>
      <c r="D22" s="10" t="s">
        <v>19</v>
      </c>
      <c r="E22" s="10" t="s">
        <v>10</v>
      </c>
      <c r="F22" s="10">
        <v>-10.92</v>
      </c>
      <c r="G22" s="10" t="s">
        <v>20</v>
      </c>
      <c r="H22" s="12"/>
    </row>
    <row r="23" ht="15.75" hidden="1" customHeight="1">
      <c r="A23" s="9">
        <v>44584.0</v>
      </c>
      <c r="B23" s="10" t="s">
        <v>7</v>
      </c>
      <c r="C23" s="10" t="s">
        <v>29</v>
      </c>
      <c r="D23" s="10" t="s">
        <v>19</v>
      </c>
      <c r="E23" s="10" t="s">
        <v>28</v>
      </c>
      <c r="F23" s="10">
        <v>-39.74</v>
      </c>
      <c r="G23" s="10" t="s">
        <v>20</v>
      </c>
      <c r="H23" s="12"/>
    </row>
    <row r="24" ht="15.75" hidden="1" customHeight="1">
      <c r="A24" s="9">
        <v>44584.0</v>
      </c>
      <c r="B24" s="10" t="s">
        <v>7</v>
      </c>
      <c r="C24" s="10" t="s">
        <v>33</v>
      </c>
      <c r="D24" s="10" t="s">
        <v>19</v>
      </c>
      <c r="E24" s="10" t="s">
        <v>10</v>
      </c>
      <c r="F24" s="10">
        <v>-18.32</v>
      </c>
      <c r="G24" s="10" t="s">
        <v>20</v>
      </c>
      <c r="H24" s="12"/>
    </row>
    <row r="25" ht="15.75" hidden="1" customHeight="1">
      <c r="A25" s="9">
        <v>44586.0</v>
      </c>
      <c r="B25" s="10" t="s">
        <v>7</v>
      </c>
      <c r="C25" s="10" t="s">
        <v>34</v>
      </c>
      <c r="D25" s="10" t="s">
        <v>13</v>
      </c>
      <c r="E25" s="10" t="s">
        <v>28</v>
      </c>
      <c r="F25" s="10">
        <v>-4.3</v>
      </c>
      <c r="G25" s="10" t="s">
        <v>20</v>
      </c>
      <c r="H25" s="12"/>
    </row>
    <row r="26" ht="15.75" hidden="1" customHeight="1">
      <c r="A26" s="9">
        <v>44586.0</v>
      </c>
      <c r="B26" s="10" t="s">
        <v>7</v>
      </c>
      <c r="C26" s="10" t="s">
        <v>35</v>
      </c>
      <c r="D26" s="10" t="s">
        <v>13</v>
      </c>
      <c r="E26" s="10" t="s">
        <v>10</v>
      </c>
      <c r="F26" s="10">
        <v>-5.69</v>
      </c>
      <c r="G26" s="10" t="s">
        <v>20</v>
      </c>
      <c r="H26" s="12"/>
    </row>
    <row r="27" ht="15.75" hidden="1" customHeight="1">
      <c r="A27" s="9">
        <v>44589.0</v>
      </c>
      <c r="B27" s="10" t="s">
        <v>7</v>
      </c>
      <c r="C27" s="10" t="s">
        <v>36</v>
      </c>
      <c r="D27" s="10" t="s">
        <v>19</v>
      </c>
      <c r="E27" s="10" t="s">
        <v>28</v>
      </c>
      <c r="F27" s="10">
        <v>-12.09</v>
      </c>
      <c r="G27" s="10" t="s">
        <v>20</v>
      </c>
      <c r="H27" s="12"/>
    </row>
    <row r="28" ht="15.75" hidden="1" customHeight="1">
      <c r="A28" s="9">
        <v>44591.0</v>
      </c>
      <c r="B28" s="10" t="s">
        <v>7</v>
      </c>
      <c r="C28" s="10" t="s">
        <v>29</v>
      </c>
      <c r="D28" s="10" t="s">
        <v>19</v>
      </c>
      <c r="E28" s="10" t="s">
        <v>28</v>
      </c>
      <c r="F28" s="10">
        <v>-36.76</v>
      </c>
      <c r="G28" s="10" t="s">
        <v>20</v>
      </c>
      <c r="H28" s="12"/>
    </row>
    <row r="29" ht="15.75" hidden="1" customHeight="1">
      <c r="A29" s="9">
        <v>44596.0</v>
      </c>
      <c r="B29" s="10" t="s">
        <v>7</v>
      </c>
      <c r="C29" s="10" t="s">
        <v>15</v>
      </c>
      <c r="D29" s="10" t="s">
        <v>16</v>
      </c>
      <c r="E29" s="10" t="s">
        <v>17</v>
      </c>
      <c r="F29" s="13">
        <f> SUM( INDIRECT("$G"&amp;MATCH($G29, $G$1:$G951, 0)) : INDIRECT("$F"&amp;ROW() - 1) ) * -1</f>
        <v>352.47</v>
      </c>
      <c r="G29" s="10" t="s">
        <v>20</v>
      </c>
      <c r="H29" s="14"/>
    </row>
    <row r="30" ht="15.75" hidden="1" customHeight="1">
      <c r="A30" s="15"/>
      <c r="B30" s="15"/>
      <c r="C30" s="15"/>
      <c r="D30" s="15"/>
      <c r="E30" s="15"/>
      <c r="F30" s="15"/>
      <c r="G30" s="15"/>
    </row>
    <row r="31" ht="15.75" hidden="1" customHeight="1">
      <c r="A31" s="16"/>
      <c r="B31" s="16"/>
      <c r="C31" s="16"/>
      <c r="D31" s="16"/>
      <c r="E31" s="16"/>
      <c r="F31" s="16"/>
      <c r="G31" s="16"/>
    </row>
    <row r="32" ht="15.75" hidden="1" customHeight="1">
      <c r="A32" s="17"/>
      <c r="B32" s="17"/>
      <c r="C32" s="17"/>
      <c r="D32" s="17"/>
      <c r="E32" s="17"/>
      <c r="F32" s="17"/>
      <c r="G32" s="17"/>
    </row>
    <row r="33" ht="15.75" hidden="1" customHeight="1">
      <c r="A33" s="9">
        <v>44594.0</v>
      </c>
      <c r="B33" s="10" t="s">
        <v>7</v>
      </c>
      <c r="C33" s="10" t="s">
        <v>27</v>
      </c>
      <c r="D33" s="10" t="s">
        <v>13</v>
      </c>
      <c r="E33" s="10" t="s">
        <v>28</v>
      </c>
      <c r="F33" s="10">
        <v>-12.44</v>
      </c>
      <c r="G33" s="10" t="s">
        <v>37</v>
      </c>
      <c r="H33" s="18" t="s">
        <v>38</v>
      </c>
    </row>
    <row r="34" ht="15.75" hidden="1" customHeight="1">
      <c r="A34" s="9">
        <v>44595.0</v>
      </c>
      <c r="B34" s="10" t="s">
        <v>7</v>
      </c>
      <c r="C34" s="10" t="s">
        <v>31</v>
      </c>
      <c r="D34" s="10" t="s">
        <v>19</v>
      </c>
      <c r="E34" s="10" t="s">
        <v>28</v>
      </c>
      <c r="F34" s="10">
        <v>-34.98</v>
      </c>
      <c r="G34" s="10" t="s">
        <v>37</v>
      </c>
      <c r="H34" s="12"/>
    </row>
    <row r="35" ht="15.75" hidden="1" customHeight="1">
      <c r="A35" s="9">
        <v>44596.0</v>
      </c>
      <c r="B35" s="10" t="s">
        <v>7</v>
      </c>
      <c r="C35" s="10" t="s">
        <v>35</v>
      </c>
      <c r="D35" s="10" t="s">
        <v>13</v>
      </c>
      <c r="E35" s="10" t="s">
        <v>10</v>
      </c>
      <c r="F35" s="10">
        <v>-34.4</v>
      </c>
      <c r="G35" s="10" t="s">
        <v>37</v>
      </c>
      <c r="H35" s="12"/>
    </row>
    <row r="36" ht="15.75" hidden="1" customHeight="1">
      <c r="A36" s="9">
        <v>44596.0</v>
      </c>
      <c r="B36" s="10" t="s">
        <v>7</v>
      </c>
      <c r="C36" s="10" t="s">
        <v>39</v>
      </c>
      <c r="D36" s="10" t="s">
        <v>40</v>
      </c>
      <c r="E36" s="10" t="s">
        <v>41</v>
      </c>
      <c r="F36" s="10">
        <v>-0.82</v>
      </c>
      <c r="G36" s="10" t="s">
        <v>37</v>
      </c>
      <c r="H36" s="12"/>
    </row>
    <row r="37" ht="15.75" hidden="1" customHeight="1">
      <c r="A37" s="9">
        <v>44596.0</v>
      </c>
      <c r="B37" s="10" t="s">
        <v>7</v>
      </c>
      <c r="C37" s="10" t="s">
        <v>42</v>
      </c>
      <c r="D37" s="10" t="s">
        <v>40</v>
      </c>
      <c r="E37" s="10" t="s">
        <v>41</v>
      </c>
      <c r="F37" s="10">
        <v>-4.21</v>
      </c>
      <c r="G37" s="10" t="s">
        <v>37</v>
      </c>
      <c r="H37" s="12"/>
    </row>
    <row r="38" ht="15.75" hidden="1" customHeight="1">
      <c r="A38" s="9">
        <v>44596.0</v>
      </c>
      <c r="B38" s="10" t="s">
        <v>7</v>
      </c>
      <c r="C38" s="10" t="s">
        <v>43</v>
      </c>
      <c r="D38" s="10" t="s">
        <v>40</v>
      </c>
      <c r="E38" s="10" t="s">
        <v>41</v>
      </c>
      <c r="F38" s="10">
        <v>-123.9</v>
      </c>
      <c r="G38" s="10" t="s">
        <v>37</v>
      </c>
      <c r="H38" s="12"/>
    </row>
    <row r="39" ht="15.75" hidden="1" customHeight="1">
      <c r="A39" s="9">
        <v>44596.0</v>
      </c>
      <c r="B39" s="10" t="s">
        <v>7</v>
      </c>
      <c r="C39" s="10" t="s">
        <v>44</v>
      </c>
      <c r="D39" s="10" t="s">
        <v>40</v>
      </c>
      <c r="E39" s="10" t="s">
        <v>41</v>
      </c>
      <c r="F39" s="10">
        <v>-1.01</v>
      </c>
      <c r="G39" s="10" t="s">
        <v>37</v>
      </c>
      <c r="H39" s="12"/>
    </row>
    <row r="40" ht="15.75" hidden="1" customHeight="1">
      <c r="A40" s="9">
        <v>44596.0</v>
      </c>
      <c r="B40" s="10" t="s">
        <v>7</v>
      </c>
      <c r="C40" s="10" t="s">
        <v>45</v>
      </c>
      <c r="D40" s="10" t="s">
        <v>40</v>
      </c>
      <c r="E40" s="10" t="s">
        <v>41</v>
      </c>
      <c r="F40" s="10">
        <v>-5.16</v>
      </c>
      <c r="G40" s="10" t="s">
        <v>37</v>
      </c>
      <c r="H40" s="12"/>
    </row>
    <row r="41" ht="15.75" hidden="1" customHeight="1">
      <c r="A41" s="9">
        <v>44596.0</v>
      </c>
      <c r="B41" s="10" t="s">
        <v>7</v>
      </c>
      <c r="C41" s="10" t="s">
        <v>46</v>
      </c>
      <c r="D41" s="10" t="s">
        <v>40</v>
      </c>
      <c r="E41" s="10" t="s">
        <v>41</v>
      </c>
      <c r="F41" s="10">
        <v>-152.0</v>
      </c>
      <c r="G41" s="10" t="s">
        <v>37</v>
      </c>
      <c r="H41" s="12"/>
    </row>
    <row r="42" ht="15.75" hidden="1" customHeight="1">
      <c r="A42" s="9">
        <v>44597.0</v>
      </c>
      <c r="B42" s="10" t="s">
        <v>7</v>
      </c>
      <c r="C42" s="10" t="s">
        <v>47</v>
      </c>
      <c r="D42" s="10" t="s">
        <v>13</v>
      </c>
      <c r="E42" s="10" t="s">
        <v>10</v>
      </c>
      <c r="F42" s="10">
        <v>-8.0</v>
      </c>
      <c r="G42" s="10" t="s">
        <v>37</v>
      </c>
      <c r="H42" s="12"/>
    </row>
    <row r="43" ht="15.75" hidden="1" customHeight="1">
      <c r="A43" s="9">
        <v>44605.0</v>
      </c>
      <c r="B43" s="10" t="s">
        <v>7</v>
      </c>
      <c r="C43" s="10" t="s">
        <v>48</v>
      </c>
      <c r="D43" s="6" t="s">
        <v>9</v>
      </c>
      <c r="E43" s="10" t="s">
        <v>10</v>
      </c>
      <c r="F43" s="10">
        <v>-22.67</v>
      </c>
      <c r="G43" s="10" t="s">
        <v>37</v>
      </c>
      <c r="H43" s="12"/>
    </row>
    <row r="44" ht="15.75" hidden="1" customHeight="1">
      <c r="A44" s="9">
        <v>44606.0</v>
      </c>
      <c r="B44" s="10" t="s">
        <v>7</v>
      </c>
      <c r="C44" s="10" t="s">
        <v>49</v>
      </c>
      <c r="D44" s="10" t="s">
        <v>50</v>
      </c>
      <c r="E44" s="10" t="s">
        <v>10</v>
      </c>
      <c r="F44" s="10">
        <v>-28.66</v>
      </c>
      <c r="G44" s="10" t="s">
        <v>37</v>
      </c>
      <c r="H44" s="12"/>
    </row>
    <row r="45" ht="15.75" hidden="1" customHeight="1">
      <c r="A45" s="9">
        <v>44598.0</v>
      </c>
      <c r="B45" s="10" t="s">
        <v>7</v>
      </c>
      <c r="C45" s="10" t="s">
        <v>15</v>
      </c>
      <c r="D45" s="10" t="s">
        <v>51</v>
      </c>
      <c r="E45" s="10" t="s">
        <v>17</v>
      </c>
      <c r="F45" s="10">
        <v>48.72</v>
      </c>
      <c r="G45" s="10" t="s">
        <v>37</v>
      </c>
      <c r="H45" s="12"/>
    </row>
    <row r="46" ht="15.75" hidden="1" customHeight="1">
      <c r="A46" s="9">
        <v>44628.0</v>
      </c>
      <c r="B46" s="10" t="s">
        <v>7</v>
      </c>
      <c r="C46" s="10" t="s">
        <v>15</v>
      </c>
      <c r="D46" s="10" t="s">
        <v>16</v>
      </c>
      <c r="E46" s="10" t="s">
        <v>17</v>
      </c>
      <c r="F46" s="13">
        <f> SUM( INDIRECT("$G"&amp;MATCH($G46, $G$1:$G951, 0)) : INDIRECT("$F"&amp;ROW() - 1) ) * -1</f>
        <v>379.53</v>
      </c>
      <c r="G46" s="10" t="s">
        <v>37</v>
      </c>
      <c r="H46" s="14"/>
    </row>
    <row r="47" ht="15.75" hidden="1" customHeight="1">
      <c r="A47" s="15"/>
      <c r="B47" s="15"/>
      <c r="C47" s="15"/>
      <c r="D47" s="15"/>
      <c r="E47" s="15"/>
      <c r="F47" s="15"/>
      <c r="G47" s="15"/>
    </row>
    <row r="48" ht="15.75" hidden="1" customHeight="1">
      <c r="A48" s="16"/>
      <c r="B48" s="16"/>
      <c r="C48" s="16"/>
      <c r="D48" s="16"/>
      <c r="E48" s="16"/>
      <c r="F48" s="16"/>
      <c r="G48" s="16"/>
    </row>
    <row r="49" ht="15.75" hidden="1" customHeight="1">
      <c r="A49" s="17"/>
      <c r="B49" s="17"/>
      <c r="C49" s="17"/>
      <c r="D49" s="17"/>
      <c r="E49" s="17"/>
      <c r="F49" s="17"/>
      <c r="G49" s="17"/>
    </row>
    <row r="50" ht="15.75" hidden="1" customHeight="1">
      <c r="A50" s="9">
        <v>44606.0</v>
      </c>
      <c r="B50" s="10" t="s">
        <v>7</v>
      </c>
      <c r="C50" s="10" t="s">
        <v>52</v>
      </c>
      <c r="D50" s="10" t="s">
        <v>50</v>
      </c>
      <c r="E50" s="10" t="s">
        <v>10</v>
      </c>
      <c r="F50" s="10">
        <v>-28.66</v>
      </c>
      <c r="G50" s="10" t="s">
        <v>53</v>
      </c>
      <c r="H50" s="18" t="s">
        <v>54</v>
      </c>
    </row>
    <row r="51" ht="15.75" hidden="1" customHeight="1">
      <c r="A51" s="9">
        <v>44627.0</v>
      </c>
      <c r="B51" s="10" t="s">
        <v>7</v>
      </c>
      <c r="C51" s="10" t="s">
        <v>27</v>
      </c>
      <c r="D51" s="10" t="s">
        <v>13</v>
      </c>
      <c r="E51" s="10" t="s">
        <v>28</v>
      </c>
      <c r="F51" s="10">
        <v>-12.98</v>
      </c>
      <c r="G51" s="10" t="s">
        <v>53</v>
      </c>
      <c r="H51" s="12"/>
    </row>
    <row r="52" ht="15.75" hidden="1" customHeight="1">
      <c r="A52" s="9">
        <v>44637.0</v>
      </c>
      <c r="B52" s="10" t="s">
        <v>7</v>
      </c>
      <c r="C52" s="10" t="s">
        <v>55</v>
      </c>
      <c r="D52" s="10" t="s">
        <v>13</v>
      </c>
      <c r="E52" s="10" t="s">
        <v>28</v>
      </c>
      <c r="F52" s="10">
        <v>-4.0</v>
      </c>
      <c r="G52" s="10" t="s">
        <v>53</v>
      </c>
      <c r="H52" s="12"/>
    </row>
    <row r="53" ht="15.75" hidden="1" customHeight="1">
      <c r="A53" s="9">
        <v>44639.0</v>
      </c>
      <c r="B53" s="10" t="s">
        <v>7</v>
      </c>
      <c r="C53" s="10" t="s">
        <v>56</v>
      </c>
      <c r="D53" s="10" t="s">
        <v>50</v>
      </c>
      <c r="E53" s="10" t="s">
        <v>28</v>
      </c>
      <c r="F53" s="10">
        <v>-85.0</v>
      </c>
      <c r="G53" s="10" t="s">
        <v>53</v>
      </c>
      <c r="H53" s="12"/>
    </row>
    <row r="54" ht="15.75" hidden="1" customHeight="1">
      <c r="A54" s="9">
        <v>44639.0</v>
      </c>
      <c r="B54" s="10" t="s">
        <v>7</v>
      </c>
      <c r="C54" s="10" t="s">
        <v>57</v>
      </c>
      <c r="D54" s="10" t="s">
        <v>19</v>
      </c>
      <c r="E54" s="10" t="s">
        <v>10</v>
      </c>
      <c r="F54" s="10">
        <v>-25.81</v>
      </c>
      <c r="G54" s="10" t="s">
        <v>53</v>
      </c>
      <c r="H54" s="12"/>
    </row>
    <row r="55" ht="15.75" hidden="1" customHeight="1">
      <c r="A55" s="9">
        <v>44639.0</v>
      </c>
      <c r="B55" s="10" t="s">
        <v>7</v>
      </c>
      <c r="C55" s="10" t="s">
        <v>25</v>
      </c>
      <c r="D55" s="10" t="s">
        <v>13</v>
      </c>
      <c r="E55" s="10" t="s">
        <v>10</v>
      </c>
      <c r="F55" s="10">
        <v>-8.0</v>
      </c>
      <c r="G55" s="10" t="s">
        <v>53</v>
      </c>
      <c r="H55" s="12"/>
    </row>
    <row r="56" ht="15.75" hidden="1" customHeight="1">
      <c r="A56" s="9">
        <v>44639.0</v>
      </c>
      <c r="B56" s="10" t="s">
        <v>7</v>
      </c>
      <c r="C56" s="10" t="s">
        <v>58</v>
      </c>
      <c r="D56" s="10" t="s">
        <v>13</v>
      </c>
      <c r="E56" s="10" t="s">
        <v>10</v>
      </c>
      <c r="F56" s="10">
        <v>-10.9</v>
      </c>
      <c r="G56" s="10" t="s">
        <v>53</v>
      </c>
      <c r="H56" s="12"/>
    </row>
    <row r="57" ht="15.75" hidden="1" customHeight="1">
      <c r="A57" s="9">
        <v>44639.0</v>
      </c>
      <c r="B57" s="10" t="s">
        <v>7</v>
      </c>
      <c r="C57" s="10" t="s">
        <v>59</v>
      </c>
      <c r="D57" s="6" t="s">
        <v>9</v>
      </c>
      <c r="E57" s="10" t="s">
        <v>10</v>
      </c>
      <c r="F57" s="10">
        <v>-19.9</v>
      </c>
      <c r="G57" s="10" t="s">
        <v>53</v>
      </c>
      <c r="H57" s="12"/>
    </row>
    <row r="58" ht="15.75" hidden="1" customHeight="1">
      <c r="A58" s="9">
        <v>44640.0</v>
      </c>
      <c r="B58" s="10" t="s">
        <v>7</v>
      </c>
      <c r="C58" s="10" t="s">
        <v>60</v>
      </c>
      <c r="D58" s="10" t="s">
        <v>13</v>
      </c>
      <c r="E58" s="10" t="s">
        <v>28</v>
      </c>
      <c r="F58" s="10">
        <v>-5.0</v>
      </c>
      <c r="G58" s="10" t="s">
        <v>53</v>
      </c>
      <c r="H58" s="12"/>
    </row>
    <row r="59" ht="15.75" hidden="1" customHeight="1">
      <c r="A59" s="9">
        <v>44640.0</v>
      </c>
      <c r="B59" s="10" t="s">
        <v>7</v>
      </c>
      <c r="C59" s="10" t="s">
        <v>61</v>
      </c>
      <c r="D59" s="10" t="s">
        <v>13</v>
      </c>
      <c r="E59" s="10" t="s">
        <v>28</v>
      </c>
      <c r="F59" s="10">
        <v>-12.0</v>
      </c>
      <c r="G59" s="10" t="s">
        <v>53</v>
      </c>
      <c r="H59" s="12"/>
    </row>
    <row r="60" ht="15.75" hidden="1" customHeight="1">
      <c r="A60" s="9">
        <v>44640.0</v>
      </c>
      <c r="B60" s="10" t="s">
        <v>7</v>
      </c>
      <c r="C60" s="10" t="s">
        <v>62</v>
      </c>
      <c r="D60" s="10" t="s">
        <v>13</v>
      </c>
      <c r="E60" s="10" t="s">
        <v>28</v>
      </c>
      <c r="F60" s="10">
        <v>-10.15</v>
      </c>
      <c r="G60" s="10" t="s">
        <v>53</v>
      </c>
      <c r="H60" s="12"/>
    </row>
    <row r="61" ht="15.75" hidden="1" customHeight="1">
      <c r="A61" s="9">
        <v>44640.0</v>
      </c>
      <c r="B61" s="10" t="s">
        <v>7</v>
      </c>
      <c r="C61" s="10" t="s">
        <v>29</v>
      </c>
      <c r="D61" s="10" t="s">
        <v>19</v>
      </c>
      <c r="E61" s="10" t="s">
        <v>10</v>
      </c>
      <c r="F61" s="10">
        <v>-12.14</v>
      </c>
      <c r="G61" s="10" t="s">
        <v>53</v>
      </c>
      <c r="H61" s="12"/>
    </row>
    <row r="62" ht="15.75" hidden="1" customHeight="1">
      <c r="A62" s="9">
        <v>44641.0</v>
      </c>
      <c r="B62" s="10" t="s">
        <v>7</v>
      </c>
      <c r="C62" s="10" t="s">
        <v>63</v>
      </c>
      <c r="D62" s="10" t="s">
        <v>19</v>
      </c>
      <c r="E62" s="10" t="s">
        <v>10</v>
      </c>
      <c r="F62" s="10">
        <v>-44.55</v>
      </c>
      <c r="G62" s="10" t="s">
        <v>53</v>
      </c>
      <c r="H62" s="12"/>
    </row>
    <row r="63" ht="15.75" hidden="1" customHeight="1">
      <c r="A63" s="9">
        <v>44642.0</v>
      </c>
      <c r="B63" s="10" t="s">
        <v>7</v>
      </c>
      <c r="C63" s="10" t="s">
        <v>64</v>
      </c>
      <c r="D63" s="10" t="s">
        <v>19</v>
      </c>
      <c r="E63" s="10" t="s">
        <v>10</v>
      </c>
      <c r="F63" s="10">
        <v>-22.75</v>
      </c>
      <c r="G63" s="10" t="s">
        <v>53</v>
      </c>
      <c r="H63" s="12"/>
    </row>
    <row r="64" ht="15.75" hidden="1" customHeight="1">
      <c r="A64" s="9">
        <v>44644.0</v>
      </c>
      <c r="B64" s="10" t="s">
        <v>7</v>
      </c>
      <c r="C64" s="10" t="s">
        <v>27</v>
      </c>
      <c r="D64" s="10" t="s">
        <v>13</v>
      </c>
      <c r="E64" s="10" t="s">
        <v>28</v>
      </c>
      <c r="F64" s="10">
        <v>-10.0</v>
      </c>
      <c r="G64" s="10" t="s">
        <v>53</v>
      </c>
      <c r="H64" s="12"/>
    </row>
    <row r="65" ht="15.75" hidden="1" customHeight="1">
      <c r="A65" s="9">
        <v>44659.0</v>
      </c>
      <c r="B65" s="10" t="s">
        <v>7</v>
      </c>
      <c r="C65" s="10" t="s">
        <v>15</v>
      </c>
      <c r="D65" s="10" t="s">
        <v>16</v>
      </c>
      <c r="E65" s="10" t="s">
        <v>17</v>
      </c>
      <c r="F65" s="13">
        <f> SUM( INDIRECT("$G"&amp;MATCH($G65, $G$1:$G951, 0)) : INDIRECT("$F"&amp;ROW() - 1) ) * -1</f>
        <v>311.84</v>
      </c>
      <c r="G65" s="10" t="s">
        <v>53</v>
      </c>
      <c r="H65" s="14"/>
    </row>
    <row r="66" ht="15.75" hidden="1" customHeight="1">
      <c r="A66" s="15"/>
      <c r="B66" s="15"/>
      <c r="C66" s="15"/>
      <c r="D66" s="15"/>
      <c r="E66" s="15"/>
      <c r="F66" s="15"/>
      <c r="G66" s="15"/>
    </row>
    <row r="67" ht="15.75" hidden="1" customHeight="1">
      <c r="A67" s="16"/>
      <c r="B67" s="16"/>
      <c r="C67" s="16"/>
      <c r="D67" s="16"/>
      <c r="E67" s="16"/>
      <c r="F67" s="16"/>
      <c r="G67" s="16"/>
    </row>
    <row r="68" ht="15.75" hidden="1" customHeight="1">
      <c r="A68" s="17"/>
      <c r="B68" s="17"/>
      <c r="C68" s="17"/>
      <c r="D68" s="17"/>
      <c r="E68" s="17"/>
      <c r="F68" s="17"/>
      <c r="G68" s="17"/>
    </row>
    <row r="69" ht="15.75" hidden="1" customHeight="1">
      <c r="A69" s="9">
        <v>44606.0</v>
      </c>
      <c r="B69" s="10" t="s">
        <v>7</v>
      </c>
      <c r="C69" s="10" t="s">
        <v>65</v>
      </c>
      <c r="D69" s="10" t="s">
        <v>50</v>
      </c>
      <c r="E69" s="10" t="s">
        <v>10</v>
      </c>
      <c r="F69" s="10">
        <v>-28.65</v>
      </c>
      <c r="G69" s="10" t="s">
        <v>66</v>
      </c>
      <c r="H69" s="18" t="s">
        <v>67</v>
      </c>
    </row>
    <row r="70" ht="15.75" hidden="1" customHeight="1">
      <c r="A70" s="9">
        <v>44639.0</v>
      </c>
      <c r="B70" s="10" t="s">
        <v>7</v>
      </c>
      <c r="C70" s="10" t="s">
        <v>68</v>
      </c>
      <c r="D70" s="10" t="s">
        <v>50</v>
      </c>
      <c r="E70" s="10" t="s">
        <v>28</v>
      </c>
      <c r="F70" s="10">
        <v>-85.0</v>
      </c>
      <c r="G70" s="10" t="s">
        <v>66</v>
      </c>
      <c r="H70" s="12"/>
    </row>
    <row r="71" ht="15.75" hidden="1" customHeight="1">
      <c r="A71" s="9">
        <v>44653.0</v>
      </c>
      <c r="B71" s="10" t="s">
        <v>7</v>
      </c>
      <c r="C71" s="10" t="s">
        <v>48</v>
      </c>
      <c r="D71" s="6" t="s">
        <v>9</v>
      </c>
      <c r="E71" s="10" t="s">
        <v>10</v>
      </c>
      <c r="F71" s="10">
        <v>-14.86</v>
      </c>
      <c r="G71" s="10" t="s">
        <v>66</v>
      </c>
      <c r="H71" s="12"/>
    </row>
    <row r="72" ht="15.75" hidden="1" customHeight="1">
      <c r="A72" s="9">
        <v>44653.0</v>
      </c>
      <c r="B72" s="10" t="s">
        <v>7</v>
      </c>
      <c r="C72" s="10" t="s">
        <v>69</v>
      </c>
      <c r="D72" s="10" t="s">
        <v>13</v>
      </c>
      <c r="E72" s="10" t="s">
        <v>10</v>
      </c>
      <c r="F72" s="10">
        <v>-6.0</v>
      </c>
      <c r="G72" s="10" t="s">
        <v>66</v>
      </c>
      <c r="H72" s="12"/>
    </row>
    <row r="73" ht="15.75" hidden="1" customHeight="1">
      <c r="A73" s="9">
        <v>44653.0</v>
      </c>
      <c r="B73" s="10" t="s">
        <v>7</v>
      </c>
      <c r="C73" s="10" t="s">
        <v>69</v>
      </c>
      <c r="D73" s="10" t="s">
        <v>13</v>
      </c>
      <c r="E73" s="10" t="s">
        <v>10</v>
      </c>
      <c r="F73" s="10">
        <v>-8.25</v>
      </c>
      <c r="G73" s="10" t="s">
        <v>66</v>
      </c>
      <c r="H73" s="12"/>
    </row>
    <row r="74" ht="15.75" hidden="1" customHeight="1">
      <c r="A74" s="9">
        <v>44654.0</v>
      </c>
      <c r="B74" s="10" t="s">
        <v>7</v>
      </c>
      <c r="C74" s="10" t="s">
        <v>48</v>
      </c>
      <c r="D74" s="6" t="s">
        <v>9</v>
      </c>
      <c r="E74" s="10" t="s">
        <v>10</v>
      </c>
      <c r="F74" s="10">
        <v>-18.83</v>
      </c>
      <c r="G74" s="10" t="s">
        <v>66</v>
      </c>
      <c r="H74" s="12"/>
    </row>
    <row r="75" ht="15.75" hidden="1" customHeight="1">
      <c r="A75" s="9">
        <v>44654.0</v>
      </c>
      <c r="B75" s="10" t="s">
        <v>7</v>
      </c>
      <c r="C75" s="10" t="s">
        <v>29</v>
      </c>
      <c r="D75" s="10" t="s">
        <v>19</v>
      </c>
      <c r="E75" s="10" t="s">
        <v>28</v>
      </c>
      <c r="F75" s="10">
        <v>-22.25</v>
      </c>
      <c r="G75" s="10" t="s">
        <v>66</v>
      </c>
      <c r="H75" s="12"/>
    </row>
    <row r="76" ht="15.75" hidden="1" customHeight="1">
      <c r="A76" s="9">
        <v>44654.0</v>
      </c>
      <c r="B76" s="10" t="s">
        <v>7</v>
      </c>
      <c r="C76" s="10" t="s">
        <v>70</v>
      </c>
      <c r="D76" s="10" t="s">
        <v>19</v>
      </c>
      <c r="E76" s="10" t="s">
        <v>10</v>
      </c>
      <c r="F76" s="10">
        <v>-10.58</v>
      </c>
      <c r="G76" s="10" t="s">
        <v>66</v>
      </c>
      <c r="H76" s="12"/>
    </row>
    <row r="77" ht="15.75" hidden="1" customHeight="1">
      <c r="A77" s="9">
        <v>44655.0</v>
      </c>
      <c r="B77" s="10" t="s">
        <v>7</v>
      </c>
      <c r="C77" s="10" t="s">
        <v>71</v>
      </c>
      <c r="D77" s="10" t="s">
        <v>13</v>
      </c>
      <c r="E77" s="10" t="s">
        <v>28</v>
      </c>
      <c r="F77" s="10">
        <v>-7.0</v>
      </c>
      <c r="G77" s="10" t="s">
        <v>66</v>
      </c>
      <c r="H77" s="12"/>
    </row>
    <row r="78" ht="15.75" hidden="1" customHeight="1">
      <c r="A78" s="9">
        <v>44658.0</v>
      </c>
      <c r="B78" s="10" t="s">
        <v>7</v>
      </c>
      <c r="C78" s="10" t="s">
        <v>32</v>
      </c>
      <c r="D78" s="10" t="s">
        <v>19</v>
      </c>
      <c r="E78" s="10" t="s">
        <v>10</v>
      </c>
      <c r="F78" s="10">
        <v>-14.91</v>
      </c>
      <c r="G78" s="10" t="s">
        <v>66</v>
      </c>
      <c r="H78" s="12"/>
    </row>
    <row r="79" ht="15.75" hidden="1" customHeight="1">
      <c r="A79" s="9">
        <v>44659.0</v>
      </c>
      <c r="B79" s="10" t="s">
        <v>7</v>
      </c>
      <c r="C79" s="10" t="s">
        <v>72</v>
      </c>
      <c r="D79" s="10" t="s">
        <v>73</v>
      </c>
      <c r="E79" s="21" t="s">
        <v>26</v>
      </c>
      <c r="F79" s="10">
        <v>-333.66</v>
      </c>
      <c r="G79" s="10" t="s">
        <v>66</v>
      </c>
      <c r="H79" s="12"/>
    </row>
    <row r="80" ht="15.75" hidden="1" customHeight="1">
      <c r="A80" s="9">
        <v>44660.0</v>
      </c>
      <c r="B80" s="10" t="s">
        <v>7</v>
      </c>
      <c r="C80" s="10" t="s">
        <v>25</v>
      </c>
      <c r="D80" s="10" t="s">
        <v>13</v>
      </c>
      <c r="E80" s="10" t="s">
        <v>28</v>
      </c>
      <c r="F80" s="10">
        <v>-8.5</v>
      </c>
      <c r="G80" s="10" t="s">
        <v>66</v>
      </c>
      <c r="H80" s="12"/>
    </row>
    <row r="81" ht="15.75" hidden="1" customHeight="1">
      <c r="A81" s="9">
        <v>44665.0</v>
      </c>
      <c r="B81" s="10" t="s">
        <v>7</v>
      </c>
      <c r="C81" s="10" t="s">
        <v>27</v>
      </c>
      <c r="D81" s="10" t="s">
        <v>13</v>
      </c>
      <c r="E81" s="10" t="s">
        <v>28</v>
      </c>
      <c r="F81" s="10">
        <v>-10.02</v>
      </c>
      <c r="G81" s="10" t="s">
        <v>66</v>
      </c>
      <c r="H81" s="12"/>
    </row>
    <row r="82" ht="15.75" hidden="1" customHeight="1">
      <c r="A82" s="9">
        <v>44667.0</v>
      </c>
      <c r="B82" s="10" t="s">
        <v>7</v>
      </c>
      <c r="C82" s="10" t="s">
        <v>74</v>
      </c>
      <c r="D82" s="10" t="s">
        <v>73</v>
      </c>
      <c r="E82" s="10" t="s">
        <v>26</v>
      </c>
      <c r="F82" s="10">
        <v>-25.05</v>
      </c>
      <c r="G82" s="10" t="s">
        <v>66</v>
      </c>
      <c r="H82" s="12"/>
    </row>
    <row r="83" ht="15.75" hidden="1" customHeight="1">
      <c r="A83" s="9">
        <v>44668.0</v>
      </c>
      <c r="B83" s="10" t="s">
        <v>7</v>
      </c>
      <c r="C83" s="10" t="s">
        <v>29</v>
      </c>
      <c r="D83" s="10" t="s">
        <v>19</v>
      </c>
      <c r="E83" s="10" t="s">
        <v>28</v>
      </c>
      <c r="F83" s="10">
        <v>-17.05</v>
      </c>
      <c r="G83" s="10" t="s">
        <v>66</v>
      </c>
      <c r="H83" s="12"/>
    </row>
    <row r="84" ht="15.75" hidden="1" customHeight="1">
      <c r="A84" s="9">
        <v>44671.0</v>
      </c>
      <c r="B84" s="10" t="s">
        <v>7</v>
      </c>
      <c r="C84" s="10" t="s">
        <v>75</v>
      </c>
      <c r="D84" s="10" t="s">
        <v>76</v>
      </c>
      <c r="E84" s="10" t="s">
        <v>10</v>
      </c>
      <c r="F84" s="10">
        <v>-24.9</v>
      </c>
      <c r="G84" s="10" t="s">
        <v>66</v>
      </c>
      <c r="H84" s="12"/>
    </row>
    <row r="85" ht="15.75" hidden="1" customHeight="1">
      <c r="A85" s="9">
        <v>44672.0</v>
      </c>
      <c r="B85" s="10" t="s">
        <v>7</v>
      </c>
      <c r="C85" s="10" t="s">
        <v>77</v>
      </c>
      <c r="D85" s="10" t="s">
        <v>78</v>
      </c>
      <c r="E85" s="10" t="s">
        <v>41</v>
      </c>
      <c r="F85" s="10">
        <v>-113.5</v>
      </c>
      <c r="G85" s="10" t="s">
        <v>66</v>
      </c>
      <c r="H85" s="12"/>
    </row>
    <row r="86" ht="15.75" hidden="1" customHeight="1">
      <c r="A86" s="9">
        <v>44672.0</v>
      </c>
      <c r="B86" s="10" t="s">
        <v>7</v>
      </c>
      <c r="C86" s="10" t="s">
        <v>31</v>
      </c>
      <c r="D86" s="10" t="s">
        <v>19</v>
      </c>
      <c r="E86" s="10" t="s">
        <v>28</v>
      </c>
      <c r="F86" s="10">
        <v>-19.92</v>
      </c>
      <c r="G86" s="10" t="s">
        <v>66</v>
      </c>
      <c r="H86" s="12"/>
    </row>
    <row r="87" ht="15.75" hidden="1" customHeight="1">
      <c r="A87" s="9">
        <v>44674.0</v>
      </c>
      <c r="B87" s="10" t="s">
        <v>7</v>
      </c>
      <c r="C87" s="10" t="s">
        <v>79</v>
      </c>
      <c r="D87" s="10" t="s">
        <v>13</v>
      </c>
      <c r="E87" s="10" t="s">
        <v>10</v>
      </c>
      <c r="F87" s="10">
        <v>-10.0</v>
      </c>
      <c r="G87" s="10" t="s">
        <v>66</v>
      </c>
      <c r="H87" s="12"/>
    </row>
    <row r="88" ht="15.75" hidden="1" customHeight="1">
      <c r="A88" s="9">
        <v>44659.0</v>
      </c>
      <c r="B88" s="10" t="s">
        <v>7</v>
      </c>
      <c r="C88" s="10" t="s">
        <v>15</v>
      </c>
      <c r="D88" s="10" t="s">
        <v>51</v>
      </c>
      <c r="E88" s="10" t="s">
        <v>17</v>
      </c>
      <c r="F88" s="10">
        <v>201.42</v>
      </c>
      <c r="G88" s="10" t="s">
        <v>66</v>
      </c>
      <c r="H88" s="12"/>
    </row>
    <row r="89" ht="15.75" hidden="1" customHeight="1">
      <c r="A89" s="9">
        <v>44660.0</v>
      </c>
      <c r="B89" s="10" t="s">
        <v>7</v>
      </c>
      <c r="C89" s="10" t="s">
        <v>15</v>
      </c>
      <c r="D89" s="10" t="s">
        <v>51</v>
      </c>
      <c r="E89" s="10" t="s">
        <v>17</v>
      </c>
      <c r="F89" s="10">
        <v>0.04</v>
      </c>
      <c r="G89" s="10" t="s">
        <v>66</v>
      </c>
      <c r="H89" s="12"/>
    </row>
    <row r="90" ht="15.75" hidden="1" customHeight="1">
      <c r="A90" s="9">
        <v>44660.0</v>
      </c>
      <c r="B90" s="10" t="s">
        <v>7</v>
      </c>
      <c r="C90" s="10" t="s">
        <v>15</v>
      </c>
      <c r="D90" s="10" t="s">
        <v>51</v>
      </c>
      <c r="E90" s="10" t="s">
        <v>17</v>
      </c>
      <c r="F90" s="10">
        <v>132.2</v>
      </c>
      <c r="G90" s="10" t="s">
        <v>66</v>
      </c>
      <c r="H90" s="12"/>
    </row>
    <row r="91" ht="15.75" hidden="1" customHeight="1">
      <c r="A91" s="9">
        <v>44664.0</v>
      </c>
      <c r="B91" s="10" t="s">
        <v>7</v>
      </c>
      <c r="C91" s="10" t="s">
        <v>15</v>
      </c>
      <c r="D91" s="10" t="s">
        <v>51</v>
      </c>
      <c r="E91" s="10" t="s">
        <v>17</v>
      </c>
      <c r="F91" s="10">
        <v>126.31</v>
      </c>
      <c r="G91" s="10" t="s">
        <v>66</v>
      </c>
      <c r="H91" s="12"/>
    </row>
    <row r="92" ht="15.75" hidden="1" customHeight="1">
      <c r="A92" s="9">
        <v>44685.0</v>
      </c>
      <c r="B92" s="10" t="s">
        <v>7</v>
      </c>
      <c r="C92" s="10" t="s">
        <v>15</v>
      </c>
      <c r="D92" s="10" t="s">
        <v>16</v>
      </c>
      <c r="E92" s="10" t="s">
        <v>17</v>
      </c>
      <c r="F92" s="13">
        <f> SUM( INDIRECT("$G"&amp;MATCH($G92, $G$1:$G951, 0)) : INDIRECT("$F"&amp;ROW() - 1) ) * -1</f>
        <v>318.96</v>
      </c>
      <c r="G92" s="10" t="s">
        <v>66</v>
      </c>
      <c r="H92" s="14"/>
    </row>
    <row r="93" ht="15.75" hidden="1" customHeight="1">
      <c r="A93" s="15"/>
      <c r="B93" s="15"/>
      <c r="C93" s="15"/>
      <c r="D93" s="15"/>
      <c r="E93" s="15"/>
      <c r="F93" s="15"/>
      <c r="G93" s="15"/>
    </row>
    <row r="94" ht="15.75" hidden="1" customHeight="1">
      <c r="A94" s="16"/>
      <c r="B94" s="16"/>
      <c r="C94" s="16"/>
      <c r="D94" s="16"/>
      <c r="E94" s="16"/>
      <c r="F94" s="16"/>
      <c r="G94" s="16"/>
    </row>
    <row r="95" ht="15.75" hidden="1" customHeight="1">
      <c r="A95" s="17"/>
      <c r="B95" s="17"/>
      <c r="C95" s="17"/>
      <c r="D95" s="17"/>
      <c r="E95" s="17"/>
      <c r="F95" s="17"/>
      <c r="G95" s="17"/>
    </row>
    <row r="96" ht="15.75" hidden="1" customHeight="1">
      <c r="A96" s="9">
        <v>44689.0</v>
      </c>
      <c r="B96" s="10" t="s">
        <v>7</v>
      </c>
      <c r="C96" s="10" t="s">
        <v>80</v>
      </c>
      <c r="D96" s="10" t="s">
        <v>73</v>
      </c>
      <c r="E96" s="21" t="s">
        <v>26</v>
      </c>
      <c r="F96" s="10">
        <v>-362.22</v>
      </c>
      <c r="G96" s="10" t="s">
        <v>81</v>
      </c>
      <c r="H96" s="18" t="s">
        <v>82</v>
      </c>
    </row>
    <row r="97" ht="15.75" hidden="1" customHeight="1">
      <c r="A97" s="9">
        <v>44695.0</v>
      </c>
      <c r="B97" s="10" t="s">
        <v>7</v>
      </c>
      <c r="C97" s="10" t="s">
        <v>83</v>
      </c>
      <c r="D97" s="10" t="s">
        <v>84</v>
      </c>
      <c r="E97" s="10" t="s">
        <v>28</v>
      </c>
      <c r="F97" s="10">
        <v>-35.19</v>
      </c>
      <c r="G97" s="10" t="s">
        <v>81</v>
      </c>
      <c r="H97" s="12"/>
    </row>
    <row r="98" ht="15.75" hidden="1" customHeight="1">
      <c r="A98" s="9">
        <v>44696.0</v>
      </c>
      <c r="B98" s="10" t="s">
        <v>7</v>
      </c>
      <c r="C98" s="10" t="s">
        <v>85</v>
      </c>
      <c r="D98" s="10" t="s">
        <v>19</v>
      </c>
      <c r="E98" s="10" t="s">
        <v>10</v>
      </c>
      <c r="F98" s="10">
        <v>-132.34</v>
      </c>
      <c r="G98" s="10" t="s">
        <v>81</v>
      </c>
      <c r="H98" s="12"/>
    </row>
    <row r="99" ht="15.75" hidden="1" customHeight="1">
      <c r="A99" s="9">
        <v>44697.0</v>
      </c>
      <c r="B99" s="10" t="s">
        <v>7</v>
      </c>
      <c r="C99" s="10" t="s">
        <v>83</v>
      </c>
      <c r="D99" s="10" t="s">
        <v>84</v>
      </c>
      <c r="E99" s="10" t="s">
        <v>28</v>
      </c>
      <c r="F99" s="10">
        <v>-10.35</v>
      </c>
      <c r="G99" s="10" t="s">
        <v>81</v>
      </c>
      <c r="H99" s="12"/>
    </row>
    <row r="100" ht="15.75" hidden="1" customHeight="1">
      <c r="A100" s="9">
        <v>44698.0</v>
      </c>
      <c r="B100" s="10" t="s">
        <v>7</v>
      </c>
      <c r="C100" s="10" t="s">
        <v>83</v>
      </c>
      <c r="D100" s="10" t="s">
        <v>84</v>
      </c>
      <c r="E100" s="10" t="s">
        <v>28</v>
      </c>
      <c r="F100" s="10">
        <v>-6.21</v>
      </c>
      <c r="G100" s="10" t="s">
        <v>81</v>
      </c>
      <c r="H100" s="12"/>
    </row>
    <row r="101" ht="15.75" hidden="1" customHeight="1">
      <c r="A101" s="9">
        <v>44704.0</v>
      </c>
      <c r="B101" s="10" t="s">
        <v>7</v>
      </c>
      <c r="C101" s="10" t="s">
        <v>15</v>
      </c>
      <c r="D101" s="10" t="s">
        <v>51</v>
      </c>
      <c r="E101" s="10" t="s">
        <v>17</v>
      </c>
      <c r="F101" s="10">
        <v>21.21</v>
      </c>
      <c r="G101" s="10" t="s">
        <v>81</v>
      </c>
      <c r="H101" s="12"/>
    </row>
    <row r="102" ht="15.75" hidden="1" customHeight="1">
      <c r="A102" s="9">
        <v>44707.0</v>
      </c>
      <c r="B102" s="10" t="s">
        <v>7</v>
      </c>
      <c r="C102" s="10" t="s">
        <v>75</v>
      </c>
      <c r="D102" s="10" t="s">
        <v>76</v>
      </c>
      <c r="E102" s="10" t="s">
        <v>10</v>
      </c>
      <c r="F102" s="10">
        <v>-24.9</v>
      </c>
      <c r="G102" s="10" t="s">
        <v>81</v>
      </c>
      <c r="H102" s="12"/>
    </row>
    <row r="103" ht="15.75" hidden="1" customHeight="1">
      <c r="A103" s="9">
        <v>44709.0</v>
      </c>
      <c r="B103" s="10" t="s">
        <v>7</v>
      </c>
      <c r="C103" s="10" t="s">
        <v>15</v>
      </c>
      <c r="D103" s="10" t="s">
        <v>51</v>
      </c>
      <c r="E103" s="10" t="s">
        <v>17</v>
      </c>
      <c r="F103" s="10">
        <v>50.0</v>
      </c>
      <c r="G103" s="10" t="s">
        <v>81</v>
      </c>
      <c r="H103" s="12"/>
    </row>
    <row r="104" ht="15.75" hidden="1" customHeight="1">
      <c r="A104" s="9">
        <v>44709.0</v>
      </c>
      <c r="B104" s="10" t="s">
        <v>7</v>
      </c>
      <c r="C104" s="10" t="s">
        <v>86</v>
      </c>
      <c r="D104" s="10" t="s">
        <v>19</v>
      </c>
      <c r="E104" s="10" t="s">
        <v>10</v>
      </c>
      <c r="F104" s="10">
        <v>-50.0</v>
      </c>
      <c r="G104" s="10" t="s">
        <v>81</v>
      </c>
      <c r="H104" s="12"/>
    </row>
    <row r="105" ht="15.75" hidden="1" customHeight="1">
      <c r="A105" s="9">
        <v>44710.0</v>
      </c>
      <c r="B105" s="10" t="s">
        <v>7</v>
      </c>
      <c r="C105" s="10" t="s">
        <v>15</v>
      </c>
      <c r="D105" s="10" t="s">
        <v>51</v>
      </c>
      <c r="E105" s="10" t="s">
        <v>17</v>
      </c>
      <c r="F105" s="10">
        <v>101.18</v>
      </c>
      <c r="G105" s="10" t="s">
        <v>81</v>
      </c>
      <c r="H105" s="12"/>
    </row>
    <row r="106" ht="15.75" hidden="1" customHeight="1">
      <c r="A106" s="9">
        <v>44711.0</v>
      </c>
      <c r="B106" s="10" t="s">
        <v>7</v>
      </c>
      <c r="C106" s="10" t="s">
        <v>87</v>
      </c>
      <c r="D106" s="10" t="s">
        <v>13</v>
      </c>
      <c r="E106" s="10" t="s">
        <v>28</v>
      </c>
      <c r="F106" s="10">
        <v>-5.2</v>
      </c>
      <c r="G106" s="10" t="s">
        <v>81</v>
      </c>
      <c r="H106" s="12"/>
    </row>
    <row r="107" ht="15.75" hidden="1" customHeight="1">
      <c r="A107" s="9">
        <v>44719.0</v>
      </c>
      <c r="B107" s="10" t="s">
        <v>7</v>
      </c>
      <c r="C107" s="10" t="s">
        <v>15</v>
      </c>
      <c r="D107" s="10" t="s">
        <v>16</v>
      </c>
      <c r="E107" s="10" t="s">
        <v>17</v>
      </c>
      <c r="F107" s="13">
        <f> SUM( INDIRECT("$G"&amp;MATCH($G107, $G$1:$G951, 0)) : INDIRECT("$F"&amp;ROW() - 1) ) * -1</f>
        <v>454.02</v>
      </c>
      <c r="G107" s="10" t="s">
        <v>81</v>
      </c>
      <c r="H107" s="14"/>
    </row>
    <row r="108" ht="15.75" hidden="1" customHeight="1">
      <c r="A108" s="15"/>
      <c r="B108" s="15"/>
      <c r="C108" s="15"/>
      <c r="D108" s="15"/>
      <c r="E108" s="15"/>
      <c r="F108" s="15"/>
      <c r="G108" s="15"/>
    </row>
    <row r="109" ht="15.75" hidden="1" customHeight="1">
      <c r="A109" s="16"/>
      <c r="B109" s="16"/>
      <c r="C109" s="16"/>
      <c r="D109" s="16"/>
      <c r="E109" s="16"/>
      <c r="F109" s="16"/>
      <c r="G109" s="16"/>
    </row>
    <row r="110" ht="15.75" hidden="1" customHeight="1">
      <c r="A110" s="17"/>
      <c r="B110" s="17"/>
      <c r="C110" s="17"/>
      <c r="D110" s="17"/>
      <c r="E110" s="17"/>
      <c r="F110" s="17"/>
      <c r="G110" s="17"/>
    </row>
    <row r="111" ht="15.75" hidden="1" customHeight="1">
      <c r="A111" s="9">
        <v>44719.0</v>
      </c>
      <c r="B111" s="10" t="s">
        <v>7</v>
      </c>
      <c r="C111" s="10" t="s">
        <v>88</v>
      </c>
      <c r="D111" s="10" t="s">
        <v>13</v>
      </c>
      <c r="E111" s="10" t="s">
        <v>28</v>
      </c>
      <c r="F111" s="10">
        <v>-15.98</v>
      </c>
      <c r="G111" s="10" t="s">
        <v>89</v>
      </c>
      <c r="H111" s="22" t="s">
        <v>90</v>
      </c>
    </row>
    <row r="112" ht="15.75" hidden="1" customHeight="1">
      <c r="A112" s="9">
        <v>44732.0</v>
      </c>
      <c r="B112" s="10" t="s">
        <v>7</v>
      </c>
      <c r="C112" s="10" t="s">
        <v>75</v>
      </c>
      <c r="D112" s="10" t="s">
        <v>76</v>
      </c>
      <c r="E112" s="10" t="s">
        <v>10</v>
      </c>
      <c r="F112" s="10">
        <v>-24.9</v>
      </c>
      <c r="G112" s="23" t="s">
        <v>89</v>
      </c>
      <c r="H112" s="12"/>
    </row>
    <row r="113" ht="15.75" hidden="1" customHeight="1">
      <c r="A113" s="24">
        <v>44749.0</v>
      </c>
      <c r="B113" s="10" t="s">
        <v>7</v>
      </c>
      <c r="C113" s="10" t="s">
        <v>15</v>
      </c>
      <c r="D113" s="10" t="s">
        <v>16</v>
      </c>
      <c r="E113" s="10" t="s">
        <v>17</v>
      </c>
      <c r="F113" s="13">
        <f> SUM( INDIRECT("$G"&amp;MATCH($G113, $G$1:$G951, 0)) : INDIRECT("$F"&amp;ROW() - 1) ) * -1</f>
        <v>40.88</v>
      </c>
      <c r="G113" s="10" t="s">
        <v>89</v>
      </c>
      <c r="H113" s="14"/>
    </row>
    <row r="114" ht="15.75" hidden="1" customHeight="1">
      <c r="A114" s="15"/>
      <c r="B114" s="15"/>
      <c r="C114" s="15"/>
      <c r="D114" s="15"/>
      <c r="E114" s="15"/>
      <c r="F114" s="15"/>
      <c r="G114" s="15"/>
    </row>
    <row r="115" ht="15.75" hidden="1" customHeight="1">
      <c r="A115" s="16"/>
      <c r="B115" s="16"/>
      <c r="C115" s="16"/>
      <c r="D115" s="16"/>
      <c r="E115" s="16"/>
      <c r="F115" s="16"/>
      <c r="G115" s="16"/>
    </row>
    <row r="116" ht="15.75" hidden="1" customHeight="1">
      <c r="A116" s="17"/>
      <c r="B116" s="17"/>
      <c r="C116" s="17"/>
      <c r="D116" s="17"/>
      <c r="E116" s="17"/>
      <c r="F116" s="17"/>
      <c r="G116" s="17"/>
    </row>
    <row r="117" ht="15.75" hidden="1" customHeight="1">
      <c r="A117" s="9">
        <v>44744.0</v>
      </c>
      <c r="B117" s="10" t="s">
        <v>7</v>
      </c>
      <c r="C117" s="10" t="s">
        <v>91</v>
      </c>
      <c r="D117" s="10" t="s">
        <v>19</v>
      </c>
      <c r="E117" s="10" t="s">
        <v>10</v>
      </c>
      <c r="F117" s="10">
        <v>-82.76</v>
      </c>
      <c r="G117" s="23" t="s">
        <v>92</v>
      </c>
      <c r="H117" s="22" t="s">
        <v>93</v>
      </c>
    </row>
    <row r="118" ht="15.75" hidden="1" customHeight="1">
      <c r="A118" s="9">
        <v>44756.0</v>
      </c>
      <c r="B118" s="10" t="s">
        <v>7</v>
      </c>
      <c r="C118" s="10" t="s">
        <v>94</v>
      </c>
      <c r="D118" s="10" t="s">
        <v>13</v>
      </c>
      <c r="E118" s="10" t="s">
        <v>10</v>
      </c>
      <c r="F118" s="10">
        <v>-13.34</v>
      </c>
      <c r="G118" s="23" t="s">
        <v>92</v>
      </c>
      <c r="H118" s="12"/>
    </row>
    <row r="119" ht="15.75" hidden="1" customHeight="1">
      <c r="A119" s="9">
        <v>44762.0</v>
      </c>
      <c r="B119" s="10" t="s">
        <v>7</v>
      </c>
      <c r="C119" s="10" t="s">
        <v>75</v>
      </c>
      <c r="D119" s="10" t="s">
        <v>76</v>
      </c>
      <c r="E119" s="10" t="s">
        <v>10</v>
      </c>
      <c r="F119" s="10">
        <v>-24.9</v>
      </c>
      <c r="G119" s="23" t="s">
        <v>92</v>
      </c>
      <c r="H119" s="12"/>
    </row>
    <row r="120" ht="15.75" hidden="1" customHeight="1">
      <c r="A120" s="9">
        <v>44762.0</v>
      </c>
      <c r="B120" s="10" t="s">
        <v>7</v>
      </c>
      <c r="C120" s="10" t="s">
        <v>95</v>
      </c>
      <c r="D120" s="10" t="s">
        <v>13</v>
      </c>
      <c r="E120" s="10" t="s">
        <v>28</v>
      </c>
      <c r="F120" s="10">
        <v>-20.99</v>
      </c>
      <c r="G120" s="23" t="s">
        <v>92</v>
      </c>
      <c r="H120" s="12"/>
    </row>
    <row r="121" ht="15.75" hidden="1" customHeight="1">
      <c r="A121" s="9">
        <v>44766.0</v>
      </c>
      <c r="B121" s="10" t="s">
        <v>7</v>
      </c>
      <c r="C121" s="10" t="s">
        <v>96</v>
      </c>
      <c r="D121" s="10" t="s">
        <v>50</v>
      </c>
      <c r="E121" s="10" t="s">
        <v>10</v>
      </c>
      <c r="F121" s="10">
        <v>-39.99</v>
      </c>
      <c r="G121" s="23" t="s">
        <v>92</v>
      </c>
      <c r="H121" s="12"/>
    </row>
    <row r="122" ht="15.75" hidden="1" customHeight="1">
      <c r="A122" s="9">
        <v>44766.0</v>
      </c>
      <c r="B122" s="10" t="s">
        <v>7</v>
      </c>
      <c r="C122" s="10" t="s">
        <v>97</v>
      </c>
      <c r="D122" s="10" t="s">
        <v>13</v>
      </c>
      <c r="E122" s="10" t="s">
        <v>10</v>
      </c>
      <c r="F122" s="10">
        <v>-20.0</v>
      </c>
      <c r="G122" s="23" t="s">
        <v>92</v>
      </c>
      <c r="H122" s="12"/>
    </row>
    <row r="123" ht="15.75" hidden="1" customHeight="1">
      <c r="A123" s="25">
        <v>44782.0</v>
      </c>
      <c r="B123" s="10" t="s">
        <v>7</v>
      </c>
      <c r="C123" s="10" t="s">
        <v>15</v>
      </c>
      <c r="D123" s="10" t="s">
        <v>16</v>
      </c>
      <c r="E123" s="10" t="s">
        <v>17</v>
      </c>
      <c r="F123" s="13">
        <f> SUM( INDIRECT("$G"&amp;MATCH($G123, $G$1:$G951, 0)) : INDIRECT("$F"&amp;ROW() - 1) ) * -1</f>
        <v>201.98</v>
      </c>
      <c r="G123" s="23" t="s">
        <v>92</v>
      </c>
      <c r="H123" s="14"/>
    </row>
    <row r="124" ht="15.75" hidden="1" customHeight="1">
      <c r="A124" s="15"/>
      <c r="B124" s="15"/>
      <c r="C124" s="15"/>
      <c r="D124" s="15"/>
      <c r="E124" s="15"/>
      <c r="F124" s="15"/>
      <c r="G124" s="15"/>
    </row>
    <row r="125" ht="15.75" hidden="1" customHeight="1">
      <c r="A125" s="16"/>
      <c r="B125" s="16"/>
      <c r="C125" s="16"/>
      <c r="D125" s="16"/>
      <c r="E125" s="16"/>
      <c r="F125" s="16"/>
      <c r="G125" s="16"/>
    </row>
    <row r="126" ht="15.75" hidden="1" customHeight="1">
      <c r="A126" s="17"/>
      <c r="B126" s="17"/>
      <c r="C126" s="17"/>
      <c r="D126" s="17"/>
      <c r="E126" s="17"/>
      <c r="F126" s="17"/>
      <c r="G126" s="17"/>
    </row>
    <row r="127" ht="15.75" hidden="1" customHeight="1">
      <c r="A127" s="9">
        <v>44777.0</v>
      </c>
      <c r="B127" s="10" t="s">
        <v>7</v>
      </c>
      <c r="C127" s="10" t="s">
        <v>94</v>
      </c>
      <c r="D127" s="10" t="s">
        <v>13</v>
      </c>
      <c r="E127" s="10" t="s">
        <v>28</v>
      </c>
      <c r="F127" s="10">
        <v>-19.96</v>
      </c>
      <c r="G127" s="23" t="s">
        <v>98</v>
      </c>
      <c r="H127" s="22" t="s">
        <v>99</v>
      </c>
    </row>
    <row r="128" ht="15.75" hidden="1" customHeight="1">
      <c r="A128" s="9">
        <v>44777.0</v>
      </c>
      <c r="B128" s="10" t="s">
        <v>7</v>
      </c>
      <c r="C128" s="10" t="s">
        <v>100</v>
      </c>
      <c r="D128" s="10" t="s">
        <v>50</v>
      </c>
      <c r="E128" s="10" t="s">
        <v>28</v>
      </c>
      <c r="F128" s="10">
        <f> -469.9 / 5</f>
        <v>-93.98</v>
      </c>
      <c r="G128" s="23" t="s">
        <v>98</v>
      </c>
      <c r="H128" s="12"/>
    </row>
    <row r="129" ht="15.75" hidden="1" customHeight="1">
      <c r="A129" s="9">
        <v>44788.0</v>
      </c>
      <c r="B129" s="10" t="s">
        <v>7</v>
      </c>
      <c r="C129" s="10" t="s">
        <v>101</v>
      </c>
      <c r="D129" s="10" t="s">
        <v>9</v>
      </c>
      <c r="E129" s="10" t="s">
        <v>10</v>
      </c>
      <c r="F129" s="10">
        <v>-10.76</v>
      </c>
      <c r="G129" s="23" t="s">
        <v>98</v>
      </c>
      <c r="H129" s="12"/>
    </row>
    <row r="130" ht="15.75" hidden="1" customHeight="1">
      <c r="A130" s="9">
        <v>44790.0</v>
      </c>
      <c r="B130" s="10" t="s">
        <v>7</v>
      </c>
      <c r="C130" s="10" t="s">
        <v>101</v>
      </c>
      <c r="D130" s="10" t="s">
        <v>9</v>
      </c>
      <c r="E130" s="10" t="s">
        <v>10</v>
      </c>
      <c r="F130" s="10">
        <v>-12.01</v>
      </c>
      <c r="G130" s="23" t="s">
        <v>98</v>
      </c>
      <c r="H130" s="12"/>
    </row>
    <row r="131" ht="15.75" hidden="1" customHeight="1">
      <c r="A131" s="9">
        <v>44793.0</v>
      </c>
      <c r="B131" s="10" t="s">
        <v>7</v>
      </c>
      <c r="C131" s="10" t="s">
        <v>75</v>
      </c>
      <c r="D131" s="10" t="s">
        <v>76</v>
      </c>
      <c r="E131" s="10" t="s">
        <v>10</v>
      </c>
      <c r="F131" s="10">
        <v>-24.9</v>
      </c>
      <c r="G131" s="23" t="s">
        <v>98</v>
      </c>
      <c r="H131" s="12"/>
    </row>
    <row r="132" ht="15.75" hidden="1" customHeight="1">
      <c r="A132" s="9">
        <v>44794.0</v>
      </c>
      <c r="B132" s="10" t="s">
        <v>7</v>
      </c>
      <c r="C132" s="10" t="s">
        <v>102</v>
      </c>
      <c r="D132" s="10" t="s">
        <v>9</v>
      </c>
      <c r="E132" s="10" t="s">
        <v>10</v>
      </c>
      <c r="F132" s="10">
        <v>-25.37</v>
      </c>
      <c r="G132" s="23" t="s">
        <v>98</v>
      </c>
      <c r="H132" s="12"/>
    </row>
    <row r="133" ht="15.75" hidden="1" customHeight="1">
      <c r="A133" s="9">
        <v>44801.0</v>
      </c>
      <c r="B133" s="10" t="s">
        <v>7</v>
      </c>
      <c r="C133" s="10" t="s">
        <v>103</v>
      </c>
      <c r="D133" s="10" t="s">
        <v>13</v>
      </c>
      <c r="E133" s="10" t="s">
        <v>10</v>
      </c>
      <c r="F133" s="26">
        <v>-39.0</v>
      </c>
      <c r="G133" s="23" t="s">
        <v>98</v>
      </c>
      <c r="H133" s="12"/>
    </row>
    <row r="134" ht="15.75" hidden="1" customHeight="1">
      <c r="A134" s="9">
        <v>44802.0</v>
      </c>
      <c r="B134" s="10" t="s">
        <v>7</v>
      </c>
      <c r="C134" s="10" t="s">
        <v>87</v>
      </c>
      <c r="D134" s="10" t="s">
        <v>13</v>
      </c>
      <c r="E134" s="10" t="s">
        <v>28</v>
      </c>
      <c r="F134" s="10">
        <v>-9.3</v>
      </c>
      <c r="G134" s="23" t="s">
        <v>98</v>
      </c>
      <c r="H134" s="12"/>
    </row>
    <row r="135" ht="15.75" hidden="1" customHeight="1">
      <c r="A135" s="9">
        <v>44802.0</v>
      </c>
      <c r="B135" s="10" t="s">
        <v>7</v>
      </c>
      <c r="C135" s="10" t="s">
        <v>15</v>
      </c>
      <c r="D135" s="10" t="s">
        <v>51</v>
      </c>
      <c r="E135" s="10" t="s">
        <v>17</v>
      </c>
      <c r="F135" s="10">
        <v>341.1</v>
      </c>
      <c r="G135" s="23" t="s">
        <v>98</v>
      </c>
      <c r="H135" s="12"/>
    </row>
    <row r="136" ht="15.75" hidden="1" customHeight="1">
      <c r="A136" s="9">
        <v>44802.0</v>
      </c>
      <c r="B136" s="10" t="s">
        <v>7</v>
      </c>
      <c r="C136" s="10" t="s">
        <v>104</v>
      </c>
      <c r="D136" s="10" t="s">
        <v>50</v>
      </c>
      <c r="E136" s="10" t="s">
        <v>28</v>
      </c>
      <c r="F136" s="10">
        <v>-529.9</v>
      </c>
      <c r="G136" s="23" t="s">
        <v>98</v>
      </c>
      <c r="H136" s="12"/>
    </row>
    <row r="137" ht="15.75" hidden="1" customHeight="1">
      <c r="A137" s="9">
        <v>44809.0</v>
      </c>
      <c r="B137" s="10" t="s">
        <v>7</v>
      </c>
      <c r="C137" s="10" t="s">
        <v>15</v>
      </c>
      <c r="D137" s="10" t="s">
        <v>51</v>
      </c>
      <c r="E137" s="10" t="s">
        <v>17</v>
      </c>
      <c r="F137" s="10">
        <v>26.0</v>
      </c>
      <c r="G137" s="23" t="s">
        <v>98</v>
      </c>
      <c r="H137" s="12"/>
    </row>
    <row r="138" ht="15.75" hidden="1" customHeight="1">
      <c r="A138" s="9">
        <v>44810.0</v>
      </c>
      <c r="B138" s="10" t="s">
        <v>7</v>
      </c>
      <c r="C138" s="10" t="s">
        <v>15</v>
      </c>
      <c r="D138" s="10" t="s">
        <v>51</v>
      </c>
      <c r="E138" s="10" t="s">
        <v>17</v>
      </c>
      <c r="F138" s="10">
        <v>30.0</v>
      </c>
      <c r="G138" s="23" t="s">
        <v>98</v>
      </c>
      <c r="H138" s="12"/>
    </row>
    <row r="139" ht="15.75" hidden="1" customHeight="1">
      <c r="A139" s="9">
        <v>44812.0</v>
      </c>
      <c r="B139" s="10" t="s">
        <v>7</v>
      </c>
      <c r="C139" s="10" t="s">
        <v>15</v>
      </c>
      <c r="D139" s="10" t="s">
        <v>16</v>
      </c>
      <c r="E139" s="10" t="s">
        <v>17</v>
      </c>
      <c r="F139" s="13">
        <f> SUM( INDIRECT("$G"&amp;MATCH($G139, $G$1:$G951, 0)) : INDIRECT("$F"&amp;ROW() - 1) ) * -1</f>
        <v>368.08</v>
      </c>
      <c r="G139" s="23" t="s">
        <v>98</v>
      </c>
      <c r="H139" s="14"/>
    </row>
    <row r="140" ht="15.75" hidden="1" customHeight="1">
      <c r="A140" s="15"/>
      <c r="B140" s="15"/>
      <c r="C140" s="15"/>
      <c r="D140" s="15"/>
      <c r="E140" s="15"/>
      <c r="F140" s="15"/>
      <c r="G140" s="15"/>
    </row>
    <row r="141" ht="15.75" hidden="1" customHeight="1">
      <c r="A141" s="16"/>
      <c r="B141" s="16"/>
      <c r="C141" s="16"/>
      <c r="D141" s="16"/>
      <c r="E141" s="16"/>
      <c r="F141" s="16"/>
      <c r="G141" s="16"/>
    </row>
    <row r="142" ht="15.75" hidden="1" customHeight="1">
      <c r="A142" s="17"/>
      <c r="B142" s="17"/>
      <c r="C142" s="17"/>
      <c r="D142" s="17"/>
      <c r="E142" s="17"/>
      <c r="F142" s="17"/>
      <c r="G142" s="17"/>
    </row>
    <row r="143" ht="15.75" hidden="1" customHeight="1">
      <c r="A143" s="9">
        <v>44808.0</v>
      </c>
      <c r="B143" s="10" t="s">
        <v>7</v>
      </c>
      <c r="C143" s="10" t="s">
        <v>105</v>
      </c>
      <c r="D143" s="10" t="s">
        <v>50</v>
      </c>
      <c r="E143" s="10" t="s">
        <v>28</v>
      </c>
      <c r="F143" s="10">
        <v>-93.98</v>
      </c>
      <c r="G143" s="23" t="s">
        <v>106</v>
      </c>
      <c r="H143" s="22" t="s">
        <v>107</v>
      </c>
    </row>
    <row r="144" ht="15.75" hidden="1" customHeight="1">
      <c r="A144" s="9">
        <v>44809.0</v>
      </c>
      <c r="B144" s="10" t="s">
        <v>7</v>
      </c>
      <c r="C144" s="10" t="s">
        <v>108</v>
      </c>
      <c r="D144" s="10" t="s">
        <v>19</v>
      </c>
      <c r="E144" s="10" t="s">
        <v>28</v>
      </c>
      <c r="F144" s="10">
        <v>-21.28</v>
      </c>
      <c r="G144" s="23" t="s">
        <v>106</v>
      </c>
      <c r="H144" s="12"/>
    </row>
    <row r="145" ht="15.75" hidden="1" customHeight="1">
      <c r="A145" s="9">
        <v>44812.0</v>
      </c>
      <c r="B145" s="10" t="s">
        <v>7</v>
      </c>
      <c r="C145" s="10" t="s">
        <v>108</v>
      </c>
      <c r="D145" s="10" t="s">
        <v>19</v>
      </c>
      <c r="E145" s="10" t="s">
        <v>28</v>
      </c>
      <c r="F145" s="26">
        <v>-23.35</v>
      </c>
      <c r="G145" s="23" t="s">
        <v>106</v>
      </c>
      <c r="H145" s="12"/>
    </row>
    <row r="146" ht="15.75" hidden="1" customHeight="1">
      <c r="A146" s="9">
        <v>44813.0</v>
      </c>
      <c r="B146" s="10" t="s">
        <v>7</v>
      </c>
      <c r="C146" s="10" t="s">
        <v>109</v>
      </c>
      <c r="D146" s="10" t="s">
        <v>50</v>
      </c>
      <c r="E146" s="10" t="s">
        <v>10</v>
      </c>
      <c r="F146" s="10">
        <v>-105.57</v>
      </c>
      <c r="G146" s="23" t="s">
        <v>106</v>
      </c>
      <c r="H146" s="12"/>
    </row>
    <row r="147" ht="15.75" hidden="1" customHeight="1">
      <c r="A147" s="9">
        <v>44813.0</v>
      </c>
      <c r="B147" s="10" t="s">
        <v>7</v>
      </c>
      <c r="C147" s="10" t="s">
        <v>110</v>
      </c>
      <c r="D147" s="10" t="s">
        <v>9</v>
      </c>
      <c r="E147" s="10" t="s">
        <v>10</v>
      </c>
      <c r="F147" s="10">
        <v>-28.37</v>
      </c>
      <c r="G147" s="23" t="s">
        <v>106</v>
      </c>
      <c r="H147" s="12"/>
    </row>
    <row r="148" ht="15.75" hidden="1" customHeight="1">
      <c r="A148" s="9">
        <v>44824.0</v>
      </c>
      <c r="B148" s="10" t="s">
        <v>7</v>
      </c>
      <c r="C148" s="10" t="s">
        <v>75</v>
      </c>
      <c r="D148" s="10" t="s">
        <v>76</v>
      </c>
      <c r="E148" s="10" t="s">
        <v>10</v>
      </c>
      <c r="F148" s="10">
        <v>-24.9</v>
      </c>
      <c r="G148" s="23" t="s">
        <v>106</v>
      </c>
      <c r="H148" s="12"/>
    </row>
    <row r="149" ht="15.75" hidden="1" customHeight="1">
      <c r="A149" s="25">
        <v>44844.0</v>
      </c>
      <c r="B149" s="10" t="s">
        <v>7</v>
      </c>
      <c r="C149" s="10" t="s">
        <v>15</v>
      </c>
      <c r="D149" s="10" t="s">
        <v>16</v>
      </c>
      <c r="E149" s="10" t="s">
        <v>17</v>
      </c>
      <c r="F149" s="13">
        <f> SUM( INDIRECT("$G"&amp;MATCH($G149, $G$1:$G951, 0)) : INDIRECT("$F"&amp;ROW() - 1) ) * -1</f>
        <v>297.45</v>
      </c>
      <c r="G149" s="23" t="s">
        <v>106</v>
      </c>
      <c r="H149" s="14"/>
    </row>
    <row r="150" ht="15.75" hidden="1" customHeight="1">
      <c r="A150" s="15"/>
      <c r="B150" s="15"/>
      <c r="C150" s="15"/>
      <c r="D150" s="15"/>
      <c r="E150" s="15"/>
      <c r="F150" s="15"/>
      <c r="G150" s="15"/>
    </row>
    <row r="151" ht="15.75" hidden="1" customHeight="1">
      <c r="A151" s="16"/>
      <c r="B151" s="16"/>
      <c r="C151" s="16"/>
      <c r="D151" s="16"/>
      <c r="E151" s="16"/>
      <c r="F151" s="16"/>
      <c r="G151" s="16"/>
    </row>
    <row r="152" ht="15.75" hidden="1" customHeight="1">
      <c r="A152" s="17"/>
      <c r="B152" s="17"/>
      <c r="C152" s="17"/>
      <c r="D152" s="17"/>
      <c r="E152" s="17"/>
      <c r="F152" s="17"/>
      <c r="G152" s="17"/>
    </row>
    <row r="153" ht="15.75" hidden="1" customHeight="1">
      <c r="A153" s="9">
        <v>44838.0</v>
      </c>
      <c r="B153" s="10" t="s">
        <v>7</v>
      </c>
      <c r="C153" s="10" t="s">
        <v>111</v>
      </c>
      <c r="D153" s="10" t="s">
        <v>50</v>
      </c>
      <c r="E153" s="10" t="s">
        <v>28</v>
      </c>
      <c r="F153" s="10">
        <v>-93.98</v>
      </c>
      <c r="G153" s="23" t="s">
        <v>112</v>
      </c>
      <c r="H153" s="22" t="s">
        <v>113</v>
      </c>
    </row>
    <row r="154" ht="15.75" hidden="1" customHeight="1">
      <c r="A154" s="9">
        <v>44838.0</v>
      </c>
      <c r="B154" s="10" t="s">
        <v>7</v>
      </c>
      <c r="C154" s="10" t="s">
        <v>114</v>
      </c>
      <c r="D154" s="10" t="s">
        <v>78</v>
      </c>
      <c r="E154" s="10" t="s">
        <v>28</v>
      </c>
      <c r="F154" s="10">
        <v>-110.0</v>
      </c>
      <c r="G154" s="23" t="s">
        <v>112</v>
      </c>
      <c r="H154" s="12"/>
    </row>
    <row r="155" ht="15.75" hidden="1" customHeight="1">
      <c r="A155" s="9">
        <v>44845.0</v>
      </c>
      <c r="B155" s="10" t="s">
        <v>7</v>
      </c>
      <c r="C155" s="10" t="s">
        <v>115</v>
      </c>
      <c r="D155" s="10" t="s">
        <v>9</v>
      </c>
      <c r="E155" s="10" t="s">
        <v>28</v>
      </c>
      <c r="F155" s="10">
        <v>-20.49</v>
      </c>
      <c r="G155" s="23" t="s">
        <v>112</v>
      </c>
      <c r="H155" s="12"/>
    </row>
    <row r="156" ht="15.75" hidden="1" customHeight="1">
      <c r="A156" s="9">
        <v>44845.0</v>
      </c>
      <c r="B156" s="10" t="s">
        <v>7</v>
      </c>
      <c r="C156" s="10" t="s">
        <v>116</v>
      </c>
      <c r="D156" s="10" t="s">
        <v>9</v>
      </c>
      <c r="E156" s="10" t="s">
        <v>10</v>
      </c>
      <c r="F156" s="10">
        <v>-18.1</v>
      </c>
      <c r="G156" s="23" t="s">
        <v>112</v>
      </c>
      <c r="H156" s="12"/>
    </row>
    <row r="157" ht="15.75" hidden="1" customHeight="1">
      <c r="A157" s="9">
        <v>44854.0</v>
      </c>
      <c r="B157" s="10" t="s">
        <v>7</v>
      </c>
      <c r="C157" s="10" t="s">
        <v>75</v>
      </c>
      <c r="D157" s="10" t="s">
        <v>76</v>
      </c>
      <c r="E157" s="10" t="s">
        <v>10</v>
      </c>
      <c r="F157" s="10">
        <v>-24.9</v>
      </c>
      <c r="G157" s="23" t="s">
        <v>112</v>
      </c>
      <c r="H157" s="12"/>
    </row>
    <row r="158" ht="15.75" hidden="1" customHeight="1">
      <c r="A158" s="9">
        <v>44866.0</v>
      </c>
      <c r="B158" s="10" t="s">
        <v>7</v>
      </c>
      <c r="C158" s="10" t="s">
        <v>117</v>
      </c>
      <c r="D158" s="10" t="s">
        <v>76</v>
      </c>
      <c r="E158" s="10" t="s">
        <v>28</v>
      </c>
      <c r="F158" s="10">
        <v>-25.38</v>
      </c>
      <c r="G158" s="23" t="s">
        <v>112</v>
      </c>
      <c r="H158" s="12"/>
    </row>
    <row r="159" ht="15.75" hidden="1" customHeight="1">
      <c r="A159" s="25">
        <v>44875.0</v>
      </c>
      <c r="B159" s="10" t="s">
        <v>7</v>
      </c>
      <c r="C159" s="10" t="s">
        <v>15</v>
      </c>
      <c r="D159" s="10" t="s">
        <v>16</v>
      </c>
      <c r="E159" s="10" t="s">
        <v>17</v>
      </c>
      <c r="F159" s="13">
        <f> SUM( INDIRECT("$G"&amp;MATCH($G159, $G$1:$G951, 0)) : INDIRECT("$F"&amp;ROW() - 1) ) * -1</f>
        <v>292.85</v>
      </c>
      <c r="G159" s="23" t="s">
        <v>112</v>
      </c>
      <c r="H159" s="14"/>
    </row>
    <row r="160" ht="15.75" hidden="1" customHeight="1">
      <c r="A160" s="15"/>
      <c r="B160" s="15"/>
      <c r="C160" s="15"/>
      <c r="D160" s="15"/>
      <c r="E160" s="15"/>
      <c r="F160" s="15"/>
      <c r="G160" s="15"/>
    </row>
    <row r="161" ht="15.75" hidden="1" customHeight="1">
      <c r="A161" s="16"/>
      <c r="B161" s="16"/>
      <c r="C161" s="16"/>
      <c r="D161" s="16"/>
      <c r="E161" s="16"/>
      <c r="F161" s="16"/>
      <c r="G161" s="16"/>
    </row>
    <row r="162" ht="15.75" hidden="1" customHeight="1">
      <c r="A162" s="17"/>
      <c r="B162" s="17"/>
      <c r="C162" s="17"/>
      <c r="D162" s="17"/>
      <c r="E162" s="17"/>
      <c r="F162" s="17"/>
      <c r="G162" s="17"/>
    </row>
    <row r="163" ht="15.75" hidden="1" customHeight="1">
      <c r="A163" s="9">
        <v>44867.0</v>
      </c>
      <c r="B163" s="10" t="s">
        <v>7</v>
      </c>
      <c r="C163" s="10" t="s">
        <v>118</v>
      </c>
      <c r="D163" s="10" t="s">
        <v>13</v>
      </c>
      <c r="E163" s="10" t="s">
        <v>28</v>
      </c>
      <c r="F163" s="10">
        <v>-74.56</v>
      </c>
      <c r="G163" s="23" t="s">
        <v>119</v>
      </c>
      <c r="H163" s="22" t="s">
        <v>120</v>
      </c>
    </row>
    <row r="164" ht="15.75" hidden="1" customHeight="1">
      <c r="A164" s="9">
        <v>44868.0</v>
      </c>
      <c r="B164" s="10" t="s">
        <v>7</v>
      </c>
      <c r="C164" s="10" t="s">
        <v>83</v>
      </c>
      <c r="D164" s="10" t="s">
        <v>84</v>
      </c>
      <c r="E164" s="10" t="s">
        <v>28</v>
      </c>
      <c r="F164" s="10">
        <v>-100.0</v>
      </c>
      <c r="G164" s="23" t="s">
        <v>119</v>
      </c>
      <c r="H164" s="12"/>
    </row>
    <row r="165" ht="15.75" hidden="1" customHeight="1">
      <c r="A165" s="9">
        <v>44868.0</v>
      </c>
      <c r="B165" s="10" t="s">
        <v>7</v>
      </c>
      <c r="C165" s="10" t="s">
        <v>121</v>
      </c>
      <c r="D165" s="10" t="s">
        <v>13</v>
      </c>
      <c r="E165" s="10" t="s">
        <v>28</v>
      </c>
      <c r="F165" s="10">
        <v>-23.2</v>
      </c>
      <c r="G165" s="23" t="s">
        <v>119</v>
      </c>
      <c r="H165" s="12"/>
    </row>
    <row r="166" ht="15.75" hidden="1" customHeight="1">
      <c r="A166" s="9">
        <v>44869.0</v>
      </c>
      <c r="B166" s="10" t="s">
        <v>7</v>
      </c>
      <c r="C166" s="10" t="s">
        <v>122</v>
      </c>
      <c r="D166" s="10" t="s">
        <v>50</v>
      </c>
      <c r="E166" s="10" t="s">
        <v>28</v>
      </c>
      <c r="F166" s="10">
        <v>-93.98</v>
      </c>
      <c r="G166" s="23" t="s">
        <v>119</v>
      </c>
      <c r="H166" s="12"/>
    </row>
    <row r="167" ht="15.75" hidden="1" customHeight="1">
      <c r="A167" s="9">
        <v>44869.0</v>
      </c>
      <c r="B167" s="10" t="s">
        <v>7</v>
      </c>
      <c r="C167" s="10" t="s">
        <v>123</v>
      </c>
      <c r="D167" s="10" t="s">
        <v>78</v>
      </c>
      <c r="E167" s="10" t="s">
        <v>28</v>
      </c>
      <c r="F167" s="10">
        <v>-110.0</v>
      </c>
      <c r="G167" s="23" t="s">
        <v>119</v>
      </c>
      <c r="H167" s="12"/>
    </row>
    <row r="168" ht="15.75" hidden="1" customHeight="1">
      <c r="A168" s="27">
        <v>44875.0</v>
      </c>
      <c r="B168" s="10" t="s">
        <v>7</v>
      </c>
      <c r="C168" s="28" t="s">
        <v>124</v>
      </c>
      <c r="D168" s="28" t="s">
        <v>50</v>
      </c>
      <c r="E168" s="10" t="s">
        <v>10</v>
      </c>
      <c r="F168" s="28">
        <v>-38.69</v>
      </c>
      <c r="G168" s="29" t="s">
        <v>119</v>
      </c>
      <c r="H168" s="12"/>
    </row>
    <row r="169" ht="15.75" hidden="1" customHeight="1">
      <c r="A169" s="27">
        <v>44876.0</v>
      </c>
      <c r="B169" s="10" t="s">
        <v>7</v>
      </c>
      <c r="C169" s="28" t="s">
        <v>125</v>
      </c>
      <c r="D169" s="28" t="s">
        <v>19</v>
      </c>
      <c r="E169" s="10" t="s">
        <v>28</v>
      </c>
      <c r="F169" s="28">
        <v>-165.49</v>
      </c>
      <c r="G169" s="29" t="s">
        <v>119</v>
      </c>
      <c r="H169" s="12"/>
    </row>
    <row r="170" ht="15.75" hidden="1" customHeight="1">
      <c r="A170" s="27">
        <v>44876.0</v>
      </c>
      <c r="B170" s="10" t="s">
        <v>7</v>
      </c>
      <c r="C170" s="28" t="s">
        <v>108</v>
      </c>
      <c r="D170" s="28" t="s">
        <v>19</v>
      </c>
      <c r="E170" s="10" t="s">
        <v>28</v>
      </c>
      <c r="F170" s="28">
        <v>-26.76</v>
      </c>
      <c r="G170" s="29" t="s">
        <v>119</v>
      </c>
      <c r="H170" s="12"/>
    </row>
    <row r="171" ht="15.75" hidden="1" customHeight="1">
      <c r="A171" s="27">
        <v>44876.0</v>
      </c>
      <c r="B171" s="10" t="s">
        <v>7</v>
      </c>
      <c r="C171" s="10" t="s">
        <v>126</v>
      </c>
      <c r="D171" s="10" t="s">
        <v>73</v>
      </c>
      <c r="E171" s="10" t="s">
        <v>127</v>
      </c>
      <c r="F171" s="10">
        <v>-31.16</v>
      </c>
      <c r="G171" s="29" t="s">
        <v>119</v>
      </c>
      <c r="H171" s="12"/>
    </row>
    <row r="172" ht="15.75" hidden="1" customHeight="1">
      <c r="A172" s="27">
        <v>44876.0</v>
      </c>
      <c r="B172" s="10" t="s">
        <v>7</v>
      </c>
      <c r="C172" s="28" t="s">
        <v>108</v>
      </c>
      <c r="D172" s="10" t="s">
        <v>13</v>
      </c>
      <c r="E172" s="10" t="s">
        <v>28</v>
      </c>
      <c r="F172" s="10">
        <v>-8.19</v>
      </c>
      <c r="G172" s="29" t="s">
        <v>119</v>
      </c>
      <c r="H172" s="12"/>
    </row>
    <row r="173" ht="15.75" hidden="1" customHeight="1">
      <c r="A173" s="27">
        <v>44877.0</v>
      </c>
      <c r="B173" s="10" t="s">
        <v>7</v>
      </c>
      <c r="C173" s="26" t="s">
        <v>128</v>
      </c>
      <c r="D173" s="10" t="s">
        <v>50</v>
      </c>
      <c r="E173" s="10" t="s">
        <v>10</v>
      </c>
      <c r="F173" s="10">
        <v>-52.5</v>
      </c>
      <c r="G173" s="29" t="s">
        <v>119</v>
      </c>
      <c r="H173" s="12"/>
    </row>
    <row r="174" ht="15.75" hidden="1" customHeight="1">
      <c r="A174" s="9">
        <v>44885.0</v>
      </c>
      <c r="B174" s="10" t="s">
        <v>7</v>
      </c>
      <c r="C174" s="10" t="s">
        <v>75</v>
      </c>
      <c r="D174" s="10" t="s">
        <v>76</v>
      </c>
      <c r="E174" s="10" t="s">
        <v>10</v>
      </c>
      <c r="F174" s="10">
        <v>-24.9</v>
      </c>
      <c r="G174" s="23" t="s">
        <v>119</v>
      </c>
      <c r="H174" s="12"/>
    </row>
    <row r="175" ht="15.75" hidden="1" customHeight="1">
      <c r="A175" s="9">
        <v>44905.0</v>
      </c>
      <c r="B175" s="10" t="s">
        <v>7</v>
      </c>
      <c r="C175" s="10" t="s">
        <v>15</v>
      </c>
      <c r="D175" s="10" t="s">
        <v>16</v>
      </c>
      <c r="E175" s="10" t="s">
        <v>17</v>
      </c>
      <c r="F175" s="23">
        <f> SUM( INDIRECT("$G"&amp;MATCH($G175, $G$1:$G951, 0)) : INDIRECT("$F"&amp;ROW() - 1) ) * -1</f>
        <v>749.43</v>
      </c>
      <c r="G175" s="23" t="s">
        <v>119</v>
      </c>
      <c r="H175" s="14"/>
    </row>
    <row r="176" ht="15.75" hidden="1" customHeight="1">
      <c r="A176" s="15"/>
      <c r="B176" s="15"/>
      <c r="C176" s="15"/>
      <c r="D176" s="15"/>
      <c r="E176" s="15"/>
      <c r="F176" s="15"/>
      <c r="G176" s="15"/>
    </row>
    <row r="177" ht="15.75" hidden="1" customHeight="1">
      <c r="A177" s="16"/>
      <c r="B177" s="16"/>
      <c r="C177" s="16"/>
      <c r="D177" s="16"/>
      <c r="E177" s="16"/>
      <c r="F177" s="16"/>
      <c r="G177" s="16"/>
    </row>
    <row r="178" ht="15.75" hidden="1" customHeight="1">
      <c r="A178" s="17"/>
      <c r="B178" s="17"/>
      <c r="C178" s="17"/>
      <c r="D178" s="17"/>
      <c r="E178" s="17"/>
      <c r="F178" s="17"/>
      <c r="G178" s="17"/>
    </row>
    <row r="179" ht="15.75" hidden="1" customHeight="1">
      <c r="A179" s="9">
        <v>44899.0</v>
      </c>
      <c r="B179" s="10" t="s">
        <v>7</v>
      </c>
      <c r="C179" s="10" t="s">
        <v>129</v>
      </c>
      <c r="D179" s="10" t="s">
        <v>50</v>
      </c>
      <c r="E179" s="10" t="s">
        <v>28</v>
      </c>
      <c r="F179" s="10">
        <v>-93.98</v>
      </c>
      <c r="G179" s="23" t="s">
        <v>130</v>
      </c>
      <c r="H179" s="22" t="s">
        <v>12</v>
      </c>
    </row>
    <row r="180" ht="15.75" hidden="1" customHeight="1">
      <c r="A180" s="9">
        <v>44912.0</v>
      </c>
      <c r="B180" s="10" t="s">
        <v>7</v>
      </c>
      <c r="C180" s="10" t="s">
        <v>131</v>
      </c>
      <c r="D180" s="10" t="s">
        <v>19</v>
      </c>
      <c r="E180" s="10" t="s">
        <v>10</v>
      </c>
      <c r="F180" s="10">
        <v>-25.08</v>
      </c>
      <c r="G180" s="23" t="s">
        <v>130</v>
      </c>
      <c r="H180" s="12"/>
    </row>
    <row r="181" ht="15.75" hidden="1" customHeight="1">
      <c r="A181" s="9">
        <v>44912.0</v>
      </c>
      <c r="B181" s="10" t="s">
        <v>7</v>
      </c>
      <c r="C181" s="10" t="s">
        <v>132</v>
      </c>
      <c r="D181" s="10" t="s">
        <v>73</v>
      </c>
      <c r="E181" s="10" t="s">
        <v>26</v>
      </c>
      <c r="F181" s="10">
        <v>-79.61</v>
      </c>
      <c r="G181" s="23" t="s">
        <v>130</v>
      </c>
      <c r="H181" s="12"/>
    </row>
    <row r="182" ht="15.75" hidden="1" customHeight="1">
      <c r="A182" s="9">
        <v>44913.0</v>
      </c>
      <c r="B182" s="10" t="s">
        <v>7</v>
      </c>
      <c r="C182" s="26" t="s">
        <v>133</v>
      </c>
      <c r="D182" s="10" t="s">
        <v>50</v>
      </c>
      <c r="E182" s="10" t="s">
        <v>10</v>
      </c>
      <c r="F182" s="10">
        <v>-3.9</v>
      </c>
      <c r="G182" s="23" t="s">
        <v>130</v>
      </c>
      <c r="H182" s="12"/>
    </row>
    <row r="183" ht="15.75" hidden="1" customHeight="1">
      <c r="A183" s="9">
        <v>44914.0</v>
      </c>
      <c r="B183" s="10" t="s">
        <v>7</v>
      </c>
      <c r="C183" s="10" t="s">
        <v>108</v>
      </c>
      <c r="D183" s="10" t="s">
        <v>13</v>
      </c>
      <c r="E183" s="10" t="s">
        <v>28</v>
      </c>
      <c r="F183" s="10">
        <v>-21.0</v>
      </c>
      <c r="G183" s="23" t="s">
        <v>130</v>
      </c>
      <c r="H183" s="12"/>
    </row>
    <row r="184" ht="15.75" hidden="1" customHeight="1">
      <c r="A184" s="9">
        <v>44915.0</v>
      </c>
      <c r="B184" s="10" t="s">
        <v>7</v>
      </c>
      <c r="C184" s="10" t="s">
        <v>134</v>
      </c>
      <c r="D184" s="10" t="s">
        <v>76</v>
      </c>
      <c r="E184" s="10" t="s">
        <v>28</v>
      </c>
      <c r="F184" s="10">
        <v>-14.84</v>
      </c>
      <c r="G184" s="23" t="s">
        <v>130</v>
      </c>
      <c r="H184" s="12"/>
    </row>
    <row r="185" ht="15.75" hidden="1" customHeight="1">
      <c r="A185" s="9">
        <v>44916.0</v>
      </c>
      <c r="B185" s="10" t="s">
        <v>7</v>
      </c>
      <c r="C185" s="10" t="s">
        <v>75</v>
      </c>
      <c r="D185" s="10" t="s">
        <v>76</v>
      </c>
      <c r="E185" s="10" t="s">
        <v>10</v>
      </c>
      <c r="F185" s="10">
        <v>-24.9</v>
      </c>
      <c r="G185" s="23" t="s">
        <v>130</v>
      </c>
      <c r="H185" s="12"/>
    </row>
    <row r="186" ht="15.75" hidden="1" customHeight="1">
      <c r="A186" s="9">
        <v>44916.0</v>
      </c>
      <c r="B186" s="10" t="s">
        <v>7</v>
      </c>
      <c r="C186" s="10" t="s">
        <v>135</v>
      </c>
      <c r="D186" s="10" t="s">
        <v>73</v>
      </c>
      <c r="E186" s="10" t="s">
        <v>26</v>
      </c>
      <c r="F186" s="10">
        <v>-42.98</v>
      </c>
      <c r="G186" s="23" t="s">
        <v>130</v>
      </c>
      <c r="H186" s="12"/>
    </row>
    <row r="187" ht="15.75" hidden="1" customHeight="1">
      <c r="A187" s="9">
        <v>44917.0</v>
      </c>
      <c r="B187" s="10" t="s">
        <v>7</v>
      </c>
      <c r="C187" s="10" t="s">
        <v>135</v>
      </c>
      <c r="D187" s="10" t="s">
        <v>73</v>
      </c>
      <c r="E187" s="10" t="s">
        <v>26</v>
      </c>
      <c r="F187" s="10">
        <v>-20.98</v>
      </c>
      <c r="G187" s="23" t="s">
        <v>130</v>
      </c>
      <c r="H187" s="12"/>
    </row>
    <row r="188" ht="15.75" hidden="1" customHeight="1">
      <c r="A188" s="9">
        <v>44917.0</v>
      </c>
      <c r="B188" s="10" t="s">
        <v>7</v>
      </c>
      <c r="C188" s="10" t="s">
        <v>108</v>
      </c>
      <c r="D188" s="10" t="s">
        <v>19</v>
      </c>
      <c r="E188" s="10" t="s">
        <v>28</v>
      </c>
      <c r="F188" s="10">
        <v>-46.19</v>
      </c>
      <c r="G188" s="23" t="s">
        <v>130</v>
      </c>
      <c r="H188" s="12"/>
    </row>
    <row r="189" ht="15.75" hidden="1" customHeight="1">
      <c r="A189" s="9">
        <v>44919.0</v>
      </c>
      <c r="B189" s="10" t="s">
        <v>7</v>
      </c>
      <c r="C189" s="10" t="s">
        <v>136</v>
      </c>
      <c r="D189" s="10" t="s">
        <v>50</v>
      </c>
      <c r="E189" s="10" t="s">
        <v>10</v>
      </c>
      <c r="F189" s="10">
        <v>-38.0</v>
      </c>
      <c r="G189" s="23" t="s">
        <v>130</v>
      </c>
      <c r="H189" s="12"/>
    </row>
    <row r="190" ht="15.75" hidden="1" customHeight="1">
      <c r="A190" s="9">
        <v>44919.0</v>
      </c>
      <c r="B190" s="10" t="s">
        <v>7</v>
      </c>
      <c r="C190" s="10" t="s">
        <v>137</v>
      </c>
      <c r="D190" s="10" t="s">
        <v>50</v>
      </c>
      <c r="E190" s="10" t="s">
        <v>10</v>
      </c>
      <c r="F190" s="10">
        <v>-15.0</v>
      </c>
      <c r="G190" s="23" t="s">
        <v>130</v>
      </c>
      <c r="H190" s="12"/>
    </row>
    <row r="191" ht="15.75" hidden="1" customHeight="1">
      <c r="A191" s="9">
        <v>44920.0</v>
      </c>
      <c r="B191" s="10" t="s">
        <v>7</v>
      </c>
      <c r="C191" s="10" t="s">
        <v>48</v>
      </c>
      <c r="D191" s="10" t="s">
        <v>9</v>
      </c>
      <c r="E191" s="10" t="s">
        <v>10</v>
      </c>
      <c r="F191" s="10">
        <v>-26.07</v>
      </c>
      <c r="G191" s="23" t="s">
        <v>130</v>
      </c>
      <c r="H191" s="12"/>
    </row>
    <row r="192" ht="15.75" hidden="1" customHeight="1">
      <c r="A192" s="9">
        <v>44920.0</v>
      </c>
      <c r="B192" s="10" t="s">
        <v>7</v>
      </c>
      <c r="C192" s="10" t="s">
        <v>138</v>
      </c>
      <c r="D192" s="10" t="s">
        <v>13</v>
      </c>
      <c r="E192" s="10" t="s">
        <v>28</v>
      </c>
      <c r="F192" s="10">
        <v>-12.0</v>
      </c>
      <c r="G192" s="23" t="s">
        <v>130</v>
      </c>
      <c r="H192" s="12"/>
    </row>
    <row r="193" ht="15.75" hidden="1" customHeight="1">
      <c r="A193" s="9">
        <v>44920.0</v>
      </c>
      <c r="B193" s="10" t="s">
        <v>7</v>
      </c>
      <c r="C193" s="10" t="s">
        <v>48</v>
      </c>
      <c r="D193" s="10" t="s">
        <v>9</v>
      </c>
      <c r="E193" s="10" t="s">
        <v>10</v>
      </c>
      <c r="F193" s="10">
        <v>-13.81</v>
      </c>
      <c r="G193" s="23" t="s">
        <v>130</v>
      </c>
      <c r="H193" s="12"/>
    </row>
    <row r="194" ht="15.75" hidden="1" customHeight="1">
      <c r="A194" s="9">
        <v>44920.0</v>
      </c>
      <c r="B194" s="10" t="s">
        <v>7</v>
      </c>
      <c r="C194" s="10" t="s">
        <v>48</v>
      </c>
      <c r="D194" s="10" t="s">
        <v>9</v>
      </c>
      <c r="E194" s="10" t="s">
        <v>10</v>
      </c>
      <c r="F194" s="10">
        <v>-29.1</v>
      </c>
      <c r="G194" s="23" t="s">
        <v>130</v>
      </c>
      <c r="H194" s="12"/>
    </row>
    <row r="195" ht="15.75" hidden="1" customHeight="1">
      <c r="A195" s="9">
        <v>44920.0</v>
      </c>
      <c r="B195" s="10" t="s">
        <v>7</v>
      </c>
      <c r="C195" s="10" t="s">
        <v>139</v>
      </c>
      <c r="D195" s="10" t="s">
        <v>73</v>
      </c>
      <c r="E195" s="10" t="s">
        <v>26</v>
      </c>
      <c r="F195" s="10">
        <v>-43.88</v>
      </c>
      <c r="G195" s="23" t="s">
        <v>130</v>
      </c>
      <c r="H195" s="12"/>
    </row>
    <row r="196" ht="15.75" hidden="1" customHeight="1">
      <c r="A196" s="9">
        <v>44921.0</v>
      </c>
      <c r="B196" s="10" t="s">
        <v>7</v>
      </c>
      <c r="C196" s="10" t="s">
        <v>140</v>
      </c>
      <c r="D196" s="10" t="s">
        <v>13</v>
      </c>
      <c r="E196" s="10" t="s">
        <v>28</v>
      </c>
      <c r="F196" s="10">
        <v>-6.19</v>
      </c>
      <c r="G196" s="23" t="s">
        <v>130</v>
      </c>
      <c r="H196" s="12"/>
    </row>
    <row r="197" ht="15.75" hidden="1" customHeight="1">
      <c r="A197" s="9">
        <v>44921.0</v>
      </c>
      <c r="B197" s="10" t="s">
        <v>7</v>
      </c>
      <c r="C197" s="10" t="s">
        <v>141</v>
      </c>
      <c r="D197" s="10" t="s">
        <v>13</v>
      </c>
      <c r="E197" s="10" t="s">
        <v>28</v>
      </c>
      <c r="F197" s="10">
        <v>-16.0</v>
      </c>
      <c r="G197" s="23" t="s">
        <v>130</v>
      </c>
      <c r="H197" s="12"/>
    </row>
    <row r="198" ht="15.75" hidden="1" customHeight="1">
      <c r="A198" s="9">
        <v>44921.0</v>
      </c>
      <c r="B198" s="10" t="s">
        <v>7</v>
      </c>
      <c r="C198" s="10" t="s">
        <v>142</v>
      </c>
      <c r="D198" s="10" t="s">
        <v>13</v>
      </c>
      <c r="E198" s="10" t="s">
        <v>28</v>
      </c>
      <c r="F198" s="10">
        <v>-3.5</v>
      </c>
      <c r="G198" s="23" t="s">
        <v>130</v>
      </c>
      <c r="H198" s="12"/>
    </row>
    <row r="199" ht="15.75" hidden="1" customHeight="1">
      <c r="A199" s="9">
        <v>44924.0</v>
      </c>
      <c r="B199" s="10" t="s">
        <v>7</v>
      </c>
      <c r="C199" s="10" t="s">
        <v>108</v>
      </c>
      <c r="D199" s="10" t="s">
        <v>13</v>
      </c>
      <c r="E199" s="10" t="s">
        <v>28</v>
      </c>
      <c r="F199" s="10">
        <v>-28.87</v>
      </c>
      <c r="G199" s="23" t="s">
        <v>130</v>
      </c>
      <c r="H199" s="12"/>
    </row>
    <row r="200" ht="15.75" hidden="1" customHeight="1">
      <c r="A200" s="9">
        <v>44924.0</v>
      </c>
      <c r="B200" s="10" t="s">
        <v>7</v>
      </c>
      <c r="C200" s="10" t="s">
        <v>135</v>
      </c>
      <c r="D200" s="10" t="s">
        <v>73</v>
      </c>
      <c r="E200" s="10" t="s">
        <v>26</v>
      </c>
      <c r="F200" s="10">
        <v>-15.98</v>
      </c>
      <c r="G200" s="23" t="s">
        <v>130</v>
      </c>
      <c r="H200" s="12"/>
    </row>
    <row r="201" ht="15.75" hidden="1" customHeight="1">
      <c r="A201" s="9">
        <v>44925.0</v>
      </c>
      <c r="B201" s="10" t="s">
        <v>7</v>
      </c>
      <c r="C201" s="10" t="s">
        <v>135</v>
      </c>
      <c r="D201" s="10" t="s">
        <v>73</v>
      </c>
      <c r="E201" s="10" t="s">
        <v>26</v>
      </c>
      <c r="F201" s="10">
        <v>-20.98</v>
      </c>
      <c r="G201" s="23" t="s">
        <v>130</v>
      </c>
      <c r="H201" s="12"/>
    </row>
    <row r="202" ht="15.75" hidden="1" customHeight="1">
      <c r="A202" s="9">
        <v>44925.0</v>
      </c>
      <c r="B202" s="10" t="s">
        <v>7</v>
      </c>
      <c r="C202" s="10" t="s">
        <v>108</v>
      </c>
      <c r="D202" s="10" t="s">
        <v>13</v>
      </c>
      <c r="E202" s="10" t="s">
        <v>10</v>
      </c>
      <c r="F202" s="10">
        <v>-9.74</v>
      </c>
      <c r="G202" s="23" t="s">
        <v>130</v>
      </c>
      <c r="H202" s="12"/>
    </row>
    <row r="203" ht="15.75" hidden="1" customHeight="1">
      <c r="A203" s="9">
        <v>44925.0</v>
      </c>
      <c r="B203" s="10" t="s">
        <v>7</v>
      </c>
      <c r="C203" s="10" t="s">
        <v>135</v>
      </c>
      <c r="D203" s="10" t="s">
        <v>73</v>
      </c>
      <c r="E203" s="21" t="s">
        <v>26</v>
      </c>
      <c r="F203" s="10">
        <v>-21.98</v>
      </c>
      <c r="G203" s="23" t="s">
        <v>130</v>
      </c>
      <c r="H203" s="12"/>
    </row>
    <row r="204" ht="15.75" hidden="1" customHeight="1">
      <c r="A204" s="9">
        <v>44936.0</v>
      </c>
      <c r="B204" s="10" t="s">
        <v>7</v>
      </c>
      <c r="C204" s="10" t="s">
        <v>15</v>
      </c>
      <c r="D204" s="10" t="s">
        <v>16</v>
      </c>
      <c r="E204" s="10" t="s">
        <v>17</v>
      </c>
      <c r="F204" s="23">
        <f> SUM( INDIRECT("$G"&amp;MATCH($G204, $G$1:$G951, 0)) : INDIRECT("$F"&amp;ROW() - 1) ) * -1</f>
        <v>674.56</v>
      </c>
      <c r="G204" s="23" t="s">
        <v>130</v>
      </c>
      <c r="H204" s="14"/>
    </row>
    <row r="205" ht="15.75" hidden="1" customHeight="1">
      <c r="A205" s="15"/>
      <c r="B205" s="15"/>
      <c r="C205" s="15"/>
      <c r="D205" s="15"/>
      <c r="E205" s="15"/>
      <c r="F205" s="15"/>
      <c r="G205" s="15"/>
    </row>
    <row r="206" ht="15.75" hidden="1" customHeight="1">
      <c r="A206" s="16"/>
      <c r="B206" s="16"/>
      <c r="C206" s="16"/>
      <c r="D206" s="16"/>
      <c r="E206" s="16"/>
      <c r="F206" s="16"/>
      <c r="G206" s="16"/>
    </row>
    <row r="207" ht="15.75" hidden="1" customHeight="1">
      <c r="A207" s="17"/>
      <c r="B207" s="17"/>
      <c r="C207" s="17"/>
      <c r="D207" s="17"/>
      <c r="E207" s="17"/>
      <c r="F207" s="17"/>
      <c r="G207" s="17"/>
    </row>
    <row r="208" ht="15.75" hidden="1" customHeight="1">
      <c r="A208" s="30">
        <v>44930.0</v>
      </c>
      <c r="B208" s="10" t="s">
        <v>7</v>
      </c>
      <c r="C208" s="31" t="s">
        <v>29</v>
      </c>
      <c r="D208" s="10" t="s">
        <v>19</v>
      </c>
      <c r="E208" s="10" t="s">
        <v>28</v>
      </c>
      <c r="F208" s="31">
        <v>-170.31</v>
      </c>
      <c r="G208" s="23" t="s">
        <v>143</v>
      </c>
      <c r="H208" s="22" t="s">
        <v>144</v>
      </c>
    </row>
    <row r="209" ht="15.75" hidden="1" customHeight="1">
      <c r="A209" s="30">
        <v>44930.0</v>
      </c>
      <c r="B209" s="10" t="s">
        <v>7</v>
      </c>
      <c r="C209" s="31" t="s">
        <v>71</v>
      </c>
      <c r="D209" s="10" t="s">
        <v>13</v>
      </c>
      <c r="E209" s="10" t="s">
        <v>28</v>
      </c>
      <c r="F209" s="31">
        <v>-9.0</v>
      </c>
      <c r="G209" s="23" t="s">
        <v>143</v>
      </c>
      <c r="H209" s="12"/>
    </row>
    <row r="210" ht="15.75" hidden="1" customHeight="1">
      <c r="A210" s="30">
        <v>44930.0</v>
      </c>
      <c r="B210" s="10" t="s">
        <v>7</v>
      </c>
      <c r="C210" s="31" t="s">
        <v>135</v>
      </c>
      <c r="D210" s="10" t="s">
        <v>73</v>
      </c>
      <c r="E210" s="10" t="s">
        <v>26</v>
      </c>
      <c r="F210" s="31">
        <v>-22.98</v>
      </c>
      <c r="G210" s="23" t="s">
        <v>143</v>
      </c>
      <c r="H210" s="12"/>
    </row>
    <row r="211" ht="15.75" hidden="1" customHeight="1">
      <c r="A211" s="30">
        <v>44935.0</v>
      </c>
      <c r="B211" s="10" t="s">
        <v>7</v>
      </c>
      <c r="C211" s="31" t="s">
        <v>135</v>
      </c>
      <c r="D211" s="10" t="s">
        <v>73</v>
      </c>
      <c r="E211" s="10" t="s">
        <v>26</v>
      </c>
      <c r="F211" s="31">
        <v>-18.98</v>
      </c>
      <c r="G211" s="23" t="s">
        <v>143</v>
      </c>
      <c r="H211" s="12"/>
    </row>
    <row r="212" ht="15.75" hidden="1" customHeight="1">
      <c r="A212" s="30">
        <v>44937.0</v>
      </c>
      <c r="B212" s="10" t="s">
        <v>7</v>
      </c>
      <c r="C212" s="31" t="s">
        <v>135</v>
      </c>
      <c r="D212" s="10" t="s">
        <v>73</v>
      </c>
      <c r="E212" s="10" t="s">
        <v>26</v>
      </c>
      <c r="F212" s="31">
        <v>-33.98</v>
      </c>
      <c r="G212" s="23" t="s">
        <v>143</v>
      </c>
      <c r="H212" s="12"/>
    </row>
    <row r="213" ht="15.75" hidden="1" customHeight="1">
      <c r="A213" s="30">
        <v>44938.0</v>
      </c>
      <c r="B213" s="10" t="s">
        <v>7</v>
      </c>
      <c r="C213" s="32" t="s">
        <v>145</v>
      </c>
      <c r="D213" s="10" t="s">
        <v>73</v>
      </c>
      <c r="E213" s="10" t="s">
        <v>26</v>
      </c>
      <c r="F213" s="31">
        <f> -192.69 / 3</f>
        <v>-64.23</v>
      </c>
      <c r="G213" s="23" t="s">
        <v>143</v>
      </c>
      <c r="H213" s="12"/>
    </row>
    <row r="214" ht="15.75" hidden="1" customHeight="1">
      <c r="A214" s="30">
        <v>44938.0</v>
      </c>
      <c r="B214" s="10" t="s">
        <v>7</v>
      </c>
      <c r="C214" s="31" t="s">
        <v>135</v>
      </c>
      <c r="D214" s="10" t="s">
        <v>73</v>
      </c>
      <c r="E214" s="10" t="s">
        <v>26</v>
      </c>
      <c r="F214" s="31">
        <v>-20.98</v>
      </c>
      <c r="G214" s="23" t="s">
        <v>143</v>
      </c>
      <c r="H214" s="12"/>
    </row>
    <row r="215" ht="15.75" hidden="1" customHeight="1">
      <c r="A215" s="30">
        <v>44939.0</v>
      </c>
      <c r="B215" s="10" t="s">
        <v>7</v>
      </c>
      <c r="C215" s="31" t="s">
        <v>135</v>
      </c>
      <c r="D215" s="10" t="s">
        <v>73</v>
      </c>
      <c r="E215" s="10" t="s">
        <v>26</v>
      </c>
      <c r="F215" s="31">
        <v>-3.58</v>
      </c>
      <c r="G215" s="23" t="s">
        <v>143</v>
      </c>
      <c r="H215" s="12"/>
    </row>
    <row r="216" ht="15.75" hidden="1" customHeight="1">
      <c r="A216" s="30">
        <v>44939.0</v>
      </c>
      <c r="B216" s="10" t="s">
        <v>7</v>
      </c>
      <c r="C216" s="31" t="s">
        <v>135</v>
      </c>
      <c r="D216" s="10" t="s">
        <v>73</v>
      </c>
      <c r="E216" s="10" t="s">
        <v>26</v>
      </c>
      <c r="F216" s="31">
        <v>-21.48</v>
      </c>
      <c r="G216" s="23" t="s">
        <v>143</v>
      </c>
      <c r="H216" s="12"/>
    </row>
    <row r="217" ht="15.75" hidden="1" customHeight="1">
      <c r="A217" s="30">
        <v>44940.0</v>
      </c>
      <c r="B217" s="10" t="s">
        <v>7</v>
      </c>
      <c r="C217" s="31" t="s">
        <v>135</v>
      </c>
      <c r="D217" s="10" t="s">
        <v>73</v>
      </c>
      <c r="E217" s="10" t="s">
        <v>26</v>
      </c>
      <c r="F217" s="31">
        <v>-38.98</v>
      </c>
      <c r="G217" s="23" t="s">
        <v>143</v>
      </c>
      <c r="H217" s="12"/>
    </row>
    <row r="218" ht="15.75" hidden="1" customHeight="1">
      <c r="A218" s="30">
        <v>44942.0</v>
      </c>
      <c r="B218" s="10" t="s">
        <v>7</v>
      </c>
      <c r="C218" s="31" t="s">
        <v>146</v>
      </c>
      <c r="D218" s="10" t="s">
        <v>73</v>
      </c>
      <c r="E218" s="10" t="s">
        <v>26</v>
      </c>
      <c r="F218" s="31">
        <v>-36.41</v>
      </c>
      <c r="G218" s="23" t="s">
        <v>143</v>
      </c>
      <c r="H218" s="12"/>
    </row>
    <row r="219" ht="15.75" hidden="1" customHeight="1">
      <c r="A219" s="30">
        <v>44942.0</v>
      </c>
      <c r="B219" s="10" t="s">
        <v>7</v>
      </c>
      <c r="C219" s="31" t="s">
        <v>147</v>
      </c>
      <c r="D219" s="10" t="s">
        <v>13</v>
      </c>
      <c r="E219" s="10" t="s">
        <v>28</v>
      </c>
      <c r="F219" s="31">
        <v>-14.0</v>
      </c>
      <c r="G219" s="23" t="s">
        <v>143</v>
      </c>
      <c r="H219" s="12"/>
    </row>
    <row r="220" ht="15.75" hidden="1" customHeight="1">
      <c r="A220" s="30">
        <v>44942.0</v>
      </c>
      <c r="B220" s="10" t="s">
        <v>7</v>
      </c>
      <c r="C220" s="31" t="s">
        <v>135</v>
      </c>
      <c r="D220" s="10" t="s">
        <v>73</v>
      </c>
      <c r="E220" s="10" t="s">
        <v>26</v>
      </c>
      <c r="F220" s="31">
        <v>-40.98</v>
      </c>
      <c r="G220" s="23" t="s">
        <v>143</v>
      </c>
      <c r="H220" s="12"/>
    </row>
    <row r="221" ht="15.75" hidden="1" customHeight="1">
      <c r="A221" s="30">
        <v>44942.0</v>
      </c>
      <c r="B221" s="10" t="s">
        <v>7</v>
      </c>
      <c r="C221" s="31" t="s">
        <v>148</v>
      </c>
      <c r="D221" s="10" t="s">
        <v>13</v>
      </c>
      <c r="E221" s="10" t="s">
        <v>10</v>
      </c>
      <c r="F221" s="31">
        <v>-25.87</v>
      </c>
      <c r="G221" s="23" t="s">
        <v>143</v>
      </c>
      <c r="H221" s="12"/>
    </row>
    <row r="222" ht="15.75" hidden="1" customHeight="1">
      <c r="A222" s="30">
        <v>44943.0</v>
      </c>
      <c r="B222" s="10" t="s">
        <v>7</v>
      </c>
      <c r="C222" s="31" t="s">
        <v>149</v>
      </c>
      <c r="D222" s="10" t="s">
        <v>73</v>
      </c>
      <c r="E222" s="10" t="s">
        <v>26</v>
      </c>
      <c r="F222" s="31">
        <v>-79.6</v>
      </c>
      <c r="G222" s="23" t="s">
        <v>143</v>
      </c>
      <c r="H222" s="12"/>
    </row>
    <row r="223" ht="15.75" hidden="1" customHeight="1">
      <c r="A223" s="30">
        <v>44943.0</v>
      </c>
      <c r="B223" s="10" t="s">
        <v>7</v>
      </c>
      <c r="C223" s="33" t="s">
        <v>108</v>
      </c>
      <c r="D223" s="10" t="s">
        <v>13</v>
      </c>
      <c r="E223" s="10" t="s">
        <v>28</v>
      </c>
      <c r="F223" s="33">
        <v>-3.8</v>
      </c>
      <c r="G223" s="23" t="s">
        <v>143</v>
      </c>
      <c r="H223" s="12"/>
    </row>
    <row r="224" ht="15.75" hidden="1" customHeight="1">
      <c r="A224" s="30">
        <v>44944.0</v>
      </c>
      <c r="B224" s="10" t="s">
        <v>7</v>
      </c>
      <c r="C224" s="33" t="s">
        <v>146</v>
      </c>
      <c r="D224" s="10" t="s">
        <v>73</v>
      </c>
      <c r="E224" s="10" t="s">
        <v>26</v>
      </c>
      <c r="F224" s="33">
        <v>-39.64</v>
      </c>
      <c r="G224" s="23" t="s">
        <v>143</v>
      </c>
      <c r="H224" s="12"/>
    </row>
    <row r="225" ht="15.75" hidden="1" customHeight="1">
      <c r="A225" s="30">
        <v>44944.0</v>
      </c>
      <c r="B225" s="10" t="s">
        <v>7</v>
      </c>
      <c r="C225" s="31" t="s">
        <v>135</v>
      </c>
      <c r="D225" s="10" t="s">
        <v>73</v>
      </c>
      <c r="E225" s="10" t="s">
        <v>26</v>
      </c>
      <c r="F225" s="31">
        <v>-25.98</v>
      </c>
      <c r="G225" s="23" t="s">
        <v>143</v>
      </c>
      <c r="H225" s="12"/>
    </row>
    <row r="226" ht="15.75" hidden="1" customHeight="1">
      <c r="A226" s="30">
        <v>44945.0</v>
      </c>
      <c r="B226" s="10" t="s">
        <v>7</v>
      </c>
      <c r="C226" s="33" t="s">
        <v>150</v>
      </c>
      <c r="D226" s="10" t="s">
        <v>13</v>
      </c>
      <c r="E226" s="10" t="s">
        <v>10</v>
      </c>
      <c r="F226" s="33">
        <v>-23.0</v>
      </c>
      <c r="G226" s="23" t="s">
        <v>143</v>
      </c>
      <c r="H226" s="12"/>
    </row>
    <row r="227" ht="15.75" hidden="1" customHeight="1">
      <c r="A227" s="30">
        <v>44945.0</v>
      </c>
      <c r="B227" s="10" t="s">
        <v>7</v>
      </c>
      <c r="C227" s="33" t="s">
        <v>151</v>
      </c>
      <c r="D227" s="10" t="s">
        <v>13</v>
      </c>
      <c r="E227" s="10" t="s">
        <v>10</v>
      </c>
      <c r="F227" s="33">
        <v>-10.0</v>
      </c>
      <c r="G227" s="23" t="s">
        <v>143</v>
      </c>
      <c r="H227" s="12"/>
    </row>
    <row r="228" ht="15.75" hidden="1" customHeight="1">
      <c r="A228" s="34">
        <v>44946.0</v>
      </c>
      <c r="B228" s="10" t="s">
        <v>7</v>
      </c>
      <c r="C228" s="33" t="s">
        <v>75</v>
      </c>
      <c r="D228" s="10" t="s">
        <v>76</v>
      </c>
      <c r="E228" s="10" t="s">
        <v>10</v>
      </c>
      <c r="F228" s="33">
        <v>-24.9</v>
      </c>
      <c r="G228" s="23" t="s">
        <v>143</v>
      </c>
      <c r="H228" s="12"/>
    </row>
    <row r="229" ht="15.75" hidden="1" customHeight="1">
      <c r="A229" s="9">
        <v>44946.0</v>
      </c>
      <c r="B229" s="10" t="s">
        <v>7</v>
      </c>
      <c r="C229" s="10" t="s">
        <v>152</v>
      </c>
      <c r="D229" s="10" t="s">
        <v>76</v>
      </c>
      <c r="E229" s="10" t="s">
        <v>28</v>
      </c>
      <c r="F229" s="10">
        <v>-14.84</v>
      </c>
      <c r="G229" s="23" t="s">
        <v>143</v>
      </c>
      <c r="H229" s="12"/>
    </row>
    <row r="230" ht="15.75" hidden="1" customHeight="1">
      <c r="A230" s="9">
        <v>44946.0</v>
      </c>
      <c r="B230" s="10" t="s">
        <v>7</v>
      </c>
      <c r="C230" s="31" t="s">
        <v>135</v>
      </c>
      <c r="D230" s="10" t="s">
        <v>73</v>
      </c>
      <c r="E230" s="10" t="s">
        <v>26</v>
      </c>
      <c r="F230" s="31">
        <v>-101.99</v>
      </c>
      <c r="G230" s="23" t="s">
        <v>143</v>
      </c>
      <c r="H230" s="12"/>
    </row>
    <row r="231" ht="15.75" hidden="1" customHeight="1">
      <c r="A231" s="9">
        <v>44947.0</v>
      </c>
      <c r="B231" s="10" t="s">
        <v>7</v>
      </c>
      <c r="C231" s="31" t="s">
        <v>135</v>
      </c>
      <c r="D231" s="10" t="s">
        <v>73</v>
      </c>
      <c r="E231" s="10" t="s">
        <v>26</v>
      </c>
      <c r="F231" s="31">
        <v>-8.33</v>
      </c>
      <c r="G231" s="23" t="s">
        <v>143</v>
      </c>
      <c r="H231" s="12"/>
    </row>
    <row r="232" ht="15.75" hidden="1" customHeight="1">
      <c r="A232" s="9">
        <v>44948.0</v>
      </c>
      <c r="B232" s="10" t="s">
        <v>7</v>
      </c>
      <c r="C232" s="31" t="s">
        <v>140</v>
      </c>
      <c r="D232" s="10" t="s">
        <v>13</v>
      </c>
      <c r="E232" s="10" t="s">
        <v>28</v>
      </c>
      <c r="F232" s="31">
        <v>-11.18</v>
      </c>
      <c r="G232" s="23" t="s">
        <v>143</v>
      </c>
      <c r="H232" s="12"/>
    </row>
    <row r="233" ht="15.75" hidden="1" customHeight="1">
      <c r="A233" s="9">
        <v>44949.0</v>
      </c>
      <c r="B233" s="10" t="s">
        <v>7</v>
      </c>
      <c r="C233" s="31" t="s">
        <v>135</v>
      </c>
      <c r="D233" s="10" t="s">
        <v>73</v>
      </c>
      <c r="E233" s="10" t="s">
        <v>26</v>
      </c>
      <c r="F233" s="31">
        <v>-34.99</v>
      </c>
      <c r="G233" s="23" t="s">
        <v>143</v>
      </c>
      <c r="H233" s="12"/>
    </row>
    <row r="234" ht="15.75" hidden="1" customHeight="1">
      <c r="A234" s="9">
        <v>44949.0</v>
      </c>
      <c r="B234" s="10" t="s">
        <v>7</v>
      </c>
      <c r="C234" s="31" t="s">
        <v>153</v>
      </c>
      <c r="D234" s="10" t="s">
        <v>13</v>
      </c>
      <c r="E234" s="10" t="s">
        <v>10</v>
      </c>
      <c r="F234" s="31">
        <v>-36.9</v>
      </c>
      <c r="G234" s="23" t="s">
        <v>143</v>
      </c>
      <c r="H234" s="12"/>
    </row>
    <row r="235" ht="15.75" hidden="1" customHeight="1">
      <c r="A235" s="9">
        <v>44950.0</v>
      </c>
      <c r="B235" s="10" t="s">
        <v>7</v>
      </c>
      <c r="C235" s="31" t="s">
        <v>140</v>
      </c>
      <c r="D235" s="10" t="s">
        <v>13</v>
      </c>
      <c r="E235" s="10" t="s">
        <v>28</v>
      </c>
      <c r="F235" s="31">
        <v>-8.32</v>
      </c>
      <c r="G235" s="23" t="s">
        <v>143</v>
      </c>
      <c r="H235" s="12"/>
    </row>
    <row r="236" ht="15.75" hidden="1" customHeight="1">
      <c r="A236" s="9">
        <v>44950.0</v>
      </c>
      <c r="B236" s="10" t="s">
        <v>7</v>
      </c>
      <c r="C236" s="31" t="s">
        <v>108</v>
      </c>
      <c r="D236" s="10" t="s">
        <v>19</v>
      </c>
      <c r="E236" s="10" t="s">
        <v>28</v>
      </c>
      <c r="F236" s="31">
        <v>-16.31</v>
      </c>
      <c r="G236" s="23" t="s">
        <v>143</v>
      </c>
      <c r="H236" s="12"/>
    </row>
    <row r="237" ht="15.75" hidden="1" customHeight="1">
      <c r="A237" s="9">
        <v>44951.0</v>
      </c>
      <c r="B237" s="10" t="s">
        <v>7</v>
      </c>
      <c r="C237" s="10" t="s">
        <v>154</v>
      </c>
      <c r="D237" s="10" t="s">
        <v>73</v>
      </c>
      <c r="E237" s="10" t="s">
        <v>26</v>
      </c>
      <c r="F237" s="10">
        <v>-43.88</v>
      </c>
      <c r="G237" s="23" t="s">
        <v>143</v>
      </c>
      <c r="H237" s="12"/>
    </row>
    <row r="238" ht="15.75" hidden="1" customHeight="1">
      <c r="A238" s="9">
        <v>44951.0</v>
      </c>
      <c r="B238" s="10" t="s">
        <v>7</v>
      </c>
      <c r="C238" s="10" t="s">
        <v>155</v>
      </c>
      <c r="D238" s="10" t="s">
        <v>13</v>
      </c>
      <c r="E238" s="10" t="s">
        <v>10</v>
      </c>
      <c r="F238" s="10">
        <v>-20.4</v>
      </c>
      <c r="G238" s="23" t="s">
        <v>143</v>
      </c>
      <c r="H238" s="12"/>
    </row>
    <row r="239" ht="15.75" hidden="1" customHeight="1">
      <c r="A239" s="9">
        <v>44951.0</v>
      </c>
      <c r="B239" s="10" t="s">
        <v>7</v>
      </c>
      <c r="C239" s="10" t="s">
        <v>108</v>
      </c>
      <c r="D239" s="10" t="s">
        <v>13</v>
      </c>
      <c r="E239" s="10" t="s">
        <v>28</v>
      </c>
      <c r="F239" s="10">
        <v>-2.75</v>
      </c>
      <c r="G239" s="23" t="s">
        <v>143</v>
      </c>
      <c r="H239" s="12"/>
    </row>
    <row r="240" ht="15.75" hidden="1" customHeight="1">
      <c r="A240" s="9">
        <v>44953.0</v>
      </c>
      <c r="B240" s="10" t="s">
        <v>7</v>
      </c>
      <c r="C240" s="31" t="s">
        <v>135</v>
      </c>
      <c r="D240" s="10" t="s">
        <v>73</v>
      </c>
      <c r="E240" s="10" t="s">
        <v>26</v>
      </c>
      <c r="F240" s="31">
        <v>-16.59</v>
      </c>
      <c r="G240" s="23" t="s">
        <v>143</v>
      </c>
      <c r="H240" s="12"/>
    </row>
    <row r="241" ht="15.75" hidden="1" customHeight="1">
      <c r="A241" s="9">
        <v>44953.0</v>
      </c>
      <c r="B241" s="10" t="s">
        <v>7</v>
      </c>
      <c r="C241" s="31" t="s">
        <v>135</v>
      </c>
      <c r="D241" s="10" t="s">
        <v>73</v>
      </c>
      <c r="E241" s="10" t="s">
        <v>26</v>
      </c>
      <c r="F241" s="31">
        <v>-12.99</v>
      </c>
      <c r="G241" s="23" t="s">
        <v>143</v>
      </c>
      <c r="H241" s="12"/>
    </row>
    <row r="242" ht="15.75" hidden="1" customHeight="1">
      <c r="A242" s="9">
        <v>44953.0</v>
      </c>
      <c r="B242" s="10" t="s">
        <v>7</v>
      </c>
      <c r="C242" s="31" t="s">
        <v>156</v>
      </c>
      <c r="D242" s="10" t="s">
        <v>13</v>
      </c>
      <c r="E242" s="10" t="s">
        <v>28</v>
      </c>
      <c r="F242" s="31">
        <v>-5.5</v>
      </c>
      <c r="G242" s="23" t="s">
        <v>143</v>
      </c>
      <c r="H242" s="12"/>
    </row>
    <row r="243" ht="15.75" hidden="1" customHeight="1">
      <c r="A243" s="9">
        <v>44953.0</v>
      </c>
      <c r="B243" s="10" t="s">
        <v>7</v>
      </c>
      <c r="C243" s="31" t="s">
        <v>108</v>
      </c>
      <c r="D243" s="10" t="s">
        <v>19</v>
      </c>
      <c r="E243" s="10" t="s">
        <v>28</v>
      </c>
      <c r="F243" s="31">
        <v>-29.37</v>
      </c>
      <c r="G243" s="23" t="s">
        <v>143</v>
      </c>
      <c r="H243" s="12"/>
    </row>
    <row r="244" ht="15.75" hidden="1" customHeight="1">
      <c r="A244" s="9">
        <v>44953.0</v>
      </c>
      <c r="B244" s="10" t="s">
        <v>7</v>
      </c>
      <c r="C244" s="31" t="s">
        <v>157</v>
      </c>
      <c r="D244" s="10" t="s">
        <v>76</v>
      </c>
      <c r="E244" s="10" t="s">
        <v>28</v>
      </c>
      <c r="F244" s="31">
        <v>-6.2</v>
      </c>
      <c r="G244" s="23" t="s">
        <v>143</v>
      </c>
      <c r="H244" s="12"/>
    </row>
    <row r="245" ht="15.75" hidden="1" customHeight="1">
      <c r="A245" s="9">
        <v>44954.0</v>
      </c>
      <c r="B245" s="10" t="s">
        <v>7</v>
      </c>
      <c r="C245" s="31" t="s">
        <v>158</v>
      </c>
      <c r="D245" s="10" t="s">
        <v>13</v>
      </c>
      <c r="E245" s="10" t="s">
        <v>10</v>
      </c>
      <c r="F245" s="31">
        <v>-11.0</v>
      </c>
      <c r="G245" s="23" t="s">
        <v>143</v>
      </c>
      <c r="H245" s="12"/>
    </row>
    <row r="246" ht="15.75" hidden="1" customHeight="1">
      <c r="A246" s="9">
        <v>44954.0</v>
      </c>
      <c r="B246" s="10" t="s">
        <v>7</v>
      </c>
      <c r="C246" s="31" t="s">
        <v>48</v>
      </c>
      <c r="D246" s="10" t="s">
        <v>9</v>
      </c>
      <c r="E246" s="10" t="s">
        <v>10</v>
      </c>
      <c r="F246" s="31">
        <v>-19.91</v>
      </c>
      <c r="G246" s="23" t="s">
        <v>143</v>
      </c>
      <c r="H246" s="12"/>
    </row>
    <row r="247" ht="15.75" hidden="1" customHeight="1">
      <c r="A247" s="9">
        <v>44955.0</v>
      </c>
      <c r="B247" s="10" t="s">
        <v>7</v>
      </c>
      <c r="C247" s="31" t="s">
        <v>131</v>
      </c>
      <c r="D247" s="10" t="s">
        <v>13</v>
      </c>
      <c r="E247" s="10" t="s">
        <v>10</v>
      </c>
      <c r="F247" s="31">
        <v>-10.48</v>
      </c>
      <c r="G247" s="23" t="s">
        <v>143</v>
      </c>
      <c r="H247" s="12"/>
    </row>
    <row r="248" ht="15.75" hidden="1" customHeight="1">
      <c r="A248" s="9">
        <v>44955.0</v>
      </c>
      <c r="B248" s="10" t="s">
        <v>7</v>
      </c>
      <c r="C248" s="31" t="s">
        <v>48</v>
      </c>
      <c r="D248" s="10" t="s">
        <v>9</v>
      </c>
      <c r="E248" s="10" t="s">
        <v>10</v>
      </c>
      <c r="F248" s="31">
        <v>-13.45</v>
      </c>
      <c r="G248" s="23" t="s">
        <v>143</v>
      </c>
      <c r="H248" s="12"/>
    </row>
    <row r="249" ht="15.75" hidden="1" customHeight="1">
      <c r="A249" s="27">
        <v>44967.0</v>
      </c>
      <c r="B249" s="10" t="s">
        <v>7</v>
      </c>
      <c r="C249" s="10" t="s">
        <v>15</v>
      </c>
      <c r="D249" s="10" t="s">
        <v>16</v>
      </c>
      <c r="E249" s="10" t="s">
        <v>17</v>
      </c>
      <c r="F249" s="23">
        <f> SUM( INDIRECT("$G"&amp;MATCH($G249, $G$1:$G951, 0)) : INDIRECT("$F"&amp;ROW() - 1) ) * -1</f>
        <v>1154.06</v>
      </c>
      <c r="G249" s="23" t="s">
        <v>143</v>
      </c>
      <c r="H249" s="14"/>
    </row>
    <row r="250" ht="15.75" hidden="1" customHeight="1">
      <c r="A250" s="15"/>
      <c r="B250" s="15"/>
      <c r="C250" s="15"/>
      <c r="D250" s="15"/>
      <c r="E250" s="15"/>
      <c r="F250" s="15"/>
      <c r="G250" s="15"/>
    </row>
    <row r="251" ht="15.75" hidden="1" customHeight="1">
      <c r="A251" s="16"/>
      <c r="B251" s="16"/>
      <c r="C251" s="16"/>
      <c r="D251" s="16"/>
      <c r="E251" s="16"/>
      <c r="F251" s="16"/>
      <c r="G251" s="16"/>
    </row>
    <row r="252" ht="15.75" hidden="1" customHeight="1">
      <c r="A252" s="17"/>
      <c r="B252" s="17"/>
      <c r="C252" s="17"/>
      <c r="D252" s="17"/>
      <c r="E252" s="17"/>
      <c r="F252" s="17"/>
      <c r="G252" s="17"/>
    </row>
    <row r="253" ht="15.75" hidden="1" customHeight="1">
      <c r="A253" s="30">
        <v>44960.0</v>
      </c>
      <c r="B253" s="10" t="s">
        <v>7</v>
      </c>
      <c r="C253" s="31" t="s">
        <v>159</v>
      </c>
      <c r="D253" s="10" t="s">
        <v>73</v>
      </c>
      <c r="E253" s="10" t="s">
        <v>26</v>
      </c>
      <c r="F253" s="31">
        <v>-50.87</v>
      </c>
      <c r="G253" s="23" t="s">
        <v>160</v>
      </c>
      <c r="H253" s="22" t="s">
        <v>38</v>
      </c>
    </row>
    <row r="254" ht="15.75" hidden="1" customHeight="1">
      <c r="A254" s="30">
        <v>44961.0</v>
      </c>
      <c r="B254" s="10" t="s">
        <v>7</v>
      </c>
      <c r="C254" s="31" t="s">
        <v>135</v>
      </c>
      <c r="D254" s="10" t="s">
        <v>73</v>
      </c>
      <c r="E254" s="10" t="s">
        <v>26</v>
      </c>
      <c r="F254" s="31">
        <v>-30.89</v>
      </c>
      <c r="G254" s="23" t="s">
        <v>160</v>
      </c>
      <c r="H254" s="12"/>
    </row>
    <row r="255" ht="15.75" hidden="1" customHeight="1">
      <c r="A255" s="30">
        <v>44967.0</v>
      </c>
      <c r="B255" s="10" t="s">
        <v>7</v>
      </c>
      <c r="C255" s="31" t="s">
        <v>161</v>
      </c>
      <c r="D255" s="10" t="s">
        <v>73</v>
      </c>
      <c r="E255" s="10" t="s">
        <v>26</v>
      </c>
      <c r="F255" s="31">
        <v>-34.54</v>
      </c>
      <c r="G255" s="23" t="s">
        <v>160</v>
      </c>
      <c r="H255" s="12"/>
    </row>
    <row r="256" ht="15.75" hidden="1" customHeight="1">
      <c r="A256" s="30">
        <v>44967.0</v>
      </c>
      <c r="B256" s="10" t="s">
        <v>7</v>
      </c>
      <c r="C256" s="31" t="s">
        <v>135</v>
      </c>
      <c r="D256" s="10" t="s">
        <v>73</v>
      </c>
      <c r="E256" s="10" t="s">
        <v>26</v>
      </c>
      <c r="F256" s="31">
        <v>-33.97</v>
      </c>
      <c r="G256" s="23" t="s">
        <v>160</v>
      </c>
      <c r="H256" s="12"/>
    </row>
    <row r="257" ht="15.75" hidden="1" customHeight="1">
      <c r="A257" s="30">
        <v>44968.0</v>
      </c>
      <c r="B257" s="10" t="s">
        <v>7</v>
      </c>
      <c r="C257" s="31" t="s">
        <v>162</v>
      </c>
      <c r="D257" s="10" t="s">
        <v>73</v>
      </c>
      <c r="E257" s="10" t="s">
        <v>26</v>
      </c>
      <c r="F257" s="31">
        <f> -240.18 / 3</f>
        <v>-80.06</v>
      </c>
      <c r="G257" s="23" t="s">
        <v>160</v>
      </c>
      <c r="H257" s="12"/>
    </row>
    <row r="258" ht="15.75" hidden="1" customHeight="1">
      <c r="A258" s="30">
        <v>44969.0</v>
      </c>
      <c r="B258" s="10" t="s">
        <v>7</v>
      </c>
      <c r="C258" s="31" t="s">
        <v>163</v>
      </c>
      <c r="D258" s="10" t="s">
        <v>73</v>
      </c>
      <c r="E258" s="10" t="s">
        <v>26</v>
      </c>
      <c r="F258" s="31">
        <v>-64.23</v>
      </c>
      <c r="G258" s="23" t="s">
        <v>160</v>
      </c>
      <c r="H258" s="12"/>
    </row>
    <row r="259" ht="15.75" hidden="1" customHeight="1">
      <c r="A259" s="30">
        <v>44969.0</v>
      </c>
      <c r="B259" s="10" t="s">
        <v>7</v>
      </c>
      <c r="C259" s="31" t="s">
        <v>14</v>
      </c>
      <c r="D259" s="10" t="s">
        <v>73</v>
      </c>
      <c r="E259" s="10" t="s">
        <v>26</v>
      </c>
      <c r="F259" s="31">
        <v>-7.8</v>
      </c>
      <c r="G259" s="23" t="s">
        <v>160</v>
      </c>
      <c r="H259" s="12"/>
    </row>
    <row r="260" ht="15.75" hidden="1" customHeight="1">
      <c r="A260" s="30">
        <v>44969.0</v>
      </c>
      <c r="B260" s="10" t="s">
        <v>7</v>
      </c>
      <c r="C260" s="31" t="s">
        <v>135</v>
      </c>
      <c r="D260" s="10" t="s">
        <v>73</v>
      </c>
      <c r="E260" s="10" t="s">
        <v>26</v>
      </c>
      <c r="F260" s="31">
        <v>-22.98</v>
      </c>
      <c r="G260" s="23" t="s">
        <v>160</v>
      </c>
      <c r="H260" s="12"/>
    </row>
    <row r="261" ht="15.75" hidden="1" customHeight="1">
      <c r="A261" s="30">
        <v>44970.0</v>
      </c>
      <c r="B261" s="10" t="s">
        <v>7</v>
      </c>
      <c r="C261" s="31" t="s">
        <v>135</v>
      </c>
      <c r="D261" s="10" t="s">
        <v>73</v>
      </c>
      <c r="E261" s="10" t="s">
        <v>26</v>
      </c>
      <c r="F261" s="31">
        <v>-43.99</v>
      </c>
      <c r="G261" s="23" t="s">
        <v>160</v>
      </c>
      <c r="H261" s="12"/>
    </row>
    <row r="262" ht="15.75" hidden="1" customHeight="1">
      <c r="A262" s="30">
        <v>44970.0</v>
      </c>
      <c r="B262" s="10" t="s">
        <v>7</v>
      </c>
      <c r="C262" s="31" t="s">
        <v>135</v>
      </c>
      <c r="D262" s="10" t="s">
        <v>73</v>
      </c>
      <c r="E262" s="10" t="s">
        <v>26</v>
      </c>
      <c r="F262" s="31">
        <v>-19.32</v>
      </c>
      <c r="G262" s="23" t="s">
        <v>160</v>
      </c>
      <c r="H262" s="12"/>
    </row>
    <row r="263" ht="15.75" hidden="1" customHeight="1">
      <c r="A263" s="30">
        <v>44971.0</v>
      </c>
      <c r="B263" s="10" t="s">
        <v>7</v>
      </c>
      <c r="C263" s="31" t="s">
        <v>164</v>
      </c>
      <c r="D263" s="10" t="s">
        <v>73</v>
      </c>
      <c r="E263" s="10" t="s">
        <v>26</v>
      </c>
      <c r="F263" s="31">
        <v>-52.8</v>
      </c>
      <c r="G263" s="23" t="s">
        <v>160</v>
      </c>
      <c r="H263" s="12"/>
    </row>
    <row r="264" ht="15.75" hidden="1" customHeight="1">
      <c r="A264" s="30">
        <v>44971.0</v>
      </c>
      <c r="B264" s="10" t="s">
        <v>7</v>
      </c>
      <c r="C264" s="31" t="s">
        <v>135</v>
      </c>
      <c r="D264" s="10" t="s">
        <v>73</v>
      </c>
      <c r="E264" s="10" t="s">
        <v>26</v>
      </c>
      <c r="F264" s="31">
        <v>-10.0</v>
      </c>
      <c r="G264" s="23" t="s">
        <v>160</v>
      </c>
      <c r="H264" s="12"/>
    </row>
    <row r="265" ht="15.75" hidden="1" customHeight="1">
      <c r="A265" s="30">
        <v>44971.0</v>
      </c>
      <c r="B265" s="10" t="s">
        <v>7</v>
      </c>
      <c r="C265" s="31" t="s">
        <v>135</v>
      </c>
      <c r="D265" s="10" t="s">
        <v>73</v>
      </c>
      <c r="E265" s="10" t="s">
        <v>26</v>
      </c>
      <c r="F265" s="31">
        <v>-27.98</v>
      </c>
      <c r="G265" s="23" t="s">
        <v>160</v>
      </c>
      <c r="H265" s="12"/>
    </row>
    <row r="266" ht="15.75" hidden="1" customHeight="1">
      <c r="A266" s="30">
        <v>44971.0</v>
      </c>
      <c r="B266" s="10" t="s">
        <v>7</v>
      </c>
      <c r="C266" s="31" t="s">
        <v>165</v>
      </c>
      <c r="D266" s="10" t="s">
        <v>73</v>
      </c>
      <c r="E266" s="10" t="s">
        <v>26</v>
      </c>
      <c r="F266" s="31">
        <v>-66.15</v>
      </c>
      <c r="G266" s="23" t="s">
        <v>160</v>
      </c>
      <c r="H266" s="12"/>
    </row>
    <row r="267" ht="15.75" hidden="1" customHeight="1">
      <c r="A267" s="30">
        <v>44973.0</v>
      </c>
      <c r="B267" s="10" t="s">
        <v>7</v>
      </c>
      <c r="C267" s="31" t="s">
        <v>166</v>
      </c>
      <c r="D267" s="10" t="s">
        <v>73</v>
      </c>
      <c r="E267" s="10" t="s">
        <v>26</v>
      </c>
      <c r="F267" s="31">
        <v>-36.41</v>
      </c>
      <c r="G267" s="23" t="s">
        <v>160</v>
      </c>
      <c r="H267" s="12"/>
    </row>
    <row r="268" ht="15.75" hidden="1" customHeight="1">
      <c r="A268" s="30">
        <v>44973.0</v>
      </c>
      <c r="B268" s="10" t="s">
        <v>7</v>
      </c>
      <c r="C268" s="33" t="s">
        <v>167</v>
      </c>
      <c r="D268" s="10" t="s">
        <v>73</v>
      </c>
      <c r="E268" s="10" t="s">
        <v>26</v>
      </c>
      <c r="F268" s="33">
        <v>-75.95</v>
      </c>
      <c r="G268" s="23" t="s">
        <v>160</v>
      </c>
      <c r="H268" s="12"/>
    </row>
    <row r="269" ht="15.75" hidden="1" customHeight="1">
      <c r="A269" s="30">
        <v>44973.0</v>
      </c>
      <c r="B269" s="10" t="s">
        <v>7</v>
      </c>
      <c r="C269" s="33" t="s">
        <v>135</v>
      </c>
      <c r="D269" s="10" t="s">
        <v>73</v>
      </c>
      <c r="E269" s="10" t="s">
        <v>26</v>
      </c>
      <c r="F269" s="33">
        <v>-38.98</v>
      </c>
      <c r="G269" s="23" t="s">
        <v>160</v>
      </c>
      <c r="H269" s="12"/>
    </row>
    <row r="270" ht="15.75" hidden="1" customHeight="1">
      <c r="A270" s="30">
        <v>44975.0</v>
      </c>
      <c r="B270" s="10" t="s">
        <v>7</v>
      </c>
      <c r="C270" s="33" t="s">
        <v>166</v>
      </c>
      <c r="D270" s="10" t="s">
        <v>73</v>
      </c>
      <c r="E270" s="10" t="s">
        <v>26</v>
      </c>
      <c r="F270" s="33">
        <v>-39.64</v>
      </c>
      <c r="G270" s="23" t="s">
        <v>160</v>
      </c>
      <c r="H270" s="12"/>
    </row>
    <row r="271" ht="15.75" hidden="1" customHeight="1">
      <c r="A271" s="30">
        <v>44975.0</v>
      </c>
      <c r="B271" s="10" t="s">
        <v>7</v>
      </c>
      <c r="C271" s="33" t="s">
        <v>14</v>
      </c>
      <c r="D271" s="10" t="s">
        <v>73</v>
      </c>
      <c r="E271" s="10" t="s">
        <v>26</v>
      </c>
      <c r="F271" s="33">
        <v>-8.7</v>
      </c>
      <c r="G271" s="23" t="s">
        <v>160</v>
      </c>
      <c r="H271" s="12"/>
    </row>
    <row r="272" ht="15.75" hidden="1" customHeight="1">
      <c r="A272" s="30">
        <v>44975.0</v>
      </c>
      <c r="B272" s="10" t="s">
        <v>7</v>
      </c>
      <c r="C272" s="33" t="s">
        <v>14</v>
      </c>
      <c r="D272" s="10" t="s">
        <v>73</v>
      </c>
      <c r="E272" s="10" t="s">
        <v>26</v>
      </c>
      <c r="F272" s="33">
        <v>-7.9</v>
      </c>
      <c r="G272" s="23" t="s">
        <v>160</v>
      </c>
      <c r="H272" s="12"/>
    </row>
    <row r="273" ht="15.75" hidden="1" customHeight="1">
      <c r="A273" s="30">
        <v>44975.0</v>
      </c>
      <c r="B273" s="10" t="s">
        <v>7</v>
      </c>
      <c r="C273" s="33" t="s">
        <v>135</v>
      </c>
      <c r="D273" s="10" t="s">
        <v>73</v>
      </c>
      <c r="E273" s="10" t="s">
        <v>26</v>
      </c>
      <c r="F273" s="33">
        <v>-49.99</v>
      </c>
      <c r="G273" s="23" t="s">
        <v>160</v>
      </c>
      <c r="H273" s="12"/>
    </row>
    <row r="274" ht="15.75" hidden="1" customHeight="1">
      <c r="A274" s="30">
        <v>44975.0</v>
      </c>
      <c r="B274" s="10" t="s">
        <v>7</v>
      </c>
      <c r="C274" s="33" t="s">
        <v>135</v>
      </c>
      <c r="D274" s="10" t="s">
        <v>73</v>
      </c>
      <c r="E274" s="10" t="s">
        <v>26</v>
      </c>
      <c r="F274" s="33">
        <v>-48.97</v>
      </c>
      <c r="G274" s="23" t="s">
        <v>160</v>
      </c>
      <c r="H274" s="12"/>
    </row>
    <row r="275" ht="15.75" hidden="1" customHeight="1">
      <c r="A275" s="30">
        <v>44977.0</v>
      </c>
      <c r="B275" s="10" t="s">
        <v>7</v>
      </c>
      <c r="C275" s="31" t="s">
        <v>168</v>
      </c>
      <c r="D275" s="10" t="s">
        <v>76</v>
      </c>
      <c r="E275" s="10" t="s">
        <v>28</v>
      </c>
      <c r="F275" s="35">
        <v>-14.84</v>
      </c>
      <c r="G275" s="23" t="s">
        <v>160</v>
      </c>
      <c r="H275" s="12"/>
    </row>
    <row r="276" ht="15.75" hidden="1" customHeight="1">
      <c r="A276" s="34">
        <v>44977.0</v>
      </c>
      <c r="B276" s="10" t="s">
        <v>7</v>
      </c>
      <c r="C276" s="33" t="s">
        <v>75</v>
      </c>
      <c r="D276" s="10" t="s">
        <v>76</v>
      </c>
      <c r="E276" s="10" t="s">
        <v>10</v>
      </c>
      <c r="F276" s="33">
        <v>-24.9</v>
      </c>
      <c r="G276" s="23" t="s">
        <v>160</v>
      </c>
      <c r="H276" s="12"/>
    </row>
    <row r="277" ht="15.75" hidden="1" customHeight="1">
      <c r="A277" s="34">
        <v>44977.0</v>
      </c>
      <c r="B277" s="10" t="s">
        <v>7</v>
      </c>
      <c r="C277" s="33" t="s">
        <v>135</v>
      </c>
      <c r="D277" s="10" t="s">
        <v>73</v>
      </c>
      <c r="E277" s="10" t="s">
        <v>26</v>
      </c>
      <c r="F277" s="33">
        <v>-34.0</v>
      </c>
      <c r="G277" s="23" t="s">
        <v>160</v>
      </c>
      <c r="H277" s="12"/>
    </row>
    <row r="278" ht="15.75" hidden="1" customHeight="1">
      <c r="A278" s="34">
        <v>44978.0</v>
      </c>
      <c r="B278" s="10" t="s">
        <v>7</v>
      </c>
      <c r="C278" s="33" t="s">
        <v>135</v>
      </c>
      <c r="D278" s="10" t="s">
        <v>73</v>
      </c>
      <c r="E278" s="10" t="s">
        <v>26</v>
      </c>
      <c r="F278" s="33">
        <v>-18.98</v>
      </c>
      <c r="G278" s="23" t="s">
        <v>160</v>
      </c>
      <c r="H278" s="12"/>
    </row>
    <row r="279" ht="15.75" hidden="1" customHeight="1">
      <c r="A279" s="34">
        <v>44979.0</v>
      </c>
      <c r="B279" s="10" t="s">
        <v>7</v>
      </c>
      <c r="C279" s="33" t="s">
        <v>135</v>
      </c>
      <c r="D279" s="10" t="s">
        <v>73</v>
      </c>
      <c r="E279" s="10" t="s">
        <v>26</v>
      </c>
      <c r="F279" s="33">
        <v>-16.59</v>
      </c>
      <c r="G279" s="23" t="s">
        <v>160</v>
      </c>
      <c r="H279" s="12"/>
    </row>
    <row r="280" ht="15.75" hidden="1" customHeight="1">
      <c r="A280" s="9">
        <v>44982.0</v>
      </c>
      <c r="B280" s="10" t="s">
        <v>7</v>
      </c>
      <c r="C280" s="10" t="s">
        <v>169</v>
      </c>
      <c r="D280" s="10" t="s">
        <v>73</v>
      </c>
      <c r="E280" s="10" t="s">
        <v>26</v>
      </c>
      <c r="F280" s="10">
        <v>-43.88</v>
      </c>
      <c r="G280" s="23" t="s">
        <v>160</v>
      </c>
      <c r="H280" s="12"/>
    </row>
    <row r="281" ht="15.75" hidden="1" customHeight="1">
      <c r="A281" s="9">
        <v>44982.0</v>
      </c>
      <c r="B281" s="10" t="s">
        <v>7</v>
      </c>
      <c r="C281" s="33" t="s">
        <v>135</v>
      </c>
      <c r="D281" s="10" t="s">
        <v>73</v>
      </c>
      <c r="E281" s="10" t="s">
        <v>26</v>
      </c>
      <c r="F281" s="10">
        <v>-29.47</v>
      </c>
      <c r="G281" s="23" t="s">
        <v>160</v>
      </c>
      <c r="H281" s="12"/>
    </row>
    <row r="282" ht="15.75" hidden="1" customHeight="1">
      <c r="A282" s="9">
        <v>44984.0</v>
      </c>
      <c r="B282" s="10" t="s">
        <v>7</v>
      </c>
      <c r="C282" s="31" t="s">
        <v>170</v>
      </c>
      <c r="D282" s="10" t="s">
        <v>76</v>
      </c>
      <c r="E282" s="10" t="s">
        <v>28</v>
      </c>
      <c r="F282" s="31">
        <v>-6.2</v>
      </c>
      <c r="G282" s="23" t="s">
        <v>160</v>
      </c>
      <c r="H282" s="12"/>
    </row>
    <row r="283" ht="15.75" hidden="1" customHeight="1">
      <c r="A283" s="9">
        <v>44985.0</v>
      </c>
      <c r="B283" s="10" t="s">
        <v>7</v>
      </c>
      <c r="C283" s="33" t="s">
        <v>135</v>
      </c>
      <c r="D283" s="10" t="s">
        <v>73</v>
      </c>
      <c r="E283" s="21" t="s">
        <v>26</v>
      </c>
      <c r="F283" s="10">
        <v>-18.99</v>
      </c>
      <c r="G283" s="23" t="s">
        <v>160</v>
      </c>
      <c r="H283" s="12"/>
    </row>
    <row r="284" ht="15.75" hidden="1" customHeight="1">
      <c r="A284" s="30">
        <v>44995.0</v>
      </c>
      <c r="B284" s="10" t="s">
        <v>7</v>
      </c>
      <c r="C284" s="10" t="s">
        <v>15</v>
      </c>
      <c r="D284" s="10" t="s">
        <v>16</v>
      </c>
      <c r="E284" s="10" t="s">
        <v>17</v>
      </c>
      <c r="F284" s="23">
        <f> SUM( INDIRECT("$G"&amp;MATCH($G284, $G$1:$G951, 0)) : INDIRECT("$F"&amp;ROW() - 1) ) * -1</f>
        <v>1059.97</v>
      </c>
      <c r="G284" s="23" t="s">
        <v>160</v>
      </c>
      <c r="H284" s="14"/>
    </row>
    <row r="285" ht="15.75" hidden="1" customHeight="1">
      <c r="A285" s="15"/>
      <c r="B285" s="15"/>
      <c r="C285" s="15"/>
      <c r="D285" s="15"/>
      <c r="E285" s="15"/>
      <c r="F285" s="15"/>
      <c r="G285" s="15"/>
    </row>
    <row r="286" ht="15.75" hidden="1" customHeight="1">
      <c r="A286" s="16"/>
      <c r="B286" s="16"/>
      <c r="C286" s="16"/>
      <c r="D286" s="16"/>
      <c r="E286" s="16"/>
      <c r="F286" s="16"/>
      <c r="G286" s="16"/>
    </row>
    <row r="287" ht="15.75" hidden="1" customHeight="1">
      <c r="A287" s="17"/>
      <c r="B287" s="17"/>
      <c r="C287" s="17"/>
      <c r="D287" s="17"/>
      <c r="E287" s="17"/>
      <c r="F287" s="17"/>
      <c r="G287" s="17"/>
    </row>
    <row r="288" ht="15.75" hidden="1" customHeight="1">
      <c r="A288" s="30">
        <v>44988.0</v>
      </c>
      <c r="B288" s="10" t="s">
        <v>7</v>
      </c>
      <c r="C288" s="31" t="s">
        <v>171</v>
      </c>
      <c r="D288" s="10" t="s">
        <v>73</v>
      </c>
      <c r="E288" s="10" t="s">
        <v>26</v>
      </c>
      <c r="F288" s="31">
        <v>-50.87</v>
      </c>
      <c r="G288" s="23" t="s">
        <v>172</v>
      </c>
      <c r="H288" s="22" t="s">
        <v>54</v>
      </c>
    </row>
    <row r="289" ht="15.75" hidden="1" customHeight="1">
      <c r="A289" s="30">
        <v>44995.0</v>
      </c>
      <c r="B289" s="10" t="s">
        <v>7</v>
      </c>
      <c r="C289" s="31" t="s">
        <v>173</v>
      </c>
      <c r="D289" s="10" t="s">
        <v>73</v>
      </c>
      <c r="E289" s="10" t="s">
        <v>26</v>
      </c>
      <c r="F289" s="31">
        <v>-34.53</v>
      </c>
      <c r="G289" s="23" t="s">
        <v>172</v>
      </c>
      <c r="H289" s="12"/>
    </row>
    <row r="290" ht="15.75" hidden="1" customHeight="1">
      <c r="A290" s="30">
        <v>44996.0</v>
      </c>
      <c r="B290" s="10" t="s">
        <v>7</v>
      </c>
      <c r="C290" s="31" t="s">
        <v>174</v>
      </c>
      <c r="D290" s="10" t="s">
        <v>73</v>
      </c>
      <c r="E290" s="10" t="s">
        <v>26</v>
      </c>
      <c r="F290" s="31">
        <f> -240.18 / 3</f>
        <v>-80.06</v>
      </c>
      <c r="G290" s="23" t="s">
        <v>172</v>
      </c>
      <c r="H290" s="12"/>
    </row>
    <row r="291" ht="15.75" hidden="1" customHeight="1">
      <c r="A291" s="30">
        <v>44997.0</v>
      </c>
      <c r="B291" s="10" t="s">
        <v>7</v>
      </c>
      <c r="C291" s="31" t="s">
        <v>175</v>
      </c>
      <c r="D291" s="10" t="s">
        <v>73</v>
      </c>
      <c r="E291" s="10" t="s">
        <v>26</v>
      </c>
      <c r="F291" s="31">
        <v>-64.23</v>
      </c>
      <c r="G291" s="23" t="s">
        <v>172</v>
      </c>
      <c r="H291" s="12"/>
    </row>
    <row r="292" ht="15.75" hidden="1" customHeight="1">
      <c r="A292" s="30">
        <v>44999.0</v>
      </c>
      <c r="B292" s="10" t="s">
        <v>7</v>
      </c>
      <c r="C292" s="31" t="s">
        <v>176</v>
      </c>
      <c r="D292" s="10" t="s">
        <v>73</v>
      </c>
      <c r="E292" s="10" t="s">
        <v>26</v>
      </c>
      <c r="F292" s="31">
        <v>-52.8</v>
      </c>
      <c r="G292" s="23" t="s">
        <v>172</v>
      </c>
      <c r="H292" s="12"/>
    </row>
    <row r="293" ht="15.75" hidden="1" customHeight="1">
      <c r="A293" s="30">
        <v>45001.0</v>
      </c>
      <c r="B293" s="10" t="s">
        <v>7</v>
      </c>
      <c r="C293" s="31" t="s">
        <v>177</v>
      </c>
      <c r="D293" s="10" t="s">
        <v>73</v>
      </c>
      <c r="E293" s="10" t="s">
        <v>26</v>
      </c>
      <c r="F293" s="31">
        <v>-36.42</v>
      </c>
      <c r="G293" s="23" t="s">
        <v>172</v>
      </c>
      <c r="H293" s="12"/>
    </row>
    <row r="294" ht="15.75" hidden="1" customHeight="1">
      <c r="A294" s="30">
        <v>45001.0</v>
      </c>
      <c r="B294" s="10" t="s">
        <v>7</v>
      </c>
      <c r="C294" s="33" t="s">
        <v>178</v>
      </c>
      <c r="D294" s="10" t="s">
        <v>73</v>
      </c>
      <c r="E294" s="10" t="s">
        <v>26</v>
      </c>
      <c r="F294" s="33">
        <f>-75.94</f>
        <v>-75.94</v>
      </c>
      <c r="G294" s="23" t="s">
        <v>172</v>
      </c>
      <c r="H294" s="12"/>
    </row>
    <row r="295" ht="15.75" hidden="1" customHeight="1">
      <c r="A295" s="30">
        <v>45001.0</v>
      </c>
      <c r="B295" s="10" t="s">
        <v>7</v>
      </c>
      <c r="C295" s="33" t="s">
        <v>179</v>
      </c>
      <c r="D295" s="10" t="s">
        <v>73</v>
      </c>
      <c r="E295" s="10" t="s">
        <v>26</v>
      </c>
      <c r="F295" s="33">
        <v>-12.69</v>
      </c>
      <c r="G295" s="23" t="s">
        <v>172</v>
      </c>
      <c r="H295" s="12"/>
    </row>
    <row r="296" ht="15.75" hidden="1" customHeight="1">
      <c r="A296" s="30">
        <v>45001.0</v>
      </c>
      <c r="B296" s="10" t="s">
        <v>7</v>
      </c>
      <c r="C296" s="33" t="s">
        <v>179</v>
      </c>
      <c r="D296" s="10" t="s">
        <v>73</v>
      </c>
      <c r="E296" s="10" t="s">
        <v>26</v>
      </c>
      <c r="F296" s="33">
        <v>-7.8</v>
      </c>
      <c r="G296" s="23" t="s">
        <v>172</v>
      </c>
      <c r="H296" s="12"/>
    </row>
    <row r="297" ht="15.75" hidden="1" customHeight="1">
      <c r="A297" s="30">
        <v>45002.0</v>
      </c>
      <c r="B297" s="10" t="s">
        <v>7</v>
      </c>
      <c r="C297" s="33" t="s">
        <v>179</v>
      </c>
      <c r="D297" s="10" t="s">
        <v>73</v>
      </c>
      <c r="E297" s="10" t="s">
        <v>26</v>
      </c>
      <c r="F297" s="33">
        <v>-8.8</v>
      </c>
      <c r="G297" s="23" t="s">
        <v>172</v>
      </c>
      <c r="H297" s="12"/>
    </row>
    <row r="298" ht="15.75" hidden="1" customHeight="1">
      <c r="A298" s="30">
        <v>45003.0</v>
      </c>
      <c r="B298" s="10" t="s">
        <v>7</v>
      </c>
      <c r="C298" s="33" t="s">
        <v>177</v>
      </c>
      <c r="D298" s="10" t="s">
        <v>73</v>
      </c>
      <c r="E298" s="10" t="s">
        <v>26</v>
      </c>
      <c r="F298" s="33">
        <v>-39.63</v>
      </c>
      <c r="G298" s="23" t="s">
        <v>172</v>
      </c>
      <c r="H298" s="12"/>
    </row>
    <row r="299" ht="15.75" hidden="1" customHeight="1">
      <c r="A299" s="30">
        <v>45005.0</v>
      </c>
      <c r="B299" s="10" t="s">
        <v>7</v>
      </c>
      <c r="C299" s="31" t="s">
        <v>180</v>
      </c>
      <c r="D299" s="10" t="s">
        <v>76</v>
      </c>
      <c r="E299" s="10" t="s">
        <v>28</v>
      </c>
      <c r="F299" s="31">
        <v>-14.85</v>
      </c>
      <c r="G299" s="23" t="s">
        <v>172</v>
      </c>
      <c r="H299" s="12"/>
    </row>
    <row r="300" ht="15.75" hidden="1" customHeight="1">
      <c r="A300" s="34">
        <v>45005.0</v>
      </c>
      <c r="B300" s="10" t="s">
        <v>7</v>
      </c>
      <c r="C300" s="33" t="s">
        <v>75</v>
      </c>
      <c r="D300" s="10" t="s">
        <v>76</v>
      </c>
      <c r="E300" s="10" t="s">
        <v>10</v>
      </c>
      <c r="F300" s="33">
        <v>-24.9</v>
      </c>
      <c r="G300" s="23" t="s">
        <v>172</v>
      </c>
      <c r="H300" s="12"/>
    </row>
    <row r="301" ht="15.75" hidden="1" customHeight="1">
      <c r="A301" s="34">
        <v>45005.0</v>
      </c>
      <c r="B301" s="10" t="s">
        <v>7</v>
      </c>
      <c r="C301" s="33" t="s">
        <v>179</v>
      </c>
      <c r="D301" s="10" t="s">
        <v>73</v>
      </c>
      <c r="E301" s="10" t="s">
        <v>26</v>
      </c>
      <c r="F301" s="33">
        <v>-13.39</v>
      </c>
      <c r="G301" s="23" t="s">
        <v>172</v>
      </c>
      <c r="H301" s="12"/>
    </row>
    <row r="302" ht="15.75" hidden="1" customHeight="1">
      <c r="A302" s="9">
        <v>45010.0</v>
      </c>
      <c r="B302" s="10" t="s">
        <v>7</v>
      </c>
      <c r="C302" s="10" t="s">
        <v>181</v>
      </c>
      <c r="D302" s="10" t="s">
        <v>73</v>
      </c>
      <c r="E302" s="10" t="s">
        <v>26</v>
      </c>
      <c r="F302" s="10">
        <v>-43.88</v>
      </c>
      <c r="G302" s="23" t="s">
        <v>172</v>
      </c>
      <c r="H302" s="12"/>
    </row>
    <row r="303" ht="15.75" hidden="1" customHeight="1">
      <c r="A303" s="9">
        <v>45026.0</v>
      </c>
      <c r="B303" s="10" t="s">
        <v>7</v>
      </c>
      <c r="C303" s="10" t="s">
        <v>15</v>
      </c>
      <c r="D303" s="10" t="s">
        <v>16</v>
      </c>
      <c r="E303" s="10" t="s">
        <v>17</v>
      </c>
      <c r="F303" s="23">
        <f> SUM( INDIRECT("$G"&amp;MATCH($G303, $G$1:$G951, 0)) : INDIRECT("$F"&amp;ROW() - 1) ) * -1</f>
        <v>560.79</v>
      </c>
      <c r="G303" s="23" t="s">
        <v>172</v>
      </c>
      <c r="H303" s="14"/>
    </row>
    <row r="304" ht="15.75" hidden="1" customHeight="1">
      <c r="A304" s="15"/>
      <c r="B304" s="15"/>
      <c r="C304" s="15"/>
      <c r="D304" s="15"/>
      <c r="E304" s="15"/>
      <c r="F304" s="15"/>
      <c r="G304" s="15"/>
    </row>
    <row r="305" ht="15.75" hidden="1" customHeight="1">
      <c r="A305" s="16"/>
      <c r="B305" s="16"/>
      <c r="C305" s="16"/>
      <c r="D305" s="16"/>
      <c r="E305" s="16"/>
      <c r="F305" s="16"/>
      <c r="G305" s="16"/>
    </row>
    <row r="306" ht="15.75" hidden="1" customHeight="1">
      <c r="A306" s="17"/>
      <c r="B306" s="17"/>
      <c r="C306" s="17"/>
      <c r="D306" s="17"/>
      <c r="E306" s="17"/>
      <c r="F306" s="17"/>
      <c r="G306" s="17"/>
    </row>
    <row r="307" ht="15.75" hidden="1" customHeight="1">
      <c r="A307" s="9">
        <v>45019.0</v>
      </c>
      <c r="B307" s="10" t="s">
        <v>7</v>
      </c>
      <c r="C307" s="31" t="s">
        <v>182</v>
      </c>
      <c r="D307" s="10" t="s">
        <v>73</v>
      </c>
      <c r="E307" s="10" t="s">
        <v>26</v>
      </c>
      <c r="F307" s="31">
        <v>-50.87</v>
      </c>
      <c r="G307" s="23" t="s">
        <v>183</v>
      </c>
      <c r="H307" s="22" t="s">
        <v>67</v>
      </c>
    </row>
    <row r="308" ht="15.75" hidden="1" customHeight="1">
      <c r="A308" s="9">
        <v>45027.0</v>
      </c>
      <c r="B308" s="10" t="s">
        <v>7</v>
      </c>
      <c r="C308" s="31" t="s">
        <v>184</v>
      </c>
      <c r="D308" s="10" t="s">
        <v>73</v>
      </c>
      <c r="E308" s="10" t="s">
        <v>26</v>
      </c>
      <c r="F308" s="31">
        <f> -240.18 / 3</f>
        <v>-80.06</v>
      </c>
      <c r="G308" s="23" t="s">
        <v>183</v>
      </c>
      <c r="H308" s="12"/>
    </row>
    <row r="309" ht="15.75" hidden="1" customHeight="1">
      <c r="A309" s="9">
        <v>45030.0</v>
      </c>
      <c r="B309" s="10" t="s">
        <v>7</v>
      </c>
      <c r="C309" s="31" t="s">
        <v>185</v>
      </c>
      <c r="D309" s="10" t="s">
        <v>73</v>
      </c>
      <c r="E309" s="10" t="s">
        <v>26</v>
      </c>
      <c r="F309" s="31">
        <v>-52.8</v>
      </c>
      <c r="G309" s="23" t="s">
        <v>183</v>
      </c>
      <c r="H309" s="12"/>
    </row>
    <row r="310" ht="15.75" hidden="1" customHeight="1">
      <c r="A310" s="9">
        <v>45033.0</v>
      </c>
      <c r="B310" s="10" t="s">
        <v>7</v>
      </c>
      <c r="C310" s="33" t="s">
        <v>186</v>
      </c>
      <c r="D310" s="10" t="s">
        <v>73</v>
      </c>
      <c r="E310" s="10" t="s">
        <v>26</v>
      </c>
      <c r="F310" s="36">
        <v>-43.88</v>
      </c>
      <c r="G310" s="23" t="s">
        <v>183</v>
      </c>
      <c r="H310" s="12"/>
    </row>
    <row r="311" ht="15.75" hidden="1" customHeight="1">
      <c r="A311" s="9">
        <v>45035.0</v>
      </c>
      <c r="B311" s="10" t="s">
        <v>7</v>
      </c>
      <c r="C311" s="33" t="s">
        <v>162</v>
      </c>
      <c r="D311" s="10" t="s">
        <v>73</v>
      </c>
      <c r="E311" s="10" t="s">
        <v>26</v>
      </c>
      <c r="F311" s="33">
        <v>-37.83</v>
      </c>
      <c r="G311" s="23" t="s">
        <v>183</v>
      </c>
      <c r="H311" s="12"/>
    </row>
    <row r="312" ht="15.75" hidden="1" customHeight="1">
      <c r="A312" s="9">
        <v>45036.0</v>
      </c>
      <c r="B312" s="10" t="s">
        <v>7</v>
      </c>
      <c r="C312" s="10" t="s">
        <v>75</v>
      </c>
      <c r="D312" s="10" t="s">
        <v>76</v>
      </c>
      <c r="E312" s="10" t="s">
        <v>10</v>
      </c>
      <c r="F312" s="10">
        <v>-24.9</v>
      </c>
      <c r="G312" s="23" t="s">
        <v>183</v>
      </c>
      <c r="H312" s="12"/>
    </row>
    <row r="313" ht="15.75" hidden="1" customHeight="1">
      <c r="A313" s="9">
        <v>45036.0</v>
      </c>
      <c r="B313" s="10" t="s">
        <v>7</v>
      </c>
      <c r="C313" s="33" t="s">
        <v>187</v>
      </c>
      <c r="D313" s="10" t="s">
        <v>73</v>
      </c>
      <c r="E313" s="10" t="s">
        <v>26</v>
      </c>
      <c r="F313" s="33">
        <v>-23.8</v>
      </c>
      <c r="G313" s="23" t="s">
        <v>183</v>
      </c>
      <c r="H313" s="12"/>
    </row>
    <row r="314" ht="15.75" hidden="1" customHeight="1">
      <c r="A314" s="9">
        <v>45036.0</v>
      </c>
      <c r="B314" s="10" t="s">
        <v>7</v>
      </c>
      <c r="C314" s="33">
        <v>99.0</v>
      </c>
      <c r="D314" s="10" t="s">
        <v>73</v>
      </c>
      <c r="E314" s="10" t="s">
        <v>26</v>
      </c>
      <c r="F314" s="33">
        <v>-8.75</v>
      </c>
      <c r="G314" s="23" t="s">
        <v>183</v>
      </c>
      <c r="H314" s="12"/>
    </row>
    <row r="315" ht="15.75" hidden="1" customHeight="1">
      <c r="A315" s="9">
        <v>45037.0</v>
      </c>
      <c r="B315" s="10" t="s">
        <v>7</v>
      </c>
      <c r="C315" s="33" t="s">
        <v>188</v>
      </c>
      <c r="D315" s="10" t="s">
        <v>73</v>
      </c>
      <c r="E315" s="10" t="s">
        <v>26</v>
      </c>
      <c r="F315" s="33">
        <v>-14.9</v>
      </c>
      <c r="G315" s="23" t="s">
        <v>183</v>
      </c>
      <c r="H315" s="12"/>
    </row>
    <row r="316" ht="15.75" hidden="1" customHeight="1">
      <c r="A316" s="9">
        <v>45038.0</v>
      </c>
      <c r="B316" s="10" t="s">
        <v>7</v>
      </c>
      <c r="C316" s="33" t="s">
        <v>135</v>
      </c>
      <c r="D316" s="10" t="s">
        <v>73</v>
      </c>
      <c r="E316" s="10" t="s">
        <v>26</v>
      </c>
      <c r="F316" s="33">
        <v>-35.79</v>
      </c>
      <c r="G316" s="23" t="s">
        <v>183</v>
      </c>
      <c r="H316" s="12"/>
    </row>
    <row r="317" ht="15.75" hidden="1" customHeight="1">
      <c r="A317" s="9">
        <v>45039.0</v>
      </c>
      <c r="B317" s="10" t="s">
        <v>7</v>
      </c>
      <c r="C317" s="33">
        <v>99.0</v>
      </c>
      <c r="D317" s="10" t="s">
        <v>73</v>
      </c>
      <c r="E317" s="10" t="s">
        <v>26</v>
      </c>
      <c r="F317" s="33">
        <v>-5.7</v>
      </c>
      <c r="G317" s="23" t="s">
        <v>183</v>
      </c>
      <c r="H317" s="12"/>
    </row>
    <row r="318" ht="15.75" hidden="1" customHeight="1">
      <c r="A318" s="9">
        <v>45040.0</v>
      </c>
      <c r="B318" s="10" t="s">
        <v>7</v>
      </c>
      <c r="C318" s="33" t="s">
        <v>135</v>
      </c>
      <c r="D318" s="10" t="s">
        <v>73</v>
      </c>
      <c r="E318" s="10" t="s">
        <v>26</v>
      </c>
      <c r="F318" s="33">
        <v>-15.48</v>
      </c>
      <c r="G318" s="23" t="s">
        <v>183</v>
      </c>
      <c r="H318" s="12"/>
    </row>
    <row r="319" ht="15.75" hidden="1" customHeight="1">
      <c r="A319" s="9">
        <v>45040.0</v>
      </c>
      <c r="B319" s="10" t="s">
        <v>7</v>
      </c>
      <c r="C319" s="33" t="s">
        <v>135</v>
      </c>
      <c r="D319" s="10" t="s">
        <v>73</v>
      </c>
      <c r="E319" s="10" t="s">
        <v>26</v>
      </c>
      <c r="F319" s="33">
        <v>-12.99</v>
      </c>
      <c r="G319" s="23" t="s">
        <v>183</v>
      </c>
      <c r="H319" s="12"/>
    </row>
    <row r="320" ht="15.75" hidden="1" customHeight="1">
      <c r="A320" s="9">
        <v>45040.0</v>
      </c>
      <c r="B320" s="10" t="s">
        <v>7</v>
      </c>
      <c r="C320" s="33" t="s">
        <v>135</v>
      </c>
      <c r="D320" s="10" t="s">
        <v>73</v>
      </c>
      <c r="E320" s="10" t="s">
        <v>26</v>
      </c>
      <c r="F320" s="33">
        <v>-33.98</v>
      </c>
      <c r="G320" s="23" t="s">
        <v>183</v>
      </c>
      <c r="H320" s="12"/>
    </row>
    <row r="321" ht="15.75" hidden="1" customHeight="1">
      <c r="A321" s="9">
        <v>45045.0</v>
      </c>
      <c r="B321" s="10" t="s">
        <v>7</v>
      </c>
      <c r="C321" s="33" t="s">
        <v>14</v>
      </c>
      <c r="D321" s="10" t="s">
        <v>9</v>
      </c>
      <c r="E321" s="10" t="s">
        <v>28</v>
      </c>
      <c r="F321" s="33">
        <v>-6.4</v>
      </c>
      <c r="G321" s="23" t="s">
        <v>183</v>
      </c>
      <c r="H321" s="12"/>
    </row>
    <row r="322" ht="15.75" hidden="1" customHeight="1">
      <c r="A322" s="9">
        <v>45056.0</v>
      </c>
      <c r="B322" s="10" t="s">
        <v>7</v>
      </c>
      <c r="C322" s="10" t="s">
        <v>15</v>
      </c>
      <c r="D322" s="10" t="s">
        <v>16</v>
      </c>
      <c r="E322" s="10" t="s">
        <v>17</v>
      </c>
      <c r="F322" s="23">
        <f> SUM( INDIRECT("$G"&amp;MATCH($G322, $G$1:$G951, 0)) : INDIRECT("$F"&amp;ROW() - 1) ) * -1</f>
        <v>448.13</v>
      </c>
      <c r="G322" s="23" t="s">
        <v>183</v>
      </c>
      <c r="H322" s="14"/>
    </row>
    <row r="323" ht="15.75" hidden="1" customHeight="1">
      <c r="A323" s="15"/>
      <c r="B323" s="15"/>
      <c r="C323" s="15"/>
      <c r="D323" s="15"/>
      <c r="E323" s="15"/>
      <c r="F323" s="15"/>
      <c r="G323" s="15"/>
    </row>
    <row r="324" ht="15.75" hidden="1" customHeight="1">
      <c r="A324" s="16"/>
      <c r="B324" s="16"/>
      <c r="C324" s="16"/>
      <c r="D324" s="16"/>
      <c r="E324" s="16"/>
      <c r="F324" s="16"/>
      <c r="G324" s="16"/>
    </row>
    <row r="325" ht="15.75" hidden="1" customHeight="1">
      <c r="A325" s="17"/>
      <c r="B325" s="17"/>
      <c r="C325" s="17"/>
      <c r="D325" s="17"/>
      <c r="E325" s="17"/>
      <c r="F325" s="17"/>
      <c r="G325" s="17"/>
    </row>
    <row r="326" ht="15.75" hidden="1" customHeight="1">
      <c r="A326" s="9">
        <v>45049.0</v>
      </c>
      <c r="B326" s="10" t="s">
        <v>7</v>
      </c>
      <c r="C326" s="31" t="s">
        <v>189</v>
      </c>
      <c r="D326" s="10" t="s">
        <v>73</v>
      </c>
      <c r="E326" s="10" t="s">
        <v>26</v>
      </c>
      <c r="F326" s="31">
        <v>-50.85</v>
      </c>
      <c r="G326" s="23" t="s">
        <v>190</v>
      </c>
      <c r="H326" s="22" t="s">
        <v>82</v>
      </c>
    </row>
    <row r="327" ht="15.75" hidden="1" customHeight="1">
      <c r="A327" s="9">
        <v>45055.0</v>
      </c>
      <c r="B327" s="10" t="s">
        <v>7</v>
      </c>
      <c r="C327" s="10" t="s">
        <v>135</v>
      </c>
      <c r="D327" s="10" t="s">
        <v>73</v>
      </c>
      <c r="E327" s="10" t="s">
        <v>26</v>
      </c>
      <c r="F327" s="10">
        <v>-12.99</v>
      </c>
      <c r="G327" s="23" t="s">
        <v>190</v>
      </c>
      <c r="H327" s="12"/>
      <c r="I327" s="19"/>
      <c r="J327" s="20"/>
      <c r="K327" s="19"/>
    </row>
    <row r="328" ht="15.75" hidden="1" customHeight="1">
      <c r="A328" s="9">
        <v>45056.0</v>
      </c>
      <c r="B328" s="10" t="s">
        <v>7</v>
      </c>
      <c r="C328" s="10" t="s">
        <v>191</v>
      </c>
      <c r="D328" s="10" t="s">
        <v>73</v>
      </c>
      <c r="E328" s="10" t="s">
        <v>26</v>
      </c>
      <c r="F328" s="10">
        <v>-10.9</v>
      </c>
      <c r="G328" s="23" t="s">
        <v>190</v>
      </c>
      <c r="H328" s="12"/>
      <c r="I328" s="19"/>
      <c r="J328" s="20"/>
      <c r="K328" s="19"/>
    </row>
    <row r="329" ht="15.75" hidden="1" customHeight="1">
      <c r="A329" s="9">
        <v>45057.0</v>
      </c>
      <c r="B329" s="10" t="s">
        <v>7</v>
      </c>
      <c r="C329" s="10" t="s">
        <v>135</v>
      </c>
      <c r="D329" s="10" t="s">
        <v>73</v>
      </c>
      <c r="E329" s="10" t="s">
        <v>26</v>
      </c>
      <c r="F329" s="10">
        <v>-11.99</v>
      </c>
      <c r="G329" s="23" t="s">
        <v>190</v>
      </c>
      <c r="H329" s="12"/>
      <c r="I329" s="19"/>
      <c r="J329" s="20"/>
      <c r="K329" s="19"/>
    </row>
    <row r="330" ht="15.75" hidden="1" customHeight="1">
      <c r="A330" s="9">
        <v>45058.0</v>
      </c>
      <c r="B330" s="10" t="s">
        <v>7</v>
      </c>
      <c r="C330" s="10" t="s">
        <v>191</v>
      </c>
      <c r="D330" s="10" t="s">
        <v>73</v>
      </c>
      <c r="E330" s="10" t="s">
        <v>26</v>
      </c>
      <c r="F330" s="31">
        <v>-6.48</v>
      </c>
      <c r="G330" s="23" t="s">
        <v>190</v>
      </c>
      <c r="H330" s="12"/>
    </row>
    <row r="331" ht="15.75" hidden="1" customHeight="1">
      <c r="A331" s="9">
        <v>45059.0</v>
      </c>
      <c r="B331" s="10" t="s">
        <v>7</v>
      </c>
      <c r="C331" s="33" t="s">
        <v>188</v>
      </c>
      <c r="D331" s="10" t="s">
        <v>73</v>
      </c>
      <c r="E331" s="10" t="s">
        <v>26</v>
      </c>
      <c r="F331" s="33">
        <v>-14.9</v>
      </c>
      <c r="G331" s="23" t="s">
        <v>190</v>
      </c>
      <c r="H331" s="12"/>
    </row>
    <row r="332" ht="15.75" hidden="1" customHeight="1">
      <c r="A332" s="9">
        <v>45060.0</v>
      </c>
      <c r="B332" s="10" t="s">
        <v>7</v>
      </c>
      <c r="C332" s="10" t="s">
        <v>192</v>
      </c>
      <c r="D332" s="10" t="s">
        <v>73</v>
      </c>
      <c r="E332" s="10" t="s">
        <v>26</v>
      </c>
      <c r="F332" s="33">
        <v>-141.68</v>
      </c>
      <c r="G332" s="23" t="s">
        <v>190</v>
      </c>
      <c r="H332" s="12"/>
    </row>
    <row r="333" ht="15.75" hidden="1" customHeight="1">
      <c r="A333" s="9">
        <v>45060.0</v>
      </c>
      <c r="B333" s="10" t="s">
        <v>7</v>
      </c>
      <c r="C333" s="10" t="s">
        <v>135</v>
      </c>
      <c r="D333" s="10" t="s">
        <v>73</v>
      </c>
      <c r="E333" s="10" t="s">
        <v>26</v>
      </c>
      <c r="F333" s="33">
        <v>-16.99</v>
      </c>
      <c r="G333" s="23" t="s">
        <v>190</v>
      </c>
      <c r="H333" s="12"/>
    </row>
    <row r="334" ht="15.75" hidden="1" customHeight="1">
      <c r="A334" s="9">
        <v>45060.0</v>
      </c>
      <c r="B334" s="10" t="s">
        <v>7</v>
      </c>
      <c r="C334" s="10" t="s">
        <v>191</v>
      </c>
      <c r="D334" s="10" t="s">
        <v>73</v>
      </c>
      <c r="E334" s="10" t="s">
        <v>26</v>
      </c>
      <c r="F334" s="33">
        <v>-8.8</v>
      </c>
      <c r="G334" s="23" t="s">
        <v>190</v>
      </c>
      <c r="H334" s="12"/>
    </row>
    <row r="335" ht="15.75" hidden="1" customHeight="1">
      <c r="A335" s="9">
        <v>45061.0</v>
      </c>
      <c r="B335" s="10" t="s">
        <v>7</v>
      </c>
      <c r="C335" s="10" t="s">
        <v>191</v>
      </c>
      <c r="D335" s="10" t="s">
        <v>73</v>
      </c>
      <c r="E335" s="10" t="s">
        <v>26</v>
      </c>
      <c r="F335" s="33">
        <v>-7.8</v>
      </c>
      <c r="G335" s="23" t="s">
        <v>190</v>
      </c>
      <c r="H335" s="12"/>
    </row>
    <row r="336" ht="15.75" hidden="1" customHeight="1">
      <c r="A336" s="9">
        <v>45061.0</v>
      </c>
      <c r="B336" s="10" t="s">
        <v>7</v>
      </c>
      <c r="C336" s="10" t="s">
        <v>191</v>
      </c>
      <c r="D336" s="10" t="s">
        <v>73</v>
      </c>
      <c r="E336" s="10" t="s">
        <v>26</v>
      </c>
      <c r="F336" s="33">
        <v>-9.1</v>
      </c>
      <c r="G336" s="23" t="s">
        <v>190</v>
      </c>
      <c r="H336" s="12"/>
    </row>
    <row r="337" ht="15.75" hidden="1" customHeight="1">
      <c r="A337" s="9">
        <v>45062.0</v>
      </c>
      <c r="B337" s="10" t="s">
        <v>7</v>
      </c>
      <c r="C337" s="10" t="s">
        <v>191</v>
      </c>
      <c r="D337" s="10" t="s">
        <v>73</v>
      </c>
      <c r="E337" s="10" t="s">
        <v>26</v>
      </c>
      <c r="F337" s="33">
        <v>-5.7</v>
      </c>
      <c r="G337" s="23" t="s">
        <v>190</v>
      </c>
      <c r="H337" s="12"/>
    </row>
    <row r="338" ht="15.75" hidden="1" customHeight="1">
      <c r="A338" s="9">
        <v>45062.0</v>
      </c>
      <c r="B338" s="10" t="s">
        <v>7</v>
      </c>
      <c r="C338" s="10" t="s">
        <v>191</v>
      </c>
      <c r="D338" s="10" t="s">
        <v>73</v>
      </c>
      <c r="E338" s="10" t="s">
        <v>26</v>
      </c>
      <c r="F338" s="33">
        <v>-8.3</v>
      </c>
      <c r="G338" s="23" t="s">
        <v>190</v>
      </c>
      <c r="H338" s="12"/>
    </row>
    <row r="339" ht="15.75" hidden="1" customHeight="1">
      <c r="A339" s="9">
        <v>45065.0</v>
      </c>
      <c r="B339" s="10" t="s">
        <v>7</v>
      </c>
      <c r="C339" s="33" t="s">
        <v>174</v>
      </c>
      <c r="D339" s="10" t="s">
        <v>73</v>
      </c>
      <c r="E339" s="10" t="s">
        <v>26</v>
      </c>
      <c r="F339" s="33">
        <v>-37.83</v>
      </c>
      <c r="G339" s="23" t="s">
        <v>190</v>
      </c>
      <c r="H339" s="12"/>
    </row>
    <row r="340" ht="15.75" hidden="1" customHeight="1">
      <c r="A340" s="9">
        <v>45066.0</v>
      </c>
      <c r="B340" s="10" t="s">
        <v>7</v>
      </c>
      <c r="C340" s="10" t="s">
        <v>191</v>
      </c>
      <c r="D340" s="10" t="s">
        <v>73</v>
      </c>
      <c r="E340" s="10" t="s">
        <v>26</v>
      </c>
      <c r="F340" s="33">
        <v>-10.0</v>
      </c>
      <c r="G340" s="23" t="s">
        <v>190</v>
      </c>
      <c r="H340" s="12"/>
    </row>
    <row r="341" ht="15.75" hidden="1" customHeight="1">
      <c r="A341" s="9">
        <v>45066.0</v>
      </c>
      <c r="B341" s="10" t="s">
        <v>7</v>
      </c>
      <c r="C341" s="10" t="s">
        <v>75</v>
      </c>
      <c r="D341" s="10" t="s">
        <v>76</v>
      </c>
      <c r="E341" s="10" t="s">
        <v>10</v>
      </c>
      <c r="F341" s="10">
        <v>-24.9</v>
      </c>
      <c r="G341" s="23" t="s">
        <v>190</v>
      </c>
      <c r="H341" s="12"/>
    </row>
    <row r="342" ht="15.75" hidden="1" customHeight="1">
      <c r="A342" s="9">
        <v>45066.0</v>
      </c>
      <c r="B342" s="10" t="s">
        <v>7</v>
      </c>
      <c r="C342" s="10" t="s">
        <v>135</v>
      </c>
      <c r="D342" s="10" t="s">
        <v>73</v>
      </c>
      <c r="E342" s="10" t="s">
        <v>26</v>
      </c>
      <c r="F342" s="10">
        <v>-30.89</v>
      </c>
      <c r="G342" s="23" t="s">
        <v>190</v>
      </c>
      <c r="H342" s="12"/>
    </row>
    <row r="343" ht="15.75" hidden="1" customHeight="1">
      <c r="A343" s="9">
        <v>45067.0</v>
      </c>
      <c r="B343" s="10" t="s">
        <v>7</v>
      </c>
      <c r="C343" s="10" t="s">
        <v>135</v>
      </c>
      <c r="D343" s="10" t="s">
        <v>73</v>
      </c>
      <c r="E343" s="10" t="s">
        <v>26</v>
      </c>
      <c r="F343" s="10">
        <v>-39.98</v>
      </c>
      <c r="G343" s="23" t="s">
        <v>190</v>
      </c>
      <c r="H343" s="12"/>
    </row>
    <row r="344" ht="15.75" hidden="1" customHeight="1">
      <c r="A344" s="9">
        <v>45068.0</v>
      </c>
      <c r="B344" s="10" t="s">
        <v>7</v>
      </c>
      <c r="C344" s="10" t="s">
        <v>191</v>
      </c>
      <c r="D344" s="10" t="s">
        <v>73</v>
      </c>
      <c r="E344" s="10" t="s">
        <v>26</v>
      </c>
      <c r="F344" s="33">
        <v>-5.7</v>
      </c>
      <c r="G344" s="23" t="s">
        <v>190</v>
      </c>
      <c r="H344" s="12"/>
    </row>
    <row r="345" ht="15.75" hidden="1" customHeight="1">
      <c r="A345" s="9">
        <v>45068.0</v>
      </c>
      <c r="B345" s="10" t="s">
        <v>7</v>
      </c>
      <c r="C345" s="10" t="s">
        <v>191</v>
      </c>
      <c r="D345" s="10" t="s">
        <v>73</v>
      </c>
      <c r="E345" s="10" t="s">
        <v>26</v>
      </c>
      <c r="F345" s="33">
        <v>-10.1</v>
      </c>
      <c r="G345" s="23" t="s">
        <v>190</v>
      </c>
      <c r="H345" s="12"/>
    </row>
    <row r="346" ht="15.75" hidden="1" customHeight="1">
      <c r="A346" s="9">
        <v>45068.0</v>
      </c>
      <c r="B346" s="10" t="s">
        <v>7</v>
      </c>
      <c r="C346" s="10" t="s">
        <v>192</v>
      </c>
      <c r="D346" s="10" t="s">
        <v>73</v>
      </c>
      <c r="E346" s="10" t="s">
        <v>26</v>
      </c>
      <c r="F346" s="10">
        <v>-88.21</v>
      </c>
      <c r="G346" s="23" t="s">
        <v>190</v>
      </c>
      <c r="H346" s="12"/>
    </row>
    <row r="347" ht="15.75" hidden="1" customHeight="1">
      <c r="A347" s="9">
        <v>45069.0</v>
      </c>
      <c r="B347" s="10" t="s">
        <v>7</v>
      </c>
      <c r="C347" s="10" t="s">
        <v>193</v>
      </c>
      <c r="D347" s="10" t="s">
        <v>73</v>
      </c>
      <c r="E347" s="10" t="s">
        <v>26</v>
      </c>
      <c r="F347" s="10">
        <v>-12.9</v>
      </c>
      <c r="G347" s="23" t="s">
        <v>190</v>
      </c>
      <c r="H347" s="12"/>
    </row>
    <row r="348" ht="15.75" hidden="1" customHeight="1">
      <c r="A348" s="9">
        <v>45069.0</v>
      </c>
      <c r="B348" s="10" t="s">
        <v>7</v>
      </c>
      <c r="C348" s="10" t="s">
        <v>135</v>
      </c>
      <c r="D348" s="10" t="s">
        <v>73</v>
      </c>
      <c r="E348" s="10" t="s">
        <v>26</v>
      </c>
      <c r="F348" s="10">
        <v>-27.36</v>
      </c>
      <c r="G348" s="23" t="s">
        <v>190</v>
      </c>
      <c r="H348" s="12"/>
    </row>
    <row r="349" ht="15.75" hidden="1" customHeight="1">
      <c r="A349" s="9">
        <v>45071.0</v>
      </c>
      <c r="B349" s="10" t="s">
        <v>7</v>
      </c>
      <c r="C349" s="10" t="s">
        <v>135</v>
      </c>
      <c r="D349" s="10" t="s">
        <v>73</v>
      </c>
      <c r="E349" s="10" t="s">
        <v>26</v>
      </c>
      <c r="F349" s="10">
        <v>-21.23</v>
      </c>
      <c r="G349" s="23" t="s">
        <v>190</v>
      </c>
      <c r="H349" s="12"/>
    </row>
    <row r="350" ht="15.75" hidden="1" customHeight="1">
      <c r="A350" s="9">
        <v>45072.0</v>
      </c>
      <c r="B350" s="10" t="s">
        <v>7</v>
      </c>
      <c r="C350" s="10" t="s">
        <v>192</v>
      </c>
      <c r="D350" s="10" t="s">
        <v>73</v>
      </c>
      <c r="E350" s="10" t="s">
        <v>26</v>
      </c>
      <c r="F350" s="10">
        <v>-91.21</v>
      </c>
      <c r="G350" s="23" t="s">
        <v>190</v>
      </c>
      <c r="H350" s="12"/>
    </row>
    <row r="351" ht="15.75" hidden="1" customHeight="1">
      <c r="A351" s="9">
        <v>45072.0</v>
      </c>
      <c r="B351" s="10" t="s">
        <v>7</v>
      </c>
      <c r="C351" s="10" t="s">
        <v>192</v>
      </c>
      <c r="D351" s="10" t="s">
        <v>73</v>
      </c>
      <c r="E351" s="10" t="s">
        <v>26</v>
      </c>
      <c r="F351" s="10">
        <v>-3.7</v>
      </c>
      <c r="G351" s="23" t="s">
        <v>190</v>
      </c>
      <c r="H351" s="12"/>
    </row>
    <row r="352" ht="15.75" hidden="1" customHeight="1">
      <c r="A352" s="9">
        <v>45073.0</v>
      </c>
      <c r="B352" s="10" t="s">
        <v>7</v>
      </c>
      <c r="C352" s="10" t="s">
        <v>191</v>
      </c>
      <c r="D352" s="10" t="s">
        <v>73</v>
      </c>
      <c r="E352" s="10" t="s">
        <v>26</v>
      </c>
      <c r="F352" s="10">
        <v>-7.65</v>
      </c>
      <c r="G352" s="23" t="s">
        <v>190</v>
      </c>
      <c r="H352" s="12"/>
    </row>
    <row r="353" ht="15.75" hidden="1" customHeight="1">
      <c r="A353" s="9">
        <v>45087.0</v>
      </c>
      <c r="B353" s="10" t="s">
        <v>7</v>
      </c>
      <c r="C353" s="10" t="s">
        <v>15</v>
      </c>
      <c r="D353" s="10" t="s">
        <v>16</v>
      </c>
      <c r="E353" s="10" t="s">
        <v>17</v>
      </c>
      <c r="F353" s="23">
        <f> SUM( INDIRECT("$G"&amp;MATCH($G353, $G$1:$G951, 0)) : INDIRECT("$F"&amp;ROW() - 1) ) * -1</f>
        <v>718.14</v>
      </c>
      <c r="G353" s="23" t="s">
        <v>190</v>
      </c>
      <c r="H353" s="14"/>
    </row>
    <row r="354" ht="15.75" hidden="1" customHeight="1">
      <c r="A354" s="15"/>
      <c r="B354" s="15"/>
      <c r="C354" s="15"/>
      <c r="D354" s="15"/>
      <c r="E354" s="15"/>
      <c r="F354" s="15"/>
      <c r="G354" s="15"/>
    </row>
    <row r="355" ht="15.75" hidden="1" customHeight="1">
      <c r="A355" s="16"/>
      <c r="B355" s="16"/>
      <c r="C355" s="16"/>
      <c r="D355" s="16"/>
      <c r="E355" s="16"/>
      <c r="F355" s="16"/>
      <c r="G355" s="16"/>
    </row>
    <row r="356" ht="15.75" hidden="1" customHeight="1">
      <c r="A356" s="17"/>
      <c r="B356" s="17"/>
      <c r="C356" s="17"/>
      <c r="D356" s="17"/>
      <c r="E356" s="17"/>
      <c r="F356" s="17"/>
      <c r="G356" s="17"/>
    </row>
    <row r="357" ht="15.75" hidden="1" customHeight="1">
      <c r="A357" s="9">
        <v>45079.0</v>
      </c>
      <c r="B357" s="10" t="s">
        <v>7</v>
      </c>
      <c r="C357" s="10" t="s">
        <v>191</v>
      </c>
      <c r="D357" s="10" t="s">
        <v>73</v>
      </c>
      <c r="E357" s="10" t="s">
        <v>26</v>
      </c>
      <c r="F357" s="10">
        <v>-5.78</v>
      </c>
      <c r="G357" s="23" t="s">
        <v>194</v>
      </c>
      <c r="H357" s="22" t="s">
        <v>90</v>
      </c>
    </row>
    <row r="358" ht="15.75" hidden="1" customHeight="1">
      <c r="A358" s="9">
        <v>45079.0</v>
      </c>
      <c r="B358" s="10" t="s">
        <v>7</v>
      </c>
      <c r="C358" s="6" t="s">
        <v>135</v>
      </c>
      <c r="D358" s="10" t="s">
        <v>73</v>
      </c>
      <c r="E358" s="10" t="s">
        <v>26</v>
      </c>
      <c r="F358" s="6">
        <v>-12.99</v>
      </c>
      <c r="G358" s="23" t="s">
        <v>194</v>
      </c>
      <c r="H358" s="12"/>
      <c r="I358" s="19"/>
      <c r="J358" s="20"/>
      <c r="K358" s="19"/>
    </row>
    <row r="359" ht="15.75" hidden="1" customHeight="1">
      <c r="A359" s="9">
        <v>45080.0</v>
      </c>
      <c r="B359" s="10" t="s">
        <v>7</v>
      </c>
      <c r="C359" s="10" t="s">
        <v>191</v>
      </c>
      <c r="D359" s="10" t="s">
        <v>73</v>
      </c>
      <c r="E359" s="10" t="s">
        <v>26</v>
      </c>
      <c r="F359" s="6">
        <v>-8.8</v>
      </c>
      <c r="G359" s="23" t="s">
        <v>194</v>
      </c>
      <c r="H359" s="12"/>
      <c r="I359" s="19"/>
      <c r="J359" s="20"/>
      <c r="K359" s="19"/>
    </row>
    <row r="360" ht="15.75" hidden="1" customHeight="1">
      <c r="A360" s="9">
        <v>45080.0</v>
      </c>
      <c r="B360" s="10" t="s">
        <v>7</v>
      </c>
      <c r="C360" s="6" t="s">
        <v>135</v>
      </c>
      <c r="D360" s="10" t="s">
        <v>73</v>
      </c>
      <c r="E360" s="10" t="s">
        <v>26</v>
      </c>
      <c r="F360" s="6">
        <v>-46.0</v>
      </c>
      <c r="G360" s="23" t="s">
        <v>194</v>
      </c>
      <c r="H360" s="12"/>
      <c r="I360" s="19"/>
      <c r="J360" s="20"/>
      <c r="K360" s="19"/>
    </row>
    <row r="361" ht="15.75" hidden="1" customHeight="1">
      <c r="A361" s="9">
        <v>45082.0</v>
      </c>
      <c r="B361" s="10" t="s">
        <v>7</v>
      </c>
      <c r="C361" s="6" t="s">
        <v>195</v>
      </c>
      <c r="D361" s="10" t="s">
        <v>73</v>
      </c>
      <c r="E361" s="10" t="s">
        <v>26</v>
      </c>
      <c r="F361" s="6">
        <v>-55.33</v>
      </c>
      <c r="G361" s="23" t="s">
        <v>194</v>
      </c>
      <c r="H361" s="12"/>
      <c r="I361" s="19"/>
      <c r="J361" s="20"/>
      <c r="K361" s="19"/>
    </row>
    <row r="362" ht="15.75" hidden="1" customHeight="1">
      <c r="A362" s="9">
        <v>45082.0</v>
      </c>
      <c r="B362" s="10" t="s">
        <v>7</v>
      </c>
      <c r="C362" s="6" t="s">
        <v>196</v>
      </c>
      <c r="D362" s="10" t="s">
        <v>73</v>
      </c>
      <c r="E362" s="10" t="s">
        <v>26</v>
      </c>
      <c r="F362" s="6">
        <v>-65.58</v>
      </c>
      <c r="G362" s="23" t="s">
        <v>194</v>
      </c>
      <c r="H362" s="12"/>
      <c r="I362" s="19"/>
      <c r="J362" s="20"/>
      <c r="K362" s="19"/>
    </row>
    <row r="363" ht="15.75" hidden="1" customHeight="1">
      <c r="A363" s="9">
        <v>45083.0</v>
      </c>
      <c r="B363" s="10" t="s">
        <v>7</v>
      </c>
      <c r="C363" s="6" t="s">
        <v>27</v>
      </c>
      <c r="D363" s="10" t="s">
        <v>73</v>
      </c>
      <c r="E363" s="10" t="s">
        <v>26</v>
      </c>
      <c r="F363" s="6">
        <v>-39.91</v>
      </c>
      <c r="G363" s="23" t="s">
        <v>194</v>
      </c>
      <c r="H363" s="12"/>
      <c r="I363" s="19"/>
      <c r="J363" s="20"/>
      <c r="K363" s="19"/>
    </row>
    <row r="364" ht="15.75" hidden="1" customHeight="1">
      <c r="A364" s="9">
        <v>45083.0</v>
      </c>
      <c r="B364" s="10" t="s">
        <v>7</v>
      </c>
      <c r="C364" s="6" t="s">
        <v>197</v>
      </c>
      <c r="D364" s="10" t="s">
        <v>73</v>
      </c>
      <c r="E364" s="10" t="s">
        <v>26</v>
      </c>
      <c r="F364" s="6">
        <v>-67.06</v>
      </c>
      <c r="G364" s="23" t="s">
        <v>194</v>
      </c>
      <c r="H364" s="12"/>
      <c r="I364" s="19"/>
      <c r="J364" s="20"/>
      <c r="K364" s="19"/>
    </row>
    <row r="365" ht="15.75" hidden="1" customHeight="1">
      <c r="A365" s="9">
        <v>45084.0</v>
      </c>
      <c r="B365" s="10" t="s">
        <v>7</v>
      </c>
      <c r="C365" s="6" t="s">
        <v>27</v>
      </c>
      <c r="D365" s="10" t="s">
        <v>73</v>
      </c>
      <c r="E365" s="10" t="s">
        <v>26</v>
      </c>
      <c r="F365" s="6">
        <v>-35.04</v>
      </c>
      <c r="G365" s="23" t="s">
        <v>194</v>
      </c>
      <c r="H365" s="12"/>
      <c r="I365" s="19"/>
      <c r="J365" s="20"/>
      <c r="K365" s="19"/>
    </row>
    <row r="366" ht="15.75" hidden="1" customHeight="1">
      <c r="A366" s="9">
        <v>45084.0</v>
      </c>
      <c r="B366" s="10" t="s">
        <v>7</v>
      </c>
      <c r="C366" s="6" t="s">
        <v>135</v>
      </c>
      <c r="D366" s="10" t="s">
        <v>73</v>
      </c>
      <c r="E366" s="10" t="s">
        <v>26</v>
      </c>
      <c r="F366" s="6">
        <v>-25.99</v>
      </c>
      <c r="G366" s="23" t="s">
        <v>194</v>
      </c>
      <c r="H366" s="12"/>
      <c r="I366" s="19"/>
      <c r="J366" s="20"/>
      <c r="K366" s="19"/>
    </row>
    <row r="367" ht="15.75" hidden="1" customHeight="1">
      <c r="A367" s="9">
        <v>45085.0</v>
      </c>
      <c r="B367" s="10" t="s">
        <v>7</v>
      </c>
      <c r="C367" s="6" t="s">
        <v>191</v>
      </c>
      <c r="D367" s="10" t="s">
        <v>73</v>
      </c>
      <c r="E367" s="10" t="s">
        <v>26</v>
      </c>
      <c r="F367" s="6">
        <v>-8.92</v>
      </c>
      <c r="G367" s="23" t="s">
        <v>194</v>
      </c>
      <c r="H367" s="12"/>
      <c r="I367" s="19"/>
      <c r="J367" s="20"/>
      <c r="K367" s="19"/>
    </row>
    <row r="368" ht="15.75" hidden="1" customHeight="1">
      <c r="A368" s="9">
        <v>45085.0</v>
      </c>
      <c r="B368" s="10" t="s">
        <v>7</v>
      </c>
      <c r="C368" s="6" t="s">
        <v>192</v>
      </c>
      <c r="D368" s="10" t="s">
        <v>73</v>
      </c>
      <c r="E368" s="10" t="s">
        <v>26</v>
      </c>
      <c r="F368" s="6">
        <v>-117.4</v>
      </c>
      <c r="G368" s="23" t="s">
        <v>194</v>
      </c>
      <c r="H368" s="12"/>
      <c r="I368" s="19"/>
      <c r="J368" s="20"/>
      <c r="K368" s="19"/>
    </row>
    <row r="369" ht="15.75" hidden="1" customHeight="1">
      <c r="A369" s="9">
        <v>45085.0</v>
      </c>
      <c r="B369" s="10" t="s">
        <v>7</v>
      </c>
      <c r="C369" s="6" t="s">
        <v>192</v>
      </c>
      <c r="D369" s="10" t="s">
        <v>73</v>
      </c>
      <c r="E369" s="10" t="s">
        <v>26</v>
      </c>
      <c r="F369" s="6">
        <v>-14.71</v>
      </c>
      <c r="G369" s="23" t="s">
        <v>194</v>
      </c>
      <c r="H369" s="12"/>
      <c r="I369" s="19"/>
      <c r="J369" s="20"/>
      <c r="K369" s="19"/>
    </row>
    <row r="370" ht="15.75" hidden="1" customHeight="1">
      <c r="A370" s="9">
        <v>45086.0</v>
      </c>
      <c r="B370" s="10" t="s">
        <v>7</v>
      </c>
      <c r="C370" s="6" t="s">
        <v>191</v>
      </c>
      <c r="D370" s="10" t="s">
        <v>73</v>
      </c>
      <c r="E370" s="10" t="s">
        <v>26</v>
      </c>
      <c r="F370" s="6">
        <v>-5.7</v>
      </c>
      <c r="G370" s="23" t="s">
        <v>194</v>
      </c>
      <c r="H370" s="12"/>
      <c r="I370" s="19"/>
      <c r="J370" s="20"/>
      <c r="K370" s="19"/>
    </row>
    <row r="371" ht="15.75" hidden="1" customHeight="1">
      <c r="A371" s="9">
        <v>45086.0</v>
      </c>
      <c r="B371" s="10" t="s">
        <v>7</v>
      </c>
      <c r="C371" s="6" t="s">
        <v>135</v>
      </c>
      <c r="D371" s="10" t="s">
        <v>73</v>
      </c>
      <c r="E371" s="10" t="s">
        <v>26</v>
      </c>
      <c r="F371" s="6">
        <v>-42.0</v>
      </c>
      <c r="G371" s="23" t="s">
        <v>194</v>
      </c>
      <c r="H371" s="12"/>
      <c r="I371" s="19"/>
      <c r="J371" s="20"/>
      <c r="K371" s="19"/>
    </row>
    <row r="372" ht="15.75" hidden="1" customHeight="1">
      <c r="A372" s="9">
        <v>45087.0</v>
      </c>
      <c r="B372" s="10" t="s">
        <v>7</v>
      </c>
      <c r="C372" s="6" t="s">
        <v>135</v>
      </c>
      <c r="D372" s="10" t="s">
        <v>73</v>
      </c>
      <c r="E372" s="10" t="s">
        <v>26</v>
      </c>
      <c r="F372" s="6">
        <v>-39.98</v>
      </c>
      <c r="G372" s="23" t="s">
        <v>194</v>
      </c>
      <c r="H372" s="12"/>
      <c r="I372" s="19"/>
      <c r="J372" s="20"/>
      <c r="K372" s="19"/>
    </row>
    <row r="373" ht="15.75" hidden="1" customHeight="1">
      <c r="A373" s="9">
        <v>45088.0</v>
      </c>
      <c r="B373" s="10" t="s">
        <v>7</v>
      </c>
      <c r="C373" s="6" t="s">
        <v>135</v>
      </c>
      <c r="D373" s="10" t="s">
        <v>73</v>
      </c>
      <c r="E373" s="10" t="s">
        <v>26</v>
      </c>
      <c r="F373" s="6">
        <v>-38.99</v>
      </c>
      <c r="G373" s="23" t="s">
        <v>194</v>
      </c>
      <c r="H373" s="12"/>
      <c r="I373" s="19"/>
      <c r="J373" s="20"/>
      <c r="K373" s="19"/>
    </row>
    <row r="374" ht="15.75" hidden="1" customHeight="1">
      <c r="A374" s="9">
        <v>45088.0</v>
      </c>
      <c r="B374" s="10" t="s">
        <v>7</v>
      </c>
      <c r="C374" s="6" t="s">
        <v>198</v>
      </c>
      <c r="D374" s="10" t="s">
        <v>73</v>
      </c>
      <c r="E374" s="10" t="s">
        <v>26</v>
      </c>
      <c r="F374" s="6">
        <v>-62.75</v>
      </c>
      <c r="G374" s="23" t="s">
        <v>194</v>
      </c>
      <c r="H374" s="12"/>
      <c r="I374" s="19"/>
      <c r="J374" s="20"/>
      <c r="K374" s="19"/>
    </row>
    <row r="375" ht="15.75" hidden="1" customHeight="1">
      <c r="A375" s="37">
        <v>45089.0</v>
      </c>
      <c r="B375" s="10" t="s">
        <v>7</v>
      </c>
      <c r="C375" s="38" t="s">
        <v>199</v>
      </c>
      <c r="D375" s="38" t="s">
        <v>50</v>
      </c>
      <c r="E375" s="10" t="s">
        <v>10</v>
      </c>
      <c r="F375" s="39">
        <v>-128.68</v>
      </c>
      <c r="G375" s="40" t="s">
        <v>194</v>
      </c>
      <c r="H375" s="12"/>
      <c r="I375" s="19"/>
      <c r="J375" s="20"/>
      <c r="K375" s="19"/>
    </row>
    <row r="376" ht="15.75" hidden="1" customHeight="1">
      <c r="A376" s="37">
        <v>45089.0</v>
      </c>
      <c r="B376" s="10" t="s">
        <v>7</v>
      </c>
      <c r="C376" s="39" t="s">
        <v>200</v>
      </c>
      <c r="D376" s="38" t="s">
        <v>50</v>
      </c>
      <c r="E376" s="10" t="s">
        <v>28</v>
      </c>
      <c r="F376" s="39">
        <v>-54.9</v>
      </c>
      <c r="G376" s="40" t="s">
        <v>194</v>
      </c>
      <c r="H376" s="12"/>
      <c r="I376" s="19"/>
      <c r="J376" s="20"/>
      <c r="K376" s="19"/>
    </row>
    <row r="377" ht="15.75" hidden="1" customHeight="1">
      <c r="A377" s="37">
        <v>45089.0</v>
      </c>
      <c r="B377" s="10" t="s">
        <v>7</v>
      </c>
      <c r="C377" s="6" t="s">
        <v>135</v>
      </c>
      <c r="D377" s="10" t="s">
        <v>73</v>
      </c>
      <c r="E377" s="10" t="s">
        <v>26</v>
      </c>
      <c r="F377" s="39">
        <v>-11.99</v>
      </c>
      <c r="G377" s="40" t="s">
        <v>194</v>
      </c>
      <c r="H377" s="12"/>
      <c r="I377" s="19"/>
      <c r="J377" s="20"/>
      <c r="K377" s="19"/>
    </row>
    <row r="378" ht="15.75" hidden="1" customHeight="1">
      <c r="A378" s="37">
        <v>45090.0</v>
      </c>
      <c r="B378" s="10" t="s">
        <v>7</v>
      </c>
      <c r="C378" s="6" t="s">
        <v>188</v>
      </c>
      <c r="D378" s="10" t="s">
        <v>73</v>
      </c>
      <c r="E378" s="10" t="s">
        <v>26</v>
      </c>
      <c r="F378" s="10">
        <v>-14.9</v>
      </c>
      <c r="G378" s="40" t="s">
        <v>194</v>
      </c>
      <c r="H378" s="12"/>
      <c r="I378" s="19"/>
      <c r="J378" s="20"/>
      <c r="K378" s="19"/>
    </row>
    <row r="379" ht="15.75" hidden="1" customHeight="1">
      <c r="A379" s="37">
        <v>45091.0</v>
      </c>
      <c r="B379" s="10" t="s">
        <v>7</v>
      </c>
      <c r="C379" s="6" t="s">
        <v>135</v>
      </c>
      <c r="D379" s="10" t="s">
        <v>73</v>
      </c>
      <c r="E379" s="10" t="s">
        <v>26</v>
      </c>
      <c r="F379" s="10">
        <v>-38.99</v>
      </c>
      <c r="G379" s="40" t="s">
        <v>194</v>
      </c>
      <c r="H379" s="12"/>
      <c r="I379" s="19"/>
      <c r="J379" s="20"/>
      <c r="K379" s="19"/>
    </row>
    <row r="380" ht="15.75" hidden="1" customHeight="1">
      <c r="A380" s="41">
        <v>45093.0</v>
      </c>
      <c r="B380" s="10" t="s">
        <v>7</v>
      </c>
      <c r="C380" s="6" t="s">
        <v>201</v>
      </c>
      <c r="D380" s="10" t="s">
        <v>78</v>
      </c>
      <c r="E380" s="10" t="s">
        <v>28</v>
      </c>
      <c r="F380" s="10">
        <v>-15.0</v>
      </c>
      <c r="G380" s="40" t="s">
        <v>194</v>
      </c>
      <c r="H380" s="12"/>
      <c r="I380" s="19"/>
      <c r="J380" s="20"/>
      <c r="K380" s="19"/>
    </row>
    <row r="381" ht="15.75" hidden="1" customHeight="1">
      <c r="A381" s="9">
        <v>45096.0</v>
      </c>
      <c r="B381" s="10" t="s">
        <v>7</v>
      </c>
      <c r="C381" s="33" t="s">
        <v>184</v>
      </c>
      <c r="D381" s="10" t="s">
        <v>73</v>
      </c>
      <c r="E381" s="10" t="s">
        <v>26</v>
      </c>
      <c r="F381" s="33">
        <v>-37.83</v>
      </c>
      <c r="G381" s="23" t="s">
        <v>194</v>
      </c>
      <c r="H381" s="12"/>
    </row>
    <row r="382" ht="15.75" hidden="1" customHeight="1">
      <c r="A382" s="9">
        <v>45097.0</v>
      </c>
      <c r="B382" s="10" t="s">
        <v>7</v>
      </c>
      <c r="C382" s="10" t="s">
        <v>75</v>
      </c>
      <c r="D382" s="10" t="s">
        <v>76</v>
      </c>
      <c r="E382" s="10" t="s">
        <v>10</v>
      </c>
      <c r="F382" s="10">
        <v>-24.9</v>
      </c>
      <c r="G382" s="23" t="s">
        <v>194</v>
      </c>
      <c r="H382" s="12"/>
    </row>
    <row r="383" ht="15.75" hidden="1" customHeight="1">
      <c r="A383" s="9">
        <v>45098.0</v>
      </c>
      <c r="B383" s="10" t="s">
        <v>7</v>
      </c>
      <c r="C383" s="6" t="s">
        <v>135</v>
      </c>
      <c r="D383" s="10" t="s">
        <v>73</v>
      </c>
      <c r="E383" s="10" t="s">
        <v>26</v>
      </c>
      <c r="F383" s="10">
        <v>-38.99</v>
      </c>
      <c r="G383" s="23" t="s">
        <v>194</v>
      </c>
      <c r="H383" s="12"/>
    </row>
    <row r="384" ht="15.75" hidden="1" customHeight="1">
      <c r="A384" s="9">
        <v>45098.0</v>
      </c>
      <c r="B384" s="10" t="s">
        <v>7</v>
      </c>
      <c r="C384" s="6" t="s">
        <v>135</v>
      </c>
      <c r="D384" s="10" t="s">
        <v>73</v>
      </c>
      <c r="E384" s="10" t="s">
        <v>26</v>
      </c>
      <c r="F384" s="10">
        <v>-48.69</v>
      </c>
      <c r="G384" s="23" t="s">
        <v>194</v>
      </c>
      <c r="H384" s="12"/>
    </row>
    <row r="385" ht="15.75" hidden="1" customHeight="1">
      <c r="A385" s="9">
        <v>45099.0</v>
      </c>
      <c r="B385" s="10" t="s">
        <v>7</v>
      </c>
      <c r="C385" s="10" t="s">
        <v>191</v>
      </c>
      <c r="D385" s="10" t="s">
        <v>73</v>
      </c>
      <c r="E385" s="10" t="s">
        <v>26</v>
      </c>
      <c r="F385" s="10">
        <v>-7.65</v>
      </c>
      <c r="G385" s="23" t="s">
        <v>194</v>
      </c>
      <c r="H385" s="12"/>
    </row>
    <row r="386" ht="15.75" hidden="1" customHeight="1">
      <c r="A386" s="9">
        <v>45099.0</v>
      </c>
      <c r="B386" s="10" t="s">
        <v>7</v>
      </c>
      <c r="C386" s="10" t="s">
        <v>192</v>
      </c>
      <c r="D386" s="10" t="s">
        <v>73</v>
      </c>
      <c r="E386" s="10" t="s">
        <v>26</v>
      </c>
      <c r="F386" s="10">
        <v>-76.82</v>
      </c>
      <c r="G386" s="23" t="s">
        <v>194</v>
      </c>
      <c r="H386" s="12"/>
    </row>
    <row r="387" ht="15.75" hidden="1" customHeight="1">
      <c r="A387" s="9">
        <v>45100.0</v>
      </c>
      <c r="B387" s="10" t="s">
        <v>7</v>
      </c>
      <c r="C387" s="6" t="s">
        <v>135</v>
      </c>
      <c r="D387" s="10" t="s">
        <v>73</v>
      </c>
      <c r="E387" s="10" t="s">
        <v>26</v>
      </c>
      <c r="F387" s="10">
        <v>-24.95</v>
      </c>
      <c r="G387" s="23" t="s">
        <v>194</v>
      </c>
      <c r="H387" s="12"/>
    </row>
    <row r="388" ht="15.75" hidden="1" customHeight="1">
      <c r="A388" s="9">
        <v>45102.0</v>
      </c>
      <c r="B388" s="10" t="s">
        <v>7</v>
      </c>
      <c r="C388" s="6" t="s">
        <v>135</v>
      </c>
      <c r="D388" s="10" t="s">
        <v>73</v>
      </c>
      <c r="E388" s="10" t="s">
        <v>26</v>
      </c>
      <c r="F388" s="10">
        <v>-23.99</v>
      </c>
      <c r="G388" s="23" t="s">
        <v>194</v>
      </c>
      <c r="H388" s="12"/>
    </row>
    <row r="389" ht="15.75" hidden="1" customHeight="1">
      <c r="A389" s="9">
        <v>45102.0</v>
      </c>
      <c r="B389" s="10" t="s">
        <v>7</v>
      </c>
      <c r="C389" s="6" t="s">
        <v>135</v>
      </c>
      <c r="D389" s="10" t="s">
        <v>73</v>
      </c>
      <c r="E389" s="10" t="s">
        <v>26</v>
      </c>
      <c r="F389" s="10">
        <v>-14.99</v>
      </c>
      <c r="G389" s="23" t="s">
        <v>194</v>
      </c>
      <c r="H389" s="12"/>
    </row>
    <row r="390" ht="15.75" hidden="1" customHeight="1">
      <c r="A390" s="9">
        <v>45104.0</v>
      </c>
      <c r="B390" s="10" t="s">
        <v>7</v>
      </c>
      <c r="C390" s="6" t="s">
        <v>135</v>
      </c>
      <c r="D390" s="10" t="s">
        <v>73</v>
      </c>
      <c r="E390" s="21" t="s">
        <v>26</v>
      </c>
      <c r="F390" s="10">
        <v>-24.87</v>
      </c>
      <c r="G390" s="23" t="s">
        <v>194</v>
      </c>
      <c r="H390" s="12"/>
    </row>
    <row r="391" ht="15.75" hidden="1" customHeight="1">
      <c r="A391" s="9">
        <v>45116.0</v>
      </c>
      <c r="B391" s="10" t="s">
        <v>7</v>
      </c>
      <c r="C391" s="10" t="s">
        <v>15</v>
      </c>
      <c r="D391" s="10" t="s">
        <v>16</v>
      </c>
      <c r="E391" s="10" t="s">
        <v>17</v>
      </c>
      <c r="F391" s="23">
        <f> SUM( INDIRECT("$G"&amp;MATCH($G391, $G$1:$G951, 0)) : INDIRECT("$F"&amp;ROW() - 1) ) * -1</f>
        <v>1281.07</v>
      </c>
      <c r="G391" s="23" t="s">
        <v>194</v>
      </c>
      <c r="H391" s="14"/>
    </row>
    <row r="392" ht="15.75" hidden="1" customHeight="1">
      <c r="A392" s="15"/>
      <c r="B392" s="15"/>
      <c r="C392" s="15"/>
      <c r="D392" s="15"/>
      <c r="E392" s="15"/>
      <c r="F392" s="15"/>
      <c r="G392" s="15"/>
    </row>
    <row r="393" ht="15.75" hidden="1" customHeight="1">
      <c r="A393" s="16"/>
      <c r="B393" s="16"/>
      <c r="C393" s="16"/>
      <c r="D393" s="16"/>
      <c r="E393" s="16"/>
      <c r="F393" s="16"/>
      <c r="G393" s="16"/>
    </row>
    <row r="394" ht="15.75" hidden="1" customHeight="1">
      <c r="A394" s="17"/>
      <c r="B394" s="17"/>
      <c r="C394" s="17"/>
      <c r="D394" s="17"/>
      <c r="E394" s="17"/>
      <c r="F394" s="17"/>
      <c r="G394" s="17"/>
    </row>
    <row r="395" ht="15.75" hidden="1" customHeight="1">
      <c r="A395" s="9">
        <v>45111.0</v>
      </c>
      <c r="B395" s="10" t="s">
        <v>7</v>
      </c>
      <c r="C395" s="6" t="s">
        <v>191</v>
      </c>
      <c r="D395" s="10" t="s">
        <v>73</v>
      </c>
      <c r="E395" s="10" t="s">
        <v>26</v>
      </c>
      <c r="F395" s="6">
        <v>-8.1</v>
      </c>
      <c r="G395" s="23" t="s">
        <v>202</v>
      </c>
      <c r="H395" s="22" t="s">
        <v>203</v>
      </c>
    </row>
    <row r="396" ht="15.75" hidden="1" customHeight="1">
      <c r="A396" s="9">
        <v>45112.0</v>
      </c>
      <c r="B396" s="10" t="s">
        <v>7</v>
      </c>
      <c r="C396" s="6" t="s">
        <v>204</v>
      </c>
      <c r="D396" s="10" t="s">
        <v>73</v>
      </c>
      <c r="E396" s="10" t="s">
        <v>26</v>
      </c>
      <c r="F396" s="6">
        <v>-55.33</v>
      </c>
      <c r="G396" s="23" t="s">
        <v>202</v>
      </c>
      <c r="H396" s="12"/>
      <c r="I396" s="19"/>
      <c r="J396" s="20"/>
      <c r="K396" s="19"/>
    </row>
    <row r="397" ht="15.75" hidden="1" customHeight="1">
      <c r="A397" s="9">
        <v>45112.0</v>
      </c>
      <c r="B397" s="10" t="s">
        <v>7</v>
      </c>
      <c r="C397" s="6" t="s">
        <v>205</v>
      </c>
      <c r="D397" s="10" t="s">
        <v>73</v>
      </c>
      <c r="E397" s="10" t="s">
        <v>26</v>
      </c>
      <c r="F397" s="6">
        <v>-65.58</v>
      </c>
      <c r="G397" s="23" t="s">
        <v>202</v>
      </c>
      <c r="H397" s="12"/>
    </row>
    <row r="398" ht="15.75" hidden="1" customHeight="1">
      <c r="A398" s="9">
        <v>45113.0</v>
      </c>
      <c r="B398" s="10" t="s">
        <v>7</v>
      </c>
      <c r="C398" s="31" t="s">
        <v>206</v>
      </c>
      <c r="D398" s="10" t="s">
        <v>73</v>
      </c>
      <c r="E398" s="10" t="s">
        <v>26</v>
      </c>
      <c r="F398" s="10">
        <v>-67.06</v>
      </c>
      <c r="G398" s="23" t="s">
        <v>202</v>
      </c>
      <c r="H398" s="12"/>
    </row>
    <row r="399" ht="15.75" hidden="1" customHeight="1">
      <c r="A399" s="9">
        <v>45115.0</v>
      </c>
      <c r="B399" s="10" t="s">
        <v>7</v>
      </c>
      <c r="C399" s="33" t="s">
        <v>192</v>
      </c>
      <c r="D399" s="10" t="s">
        <v>73</v>
      </c>
      <c r="E399" s="10" t="s">
        <v>26</v>
      </c>
      <c r="F399" s="6">
        <v>-98.71</v>
      </c>
      <c r="G399" s="23" t="s">
        <v>202</v>
      </c>
      <c r="H399" s="12"/>
    </row>
    <row r="400" ht="15.75" hidden="1" customHeight="1">
      <c r="A400" s="9">
        <v>45117.0</v>
      </c>
      <c r="B400" s="10" t="s">
        <v>7</v>
      </c>
      <c r="C400" s="33" t="s">
        <v>83</v>
      </c>
      <c r="D400" s="10" t="s">
        <v>73</v>
      </c>
      <c r="E400" s="10" t="s">
        <v>26</v>
      </c>
      <c r="F400" s="6">
        <v>-413.88</v>
      </c>
      <c r="G400" s="23" t="s">
        <v>202</v>
      </c>
      <c r="H400" s="12"/>
    </row>
    <row r="401" ht="15.75" hidden="1" customHeight="1">
      <c r="A401" s="9">
        <v>45118.0</v>
      </c>
      <c r="B401" s="10" t="s">
        <v>7</v>
      </c>
      <c r="C401" s="33" t="s">
        <v>207</v>
      </c>
      <c r="D401" s="10" t="s">
        <v>73</v>
      </c>
      <c r="E401" s="10" t="s">
        <v>26</v>
      </c>
      <c r="F401" s="6">
        <v>-62.75</v>
      </c>
      <c r="G401" s="23" t="s">
        <v>202</v>
      </c>
      <c r="H401" s="12"/>
    </row>
    <row r="402" ht="15.75" hidden="1" customHeight="1">
      <c r="A402" s="9">
        <v>45118.0</v>
      </c>
      <c r="B402" s="10" t="s">
        <v>7</v>
      </c>
      <c r="C402" s="33" t="s">
        <v>191</v>
      </c>
      <c r="D402" s="10" t="s">
        <v>73</v>
      </c>
      <c r="E402" s="10" t="s">
        <v>26</v>
      </c>
      <c r="F402" s="6">
        <v>-9.1</v>
      </c>
      <c r="G402" s="23" t="s">
        <v>202</v>
      </c>
      <c r="H402" s="12"/>
    </row>
    <row r="403" ht="15.75" hidden="1" customHeight="1">
      <c r="A403" s="9">
        <v>45118.0</v>
      </c>
      <c r="B403" s="10" t="s">
        <v>7</v>
      </c>
      <c r="C403" s="33" t="s">
        <v>191</v>
      </c>
      <c r="D403" s="10" t="s">
        <v>73</v>
      </c>
      <c r="E403" s="10" t="s">
        <v>26</v>
      </c>
      <c r="F403" s="6">
        <v>-8.4</v>
      </c>
      <c r="G403" s="23" t="s">
        <v>202</v>
      </c>
      <c r="H403" s="12"/>
    </row>
    <row r="404" ht="15.75" hidden="1" customHeight="1">
      <c r="A404" s="9">
        <v>45118.0</v>
      </c>
      <c r="B404" s="10" t="s">
        <v>7</v>
      </c>
      <c r="C404" s="33" t="s">
        <v>208</v>
      </c>
      <c r="D404" s="10" t="s">
        <v>50</v>
      </c>
      <c r="E404" s="10" t="s">
        <v>10</v>
      </c>
      <c r="F404" s="6">
        <v>-53.06</v>
      </c>
      <c r="G404" s="23" t="s">
        <v>202</v>
      </c>
      <c r="H404" s="12"/>
    </row>
    <row r="405" ht="15.75" hidden="1" customHeight="1">
      <c r="A405" s="9">
        <v>45119.0</v>
      </c>
      <c r="B405" s="10" t="s">
        <v>7</v>
      </c>
      <c r="C405" s="39" t="s">
        <v>209</v>
      </c>
      <c r="D405" s="38" t="s">
        <v>50</v>
      </c>
      <c r="E405" s="10" t="s">
        <v>10</v>
      </c>
      <c r="F405" s="39">
        <v>-128.68</v>
      </c>
      <c r="G405" s="23" t="s">
        <v>202</v>
      </c>
      <c r="H405" s="12"/>
    </row>
    <row r="406" ht="15.75" hidden="1" customHeight="1">
      <c r="A406" s="9">
        <v>45119.0</v>
      </c>
      <c r="B406" s="10" t="s">
        <v>7</v>
      </c>
      <c r="C406" s="39" t="s">
        <v>210</v>
      </c>
      <c r="D406" s="38" t="s">
        <v>50</v>
      </c>
      <c r="E406" s="10" t="s">
        <v>28</v>
      </c>
      <c r="F406" s="39">
        <v>-54.9</v>
      </c>
      <c r="G406" s="23" t="s">
        <v>202</v>
      </c>
      <c r="H406" s="12"/>
    </row>
    <row r="407" ht="15.75" hidden="1" customHeight="1">
      <c r="A407" s="9">
        <v>45119.0</v>
      </c>
      <c r="B407" s="10" t="s">
        <v>7</v>
      </c>
      <c r="C407" s="33" t="s">
        <v>191</v>
      </c>
      <c r="D407" s="10" t="s">
        <v>73</v>
      </c>
      <c r="E407" s="10" t="s">
        <v>26</v>
      </c>
      <c r="F407" s="6">
        <v>-5.7</v>
      </c>
      <c r="G407" s="23" t="s">
        <v>202</v>
      </c>
      <c r="H407" s="12"/>
    </row>
    <row r="408" ht="15.75" hidden="1" customHeight="1">
      <c r="A408" s="9">
        <v>45120.0</v>
      </c>
      <c r="B408" s="10" t="s">
        <v>7</v>
      </c>
      <c r="C408" s="33" t="s">
        <v>188</v>
      </c>
      <c r="D408" s="10" t="s">
        <v>73</v>
      </c>
      <c r="E408" s="10" t="s">
        <v>26</v>
      </c>
      <c r="F408" s="6">
        <v>-14.9</v>
      </c>
      <c r="G408" s="23" t="s">
        <v>202</v>
      </c>
      <c r="H408" s="12"/>
    </row>
    <row r="409" ht="15.75" hidden="1" customHeight="1">
      <c r="A409" s="9">
        <v>45122.0</v>
      </c>
      <c r="B409" s="10" t="s">
        <v>7</v>
      </c>
      <c r="C409" s="33" t="s">
        <v>191</v>
      </c>
      <c r="D409" s="10" t="s">
        <v>73</v>
      </c>
      <c r="E409" s="10" t="s">
        <v>26</v>
      </c>
      <c r="F409" s="6">
        <v>-7.1</v>
      </c>
      <c r="G409" s="23" t="s">
        <v>202</v>
      </c>
      <c r="H409" s="12"/>
    </row>
    <row r="410" ht="15.75" hidden="1" customHeight="1">
      <c r="A410" s="9">
        <v>45124.0</v>
      </c>
      <c r="B410" s="10" t="s">
        <v>7</v>
      </c>
      <c r="C410" s="10" t="s">
        <v>187</v>
      </c>
      <c r="D410" s="10" t="s">
        <v>73</v>
      </c>
      <c r="E410" s="10" t="s">
        <v>26</v>
      </c>
      <c r="F410" s="10">
        <v>-39.9</v>
      </c>
      <c r="G410" s="23" t="s">
        <v>202</v>
      </c>
      <c r="H410" s="12"/>
    </row>
    <row r="411" ht="15.75" hidden="1" customHeight="1">
      <c r="A411" s="9">
        <v>45124.0</v>
      </c>
      <c r="B411" s="10" t="s">
        <v>7</v>
      </c>
      <c r="C411" s="10" t="s">
        <v>191</v>
      </c>
      <c r="D411" s="10" t="s">
        <v>73</v>
      </c>
      <c r="E411" s="10" t="s">
        <v>26</v>
      </c>
      <c r="F411" s="10">
        <v>-5.8</v>
      </c>
      <c r="G411" s="23" t="s">
        <v>202</v>
      </c>
      <c r="H411" s="12"/>
    </row>
    <row r="412" ht="15.75" hidden="1" customHeight="1">
      <c r="A412" s="9">
        <v>45125.0</v>
      </c>
      <c r="B412" s="10" t="s">
        <v>7</v>
      </c>
      <c r="C412" s="10" t="s">
        <v>191</v>
      </c>
      <c r="D412" s="10" t="s">
        <v>73</v>
      </c>
      <c r="E412" s="10" t="s">
        <v>26</v>
      </c>
      <c r="F412" s="10">
        <v>-13.29</v>
      </c>
      <c r="G412" s="23" t="s">
        <v>202</v>
      </c>
      <c r="H412" s="12"/>
    </row>
    <row r="413" ht="15.75" hidden="1" customHeight="1">
      <c r="A413" s="9">
        <v>45127.0</v>
      </c>
      <c r="B413" s="10" t="s">
        <v>7</v>
      </c>
      <c r="C413" s="10" t="s">
        <v>75</v>
      </c>
      <c r="D413" s="10" t="s">
        <v>76</v>
      </c>
      <c r="E413" s="10" t="s">
        <v>10</v>
      </c>
      <c r="F413" s="10">
        <v>-24.9</v>
      </c>
      <c r="G413" s="23" t="s">
        <v>202</v>
      </c>
      <c r="H413" s="12"/>
    </row>
    <row r="414" ht="15.75" hidden="1" customHeight="1">
      <c r="A414" s="9">
        <v>45127.0</v>
      </c>
      <c r="B414" s="10" t="s">
        <v>7</v>
      </c>
      <c r="C414" s="33" t="s">
        <v>192</v>
      </c>
      <c r="D414" s="10" t="s">
        <v>73</v>
      </c>
      <c r="E414" s="10" t="s">
        <v>26</v>
      </c>
      <c r="F414" s="10">
        <v>-81.44</v>
      </c>
      <c r="G414" s="23" t="s">
        <v>202</v>
      </c>
      <c r="H414" s="12"/>
    </row>
    <row r="415" ht="15.75" hidden="1" customHeight="1">
      <c r="A415" s="9">
        <v>45127.0</v>
      </c>
      <c r="B415" s="10" t="s">
        <v>7</v>
      </c>
      <c r="C415" s="33" t="s">
        <v>192</v>
      </c>
      <c r="D415" s="10" t="s">
        <v>73</v>
      </c>
      <c r="E415" s="10" t="s">
        <v>26</v>
      </c>
      <c r="F415" s="10">
        <v>-2.34</v>
      </c>
      <c r="G415" s="23" t="s">
        <v>202</v>
      </c>
      <c r="H415" s="12"/>
    </row>
    <row r="416" ht="15.75" hidden="1" customHeight="1">
      <c r="A416" s="9">
        <v>45129.0</v>
      </c>
      <c r="B416" s="10" t="s">
        <v>7</v>
      </c>
      <c r="C416" s="33" t="s">
        <v>191</v>
      </c>
      <c r="D416" s="10" t="s">
        <v>73</v>
      </c>
      <c r="E416" s="10" t="s">
        <v>26</v>
      </c>
      <c r="F416" s="10">
        <v>-8.4</v>
      </c>
      <c r="G416" s="23" t="s">
        <v>202</v>
      </c>
      <c r="H416" s="12"/>
    </row>
    <row r="417" ht="15.75" hidden="1" customHeight="1">
      <c r="A417" s="9">
        <v>45130.0</v>
      </c>
      <c r="B417" s="10" t="s">
        <v>7</v>
      </c>
      <c r="C417" s="33" t="s">
        <v>135</v>
      </c>
      <c r="D417" s="10" t="s">
        <v>73</v>
      </c>
      <c r="E417" s="10" t="s">
        <v>26</v>
      </c>
      <c r="F417" s="10">
        <v>-30.89</v>
      </c>
      <c r="G417" s="23" t="s">
        <v>202</v>
      </c>
      <c r="H417" s="12"/>
    </row>
    <row r="418" ht="15.75" hidden="1" customHeight="1">
      <c r="A418" s="9">
        <v>45132.0</v>
      </c>
      <c r="B418" s="10" t="s">
        <v>7</v>
      </c>
      <c r="C418" s="33" t="s">
        <v>192</v>
      </c>
      <c r="D418" s="10" t="s">
        <v>73</v>
      </c>
      <c r="E418" s="10" t="s">
        <v>26</v>
      </c>
      <c r="F418" s="10">
        <v>-85.76</v>
      </c>
      <c r="G418" s="23" t="s">
        <v>202</v>
      </c>
      <c r="H418" s="12"/>
    </row>
    <row r="419" ht="15.75" hidden="1" customHeight="1">
      <c r="A419" s="9">
        <v>45132.0</v>
      </c>
      <c r="B419" s="10" t="s">
        <v>7</v>
      </c>
      <c r="C419" s="33" t="s">
        <v>192</v>
      </c>
      <c r="D419" s="10" t="s">
        <v>73</v>
      </c>
      <c r="E419" s="21" t="s">
        <v>26</v>
      </c>
      <c r="F419" s="10">
        <v>-3.75</v>
      </c>
      <c r="G419" s="23" t="s">
        <v>202</v>
      </c>
      <c r="H419" s="12"/>
    </row>
    <row r="420" ht="15.75" hidden="1" customHeight="1">
      <c r="A420" s="9">
        <v>45147.0</v>
      </c>
      <c r="B420" s="10" t="s">
        <v>7</v>
      </c>
      <c r="C420" s="10" t="s">
        <v>15</v>
      </c>
      <c r="D420" s="10" t="s">
        <v>16</v>
      </c>
      <c r="E420" s="10" t="s">
        <v>17</v>
      </c>
      <c r="F420" s="23">
        <f> SUM( INDIRECT("$G"&amp;MATCH($G420, $G$1:$G951, 0)) : INDIRECT("$F"&amp;ROW() - 1) ) * -1</f>
        <v>1349.72</v>
      </c>
      <c r="G420" s="23" t="s">
        <v>202</v>
      </c>
      <c r="H420" s="14"/>
    </row>
    <row r="421" ht="15.75" hidden="1" customHeight="1">
      <c r="A421" s="15"/>
      <c r="B421" s="15"/>
      <c r="C421" s="15"/>
      <c r="D421" s="15"/>
      <c r="E421" s="15"/>
      <c r="F421" s="15"/>
      <c r="G421" s="15"/>
    </row>
    <row r="422" ht="15.75" hidden="1" customHeight="1">
      <c r="A422" s="16"/>
      <c r="B422" s="16"/>
      <c r="C422" s="16"/>
      <c r="D422" s="16"/>
      <c r="E422" s="16"/>
      <c r="F422" s="16"/>
      <c r="G422" s="16"/>
    </row>
    <row r="423" ht="15.75" hidden="1" customHeight="1">
      <c r="A423" s="17"/>
      <c r="B423" s="17"/>
      <c r="C423" s="17"/>
      <c r="D423" s="17"/>
      <c r="E423" s="17"/>
      <c r="F423" s="17"/>
      <c r="G423" s="17"/>
    </row>
    <row r="424" ht="15.75" hidden="1" customHeight="1">
      <c r="A424" s="9">
        <v>45143.0</v>
      </c>
      <c r="B424" s="10" t="s">
        <v>7</v>
      </c>
      <c r="C424" s="6" t="s">
        <v>211</v>
      </c>
      <c r="D424" s="10" t="s">
        <v>73</v>
      </c>
      <c r="E424" s="10" t="s">
        <v>26</v>
      </c>
      <c r="F424" s="6">
        <v>-55.32</v>
      </c>
      <c r="G424" s="23" t="s">
        <v>212</v>
      </c>
      <c r="H424" s="22" t="s">
        <v>99</v>
      </c>
    </row>
    <row r="425" ht="15.75" hidden="1" customHeight="1">
      <c r="A425" s="9">
        <v>45143.0</v>
      </c>
      <c r="B425" s="10" t="s">
        <v>7</v>
      </c>
      <c r="C425" s="6" t="s">
        <v>213</v>
      </c>
      <c r="D425" s="10" t="s">
        <v>73</v>
      </c>
      <c r="E425" s="10" t="s">
        <v>26</v>
      </c>
      <c r="F425" s="6">
        <v>-65.58</v>
      </c>
      <c r="G425" s="23" t="s">
        <v>212</v>
      </c>
      <c r="H425" s="12"/>
    </row>
    <row r="426" ht="15.75" hidden="1" customHeight="1">
      <c r="A426" s="9">
        <v>45148.0</v>
      </c>
      <c r="B426" s="10" t="s">
        <v>7</v>
      </c>
      <c r="C426" s="6" t="s">
        <v>214</v>
      </c>
      <c r="D426" s="10" t="s">
        <v>73</v>
      </c>
      <c r="E426" s="10" t="s">
        <v>26</v>
      </c>
      <c r="F426" s="6">
        <v>-44.81</v>
      </c>
      <c r="G426" s="23" t="s">
        <v>212</v>
      </c>
      <c r="H426" s="12"/>
    </row>
    <row r="427" ht="15.75" hidden="1" customHeight="1">
      <c r="A427" s="9">
        <v>45148.0</v>
      </c>
      <c r="B427" s="10" t="s">
        <v>7</v>
      </c>
      <c r="C427" s="6" t="s">
        <v>215</v>
      </c>
      <c r="D427" s="38" t="s">
        <v>50</v>
      </c>
      <c r="E427" s="10" t="s">
        <v>28</v>
      </c>
      <c r="F427" s="6">
        <v>-39.88</v>
      </c>
      <c r="G427" s="23" t="s">
        <v>212</v>
      </c>
      <c r="H427" s="12"/>
    </row>
    <row r="428" ht="15.75" hidden="1" customHeight="1">
      <c r="A428" s="9">
        <v>45148.0</v>
      </c>
      <c r="B428" s="10" t="s">
        <v>7</v>
      </c>
      <c r="C428" s="33" t="s">
        <v>216</v>
      </c>
      <c r="D428" s="10" t="s">
        <v>73</v>
      </c>
      <c r="E428" s="10" t="s">
        <v>26</v>
      </c>
      <c r="F428" s="6">
        <v>-181.34</v>
      </c>
      <c r="G428" s="23" t="s">
        <v>212</v>
      </c>
      <c r="H428" s="12"/>
    </row>
    <row r="429" ht="15.75" hidden="1" customHeight="1">
      <c r="A429" s="9">
        <v>45149.0</v>
      </c>
      <c r="B429" s="10" t="s">
        <v>7</v>
      </c>
      <c r="C429" s="33" t="s">
        <v>217</v>
      </c>
      <c r="D429" s="10" t="s">
        <v>73</v>
      </c>
      <c r="E429" s="10" t="s">
        <v>26</v>
      </c>
      <c r="F429" s="6">
        <v>-62.75</v>
      </c>
      <c r="G429" s="23" t="s">
        <v>212</v>
      </c>
      <c r="H429" s="12"/>
    </row>
    <row r="430" ht="15.75" hidden="1" customHeight="1">
      <c r="A430" s="9">
        <v>45149.0</v>
      </c>
      <c r="B430" s="10" t="s">
        <v>7</v>
      </c>
      <c r="C430" s="33" t="s">
        <v>218</v>
      </c>
      <c r="D430" s="10" t="s">
        <v>50</v>
      </c>
      <c r="E430" s="10" t="s">
        <v>10</v>
      </c>
      <c r="F430" s="6">
        <v>-53.06</v>
      </c>
      <c r="G430" s="23" t="s">
        <v>212</v>
      </c>
      <c r="H430" s="12"/>
    </row>
    <row r="431" ht="15.75" hidden="1" customHeight="1">
      <c r="A431" s="9">
        <v>45149.0</v>
      </c>
      <c r="B431" s="10" t="s">
        <v>7</v>
      </c>
      <c r="C431" s="33" t="s">
        <v>192</v>
      </c>
      <c r="D431" s="10" t="s">
        <v>73</v>
      </c>
      <c r="E431" s="10" t="s">
        <v>26</v>
      </c>
      <c r="F431" s="6">
        <v>-88.48</v>
      </c>
      <c r="G431" s="23" t="s">
        <v>212</v>
      </c>
      <c r="H431" s="12"/>
    </row>
    <row r="432" ht="15.75" hidden="1" customHeight="1">
      <c r="A432" s="9">
        <v>45150.0</v>
      </c>
      <c r="B432" s="10" t="s">
        <v>7</v>
      </c>
      <c r="C432" s="39" t="s">
        <v>219</v>
      </c>
      <c r="D432" s="38" t="s">
        <v>50</v>
      </c>
      <c r="E432" s="10" t="s">
        <v>10</v>
      </c>
      <c r="F432" s="39">
        <v>-128.68</v>
      </c>
      <c r="G432" s="23" t="s">
        <v>212</v>
      </c>
      <c r="H432" s="12"/>
    </row>
    <row r="433" ht="15.75" hidden="1" customHeight="1">
      <c r="A433" s="9">
        <v>45150.0</v>
      </c>
      <c r="B433" s="10" t="s">
        <v>7</v>
      </c>
      <c r="C433" s="39" t="s">
        <v>220</v>
      </c>
      <c r="D433" s="38" t="s">
        <v>50</v>
      </c>
      <c r="E433" s="10" t="s">
        <v>28</v>
      </c>
      <c r="F433" s="39">
        <v>-54.89</v>
      </c>
      <c r="G433" s="23" t="s">
        <v>212</v>
      </c>
      <c r="H433" s="12"/>
    </row>
    <row r="434" ht="15.75" hidden="1" customHeight="1">
      <c r="A434" s="9">
        <v>45151.0</v>
      </c>
      <c r="B434" s="10" t="s">
        <v>7</v>
      </c>
      <c r="C434" s="39" t="s">
        <v>188</v>
      </c>
      <c r="D434" s="10" t="s">
        <v>73</v>
      </c>
      <c r="E434" s="10" t="s">
        <v>26</v>
      </c>
      <c r="F434" s="39">
        <v>-14.9</v>
      </c>
      <c r="G434" s="23" t="s">
        <v>212</v>
      </c>
      <c r="H434" s="12"/>
    </row>
    <row r="435" ht="15.75" hidden="1" customHeight="1">
      <c r="A435" s="9">
        <v>45151.0</v>
      </c>
      <c r="B435" s="10" t="s">
        <v>7</v>
      </c>
      <c r="C435" s="39">
        <v>99.0</v>
      </c>
      <c r="D435" s="10" t="s">
        <v>73</v>
      </c>
      <c r="E435" s="10" t="s">
        <v>26</v>
      </c>
      <c r="F435" s="39">
        <v>-8.6</v>
      </c>
      <c r="G435" s="23" t="s">
        <v>212</v>
      </c>
      <c r="H435" s="12"/>
    </row>
    <row r="436" ht="15.75" hidden="1" customHeight="1">
      <c r="A436" s="9">
        <v>45155.0</v>
      </c>
      <c r="B436" s="10" t="s">
        <v>7</v>
      </c>
      <c r="C436" s="42" t="s">
        <v>221</v>
      </c>
      <c r="D436" s="10" t="s">
        <v>73</v>
      </c>
      <c r="E436" s="10" t="s">
        <v>26</v>
      </c>
      <c r="F436" s="42">
        <v>-31.5</v>
      </c>
      <c r="G436" s="23" t="s">
        <v>212</v>
      </c>
      <c r="H436" s="12"/>
    </row>
    <row r="437" ht="15.75" hidden="1" customHeight="1">
      <c r="A437" s="9">
        <v>45158.0</v>
      </c>
      <c r="B437" s="10" t="s">
        <v>7</v>
      </c>
      <c r="C437" s="10" t="s">
        <v>75</v>
      </c>
      <c r="D437" s="10" t="s">
        <v>76</v>
      </c>
      <c r="E437" s="10" t="s">
        <v>10</v>
      </c>
      <c r="F437" s="10">
        <v>-24.9</v>
      </c>
      <c r="G437" s="23" t="s">
        <v>212</v>
      </c>
      <c r="H437" s="12"/>
    </row>
    <row r="438" ht="15.75" hidden="1" customHeight="1">
      <c r="A438" s="9">
        <v>45159.0</v>
      </c>
      <c r="B438" s="10" t="s">
        <v>7</v>
      </c>
      <c r="C438" s="43" t="s">
        <v>222</v>
      </c>
      <c r="D438" s="43" t="s">
        <v>50</v>
      </c>
      <c r="E438" s="10" t="s">
        <v>10</v>
      </c>
      <c r="F438" s="43">
        <v>-55.5</v>
      </c>
      <c r="G438" s="44" t="s">
        <v>212</v>
      </c>
      <c r="H438" s="12"/>
    </row>
    <row r="439" ht="15.75" hidden="1" customHeight="1">
      <c r="A439" s="9">
        <v>45162.0</v>
      </c>
      <c r="B439" s="10" t="s">
        <v>7</v>
      </c>
      <c r="C439" s="45" t="s">
        <v>223</v>
      </c>
      <c r="D439" s="45" t="s">
        <v>76</v>
      </c>
      <c r="E439" s="10" t="s">
        <v>28</v>
      </c>
      <c r="F439" s="10">
        <v>-6.2</v>
      </c>
      <c r="G439" s="44" t="s">
        <v>212</v>
      </c>
      <c r="H439" s="12"/>
    </row>
    <row r="440" ht="15.75" hidden="1" customHeight="1">
      <c r="A440" s="9">
        <v>45163.0</v>
      </c>
      <c r="B440" s="10" t="s">
        <v>7</v>
      </c>
      <c r="C440" s="45" t="s">
        <v>224</v>
      </c>
      <c r="D440" s="45" t="s">
        <v>50</v>
      </c>
      <c r="E440" s="10" t="s">
        <v>28</v>
      </c>
      <c r="F440" s="10">
        <v>-72.0</v>
      </c>
      <c r="G440" s="44" t="s">
        <v>212</v>
      </c>
      <c r="H440" s="12"/>
    </row>
    <row r="441" ht="15.75" hidden="1" customHeight="1">
      <c r="A441" s="9">
        <v>45163.0</v>
      </c>
      <c r="B441" s="10" t="s">
        <v>7</v>
      </c>
      <c r="C441" s="45" t="s">
        <v>48</v>
      </c>
      <c r="D441" s="45" t="s">
        <v>9</v>
      </c>
      <c r="E441" s="10" t="s">
        <v>10</v>
      </c>
      <c r="F441" s="10">
        <v>-13.7</v>
      </c>
      <c r="G441" s="44" t="s">
        <v>212</v>
      </c>
      <c r="H441" s="12"/>
    </row>
    <row r="442" ht="15.75" hidden="1" customHeight="1">
      <c r="A442" s="9">
        <v>45164.0</v>
      </c>
      <c r="B442" s="10" t="s">
        <v>7</v>
      </c>
      <c r="C442" s="45" t="s">
        <v>225</v>
      </c>
      <c r="D442" s="45" t="s">
        <v>76</v>
      </c>
      <c r="E442" s="10" t="s">
        <v>226</v>
      </c>
      <c r="F442" s="10">
        <v>-30.6</v>
      </c>
      <c r="G442" s="44" t="s">
        <v>212</v>
      </c>
      <c r="H442" s="12"/>
    </row>
    <row r="443" ht="15.75" hidden="1" customHeight="1">
      <c r="A443" s="9">
        <v>45165.0</v>
      </c>
      <c r="B443" s="10" t="s">
        <v>7</v>
      </c>
      <c r="C443" s="45" t="s">
        <v>138</v>
      </c>
      <c r="D443" s="45" t="s">
        <v>13</v>
      </c>
      <c r="E443" s="10" t="s">
        <v>10</v>
      </c>
      <c r="F443" s="10">
        <v>-16.0</v>
      </c>
      <c r="G443" s="44" t="s">
        <v>212</v>
      </c>
      <c r="H443" s="12"/>
    </row>
    <row r="444" ht="15.75" hidden="1" customHeight="1">
      <c r="A444" s="9">
        <v>45176.0</v>
      </c>
      <c r="B444" s="10" t="s">
        <v>7</v>
      </c>
      <c r="C444" s="10" t="s">
        <v>15</v>
      </c>
      <c r="D444" s="10" t="s">
        <v>16</v>
      </c>
      <c r="E444" s="10" t="s">
        <v>17</v>
      </c>
      <c r="F444" s="23">
        <f> SUM( INDIRECT("$G"&amp;MATCH($G444, $G$1:$G951, 0)) : INDIRECT("$F"&amp;ROW() - 1) ) * -1</f>
        <v>1048.69</v>
      </c>
      <c r="G444" s="23" t="s">
        <v>212</v>
      </c>
      <c r="H444" s="14"/>
    </row>
    <row r="445" ht="15.75" hidden="1" customHeight="1">
      <c r="A445" s="15"/>
      <c r="B445" s="15"/>
      <c r="C445" s="15"/>
      <c r="D445" s="15"/>
      <c r="E445" s="15"/>
      <c r="F445" s="15"/>
      <c r="G445" s="15"/>
    </row>
    <row r="446" ht="15.75" hidden="1" customHeight="1">
      <c r="A446" s="16"/>
      <c r="B446" s="16"/>
      <c r="C446" s="16"/>
      <c r="D446" s="16"/>
      <c r="E446" s="16"/>
      <c r="F446" s="16"/>
      <c r="G446" s="16"/>
    </row>
    <row r="447" ht="15.75" hidden="1" customHeight="1">
      <c r="A447" s="17"/>
      <c r="B447" s="17"/>
      <c r="C447" s="17"/>
      <c r="D447" s="17"/>
      <c r="E447" s="17"/>
      <c r="F447" s="17"/>
      <c r="G447" s="17"/>
    </row>
    <row r="448" ht="15.75" hidden="1" customHeight="1">
      <c r="A448" s="9">
        <v>45171.0</v>
      </c>
      <c r="B448" s="10" t="s">
        <v>7</v>
      </c>
      <c r="C448" s="6" t="s">
        <v>192</v>
      </c>
      <c r="D448" s="10" t="s">
        <v>73</v>
      </c>
      <c r="E448" s="10" t="s">
        <v>26</v>
      </c>
      <c r="F448" s="6">
        <v>-50.27</v>
      </c>
      <c r="G448" s="23" t="s">
        <v>227</v>
      </c>
      <c r="H448" s="22" t="s">
        <v>107</v>
      </c>
    </row>
    <row r="449" ht="15.75" hidden="1" customHeight="1">
      <c r="A449" s="9">
        <v>45171.0</v>
      </c>
      <c r="B449" s="10" t="s">
        <v>7</v>
      </c>
      <c r="C449" s="6" t="s">
        <v>192</v>
      </c>
      <c r="D449" s="10" t="s">
        <v>73</v>
      </c>
      <c r="E449" s="10" t="s">
        <v>26</v>
      </c>
      <c r="F449" s="6">
        <v>-14.29</v>
      </c>
      <c r="G449" s="23" t="s">
        <v>227</v>
      </c>
      <c r="H449" s="12"/>
    </row>
    <row r="450" ht="15.75" hidden="1" customHeight="1">
      <c r="A450" s="9">
        <v>45173.0</v>
      </c>
      <c r="B450" s="10" t="s">
        <v>7</v>
      </c>
      <c r="C450" s="6" t="s">
        <v>14</v>
      </c>
      <c r="D450" s="10" t="s">
        <v>73</v>
      </c>
      <c r="E450" s="10" t="s">
        <v>26</v>
      </c>
      <c r="F450" s="6">
        <v>-7.74</v>
      </c>
      <c r="G450" s="23" t="s">
        <v>227</v>
      </c>
      <c r="H450" s="12"/>
    </row>
    <row r="451" ht="15.75" hidden="1" customHeight="1">
      <c r="A451" s="9">
        <v>45173.0</v>
      </c>
      <c r="B451" s="10" t="s">
        <v>7</v>
      </c>
      <c r="C451" s="6" t="s">
        <v>135</v>
      </c>
      <c r="D451" s="10" t="s">
        <v>73</v>
      </c>
      <c r="E451" s="10" t="s">
        <v>26</v>
      </c>
      <c r="F451" s="6">
        <v>-22.98</v>
      </c>
      <c r="G451" s="23" t="s">
        <v>227</v>
      </c>
      <c r="H451" s="12"/>
    </row>
    <row r="452" ht="15.75" hidden="1" customHeight="1">
      <c r="A452" s="9">
        <v>45174.0</v>
      </c>
      <c r="B452" s="10" t="s">
        <v>7</v>
      </c>
      <c r="C452" s="6" t="s">
        <v>228</v>
      </c>
      <c r="D452" s="10" t="s">
        <v>73</v>
      </c>
      <c r="E452" s="10" t="s">
        <v>26</v>
      </c>
      <c r="F452" s="6">
        <v>-65.58</v>
      </c>
      <c r="G452" s="23" t="s">
        <v>227</v>
      </c>
      <c r="H452" s="12"/>
    </row>
    <row r="453" ht="15.75" hidden="1" customHeight="1">
      <c r="A453" s="9">
        <v>45174.0</v>
      </c>
      <c r="B453" s="10" t="s">
        <v>7</v>
      </c>
      <c r="C453" s="6" t="s">
        <v>229</v>
      </c>
      <c r="D453" s="10" t="s">
        <v>73</v>
      </c>
      <c r="E453" s="10" t="s">
        <v>26</v>
      </c>
      <c r="F453" s="6">
        <v>-25.98</v>
      </c>
      <c r="G453" s="23" t="s">
        <v>227</v>
      </c>
      <c r="H453" s="12"/>
    </row>
    <row r="454" ht="15.75" hidden="1" customHeight="1">
      <c r="A454" s="9">
        <v>45175.0</v>
      </c>
      <c r="B454" s="10" t="s">
        <v>7</v>
      </c>
      <c r="C454" s="6" t="s">
        <v>230</v>
      </c>
      <c r="D454" s="10" t="s">
        <v>73</v>
      </c>
      <c r="E454" s="10" t="s">
        <v>26</v>
      </c>
      <c r="F454" s="6">
        <v>-21.99</v>
      </c>
      <c r="G454" s="23" t="s">
        <v>227</v>
      </c>
      <c r="H454" s="12"/>
    </row>
    <row r="455" ht="15.75" hidden="1" customHeight="1">
      <c r="A455" s="9">
        <v>45175.0</v>
      </c>
      <c r="B455" s="10" t="s">
        <v>7</v>
      </c>
      <c r="C455" s="6" t="s">
        <v>231</v>
      </c>
      <c r="D455" s="10" t="s">
        <v>73</v>
      </c>
      <c r="E455" s="10" t="s">
        <v>26</v>
      </c>
      <c r="F455" s="6">
        <v>-15.99</v>
      </c>
      <c r="G455" s="23" t="s">
        <v>227</v>
      </c>
      <c r="H455" s="12"/>
    </row>
    <row r="456" ht="15.75" hidden="1" customHeight="1">
      <c r="A456" s="9">
        <v>45176.0</v>
      </c>
      <c r="B456" s="10" t="s">
        <v>7</v>
      </c>
      <c r="C456" s="6" t="s">
        <v>232</v>
      </c>
      <c r="D456" s="10" t="s">
        <v>73</v>
      </c>
      <c r="E456" s="10" t="s">
        <v>26</v>
      </c>
      <c r="F456" s="6">
        <v>-38.99</v>
      </c>
      <c r="G456" s="23" t="s">
        <v>227</v>
      </c>
      <c r="H456" s="12"/>
    </row>
    <row r="457" ht="15.75" hidden="1" customHeight="1">
      <c r="A457" s="9">
        <v>45176.0</v>
      </c>
      <c r="B457" s="10" t="s">
        <v>7</v>
      </c>
      <c r="C457" s="6" t="s">
        <v>233</v>
      </c>
      <c r="D457" s="10" t="s">
        <v>73</v>
      </c>
      <c r="E457" s="10" t="s">
        <v>26</v>
      </c>
      <c r="F457" s="6">
        <v>-10.99</v>
      </c>
      <c r="G457" s="23" t="s">
        <v>227</v>
      </c>
      <c r="H457" s="12"/>
    </row>
    <row r="458" ht="15.75" hidden="1" customHeight="1">
      <c r="A458" s="9">
        <v>45177.0</v>
      </c>
      <c r="B458" s="10" t="s">
        <v>7</v>
      </c>
      <c r="C458" s="6" t="s">
        <v>191</v>
      </c>
      <c r="D458" s="10" t="s">
        <v>73</v>
      </c>
      <c r="E458" s="10" t="s">
        <v>26</v>
      </c>
      <c r="F458" s="6">
        <v>-5.7</v>
      </c>
      <c r="G458" s="23" t="s">
        <v>227</v>
      </c>
      <c r="H458" s="12"/>
    </row>
    <row r="459" ht="15.75" hidden="1" customHeight="1">
      <c r="A459" s="9">
        <v>45178.0</v>
      </c>
      <c r="B459" s="10" t="s">
        <v>7</v>
      </c>
      <c r="C459" s="6" t="s">
        <v>234</v>
      </c>
      <c r="D459" s="10" t="s">
        <v>73</v>
      </c>
      <c r="E459" s="10" t="s">
        <v>26</v>
      </c>
      <c r="F459" s="6">
        <v>-190.33</v>
      </c>
      <c r="G459" s="23" t="s">
        <v>227</v>
      </c>
      <c r="H459" s="12"/>
    </row>
    <row r="460" ht="15.75" hidden="1" customHeight="1">
      <c r="A460" s="9">
        <v>45178.0</v>
      </c>
      <c r="B460" s="10" t="s">
        <v>7</v>
      </c>
      <c r="C460" s="6" t="s">
        <v>187</v>
      </c>
      <c r="D460" s="10" t="s">
        <v>73</v>
      </c>
      <c r="E460" s="10" t="s">
        <v>26</v>
      </c>
      <c r="F460" s="6">
        <v>-17.81</v>
      </c>
      <c r="G460" s="23" t="s">
        <v>227</v>
      </c>
      <c r="H460" s="12"/>
    </row>
    <row r="461" ht="15.75" hidden="1" customHeight="1">
      <c r="A461" s="9">
        <v>45178.0</v>
      </c>
      <c r="B461" s="10" t="s">
        <v>7</v>
      </c>
      <c r="C461" s="6" t="s">
        <v>135</v>
      </c>
      <c r="D461" s="10" t="s">
        <v>73</v>
      </c>
      <c r="E461" s="10" t="s">
        <v>26</v>
      </c>
      <c r="F461" s="6">
        <v>-21.99</v>
      </c>
      <c r="G461" s="23" t="s">
        <v>227</v>
      </c>
      <c r="H461" s="12"/>
    </row>
    <row r="462" ht="15.75" hidden="1" customHeight="1">
      <c r="A462" s="9">
        <v>45179.0</v>
      </c>
      <c r="B462" s="10" t="s">
        <v>7</v>
      </c>
      <c r="C462" s="6" t="s">
        <v>235</v>
      </c>
      <c r="D462" s="10" t="s">
        <v>73</v>
      </c>
      <c r="E462" s="10" t="s">
        <v>26</v>
      </c>
      <c r="F462" s="6">
        <v>-44.81</v>
      </c>
      <c r="G462" s="23" t="s">
        <v>227</v>
      </c>
      <c r="H462" s="12"/>
    </row>
    <row r="463" ht="15.75" hidden="1" customHeight="1">
      <c r="A463" s="9">
        <v>45179.0</v>
      </c>
      <c r="B463" s="10" t="s">
        <v>7</v>
      </c>
      <c r="C463" s="6" t="s">
        <v>236</v>
      </c>
      <c r="D463" s="38" t="s">
        <v>50</v>
      </c>
      <c r="E463" s="10" t="s">
        <v>28</v>
      </c>
      <c r="F463" s="6">
        <v>-39.88</v>
      </c>
      <c r="G463" s="23" t="s">
        <v>227</v>
      </c>
      <c r="H463" s="12"/>
    </row>
    <row r="464" ht="15.75" hidden="1" customHeight="1">
      <c r="A464" s="9">
        <v>45179.0</v>
      </c>
      <c r="B464" s="10" t="s">
        <v>7</v>
      </c>
      <c r="C464" s="33" t="s">
        <v>237</v>
      </c>
      <c r="D464" s="10" t="s">
        <v>73</v>
      </c>
      <c r="E464" s="10" t="s">
        <v>26</v>
      </c>
      <c r="F464" s="6">
        <v>-181.34</v>
      </c>
      <c r="G464" s="23" t="s">
        <v>227</v>
      </c>
      <c r="H464" s="12"/>
    </row>
    <row r="465" ht="15.75" hidden="1" customHeight="1">
      <c r="A465" s="9">
        <v>45179.0</v>
      </c>
      <c r="B465" s="10" t="s">
        <v>7</v>
      </c>
      <c r="C465" s="6" t="s">
        <v>135</v>
      </c>
      <c r="D465" s="10" t="s">
        <v>73</v>
      </c>
      <c r="E465" s="10" t="s">
        <v>26</v>
      </c>
      <c r="F465" s="6">
        <v>-35.79</v>
      </c>
      <c r="G465" s="23" t="s">
        <v>227</v>
      </c>
      <c r="H465" s="12"/>
    </row>
    <row r="466" ht="15.75" hidden="1" customHeight="1">
      <c r="A466" s="9">
        <v>45179.0</v>
      </c>
      <c r="B466" s="10" t="s">
        <v>7</v>
      </c>
      <c r="C466" s="6" t="s">
        <v>238</v>
      </c>
      <c r="D466" s="10" t="s">
        <v>73</v>
      </c>
      <c r="E466" s="10" t="s">
        <v>26</v>
      </c>
      <c r="F466" s="6">
        <v>4.9</v>
      </c>
      <c r="G466" s="23" t="s">
        <v>227</v>
      </c>
      <c r="H466" s="12"/>
    </row>
    <row r="467" ht="15.75" hidden="1" customHeight="1">
      <c r="A467" s="9">
        <v>45180.0</v>
      </c>
      <c r="B467" s="10" t="s">
        <v>7</v>
      </c>
      <c r="C467" s="33" t="s">
        <v>239</v>
      </c>
      <c r="D467" s="10" t="s">
        <v>73</v>
      </c>
      <c r="E467" s="10" t="s">
        <v>26</v>
      </c>
      <c r="F467" s="6">
        <v>-62.74</v>
      </c>
      <c r="G467" s="23" t="s">
        <v>227</v>
      </c>
      <c r="H467" s="12"/>
    </row>
    <row r="468" ht="15.75" hidden="1" customHeight="1">
      <c r="A468" s="9">
        <v>45180.0</v>
      </c>
      <c r="B468" s="10" t="s">
        <v>7</v>
      </c>
      <c r="C468" s="33" t="s">
        <v>240</v>
      </c>
      <c r="D468" s="10" t="s">
        <v>50</v>
      </c>
      <c r="E468" s="10" t="s">
        <v>10</v>
      </c>
      <c r="F468" s="6">
        <v>-53.06</v>
      </c>
      <c r="G468" s="23" t="s">
        <v>227</v>
      </c>
      <c r="H468" s="12"/>
    </row>
    <row r="469" ht="15.75" hidden="1" customHeight="1">
      <c r="A469" s="9">
        <v>45180.0</v>
      </c>
      <c r="B469" s="10" t="s">
        <v>7</v>
      </c>
      <c r="C469" s="33" t="s">
        <v>191</v>
      </c>
      <c r="D469" s="10" t="s">
        <v>73</v>
      </c>
      <c r="E469" s="10" t="s">
        <v>26</v>
      </c>
      <c r="F469" s="6">
        <v>-9.6</v>
      </c>
      <c r="G469" s="23" t="s">
        <v>227</v>
      </c>
      <c r="H469" s="12"/>
    </row>
    <row r="470" ht="15.75" hidden="1" customHeight="1">
      <c r="A470" s="9">
        <v>45182.0</v>
      </c>
      <c r="B470" s="10" t="s">
        <v>7</v>
      </c>
      <c r="C470" s="6" t="s">
        <v>191</v>
      </c>
      <c r="D470" s="10" t="s">
        <v>73</v>
      </c>
      <c r="E470" s="10" t="s">
        <v>26</v>
      </c>
      <c r="F470" s="6">
        <v>-7.74</v>
      </c>
      <c r="G470" s="23" t="s">
        <v>227</v>
      </c>
      <c r="H470" s="12"/>
    </row>
    <row r="471" ht="15.75" hidden="1" customHeight="1">
      <c r="A471" s="9">
        <v>45182.0</v>
      </c>
      <c r="B471" s="10" t="s">
        <v>7</v>
      </c>
      <c r="C471" s="6" t="s">
        <v>241</v>
      </c>
      <c r="D471" s="39" t="s">
        <v>9</v>
      </c>
      <c r="E471" s="10" t="s">
        <v>28</v>
      </c>
      <c r="F471" s="6">
        <v>-5.1</v>
      </c>
      <c r="G471" s="23" t="s">
        <v>227</v>
      </c>
      <c r="H471" s="12"/>
    </row>
    <row r="472" ht="15.75" hidden="1" customHeight="1">
      <c r="A472" s="9">
        <v>45182.0</v>
      </c>
      <c r="B472" s="10" t="s">
        <v>7</v>
      </c>
      <c r="C472" s="6" t="s">
        <v>188</v>
      </c>
      <c r="D472" s="10" t="s">
        <v>73</v>
      </c>
      <c r="E472" s="10" t="s">
        <v>26</v>
      </c>
      <c r="F472" s="6">
        <v>-14.9</v>
      </c>
      <c r="G472" s="23" t="s">
        <v>227</v>
      </c>
      <c r="H472" s="12"/>
    </row>
    <row r="473" ht="15.75" hidden="1" customHeight="1">
      <c r="A473" s="9">
        <v>45183.0</v>
      </c>
      <c r="B473" s="10" t="s">
        <v>7</v>
      </c>
      <c r="C473" s="32" t="s">
        <v>242</v>
      </c>
      <c r="D473" s="33" t="s">
        <v>73</v>
      </c>
      <c r="E473" s="10" t="s">
        <v>243</v>
      </c>
      <c r="F473" s="6">
        <v>-28.68</v>
      </c>
      <c r="G473" s="23" t="s">
        <v>227</v>
      </c>
      <c r="H473" s="12"/>
    </row>
    <row r="474" ht="15.75" hidden="1" customHeight="1">
      <c r="A474" s="9">
        <v>45186.0</v>
      </c>
      <c r="B474" s="10" t="s">
        <v>7</v>
      </c>
      <c r="C474" s="32" t="s">
        <v>244</v>
      </c>
      <c r="D474" s="10" t="s">
        <v>73</v>
      </c>
      <c r="E474" s="10" t="s">
        <v>26</v>
      </c>
      <c r="F474" s="6">
        <f>-31.32 / 3</f>
        <v>-10.44</v>
      </c>
      <c r="G474" s="23" t="s">
        <v>227</v>
      </c>
      <c r="H474" s="12"/>
    </row>
    <row r="475" ht="15.75" hidden="1" customHeight="1">
      <c r="A475" s="9">
        <v>45187.0</v>
      </c>
      <c r="B475" s="10" t="s">
        <v>7</v>
      </c>
      <c r="C475" s="32" t="s">
        <v>191</v>
      </c>
      <c r="D475" s="10" t="s">
        <v>73</v>
      </c>
      <c r="E475" s="10" t="s">
        <v>26</v>
      </c>
      <c r="F475" s="6">
        <v>-6.8</v>
      </c>
      <c r="G475" s="23" t="s">
        <v>227</v>
      </c>
      <c r="H475" s="12"/>
    </row>
    <row r="476" ht="15.75" hidden="1" customHeight="1">
      <c r="A476" s="9">
        <v>45189.0</v>
      </c>
      <c r="B476" s="10" t="s">
        <v>7</v>
      </c>
      <c r="C476" s="10" t="s">
        <v>75</v>
      </c>
      <c r="D476" s="10" t="s">
        <v>76</v>
      </c>
      <c r="E476" s="10" t="s">
        <v>10</v>
      </c>
      <c r="F476" s="10">
        <v>-27.9</v>
      </c>
      <c r="G476" s="23" t="s">
        <v>227</v>
      </c>
      <c r="H476" s="12"/>
    </row>
    <row r="477" ht="15.75" hidden="1" customHeight="1">
      <c r="A477" s="9">
        <v>45190.0</v>
      </c>
      <c r="B477" s="10" t="s">
        <v>7</v>
      </c>
      <c r="C477" s="43" t="s">
        <v>245</v>
      </c>
      <c r="D477" s="43" t="s">
        <v>50</v>
      </c>
      <c r="E477" s="10" t="s">
        <v>10</v>
      </c>
      <c r="F477" s="43">
        <v>-55.5</v>
      </c>
      <c r="G477" s="23" t="s">
        <v>227</v>
      </c>
      <c r="H477" s="12"/>
    </row>
    <row r="478" ht="15.75" hidden="1" customHeight="1">
      <c r="A478" s="9">
        <v>45193.0</v>
      </c>
      <c r="B478" s="10" t="s">
        <v>7</v>
      </c>
      <c r="C478" s="10" t="s">
        <v>246</v>
      </c>
      <c r="D478" s="10" t="s">
        <v>76</v>
      </c>
      <c r="E478" s="10" t="s">
        <v>28</v>
      </c>
      <c r="F478" s="10">
        <v>-6.2</v>
      </c>
      <c r="G478" s="23" t="s">
        <v>227</v>
      </c>
      <c r="H478" s="12"/>
    </row>
    <row r="479" ht="15.75" hidden="1" customHeight="1">
      <c r="A479" s="9">
        <v>45193.0</v>
      </c>
      <c r="B479" s="10" t="s">
        <v>7</v>
      </c>
      <c r="C479" s="10" t="s">
        <v>247</v>
      </c>
      <c r="D479" s="10" t="s">
        <v>73</v>
      </c>
      <c r="E479" s="10" t="s">
        <v>26</v>
      </c>
      <c r="F479" s="10">
        <v>-70.25</v>
      </c>
      <c r="G479" s="23" t="s">
        <v>227</v>
      </c>
      <c r="H479" s="12"/>
    </row>
    <row r="480" ht="15.75" hidden="1" customHeight="1">
      <c r="A480" s="9">
        <v>45193.0</v>
      </c>
      <c r="B480" s="10" t="s">
        <v>7</v>
      </c>
      <c r="C480" s="10" t="s">
        <v>247</v>
      </c>
      <c r="D480" s="10" t="s">
        <v>73</v>
      </c>
      <c r="E480" s="10" t="s">
        <v>26</v>
      </c>
      <c r="F480" s="10">
        <v>-0.74</v>
      </c>
      <c r="G480" s="23" t="s">
        <v>227</v>
      </c>
      <c r="H480" s="12"/>
    </row>
    <row r="481" ht="15.75" hidden="1" customHeight="1">
      <c r="A481" s="9">
        <v>45194.0</v>
      </c>
      <c r="B481" s="10" t="s">
        <v>7</v>
      </c>
      <c r="C481" s="45" t="s">
        <v>248</v>
      </c>
      <c r="D481" s="45" t="s">
        <v>50</v>
      </c>
      <c r="E481" s="45" t="s">
        <v>28</v>
      </c>
      <c r="F481" s="10">
        <v>-72.0</v>
      </c>
      <c r="G481" s="23" t="s">
        <v>227</v>
      </c>
      <c r="H481" s="12"/>
    </row>
    <row r="482" ht="15.75" hidden="1" customHeight="1">
      <c r="A482" s="9">
        <v>45208.0</v>
      </c>
      <c r="B482" s="10" t="s">
        <v>7</v>
      </c>
      <c r="C482" s="10" t="s">
        <v>15</v>
      </c>
      <c r="D482" s="10" t="s">
        <v>16</v>
      </c>
      <c r="E482" s="10" t="s">
        <v>17</v>
      </c>
      <c r="F482" s="23">
        <f> SUM( INDIRECT("$G"&amp;MATCH($G482, $G$1:$G951, 0)) : INDIRECT("$F"&amp;ROW() - 1) ) * -1</f>
        <v>1239.2</v>
      </c>
      <c r="G482" s="23" t="s">
        <v>227</v>
      </c>
      <c r="H482" s="14"/>
    </row>
    <row r="483" ht="15.75" hidden="1" customHeight="1">
      <c r="A483" s="15"/>
      <c r="B483" s="15"/>
      <c r="C483" s="15"/>
      <c r="D483" s="15"/>
      <c r="E483" s="15"/>
      <c r="F483" s="15"/>
      <c r="G483" s="15"/>
    </row>
    <row r="484" ht="15.75" hidden="1" customHeight="1">
      <c r="A484" s="16"/>
      <c r="B484" s="16"/>
      <c r="C484" s="16"/>
      <c r="D484" s="16"/>
      <c r="E484" s="16"/>
      <c r="F484" s="16"/>
      <c r="G484" s="16"/>
    </row>
    <row r="485" ht="15.75" hidden="1" customHeight="1">
      <c r="A485" s="17"/>
      <c r="B485" s="17"/>
      <c r="C485" s="17"/>
      <c r="D485" s="17"/>
      <c r="E485" s="17"/>
      <c r="F485" s="17"/>
      <c r="G485" s="17"/>
    </row>
    <row r="486" ht="15.75" hidden="1" customHeight="1">
      <c r="A486" s="9">
        <v>45202.0</v>
      </c>
      <c r="B486" s="10" t="s">
        <v>7</v>
      </c>
      <c r="C486" s="6" t="s">
        <v>14</v>
      </c>
      <c r="D486" s="43" t="s">
        <v>9</v>
      </c>
      <c r="E486" s="10" t="s">
        <v>10</v>
      </c>
      <c r="F486" s="6">
        <v>-6.3</v>
      </c>
      <c r="G486" s="23" t="s">
        <v>249</v>
      </c>
      <c r="H486" s="22" t="s">
        <v>113</v>
      </c>
    </row>
    <row r="487" ht="15.75" hidden="1" customHeight="1">
      <c r="A487" s="9">
        <v>45204.0</v>
      </c>
      <c r="B487" s="10" t="s">
        <v>7</v>
      </c>
      <c r="C487" s="6" t="s">
        <v>250</v>
      </c>
      <c r="D487" s="10" t="s">
        <v>73</v>
      </c>
      <c r="E487" s="10" t="s">
        <v>26</v>
      </c>
      <c r="F487" s="6">
        <v>-65.6</v>
      </c>
      <c r="G487" s="23" t="s">
        <v>249</v>
      </c>
      <c r="H487" s="12"/>
    </row>
    <row r="488" ht="15.75" hidden="1" customHeight="1">
      <c r="A488" s="9">
        <v>45207.0</v>
      </c>
      <c r="B488" s="10" t="s">
        <v>7</v>
      </c>
      <c r="C488" s="6" t="s">
        <v>192</v>
      </c>
      <c r="D488" s="10" t="s">
        <v>73</v>
      </c>
      <c r="E488" s="10" t="s">
        <v>26</v>
      </c>
      <c r="F488" s="6">
        <v>-58.98</v>
      </c>
      <c r="G488" s="23" t="s">
        <v>249</v>
      </c>
      <c r="H488" s="12"/>
    </row>
    <row r="489" ht="15.75" hidden="1" customHeight="1">
      <c r="A489" s="9">
        <v>45207.0</v>
      </c>
      <c r="B489" s="10" t="s">
        <v>7</v>
      </c>
      <c r="C489" s="6" t="s">
        <v>251</v>
      </c>
      <c r="D489" s="10" t="s">
        <v>73</v>
      </c>
      <c r="E489" s="10" t="s">
        <v>26</v>
      </c>
      <c r="F489" s="6">
        <v>-35.79</v>
      </c>
      <c r="G489" s="23" t="s">
        <v>249</v>
      </c>
      <c r="H489" s="12"/>
    </row>
    <row r="490" ht="15.75" hidden="1" customHeight="1">
      <c r="A490" s="9">
        <v>45208.0</v>
      </c>
      <c r="B490" s="10" t="s">
        <v>7</v>
      </c>
      <c r="C490" s="6" t="s">
        <v>252</v>
      </c>
      <c r="D490" s="10" t="s">
        <v>73</v>
      </c>
      <c r="E490" s="10" t="s">
        <v>26</v>
      </c>
      <c r="F490" s="6">
        <v>-190.33</v>
      </c>
      <c r="G490" s="23" t="s">
        <v>249</v>
      </c>
      <c r="H490" s="12"/>
    </row>
    <row r="491" ht="15.75" hidden="1" customHeight="1">
      <c r="A491" s="9">
        <v>45209.0</v>
      </c>
      <c r="B491" s="35" t="s">
        <v>7</v>
      </c>
      <c r="C491" s="31" t="s">
        <v>253</v>
      </c>
      <c r="D491" s="10" t="s">
        <v>73</v>
      </c>
      <c r="E491" s="10" t="s">
        <v>26</v>
      </c>
      <c r="F491" s="6">
        <v>-44.82</v>
      </c>
      <c r="G491" s="23" t="s">
        <v>249</v>
      </c>
      <c r="H491" s="12"/>
    </row>
    <row r="492" ht="15.75" hidden="1" customHeight="1">
      <c r="A492" s="9">
        <v>45209.0</v>
      </c>
      <c r="B492" s="36" t="s">
        <v>7</v>
      </c>
      <c r="C492" s="33" t="s">
        <v>254</v>
      </c>
      <c r="D492" s="36" t="s">
        <v>50</v>
      </c>
      <c r="E492" s="10" t="s">
        <v>28</v>
      </c>
      <c r="F492" s="33">
        <v>-39.89</v>
      </c>
      <c r="G492" s="23" t="s">
        <v>249</v>
      </c>
      <c r="H492" s="12"/>
    </row>
    <row r="493" ht="15.75" hidden="1" customHeight="1">
      <c r="A493" s="9">
        <v>45209.0</v>
      </c>
      <c r="B493" s="10" t="s">
        <v>7</v>
      </c>
      <c r="C493" s="33" t="s">
        <v>255</v>
      </c>
      <c r="D493" s="10" t="s">
        <v>73</v>
      </c>
      <c r="E493" s="10" t="s">
        <v>26</v>
      </c>
      <c r="F493" s="6">
        <v>-181.34</v>
      </c>
      <c r="G493" s="23" t="s">
        <v>249</v>
      </c>
      <c r="H493" s="12"/>
    </row>
    <row r="494" ht="15.75" hidden="1" customHeight="1">
      <c r="A494" s="9">
        <v>45209.0</v>
      </c>
      <c r="B494" s="10" t="s">
        <v>7</v>
      </c>
      <c r="C494" s="33" t="s">
        <v>256</v>
      </c>
      <c r="D494" s="10" t="s">
        <v>73</v>
      </c>
      <c r="E494" s="10" t="s">
        <v>26</v>
      </c>
      <c r="F494" s="6">
        <v>-245.1</v>
      </c>
      <c r="G494" s="23" t="s">
        <v>249</v>
      </c>
      <c r="H494" s="12"/>
    </row>
    <row r="495" ht="15.75" hidden="1" customHeight="1">
      <c r="A495" s="9">
        <v>45210.0</v>
      </c>
      <c r="B495" s="10" t="s">
        <v>7</v>
      </c>
      <c r="C495" s="33" t="s">
        <v>257</v>
      </c>
      <c r="D495" s="10" t="s">
        <v>50</v>
      </c>
      <c r="E495" s="10" t="s">
        <v>10</v>
      </c>
      <c r="F495" s="6">
        <v>-53.07</v>
      </c>
      <c r="G495" s="23" t="s">
        <v>249</v>
      </c>
      <c r="H495" s="12"/>
    </row>
    <row r="496" ht="15.75" hidden="1" customHeight="1">
      <c r="A496" s="9">
        <v>45212.0</v>
      </c>
      <c r="B496" s="10" t="s">
        <v>7</v>
      </c>
      <c r="C496" s="33" t="s">
        <v>188</v>
      </c>
      <c r="D496" s="10" t="s">
        <v>73</v>
      </c>
      <c r="E496" s="10" t="s">
        <v>26</v>
      </c>
      <c r="F496" s="6">
        <v>-14.9</v>
      </c>
      <c r="G496" s="23" t="s">
        <v>249</v>
      </c>
      <c r="H496" s="12"/>
    </row>
    <row r="497" ht="15.75" hidden="1" customHeight="1">
      <c r="A497" s="9">
        <v>45212.0</v>
      </c>
      <c r="B497" s="10" t="s">
        <v>7</v>
      </c>
      <c r="C497" s="33" t="s">
        <v>191</v>
      </c>
      <c r="D497" s="10" t="s">
        <v>73</v>
      </c>
      <c r="E497" s="10" t="s">
        <v>26</v>
      </c>
      <c r="F497" s="6">
        <v>-4.75</v>
      </c>
      <c r="G497" s="23" t="s">
        <v>249</v>
      </c>
      <c r="H497" s="12"/>
    </row>
    <row r="498" ht="15.75" hidden="1" customHeight="1">
      <c r="A498" s="9">
        <v>45212.0</v>
      </c>
      <c r="B498" s="10" t="s">
        <v>7</v>
      </c>
      <c r="C498" s="33" t="s">
        <v>135</v>
      </c>
      <c r="D498" s="10" t="s">
        <v>73</v>
      </c>
      <c r="E498" s="10" t="s">
        <v>26</v>
      </c>
      <c r="F498" s="6">
        <v>-20.97</v>
      </c>
      <c r="G498" s="23" t="s">
        <v>249</v>
      </c>
      <c r="H498" s="12"/>
    </row>
    <row r="499" ht="15.75" hidden="1" customHeight="1">
      <c r="A499" s="9">
        <v>45212.0</v>
      </c>
      <c r="B499" s="10" t="s">
        <v>7</v>
      </c>
      <c r="C499" s="33" t="s">
        <v>191</v>
      </c>
      <c r="D499" s="10" t="s">
        <v>73</v>
      </c>
      <c r="E499" s="10" t="s">
        <v>26</v>
      </c>
      <c r="F499" s="6">
        <v>-7.57</v>
      </c>
      <c r="G499" s="23" t="s">
        <v>249</v>
      </c>
      <c r="H499" s="12"/>
    </row>
    <row r="500" ht="15.75" hidden="1" customHeight="1">
      <c r="A500" s="9">
        <v>45213.0</v>
      </c>
      <c r="B500" s="10" t="s">
        <v>7</v>
      </c>
      <c r="C500" s="33" t="s">
        <v>135</v>
      </c>
      <c r="D500" s="10" t="s">
        <v>73</v>
      </c>
      <c r="E500" s="10" t="s">
        <v>26</v>
      </c>
      <c r="F500" s="6">
        <v>-17.68</v>
      </c>
      <c r="G500" s="23" t="s">
        <v>249</v>
      </c>
      <c r="H500" s="12"/>
    </row>
    <row r="501" ht="15.75" hidden="1" customHeight="1">
      <c r="A501" s="9">
        <v>45216.0</v>
      </c>
      <c r="B501" s="10" t="s">
        <v>7</v>
      </c>
      <c r="C501" s="32" t="s">
        <v>258</v>
      </c>
      <c r="D501" s="10" t="s">
        <v>73</v>
      </c>
      <c r="E501" s="10" t="s">
        <v>26</v>
      </c>
      <c r="F501" s="6">
        <f>-31.32 / 3</f>
        <v>-10.44</v>
      </c>
      <c r="G501" s="23" t="s">
        <v>249</v>
      </c>
      <c r="H501" s="12"/>
    </row>
    <row r="502" ht="15.75" hidden="1" customHeight="1">
      <c r="A502" s="9">
        <v>45217.0</v>
      </c>
      <c r="B502" s="10" t="s">
        <v>7</v>
      </c>
      <c r="C502" s="33" t="s">
        <v>135</v>
      </c>
      <c r="D502" s="10" t="s">
        <v>73</v>
      </c>
      <c r="E502" s="10" t="s">
        <v>26</v>
      </c>
      <c r="F502" s="6">
        <v>-11.98</v>
      </c>
      <c r="G502" s="23" t="s">
        <v>249</v>
      </c>
      <c r="H502" s="12"/>
    </row>
    <row r="503" ht="15.75" hidden="1" customHeight="1">
      <c r="A503" s="9">
        <v>45218.0</v>
      </c>
      <c r="B503" s="10" t="s">
        <v>7</v>
      </c>
      <c r="C503" s="33" t="s">
        <v>187</v>
      </c>
      <c r="D503" s="10" t="s">
        <v>73</v>
      </c>
      <c r="E503" s="10" t="s">
        <v>26</v>
      </c>
      <c r="F503" s="6">
        <v>-25.53</v>
      </c>
      <c r="G503" s="23" t="s">
        <v>249</v>
      </c>
      <c r="H503" s="12"/>
    </row>
    <row r="504" ht="15.75" hidden="1" customHeight="1">
      <c r="A504" s="9">
        <v>45219.0</v>
      </c>
      <c r="B504" s="10" t="s">
        <v>7</v>
      </c>
      <c r="C504" s="10" t="s">
        <v>75</v>
      </c>
      <c r="D504" s="10" t="s">
        <v>76</v>
      </c>
      <c r="E504" s="10" t="s">
        <v>10</v>
      </c>
      <c r="F504" s="10">
        <v>-27.9</v>
      </c>
      <c r="G504" s="23" t="s">
        <v>249</v>
      </c>
      <c r="H504" s="12"/>
    </row>
    <row r="505" ht="15.75" hidden="1" customHeight="1">
      <c r="A505" s="9">
        <v>45219.0</v>
      </c>
      <c r="B505" s="10" t="s">
        <v>7</v>
      </c>
      <c r="C505" s="10" t="s">
        <v>259</v>
      </c>
      <c r="D505" s="10" t="s">
        <v>73</v>
      </c>
      <c r="E505" s="10" t="s">
        <v>26</v>
      </c>
      <c r="F505" s="10">
        <v>-20.0</v>
      </c>
      <c r="G505" s="23" t="s">
        <v>249</v>
      </c>
      <c r="H505" s="12"/>
    </row>
    <row r="506" ht="15.75" hidden="1" customHeight="1">
      <c r="A506" s="9">
        <v>45219.0</v>
      </c>
      <c r="B506" s="10" t="s">
        <v>7</v>
      </c>
      <c r="C506" s="33" t="s">
        <v>191</v>
      </c>
      <c r="D506" s="10" t="s">
        <v>73</v>
      </c>
      <c r="E506" s="10" t="s">
        <v>26</v>
      </c>
      <c r="F506" s="6">
        <v>-7.0</v>
      </c>
      <c r="G506" s="23" t="s">
        <v>249</v>
      </c>
      <c r="H506" s="12"/>
    </row>
    <row r="507" ht="15.75" hidden="1" customHeight="1">
      <c r="A507" s="9">
        <v>45220.0</v>
      </c>
      <c r="B507" s="10" t="s">
        <v>7</v>
      </c>
      <c r="C507" s="33" t="s">
        <v>191</v>
      </c>
      <c r="D507" s="10" t="s">
        <v>73</v>
      </c>
      <c r="E507" s="10" t="s">
        <v>26</v>
      </c>
      <c r="F507" s="6">
        <v>-11.52</v>
      </c>
      <c r="G507" s="23" t="s">
        <v>249</v>
      </c>
      <c r="H507" s="12"/>
    </row>
    <row r="508" ht="15.75" hidden="1" customHeight="1">
      <c r="A508" s="9">
        <v>45221.0</v>
      </c>
      <c r="B508" s="10" t="s">
        <v>7</v>
      </c>
      <c r="C508" s="33" t="s">
        <v>191</v>
      </c>
      <c r="D508" s="10" t="s">
        <v>73</v>
      </c>
      <c r="E508" s="10" t="s">
        <v>26</v>
      </c>
      <c r="F508" s="6">
        <v>-19.6</v>
      </c>
      <c r="G508" s="23" t="s">
        <v>249</v>
      </c>
      <c r="H508" s="12"/>
    </row>
    <row r="509" ht="15.75" hidden="1" customHeight="1">
      <c r="A509" s="9">
        <v>45222.0</v>
      </c>
      <c r="B509" s="10" t="s">
        <v>7</v>
      </c>
      <c r="C509" s="33" t="s">
        <v>135</v>
      </c>
      <c r="D509" s="10" t="s">
        <v>73</v>
      </c>
      <c r="E509" s="10" t="s">
        <v>26</v>
      </c>
      <c r="F509" s="6">
        <v>-4.45</v>
      </c>
      <c r="G509" s="23" t="s">
        <v>249</v>
      </c>
      <c r="H509" s="12"/>
    </row>
    <row r="510" ht="15.75" hidden="1" customHeight="1">
      <c r="A510" s="9">
        <v>45224.0</v>
      </c>
      <c r="B510" s="10" t="s">
        <v>7</v>
      </c>
      <c r="C510" s="45" t="s">
        <v>260</v>
      </c>
      <c r="D510" s="45" t="s">
        <v>50</v>
      </c>
      <c r="E510" s="10" t="s">
        <v>28</v>
      </c>
      <c r="F510" s="10">
        <v>-72.0</v>
      </c>
      <c r="G510" s="23" t="s">
        <v>249</v>
      </c>
      <c r="H510" s="12"/>
    </row>
    <row r="511" ht="15.75" hidden="1" customHeight="1">
      <c r="A511" s="9">
        <v>45226.0</v>
      </c>
      <c r="B511" s="10" t="s">
        <v>7</v>
      </c>
      <c r="C511" s="45" t="s">
        <v>191</v>
      </c>
      <c r="D511" s="10" t="s">
        <v>73</v>
      </c>
      <c r="E511" s="10" t="s">
        <v>26</v>
      </c>
      <c r="F511" s="10">
        <v>-7.57</v>
      </c>
      <c r="G511" s="23" t="s">
        <v>249</v>
      </c>
      <c r="H511" s="12"/>
    </row>
    <row r="512" ht="15.75" hidden="1" customHeight="1">
      <c r="A512" s="9">
        <v>45227.0</v>
      </c>
      <c r="B512" s="10" t="s">
        <v>7</v>
      </c>
      <c r="C512" s="45" t="s">
        <v>187</v>
      </c>
      <c r="D512" s="10" t="s">
        <v>73</v>
      </c>
      <c r="E512" s="10" t="s">
        <v>26</v>
      </c>
      <c r="F512" s="10">
        <v>-17.01</v>
      </c>
      <c r="G512" s="23" t="s">
        <v>249</v>
      </c>
      <c r="H512" s="12"/>
    </row>
    <row r="513" ht="15.75" hidden="1" customHeight="1">
      <c r="A513" s="9">
        <v>45229.0</v>
      </c>
      <c r="B513" s="10" t="s">
        <v>7</v>
      </c>
      <c r="C513" s="45" t="s">
        <v>191</v>
      </c>
      <c r="D513" s="10" t="s">
        <v>73</v>
      </c>
      <c r="E513" s="10" t="s">
        <v>26</v>
      </c>
      <c r="F513" s="10">
        <v>-6.63</v>
      </c>
      <c r="G513" s="23" t="s">
        <v>249</v>
      </c>
      <c r="H513" s="12"/>
    </row>
    <row r="514" ht="15.75" hidden="1" customHeight="1">
      <c r="A514" s="9">
        <v>45230.0</v>
      </c>
      <c r="B514" s="10" t="s">
        <v>7</v>
      </c>
      <c r="C514" s="45" t="s">
        <v>135</v>
      </c>
      <c r="D514" s="10" t="s">
        <v>73</v>
      </c>
      <c r="E514" s="10" t="s">
        <v>26</v>
      </c>
      <c r="F514" s="10">
        <v>-21.48</v>
      </c>
      <c r="G514" s="23" t="s">
        <v>249</v>
      </c>
      <c r="H514" s="12"/>
    </row>
    <row r="515" ht="15.75" hidden="1" customHeight="1">
      <c r="A515" s="9">
        <v>45230.0</v>
      </c>
      <c r="B515" s="10" t="s">
        <v>7</v>
      </c>
      <c r="C515" s="45" t="s">
        <v>261</v>
      </c>
      <c r="D515" s="10" t="s">
        <v>76</v>
      </c>
      <c r="E515" s="10" t="s">
        <v>10</v>
      </c>
      <c r="F515" s="10">
        <v>-19.9</v>
      </c>
      <c r="G515" s="23" t="s">
        <v>249</v>
      </c>
      <c r="H515" s="12"/>
    </row>
    <row r="516" ht="15.75" hidden="1" customHeight="1">
      <c r="A516" s="9">
        <v>45231.0</v>
      </c>
      <c r="B516" s="10" t="s">
        <v>7</v>
      </c>
      <c r="C516" s="45" t="s">
        <v>135</v>
      </c>
      <c r="D516" s="10" t="s">
        <v>73</v>
      </c>
      <c r="E516" s="21" t="s">
        <v>26</v>
      </c>
      <c r="F516" s="10">
        <v>-20.98</v>
      </c>
      <c r="G516" s="23" t="s">
        <v>249</v>
      </c>
      <c r="H516" s="12"/>
    </row>
    <row r="517" ht="15.75" hidden="1" customHeight="1">
      <c r="A517" s="9">
        <v>45239.0</v>
      </c>
      <c r="B517" s="10" t="s">
        <v>7</v>
      </c>
      <c r="C517" s="10" t="s">
        <v>15</v>
      </c>
      <c r="D517" s="10" t="s">
        <v>16</v>
      </c>
      <c r="E517" s="10" t="s">
        <v>17</v>
      </c>
      <c r="F517" s="23">
        <f> SUM( INDIRECT("$G"&amp;MATCH($G517, $G$1:$G951, 0)) : INDIRECT("$F"&amp;ROW() - 1) ) * -1</f>
        <v>1291.08</v>
      </c>
      <c r="G517" s="23" t="s">
        <v>249</v>
      </c>
      <c r="H517" s="14"/>
    </row>
    <row r="518" ht="15.75" hidden="1" customHeight="1">
      <c r="A518" s="15"/>
      <c r="B518" s="15"/>
      <c r="C518" s="15"/>
      <c r="D518" s="15"/>
      <c r="E518" s="15"/>
      <c r="F518" s="15"/>
      <c r="G518" s="15"/>
    </row>
    <row r="519" ht="15.75" hidden="1" customHeight="1">
      <c r="A519" s="16"/>
      <c r="B519" s="16"/>
      <c r="C519" s="16"/>
      <c r="D519" s="16"/>
      <c r="E519" s="16"/>
      <c r="F519" s="16"/>
      <c r="G519" s="16"/>
    </row>
    <row r="520" ht="15.75" hidden="1" customHeight="1">
      <c r="A520" s="17"/>
      <c r="B520" s="17"/>
      <c r="C520" s="17"/>
      <c r="D520" s="17"/>
      <c r="E520" s="17"/>
      <c r="F520" s="17"/>
      <c r="G520" s="17"/>
    </row>
    <row r="521" ht="15.75" hidden="1" customHeight="1">
      <c r="A521" s="9">
        <v>45234.0</v>
      </c>
      <c r="B521" s="10" t="s">
        <v>7</v>
      </c>
      <c r="C521" s="6" t="s">
        <v>161</v>
      </c>
      <c r="D521" s="10" t="s">
        <v>73</v>
      </c>
      <c r="E521" s="10" t="s">
        <v>26</v>
      </c>
      <c r="F521" s="6">
        <v>-16.53</v>
      </c>
      <c r="G521" s="23" t="s">
        <v>262</v>
      </c>
      <c r="H521" s="22" t="s">
        <v>120</v>
      </c>
    </row>
    <row r="522" ht="15.75" hidden="1" customHeight="1">
      <c r="A522" s="9">
        <v>45234.0</v>
      </c>
      <c r="B522" s="10" t="s">
        <v>7</v>
      </c>
      <c r="C522" s="6" t="s">
        <v>135</v>
      </c>
      <c r="D522" s="10" t="s">
        <v>73</v>
      </c>
      <c r="E522" s="10" t="s">
        <v>26</v>
      </c>
      <c r="F522" s="6">
        <v>-21.48</v>
      </c>
      <c r="G522" s="23" t="s">
        <v>262</v>
      </c>
      <c r="H522" s="12"/>
    </row>
    <row r="523" ht="15.75" hidden="1" customHeight="1">
      <c r="A523" s="9">
        <v>45234.0</v>
      </c>
      <c r="B523" s="10" t="s">
        <v>7</v>
      </c>
      <c r="C523" s="6" t="s">
        <v>135</v>
      </c>
      <c r="D523" s="10" t="s">
        <v>73</v>
      </c>
      <c r="E523" s="10" t="s">
        <v>26</v>
      </c>
      <c r="F523" s="6">
        <v>-17.0</v>
      </c>
      <c r="G523" s="23" t="s">
        <v>262</v>
      </c>
      <c r="H523" s="12"/>
    </row>
    <row r="524" ht="15.75" hidden="1" customHeight="1">
      <c r="A524" s="9">
        <v>45234.0</v>
      </c>
      <c r="B524" s="10" t="s">
        <v>7</v>
      </c>
      <c r="C524" s="6" t="s">
        <v>135</v>
      </c>
      <c r="D524" s="10" t="s">
        <v>73</v>
      </c>
      <c r="E524" s="10" t="s">
        <v>26</v>
      </c>
      <c r="F524" s="6">
        <v>-13.98</v>
      </c>
      <c r="G524" s="23" t="s">
        <v>262</v>
      </c>
      <c r="H524" s="12"/>
    </row>
    <row r="525" ht="15.75" hidden="1" customHeight="1">
      <c r="A525" s="9">
        <v>45235.0</v>
      </c>
      <c r="B525" s="10" t="s">
        <v>7</v>
      </c>
      <c r="C525" s="6" t="s">
        <v>191</v>
      </c>
      <c r="D525" s="10" t="s">
        <v>73</v>
      </c>
      <c r="E525" s="10" t="s">
        <v>26</v>
      </c>
      <c r="F525" s="6">
        <v>-12.7</v>
      </c>
      <c r="G525" s="23" t="s">
        <v>262</v>
      </c>
      <c r="H525" s="12"/>
    </row>
    <row r="526" ht="15.75" hidden="1" customHeight="1">
      <c r="A526" s="9">
        <v>45235.0</v>
      </c>
      <c r="B526" s="10" t="s">
        <v>7</v>
      </c>
      <c r="C526" s="6" t="s">
        <v>135</v>
      </c>
      <c r="D526" s="10" t="s">
        <v>73</v>
      </c>
      <c r="E526" s="10" t="s">
        <v>26</v>
      </c>
      <c r="F526" s="6">
        <v>-21.48</v>
      </c>
      <c r="G526" s="23" t="s">
        <v>262</v>
      </c>
      <c r="H526" s="12"/>
    </row>
    <row r="527" ht="15.75" hidden="1" customHeight="1">
      <c r="A527" s="9">
        <v>45238.0</v>
      </c>
      <c r="B527" s="10" t="s">
        <v>7</v>
      </c>
      <c r="C527" s="6" t="s">
        <v>191</v>
      </c>
      <c r="D527" s="10" t="s">
        <v>73</v>
      </c>
      <c r="E527" s="10" t="s">
        <v>26</v>
      </c>
      <c r="F527" s="6">
        <v>-4.56</v>
      </c>
      <c r="G527" s="23" t="s">
        <v>262</v>
      </c>
      <c r="H527" s="12"/>
    </row>
    <row r="528" ht="15.75" hidden="1" customHeight="1">
      <c r="A528" s="9">
        <v>45239.0</v>
      </c>
      <c r="B528" s="10" t="s">
        <v>7</v>
      </c>
      <c r="C528" s="6" t="s">
        <v>263</v>
      </c>
      <c r="D528" s="10" t="s">
        <v>73</v>
      </c>
      <c r="E528" s="10" t="s">
        <v>26</v>
      </c>
      <c r="F528" s="6">
        <v>-190.33</v>
      </c>
      <c r="G528" s="23" t="s">
        <v>262</v>
      </c>
      <c r="H528" s="12"/>
    </row>
    <row r="529" ht="15.75" hidden="1" customHeight="1">
      <c r="A529" s="9">
        <v>45239.0</v>
      </c>
      <c r="B529" s="10" t="s">
        <v>7</v>
      </c>
      <c r="C529" s="6" t="s">
        <v>191</v>
      </c>
      <c r="D529" s="10" t="s">
        <v>73</v>
      </c>
      <c r="E529" s="10" t="s">
        <v>26</v>
      </c>
      <c r="F529" s="6">
        <v>-6.1</v>
      </c>
      <c r="G529" s="23" t="s">
        <v>262</v>
      </c>
      <c r="H529" s="12"/>
    </row>
    <row r="530" ht="15.75" hidden="1" customHeight="1">
      <c r="A530" s="9">
        <v>45239.0</v>
      </c>
      <c r="B530" s="10" t="s">
        <v>7</v>
      </c>
      <c r="C530" s="6" t="s">
        <v>191</v>
      </c>
      <c r="D530" s="10" t="s">
        <v>73</v>
      </c>
      <c r="E530" s="10" t="s">
        <v>26</v>
      </c>
      <c r="F530" s="6">
        <v>-12.1</v>
      </c>
      <c r="G530" s="23" t="s">
        <v>262</v>
      </c>
      <c r="H530" s="12"/>
    </row>
    <row r="531" ht="15.75" hidden="1" customHeight="1">
      <c r="A531" s="9">
        <v>45240.0</v>
      </c>
      <c r="B531" s="10" t="s">
        <v>7</v>
      </c>
      <c r="C531" s="33" t="s">
        <v>264</v>
      </c>
      <c r="D531" s="10" t="s">
        <v>73</v>
      </c>
      <c r="E531" s="10" t="s">
        <v>26</v>
      </c>
      <c r="F531" s="6">
        <v>-181.34</v>
      </c>
      <c r="G531" s="23" t="s">
        <v>262</v>
      </c>
      <c r="H531" s="12"/>
    </row>
    <row r="532" ht="15.75" hidden="1" customHeight="1">
      <c r="A532" s="9">
        <v>45240.0</v>
      </c>
      <c r="B532" s="10" t="s">
        <v>7</v>
      </c>
      <c r="C532" s="33" t="s">
        <v>265</v>
      </c>
      <c r="D532" s="10" t="s">
        <v>73</v>
      </c>
      <c r="E532" s="10" t="s">
        <v>26</v>
      </c>
      <c r="F532" s="6">
        <v>-245.1</v>
      </c>
      <c r="G532" s="23" t="s">
        <v>262</v>
      </c>
      <c r="H532" s="12"/>
    </row>
    <row r="533" ht="15.75" hidden="1" customHeight="1">
      <c r="A533" s="9">
        <v>45240.0</v>
      </c>
      <c r="B533" s="10" t="s">
        <v>7</v>
      </c>
      <c r="C533" s="33" t="s">
        <v>266</v>
      </c>
      <c r="D533" s="10" t="s">
        <v>73</v>
      </c>
      <c r="E533" s="10" t="s">
        <v>26</v>
      </c>
      <c r="F533" s="6">
        <v>-193.11</v>
      </c>
      <c r="G533" s="23" t="s">
        <v>262</v>
      </c>
      <c r="H533" s="12"/>
    </row>
    <row r="534" ht="15.75" hidden="1" customHeight="1">
      <c r="A534" s="9">
        <v>45242.0</v>
      </c>
      <c r="B534" s="10" t="s">
        <v>7</v>
      </c>
      <c r="C534" s="33" t="s">
        <v>135</v>
      </c>
      <c r="D534" s="10" t="s">
        <v>73</v>
      </c>
      <c r="E534" s="10" t="s">
        <v>26</v>
      </c>
      <c r="F534" s="6">
        <v>-21.48</v>
      </c>
      <c r="G534" s="23" t="s">
        <v>262</v>
      </c>
      <c r="H534" s="12"/>
    </row>
    <row r="535" ht="15.75" hidden="1" customHeight="1">
      <c r="A535" s="9">
        <v>45243.0</v>
      </c>
      <c r="B535" s="10" t="s">
        <v>7</v>
      </c>
      <c r="C535" s="6" t="s">
        <v>191</v>
      </c>
      <c r="D535" s="10" t="s">
        <v>73</v>
      </c>
      <c r="E535" s="10" t="s">
        <v>26</v>
      </c>
      <c r="F535" s="6">
        <v>-11.1</v>
      </c>
      <c r="G535" s="23" t="s">
        <v>262</v>
      </c>
      <c r="H535" s="12"/>
    </row>
    <row r="536" ht="15.75" hidden="1" customHeight="1">
      <c r="A536" s="9">
        <v>45243.0</v>
      </c>
      <c r="B536" s="10" t="s">
        <v>7</v>
      </c>
      <c r="C536" s="6" t="s">
        <v>188</v>
      </c>
      <c r="D536" s="10" t="s">
        <v>73</v>
      </c>
      <c r="E536" s="10" t="s">
        <v>26</v>
      </c>
      <c r="F536" s="6">
        <v>-14.9</v>
      </c>
      <c r="G536" s="23" t="s">
        <v>262</v>
      </c>
      <c r="H536" s="12"/>
    </row>
    <row r="537" ht="15.75" hidden="1" customHeight="1">
      <c r="A537" s="9">
        <v>45245.0</v>
      </c>
      <c r="B537" s="10" t="s">
        <v>7</v>
      </c>
      <c r="C537" s="6" t="s">
        <v>164</v>
      </c>
      <c r="D537" s="10" t="s">
        <v>73</v>
      </c>
      <c r="E537" s="10" t="s">
        <v>26</v>
      </c>
      <c r="F537" s="6">
        <v>-45.83</v>
      </c>
      <c r="G537" s="23" t="s">
        <v>262</v>
      </c>
      <c r="H537" s="12"/>
    </row>
    <row r="538" ht="15.75" hidden="1" customHeight="1">
      <c r="A538" s="9">
        <v>45245.0</v>
      </c>
      <c r="B538" s="10" t="s">
        <v>7</v>
      </c>
      <c r="C538" s="6" t="s">
        <v>267</v>
      </c>
      <c r="D538" s="10" t="s">
        <v>78</v>
      </c>
      <c r="E538" s="10" t="s">
        <v>10</v>
      </c>
      <c r="F538" s="6">
        <v>-54.19</v>
      </c>
      <c r="G538" s="23" t="s">
        <v>262</v>
      </c>
      <c r="H538" s="12"/>
    </row>
    <row r="539" ht="15.75" hidden="1" customHeight="1">
      <c r="A539" s="9">
        <v>45245.0</v>
      </c>
      <c r="B539" s="10" t="s">
        <v>7</v>
      </c>
      <c r="C539" s="6" t="s">
        <v>267</v>
      </c>
      <c r="D539" s="35" t="s">
        <v>78</v>
      </c>
      <c r="E539" s="10" t="s">
        <v>10</v>
      </c>
      <c r="F539" s="6">
        <v>-33.8</v>
      </c>
      <c r="G539" s="23" t="s">
        <v>262</v>
      </c>
      <c r="H539" s="12"/>
    </row>
    <row r="540" ht="15.75" hidden="1" customHeight="1">
      <c r="A540" s="9">
        <v>45245.0</v>
      </c>
      <c r="B540" s="10" t="s">
        <v>7</v>
      </c>
      <c r="C540" s="6" t="s">
        <v>135</v>
      </c>
      <c r="D540" s="10" t="s">
        <v>73</v>
      </c>
      <c r="E540" s="10" t="s">
        <v>26</v>
      </c>
      <c r="F540" s="6">
        <v>-23.99</v>
      </c>
      <c r="G540" s="23" t="s">
        <v>262</v>
      </c>
      <c r="H540" s="12"/>
    </row>
    <row r="541" ht="15.75" hidden="1" customHeight="1">
      <c r="A541" s="9">
        <v>45246.0</v>
      </c>
      <c r="B541" s="10" t="s">
        <v>7</v>
      </c>
      <c r="C541" s="6" t="s">
        <v>191</v>
      </c>
      <c r="D541" s="10" t="s">
        <v>73</v>
      </c>
      <c r="E541" s="10" t="s">
        <v>26</v>
      </c>
      <c r="F541" s="6">
        <v>-6.08</v>
      </c>
      <c r="G541" s="23" t="s">
        <v>262</v>
      </c>
      <c r="H541" s="12"/>
    </row>
    <row r="542" ht="15.75" hidden="1" customHeight="1">
      <c r="A542" s="9">
        <v>45246.0</v>
      </c>
      <c r="B542" s="10" t="s">
        <v>7</v>
      </c>
      <c r="C542" s="6" t="s">
        <v>135</v>
      </c>
      <c r="D542" s="10" t="s">
        <v>73</v>
      </c>
      <c r="E542" s="10" t="s">
        <v>26</v>
      </c>
      <c r="F542" s="6">
        <v>-46.99</v>
      </c>
      <c r="G542" s="23" t="s">
        <v>262</v>
      </c>
      <c r="H542" s="12"/>
    </row>
    <row r="543" ht="15.75" hidden="1" customHeight="1">
      <c r="A543" s="9">
        <v>45247.0</v>
      </c>
      <c r="B543" s="10" t="s">
        <v>7</v>
      </c>
      <c r="C543" s="32" t="s">
        <v>268</v>
      </c>
      <c r="D543" s="10" t="s">
        <v>73</v>
      </c>
      <c r="E543" s="10" t="s">
        <v>26</v>
      </c>
      <c r="F543" s="6">
        <f>-31.32 / 3</f>
        <v>-10.44</v>
      </c>
      <c r="G543" s="23" t="s">
        <v>262</v>
      </c>
      <c r="H543" s="12"/>
    </row>
    <row r="544" ht="15.75" hidden="1" customHeight="1">
      <c r="A544" s="9">
        <v>45247.0</v>
      </c>
      <c r="B544" s="10" t="s">
        <v>7</v>
      </c>
      <c r="C544" s="32" t="s">
        <v>164</v>
      </c>
      <c r="D544" s="10" t="s">
        <v>73</v>
      </c>
      <c r="E544" s="10" t="s">
        <v>26</v>
      </c>
      <c r="F544" s="6">
        <v>-46.12</v>
      </c>
      <c r="G544" s="23" t="s">
        <v>262</v>
      </c>
      <c r="H544" s="12"/>
    </row>
    <row r="545" ht="15.75" hidden="1" customHeight="1">
      <c r="A545" s="9">
        <v>45247.0</v>
      </c>
      <c r="B545" s="10" t="s">
        <v>7</v>
      </c>
      <c r="C545" s="32" t="s">
        <v>269</v>
      </c>
      <c r="D545" s="10" t="s">
        <v>73</v>
      </c>
      <c r="E545" s="10" t="s">
        <v>26</v>
      </c>
      <c r="F545" s="6">
        <v>57.73</v>
      </c>
      <c r="G545" s="23" t="s">
        <v>262</v>
      </c>
      <c r="H545" s="12"/>
    </row>
    <row r="546" ht="15.75" hidden="1" customHeight="1">
      <c r="A546" s="9">
        <v>45250.0</v>
      </c>
      <c r="B546" s="10" t="s">
        <v>7</v>
      </c>
      <c r="C546" s="6" t="s">
        <v>270</v>
      </c>
      <c r="D546" s="10" t="s">
        <v>73</v>
      </c>
      <c r="E546" s="10" t="s">
        <v>26</v>
      </c>
      <c r="F546" s="10">
        <v>-54.11</v>
      </c>
      <c r="G546" s="23" t="s">
        <v>262</v>
      </c>
      <c r="H546" s="12"/>
    </row>
    <row r="547" ht="15.75" hidden="1" customHeight="1">
      <c r="A547" s="9">
        <v>45254.0</v>
      </c>
      <c r="B547" s="10" t="s">
        <v>7</v>
      </c>
      <c r="C547" s="6" t="s">
        <v>191</v>
      </c>
      <c r="D547" s="10" t="s">
        <v>73</v>
      </c>
      <c r="E547" s="10" t="s">
        <v>26</v>
      </c>
      <c r="F547" s="10">
        <v>-5.77</v>
      </c>
      <c r="G547" s="23" t="s">
        <v>262</v>
      </c>
      <c r="H547" s="12"/>
    </row>
    <row r="548" ht="15.75" hidden="1" customHeight="1">
      <c r="A548" s="9">
        <v>45254.0</v>
      </c>
      <c r="B548" s="10" t="s">
        <v>7</v>
      </c>
      <c r="C548" s="6" t="s">
        <v>191</v>
      </c>
      <c r="D548" s="10" t="s">
        <v>73</v>
      </c>
      <c r="E548" s="10" t="s">
        <v>26</v>
      </c>
      <c r="F548" s="10">
        <v>-5.8</v>
      </c>
      <c r="G548" s="23" t="s">
        <v>262</v>
      </c>
      <c r="H548" s="12"/>
    </row>
    <row r="549" ht="15.75" hidden="1" customHeight="1">
      <c r="A549" s="9">
        <v>45255.0</v>
      </c>
      <c r="B549" s="10" t="s">
        <v>7</v>
      </c>
      <c r="C549" s="45" t="s">
        <v>271</v>
      </c>
      <c r="D549" s="45" t="s">
        <v>50</v>
      </c>
      <c r="E549" s="10" t="s">
        <v>28</v>
      </c>
      <c r="F549" s="10">
        <v>-72.0</v>
      </c>
      <c r="G549" s="23" t="s">
        <v>262</v>
      </c>
      <c r="H549" s="12"/>
    </row>
    <row r="550" ht="15.75" hidden="1" customHeight="1">
      <c r="A550" s="9">
        <v>45255.0</v>
      </c>
      <c r="B550" s="10" t="s">
        <v>7</v>
      </c>
      <c r="C550" s="6" t="s">
        <v>135</v>
      </c>
      <c r="D550" s="10" t="s">
        <v>73</v>
      </c>
      <c r="E550" s="10" t="s">
        <v>26</v>
      </c>
      <c r="F550" s="6">
        <v>-13.98</v>
      </c>
      <c r="G550" s="23" t="s">
        <v>262</v>
      </c>
      <c r="H550" s="12"/>
    </row>
    <row r="551" ht="15.75" hidden="1" customHeight="1">
      <c r="A551" s="9">
        <v>45260.0</v>
      </c>
      <c r="B551" s="10" t="s">
        <v>7</v>
      </c>
      <c r="C551" s="10" t="s">
        <v>272</v>
      </c>
      <c r="D551" s="10" t="s">
        <v>76</v>
      </c>
      <c r="E551" s="10" t="s">
        <v>10</v>
      </c>
      <c r="F551" s="10">
        <v>-19.9</v>
      </c>
      <c r="G551" s="23" t="s">
        <v>262</v>
      </c>
      <c r="H551" s="12"/>
    </row>
    <row r="552" ht="15.75" hidden="1" customHeight="1">
      <c r="A552" s="9">
        <v>45269.0</v>
      </c>
      <c r="B552" s="10" t="s">
        <v>7</v>
      </c>
      <c r="C552" s="10" t="s">
        <v>15</v>
      </c>
      <c r="D552" s="10" t="s">
        <v>16</v>
      </c>
      <c r="E552" s="10" t="s">
        <v>17</v>
      </c>
      <c r="F552" s="23">
        <f> SUM( INDIRECT("$G"&amp;MATCH($G552, $G$1:$G951, 0)) : INDIRECT("$F"&amp;ROW() - 1) ) * -1</f>
        <v>1364.56</v>
      </c>
      <c r="G552" s="23" t="s">
        <v>262</v>
      </c>
      <c r="H552" s="14"/>
    </row>
    <row r="553" ht="15.75" hidden="1" customHeight="1">
      <c r="A553" s="15"/>
      <c r="B553" s="15"/>
      <c r="C553" s="15"/>
      <c r="D553" s="15"/>
      <c r="E553" s="15"/>
      <c r="F553" s="15"/>
      <c r="G553" s="15"/>
    </row>
    <row r="554" ht="15.75" hidden="1" customHeight="1">
      <c r="A554" s="16"/>
      <c r="B554" s="16"/>
      <c r="C554" s="16"/>
      <c r="D554" s="16"/>
      <c r="E554" s="16"/>
      <c r="F554" s="16"/>
      <c r="G554" s="16"/>
    </row>
    <row r="555" ht="15.75" hidden="1" customHeight="1">
      <c r="A555" s="17"/>
      <c r="B555" s="17"/>
      <c r="C555" s="17"/>
      <c r="D555" s="17"/>
      <c r="E555" s="17"/>
      <c r="F555" s="17"/>
      <c r="G555" s="17"/>
    </row>
    <row r="556" ht="15.75" hidden="1" customHeight="1">
      <c r="A556" s="9">
        <v>45262.0</v>
      </c>
      <c r="B556" s="10" t="s">
        <v>7</v>
      </c>
      <c r="C556" s="10" t="s">
        <v>273</v>
      </c>
      <c r="D556" s="10" t="s">
        <v>73</v>
      </c>
      <c r="E556" s="10" t="s">
        <v>26</v>
      </c>
      <c r="F556" s="10">
        <v>-13.2</v>
      </c>
      <c r="G556" s="23" t="s">
        <v>274</v>
      </c>
      <c r="H556" s="22" t="s">
        <v>12</v>
      </c>
    </row>
    <row r="557" ht="15.75" hidden="1" customHeight="1">
      <c r="A557" s="9">
        <v>45264.0</v>
      </c>
      <c r="B557" s="10" t="s">
        <v>7</v>
      </c>
      <c r="C557" s="6" t="s">
        <v>173</v>
      </c>
      <c r="D557" s="10" t="s">
        <v>73</v>
      </c>
      <c r="E557" s="10" t="s">
        <v>26</v>
      </c>
      <c r="F557" s="6">
        <v>-16.52</v>
      </c>
      <c r="G557" s="23" t="s">
        <v>274</v>
      </c>
      <c r="H557" s="12"/>
    </row>
    <row r="558" ht="15.75" hidden="1" customHeight="1">
      <c r="A558" s="9">
        <v>45270.0</v>
      </c>
      <c r="B558" s="10" t="s">
        <v>7</v>
      </c>
      <c r="C558" s="33" t="s">
        <v>275</v>
      </c>
      <c r="D558" s="10" t="s">
        <v>73</v>
      </c>
      <c r="E558" s="10" t="s">
        <v>26</v>
      </c>
      <c r="F558" s="6">
        <v>-245.1</v>
      </c>
      <c r="G558" s="23" t="s">
        <v>274</v>
      </c>
      <c r="H558" s="12"/>
    </row>
    <row r="559" ht="15.75" hidden="1" customHeight="1">
      <c r="A559" s="9">
        <v>45270.0</v>
      </c>
      <c r="B559" s="10" t="s">
        <v>7</v>
      </c>
      <c r="C559" s="33" t="s">
        <v>276</v>
      </c>
      <c r="D559" s="10" t="s">
        <v>73</v>
      </c>
      <c r="E559" s="10" t="s">
        <v>26</v>
      </c>
      <c r="F559" s="6">
        <v>-193.11</v>
      </c>
      <c r="G559" s="23" t="s">
        <v>274</v>
      </c>
      <c r="H559" s="12"/>
    </row>
    <row r="560" ht="15.75" hidden="1" customHeight="1">
      <c r="A560" s="9">
        <v>45272.0</v>
      </c>
      <c r="B560" s="10" t="s">
        <v>7</v>
      </c>
      <c r="C560" s="46" t="s">
        <v>277</v>
      </c>
      <c r="D560" s="10" t="s">
        <v>73</v>
      </c>
      <c r="E560" s="10" t="s">
        <v>26</v>
      </c>
      <c r="F560" s="35">
        <v>-224.8</v>
      </c>
      <c r="G560" s="23" t="s">
        <v>274</v>
      </c>
      <c r="H560" s="12"/>
    </row>
    <row r="561" ht="15.75" hidden="1" customHeight="1">
      <c r="A561" s="9">
        <v>45273.0</v>
      </c>
      <c r="B561" s="10" t="s">
        <v>7</v>
      </c>
      <c r="C561" s="33" t="s">
        <v>135</v>
      </c>
      <c r="D561" s="10" t="s">
        <v>73</v>
      </c>
      <c r="E561" s="10" t="s">
        <v>26</v>
      </c>
      <c r="F561" s="33">
        <v>-23.97</v>
      </c>
      <c r="G561" s="23" t="s">
        <v>274</v>
      </c>
      <c r="H561" s="12"/>
    </row>
    <row r="562" ht="15.75" hidden="1" customHeight="1">
      <c r="A562" s="9">
        <v>45273.0</v>
      </c>
      <c r="B562" s="10" t="s">
        <v>7</v>
      </c>
      <c r="C562" s="33" t="s">
        <v>14</v>
      </c>
      <c r="D562" s="10" t="s">
        <v>73</v>
      </c>
      <c r="E562" s="10" t="s">
        <v>26</v>
      </c>
      <c r="F562" s="33">
        <v>-9.1</v>
      </c>
      <c r="G562" s="23" t="s">
        <v>274</v>
      </c>
      <c r="H562" s="12"/>
    </row>
    <row r="563" ht="15.75" hidden="1" customHeight="1">
      <c r="A563" s="9">
        <v>45273.0</v>
      </c>
      <c r="B563" s="10" t="s">
        <v>7</v>
      </c>
      <c r="C563" s="33" t="s">
        <v>188</v>
      </c>
      <c r="D563" s="10" t="s">
        <v>73</v>
      </c>
      <c r="E563" s="10" t="s">
        <v>26</v>
      </c>
      <c r="F563" s="33">
        <v>-14.9</v>
      </c>
      <c r="G563" s="23" t="s">
        <v>274</v>
      </c>
      <c r="H563" s="12"/>
    </row>
    <row r="564" ht="15.75" hidden="1" customHeight="1">
      <c r="A564" s="9">
        <v>45274.0</v>
      </c>
      <c r="B564" s="10" t="s">
        <v>7</v>
      </c>
      <c r="C564" s="33" t="s">
        <v>135</v>
      </c>
      <c r="D564" s="10" t="s">
        <v>73</v>
      </c>
      <c r="E564" s="10" t="s">
        <v>26</v>
      </c>
      <c r="F564" s="6">
        <v>-25.67</v>
      </c>
      <c r="G564" s="23" t="s">
        <v>274</v>
      </c>
      <c r="H564" s="12"/>
    </row>
    <row r="565" ht="15.75" hidden="1" customHeight="1">
      <c r="A565" s="9">
        <v>45275.0</v>
      </c>
      <c r="B565" s="10" t="s">
        <v>7</v>
      </c>
      <c r="C565" s="33" t="s">
        <v>176</v>
      </c>
      <c r="D565" s="10" t="s">
        <v>73</v>
      </c>
      <c r="E565" s="10" t="s">
        <v>26</v>
      </c>
      <c r="F565" s="6">
        <v>-45.83</v>
      </c>
      <c r="G565" s="23" t="s">
        <v>274</v>
      </c>
      <c r="H565" s="12"/>
    </row>
    <row r="566" ht="15.75" hidden="1" customHeight="1">
      <c r="A566" s="9">
        <v>45275.0</v>
      </c>
      <c r="B566" s="10" t="s">
        <v>7</v>
      </c>
      <c r="C566" s="33" t="s">
        <v>278</v>
      </c>
      <c r="D566" s="10" t="s">
        <v>73</v>
      </c>
      <c r="E566" s="10" t="s">
        <v>26</v>
      </c>
      <c r="F566" s="6">
        <v>-23.82</v>
      </c>
      <c r="G566" s="23" t="s">
        <v>274</v>
      </c>
      <c r="H566" s="12"/>
    </row>
    <row r="567" ht="15.75" hidden="1" customHeight="1">
      <c r="A567" s="9">
        <v>45275.0</v>
      </c>
      <c r="B567" s="10" t="s">
        <v>7</v>
      </c>
      <c r="C567" s="33" t="s">
        <v>14</v>
      </c>
      <c r="D567" s="10" t="s">
        <v>73</v>
      </c>
      <c r="E567" s="10" t="s">
        <v>26</v>
      </c>
      <c r="F567" s="33">
        <v>-9.1</v>
      </c>
      <c r="G567" s="23" t="s">
        <v>274</v>
      </c>
      <c r="H567" s="12"/>
    </row>
    <row r="568" ht="15.75" hidden="1" customHeight="1">
      <c r="A568" s="9">
        <v>45275.0</v>
      </c>
      <c r="B568" s="10" t="s">
        <v>7</v>
      </c>
      <c r="C568" s="33" t="s">
        <v>135</v>
      </c>
      <c r="D568" s="10" t="s">
        <v>73</v>
      </c>
      <c r="E568" s="10" t="s">
        <v>26</v>
      </c>
      <c r="F568" s="6">
        <v>-38.99</v>
      </c>
      <c r="G568" s="23" t="s">
        <v>274</v>
      </c>
      <c r="H568" s="12"/>
    </row>
    <row r="569" ht="15.75" hidden="1" customHeight="1">
      <c r="A569" s="9">
        <v>45276.0</v>
      </c>
      <c r="B569" s="10" t="s">
        <v>7</v>
      </c>
      <c r="C569" s="33" t="s">
        <v>187</v>
      </c>
      <c r="D569" s="10" t="s">
        <v>73</v>
      </c>
      <c r="E569" s="10" t="s">
        <v>26</v>
      </c>
      <c r="F569" s="6">
        <v>-17.81</v>
      </c>
      <c r="G569" s="23" t="s">
        <v>274</v>
      </c>
      <c r="H569" s="12"/>
    </row>
    <row r="570" ht="15.75" hidden="1" customHeight="1">
      <c r="A570" s="9">
        <v>45276.0</v>
      </c>
      <c r="B570" s="10" t="s">
        <v>7</v>
      </c>
      <c r="C570" s="33" t="s">
        <v>279</v>
      </c>
      <c r="D570" s="10" t="s">
        <v>73</v>
      </c>
      <c r="E570" s="10" t="s">
        <v>26</v>
      </c>
      <c r="F570" s="6">
        <v>-20.0</v>
      </c>
      <c r="G570" s="23" t="s">
        <v>274</v>
      </c>
      <c r="H570" s="12"/>
    </row>
    <row r="571" ht="15.75" hidden="1" customHeight="1">
      <c r="A571" s="9">
        <v>45276.0</v>
      </c>
      <c r="B571" s="10" t="s">
        <v>7</v>
      </c>
      <c r="C571" s="33" t="s">
        <v>14</v>
      </c>
      <c r="D571" s="10" t="s">
        <v>73</v>
      </c>
      <c r="E571" s="10" t="s">
        <v>26</v>
      </c>
      <c r="F571" s="6">
        <v>-14.5</v>
      </c>
      <c r="G571" s="23" t="s">
        <v>274</v>
      </c>
      <c r="H571" s="12"/>
    </row>
    <row r="572" ht="15.75" hidden="1" customHeight="1">
      <c r="A572" s="9">
        <v>45276.0</v>
      </c>
      <c r="B572" s="10" t="s">
        <v>7</v>
      </c>
      <c r="C572" s="33" t="s">
        <v>135</v>
      </c>
      <c r="D572" s="10" t="s">
        <v>73</v>
      </c>
      <c r="E572" s="10" t="s">
        <v>26</v>
      </c>
      <c r="F572" s="6">
        <v>-21.48</v>
      </c>
      <c r="G572" s="23" t="s">
        <v>274</v>
      </c>
      <c r="H572" s="12"/>
    </row>
    <row r="573" ht="15.75" hidden="1" customHeight="1">
      <c r="A573" s="9">
        <v>45277.0</v>
      </c>
      <c r="B573" s="10" t="s">
        <v>7</v>
      </c>
      <c r="C573" s="33" t="s">
        <v>176</v>
      </c>
      <c r="D573" s="10" t="s">
        <v>73</v>
      </c>
      <c r="E573" s="10" t="s">
        <v>26</v>
      </c>
      <c r="F573" s="6">
        <v>-46.12</v>
      </c>
      <c r="G573" s="23" t="s">
        <v>274</v>
      </c>
      <c r="H573" s="12"/>
    </row>
    <row r="574" ht="15.75" hidden="1" customHeight="1">
      <c r="A574" s="9">
        <v>45277.0</v>
      </c>
      <c r="B574" s="10" t="s">
        <v>7</v>
      </c>
      <c r="C574" s="33" t="s">
        <v>135</v>
      </c>
      <c r="D574" s="10" t="s">
        <v>73</v>
      </c>
      <c r="E574" s="10" t="s">
        <v>26</v>
      </c>
      <c r="F574" s="6">
        <v>-28.99</v>
      </c>
      <c r="G574" s="23" t="s">
        <v>274</v>
      </c>
      <c r="H574" s="12"/>
    </row>
    <row r="575" ht="15.75" hidden="1" customHeight="1">
      <c r="A575" s="9">
        <v>45278.0</v>
      </c>
      <c r="B575" s="10" t="s">
        <v>7</v>
      </c>
      <c r="C575" s="33" t="s">
        <v>161</v>
      </c>
      <c r="D575" s="10" t="s">
        <v>73</v>
      </c>
      <c r="E575" s="10" t="s">
        <v>26</v>
      </c>
      <c r="F575" s="6">
        <v>-19.52</v>
      </c>
      <c r="G575" s="23" t="s">
        <v>274</v>
      </c>
      <c r="H575" s="12"/>
    </row>
    <row r="576" ht="15.75" hidden="1" customHeight="1">
      <c r="A576" s="9">
        <v>45279.0</v>
      </c>
      <c r="B576" s="10" t="s">
        <v>7</v>
      </c>
      <c r="C576" s="33" t="s">
        <v>135</v>
      </c>
      <c r="D576" s="10" t="s">
        <v>73</v>
      </c>
      <c r="E576" s="10" t="s">
        <v>26</v>
      </c>
      <c r="F576" s="6">
        <v>-81.04</v>
      </c>
      <c r="G576" s="23" t="s">
        <v>274</v>
      </c>
      <c r="H576" s="12"/>
    </row>
    <row r="577" ht="15.75" hidden="1" customHeight="1">
      <c r="A577" s="9">
        <v>45280.0</v>
      </c>
      <c r="B577" s="10" t="s">
        <v>7</v>
      </c>
      <c r="C577" s="6" t="s">
        <v>280</v>
      </c>
      <c r="D577" s="10" t="s">
        <v>73</v>
      </c>
      <c r="E577" s="10" t="s">
        <v>26</v>
      </c>
      <c r="F577" s="10">
        <v>-54.11</v>
      </c>
      <c r="G577" s="23" t="s">
        <v>274</v>
      </c>
      <c r="H577" s="12"/>
    </row>
    <row r="578" ht="15.75" hidden="1" customHeight="1">
      <c r="A578" s="9">
        <v>45280.0</v>
      </c>
      <c r="B578" s="10" t="s">
        <v>7</v>
      </c>
      <c r="C578" s="33" t="s">
        <v>135</v>
      </c>
      <c r="D578" s="10" t="s">
        <v>73</v>
      </c>
      <c r="E578" s="10" t="s">
        <v>26</v>
      </c>
      <c r="F578" s="6">
        <v>-21.48</v>
      </c>
      <c r="G578" s="23" t="s">
        <v>274</v>
      </c>
      <c r="H578" s="12"/>
    </row>
    <row r="579" ht="15.75" hidden="1" customHeight="1">
      <c r="A579" s="9">
        <v>45281.0</v>
      </c>
      <c r="B579" s="10" t="s">
        <v>7</v>
      </c>
      <c r="C579" s="33" t="s">
        <v>135</v>
      </c>
      <c r="D579" s="10" t="s">
        <v>73</v>
      </c>
      <c r="E579" s="10" t="s">
        <v>26</v>
      </c>
      <c r="F579" s="6">
        <v>-28.99</v>
      </c>
      <c r="G579" s="23" t="s">
        <v>274</v>
      </c>
      <c r="H579" s="12"/>
    </row>
    <row r="580" ht="15.75" hidden="1" customHeight="1">
      <c r="A580" s="9">
        <v>45282.0</v>
      </c>
      <c r="B580" s="10" t="s">
        <v>7</v>
      </c>
      <c r="C580" s="33" t="s">
        <v>14</v>
      </c>
      <c r="D580" s="10" t="s">
        <v>73</v>
      </c>
      <c r="E580" s="10" t="s">
        <v>26</v>
      </c>
      <c r="F580" s="6">
        <v>-7.6</v>
      </c>
      <c r="G580" s="23" t="s">
        <v>274</v>
      </c>
      <c r="H580" s="12"/>
    </row>
    <row r="581" ht="15.75" hidden="1" customHeight="1">
      <c r="A581" s="9">
        <v>45282.0</v>
      </c>
      <c r="B581" s="10" t="s">
        <v>7</v>
      </c>
      <c r="C581" s="33" t="s">
        <v>27</v>
      </c>
      <c r="D581" s="10" t="s">
        <v>73</v>
      </c>
      <c r="E581" s="10" t="s">
        <v>26</v>
      </c>
      <c r="F581" s="6">
        <v>-27.96</v>
      </c>
      <c r="G581" s="23" t="s">
        <v>274</v>
      </c>
      <c r="H581" s="12"/>
    </row>
    <row r="582" ht="15.75" hidden="1" customHeight="1">
      <c r="A582" s="9">
        <v>45283.0</v>
      </c>
      <c r="B582" s="10" t="s">
        <v>7</v>
      </c>
      <c r="C582" s="33" t="s">
        <v>14</v>
      </c>
      <c r="D582" s="10" t="s">
        <v>73</v>
      </c>
      <c r="E582" s="10" t="s">
        <v>26</v>
      </c>
      <c r="F582" s="6">
        <v>-7.7</v>
      </c>
      <c r="G582" s="23" t="s">
        <v>274</v>
      </c>
      <c r="H582" s="12"/>
    </row>
    <row r="583" ht="15.75" hidden="1" customHeight="1">
      <c r="A583" s="9">
        <v>45283.0</v>
      </c>
      <c r="B583" s="10" t="s">
        <v>7</v>
      </c>
      <c r="C583" s="33" t="s">
        <v>135</v>
      </c>
      <c r="D583" s="10" t="s">
        <v>73</v>
      </c>
      <c r="E583" s="10" t="s">
        <v>26</v>
      </c>
      <c r="F583" s="6">
        <v>-21.48</v>
      </c>
      <c r="G583" s="23" t="s">
        <v>274</v>
      </c>
      <c r="H583" s="12"/>
    </row>
    <row r="584" ht="15.75" hidden="1" customHeight="1">
      <c r="A584" s="9">
        <v>45284.0</v>
      </c>
      <c r="B584" s="10" t="s">
        <v>7</v>
      </c>
      <c r="C584" s="33" t="s">
        <v>14</v>
      </c>
      <c r="D584" s="10" t="s">
        <v>73</v>
      </c>
      <c r="E584" s="10" t="s">
        <v>26</v>
      </c>
      <c r="F584" s="6">
        <v>-18.3</v>
      </c>
      <c r="G584" s="23" t="s">
        <v>274</v>
      </c>
      <c r="H584" s="12"/>
    </row>
    <row r="585" ht="15.75" hidden="1" customHeight="1">
      <c r="A585" s="9">
        <v>45285.0</v>
      </c>
      <c r="B585" s="10" t="s">
        <v>7</v>
      </c>
      <c r="C585" s="45" t="s">
        <v>281</v>
      </c>
      <c r="D585" s="45" t="s">
        <v>50</v>
      </c>
      <c r="E585" s="10" t="s">
        <v>28</v>
      </c>
      <c r="F585" s="10">
        <v>-72.0</v>
      </c>
      <c r="G585" s="23" t="s">
        <v>274</v>
      </c>
      <c r="H585" s="12"/>
    </row>
    <row r="586" ht="15.75" hidden="1" customHeight="1">
      <c r="A586" s="9">
        <v>45285.0</v>
      </c>
      <c r="B586" s="10" t="s">
        <v>7</v>
      </c>
      <c r="C586" s="33" t="s">
        <v>14</v>
      </c>
      <c r="D586" s="10" t="s">
        <v>73</v>
      </c>
      <c r="E586" s="10" t="s">
        <v>26</v>
      </c>
      <c r="F586" s="6">
        <v>-14.95</v>
      </c>
      <c r="G586" s="23" t="s">
        <v>274</v>
      </c>
      <c r="H586" s="12"/>
    </row>
    <row r="587" ht="15.75" hidden="1" customHeight="1">
      <c r="A587" s="9">
        <v>45285.0</v>
      </c>
      <c r="B587" s="10" t="s">
        <v>7</v>
      </c>
      <c r="C587" s="33" t="s">
        <v>135</v>
      </c>
      <c r="D587" s="10" t="s">
        <v>73</v>
      </c>
      <c r="E587" s="10" t="s">
        <v>26</v>
      </c>
      <c r="F587" s="6">
        <v>-26.47</v>
      </c>
      <c r="G587" s="23" t="s">
        <v>274</v>
      </c>
      <c r="H587" s="12"/>
    </row>
    <row r="588" ht="15.75" hidden="1" customHeight="1">
      <c r="A588" s="9">
        <v>45286.0</v>
      </c>
      <c r="B588" s="10" t="s">
        <v>7</v>
      </c>
      <c r="C588" s="33" t="s">
        <v>135</v>
      </c>
      <c r="D588" s="10" t="s">
        <v>73</v>
      </c>
      <c r="E588" s="10" t="s">
        <v>26</v>
      </c>
      <c r="F588" s="6">
        <v>-27.48</v>
      </c>
      <c r="G588" s="23" t="s">
        <v>274</v>
      </c>
      <c r="H588" s="12"/>
    </row>
    <row r="589" ht="15.75" hidden="1" customHeight="1">
      <c r="A589" s="9">
        <v>45287.0</v>
      </c>
      <c r="B589" s="10" t="s">
        <v>7</v>
      </c>
      <c r="C589" s="33" t="s">
        <v>135</v>
      </c>
      <c r="D589" s="10" t="s">
        <v>73</v>
      </c>
      <c r="E589" s="10" t="s">
        <v>26</v>
      </c>
      <c r="F589" s="6">
        <v>-29.47</v>
      </c>
      <c r="G589" s="23" t="s">
        <v>274</v>
      </c>
      <c r="H589" s="12"/>
    </row>
    <row r="590" ht="15.75" hidden="1" customHeight="1">
      <c r="A590" s="9">
        <v>45287.0</v>
      </c>
      <c r="B590" s="10" t="s">
        <v>7</v>
      </c>
      <c r="C590" s="33" t="s">
        <v>191</v>
      </c>
      <c r="D590" s="10" t="s">
        <v>73</v>
      </c>
      <c r="E590" s="10" t="s">
        <v>26</v>
      </c>
      <c r="F590" s="6">
        <v>-5.0</v>
      </c>
      <c r="G590" s="23" t="s">
        <v>274</v>
      </c>
      <c r="H590" s="12"/>
    </row>
    <row r="591" ht="15.75" hidden="1" customHeight="1">
      <c r="A591" s="9">
        <v>45288.0</v>
      </c>
      <c r="B591" s="10" t="s">
        <v>7</v>
      </c>
      <c r="C591" s="33" t="s">
        <v>135</v>
      </c>
      <c r="D591" s="10" t="s">
        <v>73</v>
      </c>
      <c r="E591" s="10" t="s">
        <v>26</v>
      </c>
      <c r="F591" s="6">
        <v>-24.97</v>
      </c>
      <c r="G591" s="23" t="s">
        <v>274</v>
      </c>
      <c r="H591" s="12"/>
    </row>
    <row r="592" ht="15.75" hidden="1" customHeight="1">
      <c r="A592" s="9">
        <v>45289.0</v>
      </c>
      <c r="B592" s="10" t="s">
        <v>7</v>
      </c>
      <c r="C592" s="33" t="s">
        <v>191</v>
      </c>
      <c r="D592" s="10" t="s">
        <v>73</v>
      </c>
      <c r="E592" s="21" t="s">
        <v>26</v>
      </c>
      <c r="F592" s="6">
        <v>-7.3</v>
      </c>
      <c r="G592" s="23" t="s">
        <v>274</v>
      </c>
      <c r="H592" s="12"/>
    </row>
    <row r="593" ht="15.75" hidden="1" customHeight="1">
      <c r="A593" s="9">
        <v>45300.0</v>
      </c>
      <c r="B593" s="10" t="s">
        <v>7</v>
      </c>
      <c r="C593" s="10" t="s">
        <v>15</v>
      </c>
      <c r="D593" s="10" t="s">
        <v>16</v>
      </c>
      <c r="E593" s="10" t="s">
        <v>17</v>
      </c>
      <c r="F593" s="23">
        <f> SUM( INDIRECT("$G"&amp;MATCH($G593, $G$1:$G951, 0)) : INDIRECT("$F"&amp;ROW() - 1) ) * -1</f>
        <v>1528.83</v>
      </c>
      <c r="G593" s="23" t="s">
        <v>274</v>
      </c>
      <c r="H593" s="14"/>
    </row>
    <row r="594" ht="15.75" hidden="1" customHeight="1">
      <c r="A594" s="15"/>
      <c r="B594" s="15"/>
      <c r="C594" s="15"/>
      <c r="D594" s="15"/>
      <c r="E594" s="15"/>
      <c r="F594" s="15"/>
      <c r="G594" s="15"/>
    </row>
    <row r="595" ht="15.75" hidden="1" customHeight="1">
      <c r="A595" s="16"/>
      <c r="B595" s="16"/>
      <c r="C595" s="16"/>
      <c r="D595" s="16"/>
      <c r="E595" s="16"/>
      <c r="F595" s="16"/>
      <c r="G595" s="16"/>
    </row>
    <row r="596" ht="15.75" hidden="1" customHeight="1">
      <c r="A596" s="17"/>
      <c r="B596" s="17"/>
      <c r="C596" s="17"/>
      <c r="D596" s="17"/>
      <c r="E596" s="17"/>
      <c r="F596" s="17"/>
      <c r="G596" s="17"/>
    </row>
    <row r="597" ht="15.75" hidden="1" customHeight="1">
      <c r="A597" s="9">
        <v>45293.0</v>
      </c>
      <c r="B597" s="10" t="s">
        <v>7</v>
      </c>
      <c r="C597" s="10" t="s">
        <v>282</v>
      </c>
      <c r="D597" s="10" t="s">
        <v>73</v>
      </c>
      <c r="E597" s="10" t="s">
        <v>26</v>
      </c>
      <c r="F597" s="10">
        <v>-13.19</v>
      </c>
      <c r="G597" s="23" t="s">
        <v>283</v>
      </c>
      <c r="H597" s="22" t="s">
        <v>144</v>
      </c>
    </row>
    <row r="598" ht="15.75" hidden="1" customHeight="1">
      <c r="A598" s="9">
        <v>45301.0</v>
      </c>
      <c r="B598" s="10" t="s">
        <v>7</v>
      </c>
      <c r="C598" s="33" t="s">
        <v>284</v>
      </c>
      <c r="D598" s="10" t="s">
        <v>73</v>
      </c>
      <c r="E598" s="10" t="s">
        <v>26</v>
      </c>
      <c r="F598" s="6">
        <v>-245.11</v>
      </c>
      <c r="G598" s="23" t="s">
        <v>283</v>
      </c>
      <c r="H598" s="12"/>
    </row>
    <row r="599" ht="15.75" hidden="1" customHeight="1">
      <c r="A599" s="9">
        <v>45301.0</v>
      </c>
      <c r="B599" s="10" t="s">
        <v>7</v>
      </c>
      <c r="C599" s="33" t="s">
        <v>285</v>
      </c>
      <c r="D599" s="10" t="s">
        <v>73</v>
      </c>
      <c r="E599" s="10" t="s">
        <v>26</v>
      </c>
      <c r="F599" s="6">
        <v>-193.11</v>
      </c>
      <c r="G599" s="23" t="s">
        <v>283</v>
      </c>
      <c r="H599" s="12"/>
    </row>
    <row r="600" ht="15.75" hidden="1" customHeight="1">
      <c r="A600" s="9">
        <v>45301.0</v>
      </c>
      <c r="B600" s="10" t="s">
        <v>7</v>
      </c>
      <c r="C600" s="33" t="s">
        <v>286</v>
      </c>
      <c r="D600" s="10" t="s">
        <v>73</v>
      </c>
      <c r="E600" s="10" t="s">
        <v>26</v>
      </c>
      <c r="F600" s="6">
        <v>-299.73</v>
      </c>
      <c r="G600" s="23" t="s">
        <v>283</v>
      </c>
      <c r="H600" s="12"/>
    </row>
    <row r="601" ht="15.75" hidden="1" customHeight="1">
      <c r="A601" s="9">
        <v>45303.0</v>
      </c>
      <c r="B601" s="10" t="s">
        <v>7</v>
      </c>
      <c r="C601" s="33" t="s">
        <v>287</v>
      </c>
      <c r="D601" s="10" t="s">
        <v>73</v>
      </c>
      <c r="E601" s="10" t="s">
        <v>26</v>
      </c>
      <c r="F601" s="35">
        <v>-224.8</v>
      </c>
      <c r="G601" s="23" t="s">
        <v>283</v>
      </c>
      <c r="H601" s="12"/>
    </row>
    <row r="602" ht="15.75" hidden="1" customHeight="1">
      <c r="A602" s="9">
        <v>45304.0</v>
      </c>
      <c r="B602" s="10" t="s">
        <v>7</v>
      </c>
      <c r="C602" s="33" t="s">
        <v>164</v>
      </c>
      <c r="D602" s="10" t="s">
        <v>73</v>
      </c>
      <c r="E602" s="10" t="s">
        <v>26</v>
      </c>
      <c r="F602" s="33">
        <v>-44.95</v>
      </c>
      <c r="G602" s="23" t="s">
        <v>283</v>
      </c>
      <c r="H602" s="12"/>
    </row>
    <row r="603" ht="15.75" hidden="1" customHeight="1">
      <c r="A603" s="9">
        <v>45304.0</v>
      </c>
      <c r="B603" s="10" t="s">
        <v>7</v>
      </c>
      <c r="C603" s="33" t="s">
        <v>188</v>
      </c>
      <c r="D603" s="10" t="s">
        <v>73</v>
      </c>
      <c r="E603" s="10" t="s">
        <v>26</v>
      </c>
      <c r="F603" s="33">
        <v>-14.9</v>
      </c>
      <c r="G603" s="23" t="s">
        <v>283</v>
      </c>
      <c r="H603" s="12"/>
    </row>
    <row r="604" ht="15.75" hidden="1" customHeight="1">
      <c r="A604" s="9">
        <v>45304.0</v>
      </c>
      <c r="B604" s="10" t="s">
        <v>7</v>
      </c>
      <c r="C604" s="33" t="s">
        <v>288</v>
      </c>
      <c r="D604" s="46" t="s">
        <v>76</v>
      </c>
      <c r="E604" s="10" t="s">
        <v>10</v>
      </c>
      <c r="F604" s="33">
        <v>-14.9</v>
      </c>
      <c r="G604" s="23" t="s">
        <v>283</v>
      </c>
      <c r="H604" s="12"/>
    </row>
    <row r="605" ht="15.75" hidden="1" customHeight="1">
      <c r="A605" s="9">
        <v>45305.0</v>
      </c>
      <c r="B605" s="10" t="s">
        <v>7</v>
      </c>
      <c r="C605" s="33" t="s">
        <v>164</v>
      </c>
      <c r="D605" s="10" t="s">
        <v>73</v>
      </c>
      <c r="E605" s="10" t="s">
        <v>26</v>
      </c>
      <c r="F605" s="33">
        <v>-49.0</v>
      </c>
      <c r="G605" s="23" t="s">
        <v>283</v>
      </c>
      <c r="H605" s="12"/>
    </row>
    <row r="606" ht="15.75" hidden="1" customHeight="1">
      <c r="A606" s="9">
        <v>45306.0</v>
      </c>
      <c r="B606" s="10" t="s">
        <v>7</v>
      </c>
      <c r="C606" s="33" t="s">
        <v>185</v>
      </c>
      <c r="D606" s="10" t="s">
        <v>73</v>
      </c>
      <c r="E606" s="10" t="s">
        <v>26</v>
      </c>
      <c r="F606" s="6">
        <v>-45.83</v>
      </c>
      <c r="G606" s="23" t="s">
        <v>283</v>
      </c>
      <c r="H606" s="12"/>
    </row>
    <row r="607" ht="15.75" hidden="1" customHeight="1">
      <c r="A607" s="9">
        <v>45306.0</v>
      </c>
      <c r="B607" s="10" t="s">
        <v>7</v>
      </c>
      <c r="C607" s="33" t="s">
        <v>289</v>
      </c>
      <c r="D607" s="10" t="s">
        <v>73</v>
      </c>
      <c r="E607" s="10" t="s">
        <v>26</v>
      </c>
      <c r="F607" s="6">
        <v>-23.82</v>
      </c>
      <c r="G607" s="23" t="s">
        <v>283</v>
      </c>
      <c r="H607" s="12"/>
    </row>
    <row r="608" ht="15.75" hidden="1" customHeight="1">
      <c r="A608" s="9">
        <v>45308.0</v>
      </c>
      <c r="B608" s="10" t="s">
        <v>7</v>
      </c>
      <c r="C608" s="33" t="s">
        <v>185</v>
      </c>
      <c r="D608" s="10" t="s">
        <v>73</v>
      </c>
      <c r="E608" s="10" t="s">
        <v>26</v>
      </c>
      <c r="F608" s="6">
        <v>-46.12</v>
      </c>
      <c r="G608" s="23" t="s">
        <v>283</v>
      </c>
      <c r="H608" s="12"/>
    </row>
    <row r="609" ht="15.75" hidden="1" customHeight="1">
      <c r="A609" s="9">
        <v>45309.0</v>
      </c>
      <c r="B609" s="10" t="s">
        <v>7</v>
      </c>
      <c r="C609" s="33" t="s">
        <v>173</v>
      </c>
      <c r="D609" s="10" t="s">
        <v>73</v>
      </c>
      <c r="E609" s="10" t="s">
        <v>26</v>
      </c>
      <c r="F609" s="6">
        <v>-19.51</v>
      </c>
      <c r="G609" s="23" t="s">
        <v>283</v>
      </c>
      <c r="H609" s="12"/>
    </row>
    <row r="610" ht="15.75" hidden="1" customHeight="1">
      <c r="A610" s="9">
        <v>45311.0</v>
      </c>
      <c r="B610" s="10" t="s">
        <v>7</v>
      </c>
      <c r="C610" s="33" t="s">
        <v>135</v>
      </c>
      <c r="D610" s="10" t="s">
        <v>73</v>
      </c>
      <c r="E610" s="10" t="s">
        <v>26</v>
      </c>
      <c r="F610" s="6">
        <v>-21.48</v>
      </c>
      <c r="G610" s="23" t="s">
        <v>283</v>
      </c>
      <c r="H610" s="12"/>
    </row>
    <row r="611" ht="15.75" hidden="1" customHeight="1">
      <c r="A611" s="9">
        <v>45314.0</v>
      </c>
      <c r="B611" s="10" t="s">
        <v>7</v>
      </c>
      <c r="C611" s="33" t="s">
        <v>191</v>
      </c>
      <c r="D611" s="10" t="s">
        <v>73</v>
      </c>
      <c r="E611" s="10" t="s">
        <v>26</v>
      </c>
      <c r="F611" s="10">
        <v>-10.2</v>
      </c>
      <c r="G611" s="23" t="s">
        <v>283</v>
      </c>
      <c r="H611" s="12"/>
    </row>
    <row r="612" ht="15.75" hidden="1" customHeight="1">
      <c r="A612" s="9">
        <v>45322.0</v>
      </c>
      <c r="B612" s="10" t="s">
        <v>7</v>
      </c>
      <c r="C612" s="33" t="s">
        <v>272</v>
      </c>
      <c r="D612" s="10" t="s">
        <v>76</v>
      </c>
      <c r="E612" s="46" t="s">
        <v>10</v>
      </c>
      <c r="F612" s="10">
        <v>-19.9</v>
      </c>
      <c r="G612" s="23" t="s">
        <v>283</v>
      </c>
      <c r="H612" s="12"/>
    </row>
    <row r="613" ht="15.75" hidden="1" customHeight="1">
      <c r="A613" s="9">
        <v>45331.0</v>
      </c>
      <c r="B613" s="10" t="s">
        <v>7</v>
      </c>
      <c r="C613" s="10" t="s">
        <v>15</v>
      </c>
      <c r="D613" s="10" t="s">
        <v>16</v>
      </c>
      <c r="E613" s="10" t="s">
        <v>17</v>
      </c>
      <c r="F613" s="23">
        <f> SUM( INDIRECT("$G"&amp;MATCH($G613, $G$1:$G951, 0)) : INDIRECT("$F"&amp;ROW() - 1) ) * -1</f>
        <v>1286.55</v>
      </c>
      <c r="G613" s="23" t="s">
        <v>283</v>
      </c>
      <c r="H613" s="14"/>
    </row>
    <row r="614" ht="15.75" hidden="1" customHeight="1">
      <c r="A614" s="15"/>
      <c r="B614" s="15"/>
      <c r="C614" s="15"/>
      <c r="D614" s="15"/>
      <c r="E614" s="15"/>
      <c r="F614" s="15"/>
      <c r="G614" s="15"/>
    </row>
    <row r="615" ht="15.75" hidden="1" customHeight="1">
      <c r="A615" s="16"/>
      <c r="B615" s="16"/>
      <c r="C615" s="16"/>
      <c r="D615" s="16"/>
      <c r="E615" s="16"/>
      <c r="F615" s="16"/>
      <c r="G615" s="16"/>
    </row>
    <row r="616" ht="15.75" hidden="1" customHeight="1">
      <c r="A616" s="17"/>
      <c r="B616" s="17"/>
      <c r="C616" s="17"/>
      <c r="D616" s="17"/>
      <c r="E616" s="17"/>
      <c r="F616" s="17"/>
      <c r="G616" s="17"/>
    </row>
    <row r="617" ht="15.75" hidden="1" customHeight="1">
      <c r="A617" s="9">
        <v>45327.0</v>
      </c>
      <c r="B617" s="10" t="s">
        <v>7</v>
      </c>
      <c r="C617" s="10" t="s">
        <v>187</v>
      </c>
      <c r="D617" s="10" t="s">
        <v>73</v>
      </c>
      <c r="E617" s="10" t="s">
        <v>26</v>
      </c>
      <c r="F617" s="10">
        <v>-15.28</v>
      </c>
      <c r="G617" s="23" t="s">
        <v>290</v>
      </c>
      <c r="H617" s="22" t="s">
        <v>38</v>
      </c>
    </row>
    <row r="618" ht="15.75" hidden="1" customHeight="1">
      <c r="A618" s="9">
        <v>45331.0</v>
      </c>
      <c r="B618" s="10" t="s">
        <v>7</v>
      </c>
      <c r="C618" s="6" t="s">
        <v>291</v>
      </c>
      <c r="D618" s="10" t="s">
        <v>13</v>
      </c>
      <c r="E618" s="10" t="s">
        <v>10</v>
      </c>
      <c r="F618" s="10">
        <v>-51.48</v>
      </c>
      <c r="G618" s="23" t="s">
        <v>290</v>
      </c>
      <c r="H618" s="12"/>
      <c r="I618" s="19"/>
      <c r="J618" s="20"/>
      <c r="K618" s="19"/>
    </row>
    <row r="619" ht="15.75" hidden="1" customHeight="1">
      <c r="A619" s="9">
        <v>45332.0</v>
      </c>
      <c r="B619" s="10" t="s">
        <v>7</v>
      </c>
      <c r="C619" s="33" t="s">
        <v>292</v>
      </c>
      <c r="D619" s="10" t="s">
        <v>73</v>
      </c>
      <c r="E619" s="10" t="s">
        <v>26</v>
      </c>
      <c r="F619" s="10">
        <v>-49.38</v>
      </c>
      <c r="G619" s="23" t="s">
        <v>290</v>
      </c>
      <c r="H619" s="12"/>
    </row>
    <row r="620" ht="15.75" hidden="1" customHeight="1">
      <c r="A620" s="9">
        <v>45332.0</v>
      </c>
      <c r="B620" s="10" t="s">
        <v>7</v>
      </c>
      <c r="C620" s="33" t="s">
        <v>293</v>
      </c>
      <c r="D620" s="10" t="s">
        <v>73</v>
      </c>
      <c r="E620" s="10" t="s">
        <v>26</v>
      </c>
      <c r="F620" s="6">
        <v>-193.1</v>
      </c>
      <c r="G620" s="23" t="s">
        <v>290</v>
      </c>
      <c r="H620" s="12"/>
    </row>
    <row r="621" ht="15.75" hidden="1" customHeight="1">
      <c r="A621" s="9">
        <v>45332.0</v>
      </c>
      <c r="B621" s="10" t="s">
        <v>7</v>
      </c>
      <c r="C621" s="33" t="s">
        <v>294</v>
      </c>
      <c r="D621" s="10" t="s">
        <v>73</v>
      </c>
      <c r="E621" s="10" t="s">
        <v>26</v>
      </c>
      <c r="F621" s="6">
        <v>-299.73</v>
      </c>
      <c r="G621" s="23" t="s">
        <v>290</v>
      </c>
      <c r="H621" s="12"/>
    </row>
    <row r="622" ht="15.75" hidden="1" customHeight="1">
      <c r="A622" s="9">
        <v>45333.0</v>
      </c>
      <c r="B622" s="10" t="s">
        <v>7</v>
      </c>
      <c r="C622" s="33" t="s">
        <v>295</v>
      </c>
      <c r="D622" s="10" t="s">
        <v>73</v>
      </c>
      <c r="E622" s="10" t="s">
        <v>26</v>
      </c>
      <c r="F622" s="6">
        <v>24.91</v>
      </c>
      <c r="G622" s="23" t="s">
        <v>290</v>
      </c>
      <c r="H622" s="12"/>
    </row>
    <row r="623" ht="15.75" hidden="1" customHeight="1">
      <c r="A623" s="9">
        <v>45333.0</v>
      </c>
      <c r="B623" s="10" t="s">
        <v>7</v>
      </c>
      <c r="C623" s="33" t="s">
        <v>295</v>
      </c>
      <c r="D623" s="10" t="s">
        <v>73</v>
      </c>
      <c r="E623" s="10" t="s">
        <v>26</v>
      </c>
      <c r="F623" s="6">
        <v>122.08</v>
      </c>
      <c r="G623" s="23" t="s">
        <v>290</v>
      </c>
      <c r="H623" s="12"/>
    </row>
    <row r="624" ht="15.75" hidden="1" customHeight="1">
      <c r="A624" s="9">
        <v>45334.0</v>
      </c>
      <c r="B624" s="10" t="s">
        <v>7</v>
      </c>
      <c r="C624" s="46" t="s">
        <v>296</v>
      </c>
      <c r="D624" s="10" t="s">
        <v>73</v>
      </c>
      <c r="E624" s="10" t="s">
        <v>26</v>
      </c>
      <c r="F624" s="35">
        <v>-224.8</v>
      </c>
      <c r="G624" s="23" t="s">
        <v>290</v>
      </c>
      <c r="H624" s="12"/>
    </row>
    <row r="625" ht="15.75" hidden="1" customHeight="1">
      <c r="A625" s="9">
        <v>45335.0</v>
      </c>
      <c r="B625" s="10" t="s">
        <v>7</v>
      </c>
      <c r="C625" s="33" t="s">
        <v>176</v>
      </c>
      <c r="D625" s="10" t="s">
        <v>73</v>
      </c>
      <c r="E625" s="10" t="s">
        <v>26</v>
      </c>
      <c r="F625" s="33">
        <v>-44.94</v>
      </c>
      <c r="G625" s="23" t="s">
        <v>290</v>
      </c>
      <c r="H625" s="12"/>
    </row>
    <row r="626" ht="15.75" hidden="1" customHeight="1">
      <c r="A626" s="9">
        <v>45335.0</v>
      </c>
      <c r="B626" s="10" t="s">
        <v>7</v>
      </c>
      <c r="C626" s="33" t="s">
        <v>297</v>
      </c>
      <c r="D626" s="10" t="s">
        <v>73</v>
      </c>
      <c r="E626" s="10" t="s">
        <v>26</v>
      </c>
      <c r="F626" s="33">
        <v>-14.9</v>
      </c>
      <c r="G626" s="23" t="s">
        <v>290</v>
      </c>
      <c r="H626" s="12"/>
    </row>
    <row r="627" ht="15.75" hidden="1" customHeight="1">
      <c r="A627" s="9">
        <v>45336.0</v>
      </c>
      <c r="B627" s="10" t="s">
        <v>7</v>
      </c>
      <c r="C627" s="33" t="s">
        <v>176</v>
      </c>
      <c r="D627" s="10" t="s">
        <v>73</v>
      </c>
      <c r="E627" s="10" t="s">
        <v>26</v>
      </c>
      <c r="F627" s="33">
        <v>-48.99</v>
      </c>
      <c r="G627" s="23" t="s">
        <v>290</v>
      </c>
      <c r="H627" s="12"/>
    </row>
    <row r="628" ht="15.75" hidden="1" customHeight="1">
      <c r="A628" s="9">
        <v>45336.0</v>
      </c>
      <c r="B628" s="10" t="s">
        <v>7</v>
      </c>
      <c r="C628" s="33" t="s">
        <v>191</v>
      </c>
      <c r="D628" s="10" t="s">
        <v>73</v>
      </c>
      <c r="E628" s="10" t="s">
        <v>26</v>
      </c>
      <c r="F628" s="33">
        <v>-5.0</v>
      </c>
      <c r="G628" s="23" t="s">
        <v>290</v>
      </c>
      <c r="H628" s="12"/>
    </row>
    <row r="629" ht="15.75" hidden="1" customHeight="1">
      <c r="A629" s="9">
        <v>45336.0</v>
      </c>
      <c r="B629" s="10" t="s">
        <v>7</v>
      </c>
      <c r="C629" s="33" t="s">
        <v>298</v>
      </c>
      <c r="D629" s="10" t="s">
        <v>73</v>
      </c>
      <c r="E629" s="10" t="s">
        <v>26</v>
      </c>
      <c r="F629" s="33">
        <v>-114.66</v>
      </c>
      <c r="G629" s="23" t="s">
        <v>290</v>
      </c>
      <c r="H629" s="12"/>
    </row>
    <row r="630" ht="15.75" hidden="1" customHeight="1">
      <c r="A630" s="9">
        <v>45336.0</v>
      </c>
      <c r="B630" s="10" t="s">
        <v>7</v>
      </c>
      <c r="C630" s="33" t="s">
        <v>299</v>
      </c>
      <c r="D630" s="10" t="s">
        <v>73</v>
      </c>
      <c r="E630" s="10" t="s">
        <v>26</v>
      </c>
      <c r="F630" s="33">
        <v>-240.08</v>
      </c>
      <c r="G630" s="23" t="s">
        <v>290</v>
      </c>
      <c r="H630" s="12"/>
    </row>
    <row r="631" ht="15.75" hidden="1" customHeight="1">
      <c r="A631" s="9">
        <v>45337.0</v>
      </c>
      <c r="B631" s="10" t="s">
        <v>7</v>
      </c>
      <c r="C631" s="33" t="s">
        <v>300</v>
      </c>
      <c r="D631" s="10" t="s">
        <v>73</v>
      </c>
      <c r="E631" s="10" t="s">
        <v>26</v>
      </c>
      <c r="F631" s="6">
        <v>-23.81</v>
      </c>
      <c r="G631" s="23" t="s">
        <v>290</v>
      </c>
      <c r="H631" s="12"/>
    </row>
    <row r="632" ht="15.75" hidden="1" customHeight="1">
      <c r="A632" s="9">
        <v>45337.0</v>
      </c>
      <c r="B632" s="10" t="s">
        <v>7</v>
      </c>
      <c r="C632" s="33" t="s">
        <v>301</v>
      </c>
      <c r="D632" s="10" t="s">
        <v>73</v>
      </c>
      <c r="E632" s="10" t="s">
        <v>26</v>
      </c>
      <c r="F632" s="6">
        <v>-13.0</v>
      </c>
      <c r="G632" s="23" t="s">
        <v>290</v>
      </c>
      <c r="H632" s="12"/>
    </row>
    <row r="633" ht="15.75" hidden="1" customHeight="1">
      <c r="A633" s="9">
        <v>45337.0</v>
      </c>
      <c r="B633" s="10" t="s">
        <v>7</v>
      </c>
      <c r="C633" s="33" t="s">
        <v>191</v>
      </c>
      <c r="D633" s="10" t="s">
        <v>73</v>
      </c>
      <c r="E633" s="10" t="s">
        <v>26</v>
      </c>
      <c r="F633" s="6">
        <v>-8.2</v>
      </c>
      <c r="G633" s="23" t="s">
        <v>290</v>
      </c>
      <c r="H633" s="12"/>
    </row>
    <row r="634" ht="15.75" hidden="1" customHeight="1">
      <c r="A634" s="9">
        <v>45339.0</v>
      </c>
      <c r="B634" s="10" t="s">
        <v>7</v>
      </c>
      <c r="C634" s="33" t="s">
        <v>302</v>
      </c>
      <c r="D634" s="10" t="s">
        <v>73</v>
      </c>
      <c r="E634" s="10" t="s">
        <v>26</v>
      </c>
      <c r="F634" s="6">
        <v>27.96</v>
      </c>
      <c r="G634" s="23" t="s">
        <v>290</v>
      </c>
      <c r="H634" s="12"/>
    </row>
    <row r="635" ht="15.75" hidden="1" customHeight="1">
      <c r="A635" s="9">
        <v>45351.0</v>
      </c>
      <c r="B635" s="10" t="s">
        <v>7</v>
      </c>
      <c r="C635" s="33" t="s">
        <v>272</v>
      </c>
      <c r="D635" s="10" t="s">
        <v>76</v>
      </c>
      <c r="E635" s="46" t="s">
        <v>10</v>
      </c>
      <c r="F635" s="10">
        <v>-19.9</v>
      </c>
      <c r="G635" s="23" t="s">
        <v>290</v>
      </c>
      <c r="H635" s="12"/>
    </row>
    <row r="636" ht="15.75" hidden="1" customHeight="1">
      <c r="A636" s="9">
        <v>45360.0</v>
      </c>
      <c r="B636" s="10" t="s">
        <v>7</v>
      </c>
      <c r="C636" s="10" t="s">
        <v>15</v>
      </c>
      <c r="D636" s="10" t="s">
        <v>16</v>
      </c>
      <c r="E636" s="10" t="s">
        <v>17</v>
      </c>
      <c r="F636" s="23">
        <f> SUM( INDIRECT("$G"&amp;MATCH($G636, $G$1:$G951, 0)) : INDIRECT("$F"&amp;ROW() - 1) ) * -1</f>
        <v>1192.3</v>
      </c>
      <c r="G636" s="23" t="s">
        <v>290</v>
      </c>
      <c r="H636" s="14"/>
    </row>
    <row r="637" ht="15.75" hidden="1" customHeight="1">
      <c r="A637" s="15"/>
      <c r="B637" s="15"/>
      <c r="C637" s="15"/>
      <c r="D637" s="15"/>
      <c r="E637" s="15"/>
      <c r="F637" s="15"/>
      <c r="G637" s="15"/>
    </row>
    <row r="638" ht="15.75" hidden="1" customHeight="1">
      <c r="A638" s="16"/>
      <c r="B638" s="16"/>
      <c r="C638" s="16"/>
      <c r="D638" s="16"/>
      <c r="E638" s="16"/>
      <c r="F638" s="16"/>
      <c r="G638" s="16"/>
    </row>
    <row r="639" ht="15.75" hidden="1" customHeight="1">
      <c r="A639" s="17"/>
      <c r="B639" s="17"/>
      <c r="C639" s="17"/>
      <c r="D639" s="17"/>
      <c r="E639" s="17"/>
      <c r="F639" s="17"/>
      <c r="G639" s="17"/>
    </row>
    <row r="640" ht="15.75" hidden="1" customHeight="1">
      <c r="A640" s="9">
        <v>45356.0</v>
      </c>
      <c r="B640" s="10" t="s">
        <v>7</v>
      </c>
      <c r="C640" s="10" t="s">
        <v>303</v>
      </c>
      <c r="D640" s="10" t="s">
        <v>304</v>
      </c>
      <c r="E640" s="10" t="s">
        <v>17</v>
      </c>
      <c r="F640" s="10">
        <v>3.73</v>
      </c>
      <c r="G640" s="23" t="s">
        <v>305</v>
      </c>
      <c r="H640" s="22" t="s">
        <v>54</v>
      </c>
    </row>
    <row r="641" ht="15.75" hidden="1" customHeight="1">
      <c r="A641" s="9">
        <v>45361.0</v>
      </c>
      <c r="B641" s="10" t="s">
        <v>7</v>
      </c>
      <c r="C641" s="33" t="s">
        <v>306</v>
      </c>
      <c r="D641" s="10" t="s">
        <v>73</v>
      </c>
      <c r="E641" s="10" t="s">
        <v>26</v>
      </c>
      <c r="F641" s="6">
        <v>-299.73</v>
      </c>
      <c r="G641" s="23" t="s">
        <v>305</v>
      </c>
      <c r="H641" s="12"/>
    </row>
    <row r="642" ht="15.75" hidden="1" customHeight="1">
      <c r="A642" s="9">
        <v>45361.0</v>
      </c>
      <c r="B642" s="10" t="s">
        <v>7</v>
      </c>
      <c r="C642" s="33" t="s">
        <v>307</v>
      </c>
      <c r="D642" s="10" t="s">
        <v>73</v>
      </c>
      <c r="E642" s="10" t="s">
        <v>26</v>
      </c>
      <c r="F642" s="10">
        <v>-49.38</v>
      </c>
      <c r="G642" s="23" t="s">
        <v>305</v>
      </c>
      <c r="H642" s="12"/>
    </row>
    <row r="643" ht="15.75" hidden="1" customHeight="1">
      <c r="A643" s="9">
        <v>45363.0</v>
      </c>
      <c r="B643" s="10" t="s">
        <v>7</v>
      </c>
      <c r="C643" s="33" t="s">
        <v>191</v>
      </c>
      <c r="D643" s="10" t="s">
        <v>73</v>
      </c>
      <c r="E643" s="10" t="s">
        <v>26</v>
      </c>
      <c r="F643" s="10">
        <v>-8.2</v>
      </c>
      <c r="G643" s="23" t="s">
        <v>305</v>
      </c>
      <c r="H643" s="12"/>
    </row>
    <row r="644" ht="15.75" hidden="1" customHeight="1">
      <c r="A644" s="9">
        <v>45363.0</v>
      </c>
      <c r="B644" s="35" t="s">
        <v>7</v>
      </c>
      <c r="C644" s="31" t="s">
        <v>191</v>
      </c>
      <c r="D644" s="10" t="s">
        <v>73</v>
      </c>
      <c r="E644" s="10" t="s">
        <v>26</v>
      </c>
      <c r="F644" s="35">
        <v>-5.0</v>
      </c>
      <c r="G644" s="47" t="s">
        <v>305</v>
      </c>
      <c r="H644" s="12"/>
    </row>
    <row r="645" ht="15.75" hidden="1" customHeight="1">
      <c r="A645" s="9">
        <v>45363.0</v>
      </c>
      <c r="B645" s="10" t="s">
        <v>7</v>
      </c>
      <c r="C645" s="33" t="s">
        <v>135</v>
      </c>
      <c r="D645" s="10" t="s">
        <v>73</v>
      </c>
      <c r="E645" s="10" t="s">
        <v>26</v>
      </c>
      <c r="F645" s="10">
        <v>-42.99</v>
      </c>
      <c r="G645" s="23" t="s">
        <v>305</v>
      </c>
      <c r="H645" s="12"/>
    </row>
    <row r="646" ht="15.75" hidden="1" customHeight="1">
      <c r="A646" s="9">
        <v>45364.0</v>
      </c>
      <c r="B646" s="10" t="s">
        <v>7</v>
      </c>
      <c r="C646" s="33" t="s">
        <v>308</v>
      </c>
      <c r="D646" s="10" t="s">
        <v>73</v>
      </c>
      <c r="E646" s="10" t="s">
        <v>26</v>
      </c>
      <c r="F646" s="10">
        <v>-100.37</v>
      </c>
      <c r="G646" s="23" t="s">
        <v>305</v>
      </c>
      <c r="H646" s="12"/>
    </row>
    <row r="647" ht="15.75" hidden="1" customHeight="1">
      <c r="A647" s="9">
        <v>45364.0</v>
      </c>
      <c r="B647" s="10" t="s">
        <v>7</v>
      </c>
      <c r="C647" s="33" t="s">
        <v>185</v>
      </c>
      <c r="D647" s="10" t="s">
        <v>73</v>
      </c>
      <c r="E647" s="10" t="s">
        <v>26</v>
      </c>
      <c r="F647" s="33">
        <v>-44.94</v>
      </c>
      <c r="G647" s="23" t="s">
        <v>305</v>
      </c>
      <c r="H647" s="12"/>
    </row>
    <row r="648" ht="15.75" hidden="1" customHeight="1">
      <c r="A648" s="9">
        <v>45365.0</v>
      </c>
      <c r="B648" s="10" t="s">
        <v>7</v>
      </c>
      <c r="C648" s="33" t="s">
        <v>185</v>
      </c>
      <c r="D648" s="10" t="s">
        <v>73</v>
      </c>
      <c r="E648" s="10" t="s">
        <v>26</v>
      </c>
      <c r="F648" s="33">
        <v>-48.99</v>
      </c>
      <c r="G648" s="23" t="s">
        <v>305</v>
      </c>
      <c r="H648" s="12"/>
    </row>
    <row r="649" ht="15.75" hidden="1" customHeight="1">
      <c r="A649" s="9">
        <v>45365.0</v>
      </c>
      <c r="B649" s="10" t="s">
        <v>7</v>
      </c>
      <c r="C649" s="33" t="s">
        <v>309</v>
      </c>
      <c r="D649" s="10" t="s">
        <v>73</v>
      </c>
      <c r="E649" s="10" t="s">
        <v>26</v>
      </c>
      <c r="F649" s="33">
        <v>-114.61</v>
      </c>
      <c r="G649" s="23" t="s">
        <v>305</v>
      </c>
      <c r="H649" s="12"/>
    </row>
    <row r="650" ht="15.75" hidden="1" customHeight="1">
      <c r="A650" s="9">
        <v>45366.0</v>
      </c>
      <c r="B650" s="10" t="s">
        <v>7</v>
      </c>
      <c r="C650" s="33" t="s">
        <v>135</v>
      </c>
      <c r="D650" s="10" t="s">
        <v>73</v>
      </c>
      <c r="E650" s="10" t="s">
        <v>26</v>
      </c>
      <c r="F650" s="33">
        <v>-7.33</v>
      </c>
      <c r="G650" s="23" t="s">
        <v>305</v>
      </c>
      <c r="H650" s="12"/>
    </row>
    <row r="651" ht="15.75" hidden="1" customHeight="1">
      <c r="A651" s="9">
        <v>45366.0</v>
      </c>
      <c r="B651" s="10" t="s">
        <v>7</v>
      </c>
      <c r="C651" s="33" t="s">
        <v>135</v>
      </c>
      <c r="D651" s="10" t="s">
        <v>73</v>
      </c>
      <c r="E651" s="10" t="s">
        <v>26</v>
      </c>
      <c r="F651" s="33">
        <v>-66.88</v>
      </c>
      <c r="G651" s="23" t="s">
        <v>305</v>
      </c>
      <c r="H651" s="12"/>
    </row>
    <row r="652" ht="15.75" hidden="1" customHeight="1">
      <c r="A652" s="9">
        <v>45366.0</v>
      </c>
      <c r="B652" s="10" t="s">
        <v>7</v>
      </c>
      <c r="C652" s="33" t="s">
        <v>135</v>
      </c>
      <c r="D652" s="10" t="s">
        <v>73</v>
      </c>
      <c r="E652" s="10" t="s">
        <v>26</v>
      </c>
      <c r="F652" s="33">
        <v>-27.68</v>
      </c>
      <c r="G652" s="23" t="s">
        <v>305</v>
      </c>
      <c r="H652" s="12"/>
    </row>
    <row r="653" ht="15.75" hidden="1" customHeight="1">
      <c r="A653" s="9">
        <v>45374.0</v>
      </c>
      <c r="B653" s="10" t="s">
        <v>7</v>
      </c>
      <c r="C653" s="33" t="s">
        <v>187</v>
      </c>
      <c r="D653" s="10" t="s">
        <v>73</v>
      </c>
      <c r="E653" s="10" t="s">
        <v>26</v>
      </c>
      <c r="F653" s="33">
        <v>-16.18</v>
      </c>
      <c r="G653" s="23" t="s">
        <v>305</v>
      </c>
      <c r="H653" s="12"/>
    </row>
    <row r="654" ht="15.75" hidden="1" customHeight="1">
      <c r="A654" s="9">
        <v>45382.0</v>
      </c>
      <c r="B654" s="10" t="s">
        <v>7</v>
      </c>
      <c r="C654" s="33" t="s">
        <v>310</v>
      </c>
      <c r="D654" s="10" t="s">
        <v>73</v>
      </c>
      <c r="E654" s="10" t="s">
        <v>26</v>
      </c>
      <c r="F654" s="33">
        <v>-20.0</v>
      </c>
      <c r="G654" s="23" t="s">
        <v>305</v>
      </c>
      <c r="H654" s="12"/>
    </row>
    <row r="655" ht="15.75" hidden="1" customHeight="1">
      <c r="A655" s="9">
        <v>45392.0</v>
      </c>
      <c r="B655" s="10" t="s">
        <v>7</v>
      </c>
      <c r="C655" s="10" t="s">
        <v>15</v>
      </c>
      <c r="D655" s="10" t="s">
        <v>16</v>
      </c>
      <c r="E655" s="10" t="s">
        <v>17</v>
      </c>
      <c r="F655" s="23">
        <f> SUM( INDIRECT("$G"&amp;MATCH($G655, $G$1:$G951, 0)) : INDIRECT("$F"&amp;ROW() - 1) ) * -1</f>
        <v>848.55</v>
      </c>
      <c r="G655" s="23" t="s">
        <v>305</v>
      </c>
      <c r="H655" s="14"/>
    </row>
    <row r="656" ht="15.75" hidden="1" customHeight="1">
      <c r="A656" s="15"/>
      <c r="B656" s="15"/>
      <c r="C656" s="15"/>
      <c r="D656" s="15"/>
      <c r="E656" s="15"/>
      <c r="F656" s="15"/>
      <c r="G656" s="15"/>
    </row>
    <row r="657" ht="15.75" hidden="1" customHeight="1">
      <c r="A657" s="16"/>
      <c r="B657" s="16"/>
      <c r="C657" s="16"/>
      <c r="D657" s="16"/>
      <c r="E657" s="16"/>
      <c r="F657" s="16"/>
      <c r="G657" s="16"/>
    </row>
    <row r="658" ht="15.75" hidden="1" customHeight="1">
      <c r="A658" s="17"/>
      <c r="B658" s="17"/>
      <c r="C658" s="17"/>
      <c r="D658" s="17"/>
      <c r="E658" s="17"/>
      <c r="F658" s="17"/>
      <c r="G658" s="17"/>
    </row>
    <row r="659" ht="15.75" hidden="1" customHeight="1">
      <c r="A659" s="9">
        <v>45390.0</v>
      </c>
      <c r="B659" s="10" t="s">
        <v>7</v>
      </c>
      <c r="C659" s="6" t="s">
        <v>310</v>
      </c>
      <c r="D659" s="10" t="s">
        <v>73</v>
      </c>
      <c r="E659" s="10" t="s">
        <v>26</v>
      </c>
      <c r="F659" s="10">
        <v>-20.0</v>
      </c>
      <c r="G659" s="23" t="s">
        <v>311</v>
      </c>
      <c r="H659" s="22" t="s">
        <v>67</v>
      </c>
    </row>
    <row r="660" ht="15.75" hidden="1" customHeight="1">
      <c r="A660" s="9">
        <v>45390.0</v>
      </c>
      <c r="B660" s="10" t="s">
        <v>7</v>
      </c>
      <c r="C660" s="31" t="s">
        <v>191</v>
      </c>
      <c r="D660" s="10" t="s">
        <v>73</v>
      </c>
      <c r="E660" s="10" t="s">
        <v>26</v>
      </c>
      <c r="F660" s="10">
        <v>-7.0</v>
      </c>
      <c r="G660" s="23" t="s">
        <v>311</v>
      </c>
      <c r="H660" s="12"/>
    </row>
    <row r="661" ht="15.75" hidden="1" customHeight="1">
      <c r="A661" s="9">
        <v>45390.0</v>
      </c>
      <c r="B661" s="10" t="s">
        <v>7</v>
      </c>
      <c r="C661" s="31" t="s">
        <v>191</v>
      </c>
      <c r="D661" s="10" t="s">
        <v>73</v>
      </c>
      <c r="E661" s="10" t="s">
        <v>26</v>
      </c>
      <c r="F661" s="10">
        <v>-6.88</v>
      </c>
      <c r="G661" s="23" t="s">
        <v>311</v>
      </c>
      <c r="H661" s="12"/>
    </row>
    <row r="662" ht="15.75" hidden="1" customHeight="1">
      <c r="A662" s="9">
        <v>45391.0</v>
      </c>
      <c r="B662" s="10" t="s">
        <v>7</v>
      </c>
      <c r="C662" s="31" t="s">
        <v>191</v>
      </c>
      <c r="D662" s="10" t="s">
        <v>73</v>
      </c>
      <c r="E662" s="10" t="s">
        <v>26</v>
      </c>
      <c r="F662" s="10">
        <v>-9.2</v>
      </c>
      <c r="G662" s="23" t="s">
        <v>311</v>
      </c>
      <c r="H662" s="12"/>
    </row>
    <row r="663" ht="15.75" hidden="1" customHeight="1">
      <c r="A663" s="9">
        <v>45391.0</v>
      </c>
      <c r="B663" s="10" t="s">
        <v>7</v>
      </c>
      <c r="C663" s="31" t="s">
        <v>191</v>
      </c>
      <c r="D663" s="10" t="s">
        <v>73</v>
      </c>
      <c r="E663" s="10" t="s">
        <v>26</v>
      </c>
      <c r="F663" s="10">
        <v>-7.1</v>
      </c>
      <c r="G663" s="23" t="s">
        <v>311</v>
      </c>
      <c r="H663" s="12"/>
    </row>
    <row r="664" ht="15.75" hidden="1" customHeight="1">
      <c r="A664" s="9">
        <v>45392.0</v>
      </c>
      <c r="B664" s="10" t="s">
        <v>7</v>
      </c>
      <c r="C664" s="33" t="s">
        <v>312</v>
      </c>
      <c r="D664" s="10" t="s">
        <v>73</v>
      </c>
      <c r="E664" s="10" t="s">
        <v>26</v>
      </c>
      <c r="F664" s="10">
        <v>-49.38</v>
      </c>
      <c r="G664" s="23" t="s">
        <v>311</v>
      </c>
      <c r="H664" s="12"/>
    </row>
    <row r="665" ht="15.75" hidden="1" customHeight="1">
      <c r="A665" s="9">
        <v>45392.0</v>
      </c>
      <c r="B665" s="10" t="s">
        <v>7</v>
      </c>
      <c r="C665" s="31" t="s">
        <v>191</v>
      </c>
      <c r="D665" s="10" t="s">
        <v>73</v>
      </c>
      <c r="E665" s="10" t="s">
        <v>26</v>
      </c>
      <c r="F665" s="10">
        <v>-7.1</v>
      </c>
      <c r="G665" s="23" t="s">
        <v>311</v>
      </c>
      <c r="H665" s="12"/>
    </row>
    <row r="666" ht="15.75" hidden="1" customHeight="1">
      <c r="A666" s="9">
        <v>45393.0</v>
      </c>
      <c r="B666" s="10" t="s">
        <v>7</v>
      </c>
      <c r="C666" s="31" t="s">
        <v>191</v>
      </c>
      <c r="D666" s="10" t="s">
        <v>73</v>
      </c>
      <c r="E666" s="10" t="s">
        <v>26</v>
      </c>
      <c r="F666" s="10">
        <v>-6.1</v>
      </c>
      <c r="G666" s="23" t="s">
        <v>311</v>
      </c>
      <c r="H666" s="12"/>
    </row>
    <row r="667" ht="15.75" hidden="1" customHeight="1">
      <c r="A667" s="9">
        <v>45393.0</v>
      </c>
      <c r="B667" s="10" t="s">
        <v>7</v>
      </c>
      <c r="C667" s="31" t="s">
        <v>191</v>
      </c>
      <c r="D667" s="10" t="s">
        <v>73</v>
      </c>
      <c r="E667" s="10" t="s">
        <v>26</v>
      </c>
      <c r="F667" s="10">
        <v>-6.4</v>
      </c>
      <c r="G667" s="23" t="s">
        <v>311</v>
      </c>
      <c r="H667" s="12"/>
    </row>
    <row r="668" ht="15.75" hidden="1" customHeight="1">
      <c r="A668" s="9">
        <v>45393.0</v>
      </c>
      <c r="B668" s="10" t="s">
        <v>7</v>
      </c>
      <c r="C668" s="31" t="s">
        <v>191</v>
      </c>
      <c r="D668" s="10" t="s">
        <v>73</v>
      </c>
      <c r="E668" s="10" t="s">
        <v>26</v>
      </c>
      <c r="F668" s="10">
        <v>-6.71</v>
      </c>
      <c r="G668" s="23" t="s">
        <v>311</v>
      </c>
      <c r="H668" s="12"/>
    </row>
    <row r="669" ht="15.75" hidden="1" customHeight="1">
      <c r="A669" s="9">
        <v>45393.0</v>
      </c>
      <c r="B669" s="10" t="s">
        <v>7</v>
      </c>
      <c r="C669" s="31" t="s">
        <v>191</v>
      </c>
      <c r="D669" s="10" t="s">
        <v>73</v>
      </c>
      <c r="E669" s="10" t="s">
        <v>26</v>
      </c>
      <c r="F669" s="10">
        <v>-11.9</v>
      </c>
      <c r="G669" s="23" t="s">
        <v>311</v>
      </c>
      <c r="H669" s="12"/>
    </row>
    <row r="670" ht="15.75" hidden="1" customHeight="1">
      <c r="A670" s="9">
        <v>45394.0</v>
      </c>
      <c r="B670" s="10" t="s">
        <v>7</v>
      </c>
      <c r="C670" s="31" t="s">
        <v>313</v>
      </c>
      <c r="D670" s="10" t="s">
        <v>73</v>
      </c>
      <c r="E670" s="10" t="s">
        <v>26</v>
      </c>
      <c r="F670" s="10">
        <v>-37.48</v>
      </c>
      <c r="G670" s="23" t="s">
        <v>311</v>
      </c>
      <c r="H670" s="12"/>
    </row>
    <row r="671" ht="15.75" hidden="1" customHeight="1">
      <c r="A671" s="9">
        <v>45395.0</v>
      </c>
      <c r="B671" s="10" t="s">
        <v>7</v>
      </c>
      <c r="C671" s="33" t="s">
        <v>314</v>
      </c>
      <c r="D671" s="10" t="s">
        <v>73</v>
      </c>
      <c r="E671" s="10" t="s">
        <v>26</v>
      </c>
      <c r="F671" s="10">
        <v>-100.35</v>
      </c>
      <c r="G671" s="23" t="s">
        <v>311</v>
      </c>
      <c r="H671" s="12"/>
    </row>
    <row r="672" ht="15.75" hidden="1" customHeight="1">
      <c r="A672" s="9">
        <v>45395.0</v>
      </c>
      <c r="B672" s="10" t="s">
        <v>7</v>
      </c>
      <c r="C672" s="33" t="s">
        <v>191</v>
      </c>
      <c r="D672" s="10" t="s">
        <v>73</v>
      </c>
      <c r="E672" s="10" t="s">
        <v>26</v>
      </c>
      <c r="F672" s="10">
        <v>-14.5</v>
      </c>
      <c r="G672" s="23" t="s">
        <v>311</v>
      </c>
      <c r="H672" s="12"/>
    </row>
    <row r="673" ht="15.75" hidden="1" customHeight="1">
      <c r="A673" s="9">
        <v>45395.0</v>
      </c>
      <c r="B673" s="10" t="s">
        <v>7</v>
      </c>
      <c r="C673" s="33" t="s">
        <v>191</v>
      </c>
      <c r="D673" s="10" t="s">
        <v>73</v>
      </c>
      <c r="E673" s="10" t="s">
        <v>26</v>
      </c>
      <c r="F673" s="10">
        <v>-12.0</v>
      </c>
      <c r="G673" s="23" t="s">
        <v>311</v>
      </c>
      <c r="H673" s="12"/>
    </row>
    <row r="674" ht="15.75" hidden="1" customHeight="1">
      <c r="A674" s="9">
        <v>45395.0</v>
      </c>
      <c r="B674" s="10" t="s">
        <v>7</v>
      </c>
      <c r="C674" s="33" t="s">
        <v>135</v>
      </c>
      <c r="D674" s="10" t="s">
        <v>73</v>
      </c>
      <c r="E674" s="10" t="s">
        <v>26</v>
      </c>
      <c r="F674" s="10">
        <v>-19.97</v>
      </c>
      <c r="G674" s="23" t="s">
        <v>311</v>
      </c>
      <c r="H674" s="12"/>
    </row>
    <row r="675" ht="15.75" hidden="1" customHeight="1">
      <c r="A675" s="9">
        <v>45396.0</v>
      </c>
      <c r="B675" s="10" t="s">
        <v>7</v>
      </c>
      <c r="C675" s="33" t="s">
        <v>315</v>
      </c>
      <c r="D675" s="10" t="s">
        <v>73</v>
      </c>
      <c r="E675" s="10" t="s">
        <v>26</v>
      </c>
      <c r="F675" s="33">
        <v>-114.61</v>
      </c>
      <c r="G675" s="23" t="s">
        <v>311</v>
      </c>
      <c r="H675" s="12"/>
    </row>
    <row r="676" ht="15.75" hidden="1" customHeight="1">
      <c r="A676" s="9">
        <v>45396.0</v>
      </c>
      <c r="B676" s="10" t="s">
        <v>7</v>
      </c>
      <c r="C676" s="33" t="s">
        <v>135</v>
      </c>
      <c r="D676" s="10" t="s">
        <v>73</v>
      </c>
      <c r="E676" s="10" t="s">
        <v>26</v>
      </c>
      <c r="F676" s="33">
        <v>-38.88</v>
      </c>
      <c r="G676" s="23" t="s">
        <v>311</v>
      </c>
      <c r="H676" s="12"/>
    </row>
    <row r="677" ht="15.75" hidden="1" customHeight="1">
      <c r="A677" s="9">
        <v>45398.0</v>
      </c>
      <c r="B677" s="10" t="s">
        <v>7</v>
      </c>
      <c r="C677" s="33" t="s">
        <v>191</v>
      </c>
      <c r="D677" s="10" t="s">
        <v>73</v>
      </c>
      <c r="E677" s="10" t="s">
        <v>26</v>
      </c>
      <c r="F677" s="33">
        <v>-14.6</v>
      </c>
      <c r="G677" s="23" t="s">
        <v>311</v>
      </c>
      <c r="H677" s="12"/>
    </row>
    <row r="678" ht="15.75" hidden="1" customHeight="1">
      <c r="A678" s="9">
        <v>45399.0</v>
      </c>
      <c r="B678" s="10" t="s">
        <v>7</v>
      </c>
      <c r="C678" s="33" t="s">
        <v>191</v>
      </c>
      <c r="D678" s="10" t="s">
        <v>73</v>
      </c>
      <c r="E678" s="10" t="s">
        <v>26</v>
      </c>
      <c r="F678" s="33">
        <v>-8.8</v>
      </c>
      <c r="G678" s="23" t="s">
        <v>311</v>
      </c>
      <c r="H678" s="12"/>
    </row>
    <row r="679" ht="15.75" hidden="1" customHeight="1">
      <c r="A679" s="9">
        <v>45403.0</v>
      </c>
      <c r="B679" s="10" t="s">
        <v>7</v>
      </c>
      <c r="C679" s="33" t="s">
        <v>191</v>
      </c>
      <c r="D679" s="10" t="s">
        <v>73</v>
      </c>
      <c r="E679" s="10" t="s">
        <v>26</v>
      </c>
      <c r="F679" s="33">
        <v>-13.4</v>
      </c>
      <c r="G679" s="23" t="s">
        <v>311</v>
      </c>
      <c r="H679" s="12"/>
    </row>
    <row r="680" ht="15.75" hidden="1" customHeight="1">
      <c r="A680" s="9">
        <v>45404.0</v>
      </c>
      <c r="B680" s="10" t="s">
        <v>7</v>
      </c>
      <c r="C680" s="33" t="s">
        <v>191</v>
      </c>
      <c r="D680" s="10" t="s">
        <v>73</v>
      </c>
      <c r="E680" s="10" t="s">
        <v>26</v>
      </c>
      <c r="F680" s="33">
        <v>-8.2</v>
      </c>
      <c r="G680" s="23" t="s">
        <v>311</v>
      </c>
      <c r="H680" s="12"/>
    </row>
    <row r="681" ht="15.75" hidden="1" customHeight="1">
      <c r="A681" s="9">
        <v>45404.0</v>
      </c>
      <c r="B681" s="10" t="s">
        <v>7</v>
      </c>
      <c r="C681" s="33" t="s">
        <v>191</v>
      </c>
      <c r="D681" s="10" t="s">
        <v>73</v>
      </c>
      <c r="E681" s="10" t="s">
        <v>26</v>
      </c>
      <c r="F681" s="33">
        <v>-5.0</v>
      </c>
      <c r="G681" s="23" t="s">
        <v>311</v>
      </c>
      <c r="H681" s="12"/>
    </row>
    <row r="682" ht="15.75" hidden="1" customHeight="1">
      <c r="A682" s="9">
        <v>45405.0</v>
      </c>
      <c r="B682" s="10" t="s">
        <v>7</v>
      </c>
      <c r="C682" s="33" t="s">
        <v>191</v>
      </c>
      <c r="D682" s="10" t="s">
        <v>73</v>
      </c>
      <c r="E682" s="10" t="s">
        <v>26</v>
      </c>
      <c r="F682" s="33">
        <v>-5.2</v>
      </c>
      <c r="G682" s="23" t="s">
        <v>311</v>
      </c>
      <c r="H682" s="12"/>
    </row>
    <row r="683" ht="15.75" hidden="1" customHeight="1">
      <c r="A683" s="9">
        <v>45405.0</v>
      </c>
      <c r="B683" s="10" t="s">
        <v>7</v>
      </c>
      <c r="C683" s="33" t="s">
        <v>191</v>
      </c>
      <c r="D683" s="10" t="s">
        <v>73</v>
      </c>
      <c r="E683" s="10" t="s">
        <v>26</v>
      </c>
      <c r="F683" s="33">
        <v>-13.5</v>
      </c>
      <c r="G683" s="23" t="s">
        <v>311</v>
      </c>
      <c r="H683" s="12"/>
    </row>
    <row r="684" ht="15.75" hidden="1" customHeight="1">
      <c r="A684" s="9">
        <v>45405.0</v>
      </c>
      <c r="B684" s="10" t="s">
        <v>7</v>
      </c>
      <c r="C684" s="33" t="s">
        <v>191</v>
      </c>
      <c r="D684" s="10" t="s">
        <v>73</v>
      </c>
      <c r="E684" s="10" t="s">
        <v>26</v>
      </c>
      <c r="F684" s="33">
        <v>-7.8</v>
      </c>
      <c r="G684" s="23" t="s">
        <v>311</v>
      </c>
      <c r="H684" s="12"/>
    </row>
    <row r="685" ht="15.75" hidden="1" customHeight="1">
      <c r="A685" s="9">
        <v>45406.0</v>
      </c>
      <c r="B685" s="10" t="s">
        <v>7</v>
      </c>
      <c r="C685" s="33" t="s">
        <v>191</v>
      </c>
      <c r="D685" s="10" t="s">
        <v>73</v>
      </c>
      <c r="E685" s="10" t="s">
        <v>26</v>
      </c>
      <c r="F685" s="33">
        <v>-6.75</v>
      </c>
      <c r="G685" s="23" t="s">
        <v>311</v>
      </c>
      <c r="H685" s="12"/>
    </row>
    <row r="686" ht="15.75" hidden="1" customHeight="1">
      <c r="A686" s="9">
        <v>45406.0</v>
      </c>
      <c r="B686" s="10" t="s">
        <v>7</v>
      </c>
      <c r="C686" s="33" t="s">
        <v>135</v>
      </c>
      <c r="D686" s="10" t="s">
        <v>73</v>
      </c>
      <c r="E686" s="10" t="s">
        <v>26</v>
      </c>
      <c r="F686" s="33">
        <v>-39.9</v>
      </c>
      <c r="G686" s="23" t="s">
        <v>311</v>
      </c>
      <c r="H686" s="12"/>
    </row>
    <row r="687" ht="15.75" hidden="1" customHeight="1">
      <c r="A687" s="9">
        <v>45407.0</v>
      </c>
      <c r="B687" s="10" t="s">
        <v>7</v>
      </c>
      <c r="C687" s="33" t="s">
        <v>135</v>
      </c>
      <c r="D687" s="10" t="s">
        <v>73</v>
      </c>
      <c r="E687" s="10" t="s">
        <v>26</v>
      </c>
      <c r="F687" s="33">
        <v>-18.97</v>
      </c>
      <c r="G687" s="23" t="s">
        <v>311</v>
      </c>
      <c r="H687" s="12"/>
    </row>
    <row r="688" ht="15.75" hidden="1" customHeight="1">
      <c r="A688" s="9">
        <v>45408.0</v>
      </c>
      <c r="B688" s="10" t="s">
        <v>7</v>
      </c>
      <c r="C688" s="33" t="s">
        <v>135</v>
      </c>
      <c r="D688" s="10" t="s">
        <v>73</v>
      </c>
      <c r="E688" s="10" t="s">
        <v>26</v>
      </c>
      <c r="F688" s="33">
        <v>-22.97</v>
      </c>
      <c r="G688" s="23" t="s">
        <v>311</v>
      </c>
      <c r="H688" s="12"/>
    </row>
    <row r="689" ht="15.75" hidden="1" customHeight="1">
      <c r="A689" s="9">
        <v>45408.0</v>
      </c>
      <c r="B689" s="10" t="s">
        <v>7</v>
      </c>
      <c r="C689" s="33" t="s">
        <v>135</v>
      </c>
      <c r="D689" s="10" t="s">
        <v>73</v>
      </c>
      <c r="E689" s="10" t="s">
        <v>26</v>
      </c>
      <c r="F689" s="33">
        <v>-23.47</v>
      </c>
      <c r="G689" s="23" t="s">
        <v>311</v>
      </c>
      <c r="H689" s="12"/>
    </row>
    <row r="690" ht="15.75" hidden="1" customHeight="1">
      <c r="A690" s="9">
        <v>45409.0</v>
      </c>
      <c r="B690" s="10" t="s">
        <v>7</v>
      </c>
      <c r="C690" s="33" t="s">
        <v>191</v>
      </c>
      <c r="D690" s="10" t="s">
        <v>73</v>
      </c>
      <c r="E690" s="10" t="s">
        <v>26</v>
      </c>
      <c r="F690" s="33">
        <v>-11.2</v>
      </c>
      <c r="G690" s="23" t="s">
        <v>311</v>
      </c>
      <c r="H690" s="12"/>
    </row>
    <row r="691" ht="15.75" hidden="1" customHeight="1">
      <c r="A691" s="9">
        <v>45409.0</v>
      </c>
      <c r="B691" s="10" t="s">
        <v>7</v>
      </c>
      <c r="C691" s="33" t="s">
        <v>191</v>
      </c>
      <c r="D691" s="10" t="s">
        <v>73</v>
      </c>
      <c r="E691" s="10" t="s">
        <v>26</v>
      </c>
      <c r="F691" s="33">
        <v>-14.85</v>
      </c>
      <c r="G691" s="23" t="s">
        <v>311</v>
      </c>
      <c r="H691" s="12"/>
    </row>
    <row r="692" ht="15.75" hidden="1" customHeight="1">
      <c r="A692" s="9">
        <v>45409.0</v>
      </c>
      <c r="B692" s="10" t="s">
        <v>7</v>
      </c>
      <c r="C692" s="33" t="s">
        <v>191</v>
      </c>
      <c r="D692" s="10" t="s">
        <v>73</v>
      </c>
      <c r="E692" s="10" t="s">
        <v>26</v>
      </c>
      <c r="F692" s="33">
        <v>-7.7</v>
      </c>
      <c r="G692" s="23" t="s">
        <v>311</v>
      </c>
      <c r="H692" s="12"/>
    </row>
    <row r="693" ht="15.75" hidden="1" customHeight="1">
      <c r="A693" s="9">
        <v>45409.0</v>
      </c>
      <c r="B693" s="10" t="s">
        <v>7</v>
      </c>
      <c r="C693" s="33" t="s">
        <v>191</v>
      </c>
      <c r="D693" s="10" t="s">
        <v>73</v>
      </c>
      <c r="E693" s="10" t="s">
        <v>26</v>
      </c>
      <c r="F693" s="33">
        <v>-9.6</v>
      </c>
      <c r="G693" s="23" t="s">
        <v>311</v>
      </c>
      <c r="H693" s="12"/>
    </row>
    <row r="694" ht="15.75" hidden="1" customHeight="1">
      <c r="A694" s="9">
        <v>45409.0</v>
      </c>
      <c r="B694" s="10" t="s">
        <v>7</v>
      </c>
      <c r="C694" s="33" t="s">
        <v>191</v>
      </c>
      <c r="D694" s="10" t="s">
        <v>73</v>
      </c>
      <c r="E694" s="10" t="s">
        <v>26</v>
      </c>
      <c r="F694" s="33">
        <v>-5.7</v>
      </c>
      <c r="G694" s="23" t="s">
        <v>311</v>
      </c>
      <c r="H694" s="12"/>
    </row>
    <row r="695" ht="15.75" hidden="1" customHeight="1">
      <c r="A695" s="9">
        <v>45410.0</v>
      </c>
      <c r="B695" s="10" t="s">
        <v>7</v>
      </c>
      <c r="C695" s="33" t="s">
        <v>191</v>
      </c>
      <c r="D695" s="10" t="s">
        <v>73</v>
      </c>
      <c r="E695" s="10" t="s">
        <v>26</v>
      </c>
      <c r="F695" s="33">
        <v>-5.7</v>
      </c>
      <c r="G695" s="23" t="s">
        <v>311</v>
      </c>
      <c r="H695" s="12"/>
    </row>
    <row r="696" ht="15.75" hidden="1" customHeight="1">
      <c r="A696" s="9">
        <v>45410.0</v>
      </c>
      <c r="B696" s="10" t="s">
        <v>7</v>
      </c>
      <c r="C696" s="33" t="s">
        <v>191</v>
      </c>
      <c r="D696" s="10" t="s">
        <v>73</v>
      </c>
      <c r="E696" s="10" t="s">
        <v>26</v>
      </c>
      <c r="F696" s="33">
        <v>-5.7</v>
      </c>
      <c r="G696" s="23" t="s">
        <v>311</v>
      </c>
      <c r="H696" s="12"/>
    </row>
    <row r="697" ht="15.75" hidden="1" customHeight="1">
      <c r="A697" s="9">
        <v>45410.0</v>
      </c>
      <c r="B697" s="10" t="s">
        <v>7</v>
      </c>
      <c r="C697" s="33" t="s">
        <v>191</v>
      </c>
      <c r="D697" s="10" t="s">
        <v>73</v>
      </c>
      <c r="E697" s="10" t="s">
        <v>26</v>
      </c>
      <c r="F697" s="33">
        <v>-12.7</v>
      </c>
      <c r="G697" s="23" t="s">
        <v>311</v>
      </c>
      <c r="H697" s="12"/>
    </row>
    <row r="698" ht="15.75" hidden="1" customHeight="1">
      <c r="A698" s="9">
        <v>45410.0</v>
      </c>
      <c r="B698" s="10" t="s">
        <v>7</v>
      </c>
      <c r="C698" s="33" t="s">
        <v>135</v>
      </c>
      <c r="D698" s="10" t="s">
        <v>73</v>
      </c>
      <c r="E698" s="10" t="s">
        <v>26</v>
      </c>
      <c r="F698" s="33">
        <v>-39.99</v>
      </c>
      <c r="G698" s="23" t="s">
        <v>311</v>
      </c>
      <c r="H698" s="12"/>
    </row>
    <row r="699" ht="15.75" hidden="1" customHeight="1">
      <c r="A699" s="9">
        <v>45411.0</v>
      </c>
      <c r="B699" s="10" t="s">
        <v>7</v>
      </c>
      <c r="C699" s="33" t="s">
        <v>191</v>
      </c>
      <c r="D699" s="10" t="s">
        <v>73</v>
      </c>
      <c r="E699" s="10" t="s">
        <v>26</v>
      </c>
      <c r="F699" s="33">
        <v>-5.0</v>
      </c>
      <c r="G699" s="23" t="s">
        <v>311</v>
      </c>
      <c r="H699" s="12"/>
    </row>
    <row r="700" ht="15.75" hidden="1" customHeight="1">
      <c r="A700" s="9">
        <v>45411.0</v>
      </c>
      <c r="B700" s="10" t="s">
        <v>7</v>
      </c>
      <c r="C700" s="33" t="s">
        <v>135</v>
      </c>
      <c r="D700" s="10" t="s">
        <v>73</v>
      </c>
      <c r="E700" s="10" t="s">
        <v>26</v>
      </c>
      <c r="F700" s="33">
        <v>-22.97</v>
      </c>
      <c r="G700" s="23" t="s">
        <v>311</v>
      </c>
      <c r="H700" s="12"/>
    </row>
    <row r="701" ht="15.75" hidden="1" customHeight="1">
      <c r="A701" s="9">
        <v>45412.0</v>
      </c>
      <c r="B701" s="10" t="s">
        <v>7</v>
      </c>
      <c r="C701" s="33" t="s">
        <v>191</v>
      </c>
      <c r="D701" s="10" t="s">
        <v>73</v>
      </c>
      <c r="E701" s="10" t="s">
        <v>26</v>
      </c>
      <c r="F701" s="33">
        <v>-4.9</v>
      </c>
      <c r="G701" s="23" t="s">
        <v>311</v>
      </c>
      <c r="H701" s="12"/>
    </row>
    <row r="702" ht="15.75" hidden="1" customHeight="1">
      <c r="A702" s="9">
        <v>45412.0</v>
      </c>
      <c r="B702" s="10" t="s">
        <v>7</v>
      </c>
      <c r="C702" s="33" t="s">
        <v>191</v>
      </c>
      <c r="D702" s="10" t="s">
        <v>73</v>
      </c>
      <c r="E702" s="10" t="s">
        <v>26</v>
      </c>
      <c r="F702" s="33">
        <v>-6.2</v>
      </c>
      <c r="G702" s="23" t="s">
        <v>311</v>
      </c>
      <c r="H702" s="12"/>
    </row>
    <row r="703" ht="15.75" hidden="1" customHeight="1">
      <c r="A703" s="9">
        <v>45412.0</v>
      </c>
      <c r="B703" s="10" t="s">
        <v>7</v>
      </c>
      <c r="C703" s="33" t="s">
        <v>135</v>
      </c>
      <c r="D703" s="10" t="s">
        <v>73</v>
      </c>
      <c r="E703" s="10" t="s">
        <v>26</v>
      </c>
      <c r="F703" s="33">
        <v>-24.97</v>
      </c>
      <c r="G703" s="23" t="s">
        <v>311</v>
      </c>
      <c r="H703" s="12"/>
    </row>
    <row r="704" ht="15.75" hidden="1" customHeight="1">
      <c r="A704" s="9">
        <v>45413.0</v>
      </c>
      <c r="B704" s="10" t="s">
        <v>7</v>
      </c>
      <c r="C704" s="33" t="s">
        <v>191</v>
      </c>
      <c r="D704" s="10" t="s">
        <v>73</v>
      </c>
      <c r="E704" s="10" t="s">
        <v>26</v>
      </c>
      <c r="F704" s="33">
        <v>-4.9</v>
      </c>
      <c r="G704" s="23" t="s">
        <v>311</v>
      </c>
      <c r="H704" s="12"/>
    </row>
    <row r="705" ht="15.75" hidden="1" customHeight="1">
      <c r="A705" s="9">
        <v>45413.0</v>
      </c>
      <c r="B705" s="10" t="s">
        <v>7</v>
      </c>
      <c r="C705" s="33" t="s">
        <v>191</v>
      </c>
      <c r="D705" s="10" t="s">
        <v>73</v>
      </c>
      <c r="E705" s="10" t="s">
        <v>26</v>
      </c>
      <c r="F705" s="33">
        <v>-5.2</v>
      </c>
      <c r="G705" s="23" t="s">
        <v>311</v>
      </c>
      <c r="H705" s="12"/>
    </row>
    <row r="706" ht="15.75" hidden="1" customHeight="1">
      <c r="A706" s="9">
        <v>45413.0</v>
      </c>
      <c r="B706" s="10" t="s">
        <v>7</v>
      </c>
      <c r="C706" s="33" t="s">
        <v>135</v>
      </c>
      <c r="D706" s="10" t="s">
        <v>73</v>
      </c>
      <c r="E706" s="10" t="s">
        <v>26</v>
      </c>
      <c r="F706" s="33">
        <v>-21.48</v>
      </c>
      <c r="G706" s="23" t="s">
        <v>311</v>
      </c>
      <c r="H706" s="12"/>
    </row>
    <row r="707" ht="15.75" hidden="1" customHeight="1">
      <c r="A707" s="9">
        <v>45421.0</v>
      </c>
      <c r="B707" s="10" t="s">
        <v>7</v>
      </c>
      <c r="C707" s="10" t="s">
        <v>15</v>
      </c>
      <c r="D707" s="10" t="s">
        <v>16</v>
      </c>
      <c r="E707" s="10" t="s">
        <v>17</v>
      </c>
      <c r="F707" s="23">
        <f> SUM( INDIRECT("$G"&amp;MATCH($G707, $G$1:$G951, 0)) : INDIRECT("$F"&amp;ROW() - 1) ) * -1</f>
        <v>872.88</v>
      </c>
      <c r="G707" s="23" t="s">
        <v>311</v>
      </c>
      <c r="H707" s="14"/>
    </row>
    <row r="708" ht="15.75" hidden="1" customHeight="1">
      <c r="A708" s="15"/>
      <c r="B708" s="15"/>
      <c r="C708" s="15"/>
      <c r="D708" s="15"/>
      <c r="E708" s="15"/>
      <c r="F708" s="15"/>
      <c r="G708" s="15"/>
    </row>
    <row r="709" ht="15.75" hidden="1" customHeight="1">
      <c r="A709" s="16"/>
      <c r="B709" s="16"/>
      <c r="C709" s="16"/>
      <c r="D709" s="16"/>
      <c r="E709" s="16"/>
      <c r="F709" s="16"/>
      <c r="G709" s="16"/>
    </row>
    <row r="710" ht="15.75" hidden="1" customHeight="1">
      <c r="A710" s="17"/>
      <c r="B710" s="17"/>
      <c r="C710" s="17"/>
      <c r="D710" s="17"/>
      <c r="E710" s="17"/>
      <c r="F710" s="17"/>
      <c r="G710" s="17"/>
    </row>
    <row r="711" ht="15.75" hidden="1" customHeight="1">
      <c r="A711" s="34">
        <v>45416.0</v>
      </c>
      <c r="B711" s="48" t="s">
        <v>7</v>
      </c>
      <c r="C711" s="33" t="s">
        <v>135</v>
      </c>
      <c r="D711" s="10" t="s">
        <v>73</v>
      </c>
      <c r="E711" s="10" t="s">
        <v>26</v>
      </c>
      <c r="F711" s="33">
        <v>-29.96</v>
      </c>
      <c r="G711" s="49" t="s">
        <v>316</v>
      </c>
      <c r="H711" s="22" t="s">
        <v>82</v>
      </c>
    </row>
    <row r="712" ht="15.75" hidden="1" customHeight="1">
      <c r="A712" s="34">
        <v>45417.0</v>
      </c>
      <c r="B712" s="48" t="s">
        <v>7</v>
      </c>
      <c r="C712" s="33" t="s">
        <v>135</v>
      </c>
      <c r="D712" s="10" t="s">
        <v>73</v>
      </c>
      <c r="E712" s="10" t="s">
        <v>26</v>
      </c>
      <c r="F712" s="33">
        <v>-39.99</v>
      </c>
      <c r="G712" s="49" t="s">
        <v>316</v>
      </c>
      <c r="H712" s="12"/>
    </row>
    <row r="713" ht="15.75" hidden="1" customHeight="1">
      <c r="A713" s="34">
        <v>45418.0</v>
      </c>
      <c r="B713" s="48" t="s">
        <v>7</v>
      </c>
      <c r="C713" s="33" t="s">
        <v>191</v>
      </c>
      <c r="D713" s="10" t="s">
        <v>73</v>
      </c>
      <c r="E713" s="10" t="s">
        <v>26</v>
      </c>
      <c r="F713" s="33">
        <v>-10.2</v>
      </c>
      <c r="G713" s="49" t="s">
        <v>316</v>
      </c>
      <c r="H713" s="12"/>
    </row>
    <row r="714" ht="15.75" hidden="1" customHeight="1">
      <c r="A714" s="34">
        <v>45418.0</v>
      </c>
      <c r="B714" s="48" t="s">
        <v>7</v>
      </c>
      <c r="C714" s="33" t="s">
        <v>191</v>
      </c>
      <c r="D714" s="10" t="s">
        <v>73</v>
      </c>
      <c r="E714" s="10" t="s">
        <v>26</v>
      </c>
      <c r="F714" s="33">
        <v>-7.8</v>
      </c>
      <c r="G714" s="49" t="s">
        <v>316</v>
      </c>
      <c r="H714" s="12"/>
    </row>
    <row r="715" ht="15.75" hidden="1" customHeight="1">
      <c r="A715" s="34">
        <v>45418.0</v>
      </c>
      <c r="B715" s="48" t="s">
        <v>7</v>
      </c>
      <c r="C715" s="33" t="s">
        <v>191</v>
      </c>
      <c r="D715" s="10" t="s">
        <v>73</v>
      </c>
      <c r="E715" s="10" t="s">
        <v>26</v>
      </c>
      <c r="F715" s="33">
        <v>-4.68</v>
      </c>
      <c r="G715" s="49" t="s">
        <v>316</v>
      </c>
      <c r="H715" s="12"/>
    </row>
    <row r="716" ht="15.75" hidden="1" customHeight="1">
      <c r="A716" s="34">
        <v>45419.0</v>
      </c>
      <c r="B716" s="48" t="s">
        <v>7</v>
      </c>
      <c r="C716" s="33" t="s">
        <v>191</v>
      </c>
      <c r="D716" s="10" t="s">
        <v>73</v>
      </c>
      <c r="E716" s="10" t="s">
        <v>26</v>
      </c>
      <c r="F716" s="33">
        <v>-5.0</v>
      </c>
      <c r="G716" s="49" t="s">
        <v>316</v>
      </c>
      <c r="H716" s="12"/>
    </row>
    <row r="717" ht="15.75" hidden="1" customHeight="1">
      <c r="A717" s="34">
        <v>45419.0</v>
      </c>
      <c r="B717" s="48" t="s">
        <v>7</v>
      </c>
      <c r="C717" s="33" t="s">
        <v>191</v>
      </c>
      <c r="D717" s="10" t="s">
        <v>73</v>
      </c>
      <c r="E717" s="10" t="s">
        <v>26</v>
      </c>
      <c r="F717" s="33">
        <v>-7.0</v>
      </c>
      <c r="G717" s="49" t="s">
        <v>316</v>
      </c>
      <c r="H717" s="12"/>
    </row>
    <row r="718" ht="15.75" hidden="1" customHeight="1">
      <c r="A718" s="34">
        <v>45420.0</v>
      </c>
      <c r="B718" s="48" t="s">
        <v>7</v>
      </c>
      <c r="C718" s="33" t="s">
        <v>135</v>
      </c>
      <c r="D718" s="10" t="s">
        <v>73</v>
      </c>
      <c r="E718" s="10" t="s">
        <v>26</v>
      </c>
      <c r="F718" s="33">
        <v>-34.99</v>
      </c>
      <c r="G718" s="49" t="s">
        <v>316</v>
      </c>
      <c r="H718" s="12"/>
    </row>
    <row r="719" ht="15.75" hidden="1" customHeight="1">
      <c r="A719" s="34">
        <v>45421.0</v>
      </c>
      <c r="B719" s="48" t="s">
        <v>7</v>
      </c>
      <c r="C719" s="33" t="s">
        <v>191</v>
      </c>
      <c r="D719" s="10" t="s">
        <v>73</v>
      </c>
      <c r="E719" s="10" t="s">
        <v>26</v>
      </c>
      <c r="F719" s="33">
        <v>-7.9</v>
      </c>
      <c r="G719" s="49" t="s">
        <v>316</v>
      </c>
      <c r="H719" s="12"/>
    </row>
    <row r="720" ht="15.75" hidden="1" customHeight="1">
      <c r="A720" s="34">
        <v>45421.0</v>
      </c>
      <c r="B720" s="48" t="s">
        <v>7</v>
      </c>
      <c r="C720" s="33" t="s">
        <v>191</v>
      </c>
      <c r="D720" s="10" t="s">
        <v>73</v>
      </c>
      <c r="E720" s="10" t="s">
        <v>26</v>
      </c>
      <c r="F720" s="33">
        <v>-7.7</v>
      </c>
      <c r="G720" s="49" t="s">
        <v>316</v>
      </c>
      <c r="H720" s="12"/>
    </row>
    <row r="721" ht="15.75" hidden="1" customHeight="1">
      <c r="A721" s="34">
        <v>45421.0</v>
      </c>
      <c r="B721" s="48" t="s">
        <v>7</v>
      </c>
      <c r="C721" s="33" t="s">
        <v>191</v>
      </c>
      <c r="D721" s="10" t="s">
        <v>73</v>
      </c>
      <c r="E721" s="10" t="s">
        <v>26</v>
      </c>
      <c r="F721" s="33">
        <v>-4.9</v>
      </c>
      <c r="G721" s="49" t="s">
        <v>316</v>
      </c>
      <c r="H721" s="12"/>
    </row>
    <row r="722" ht="15.75" hidden="1" customHeight="1">
      <c r="A722" s="34">
        <v>45422.0</v>
      </c>
      <c r="B722" s="10" t="s">
        <v>7</v>
      </c>
      <c r="C722" s="33" t="s">
        <v>317</v>
      </c>
      <c r="D722" s="10" t="s">
        <v>73</v>
      </c>
      <c r="E722" s="10" t="s">
        <v>26</v>
      </c>
      <c r="F722" s="10">
        <v>-49.38</v>
      </c>
      <c r="G722" s="49" t="s">
        <v>316</v>
      </c>
      <c r="H722" s="12"/>
    </row>
    <row r="723" ht="15.75" hidden="1" customHeight="1">
      <c r="A723" s="34">
        <v>45422.0</v>
      </c>
      <c r="B723" s="10" t="s">
        <v>7</v>
      </c>
      <c r="C723" s="33" t="s">
        <v>135</v>
      </c>
      <c r="D723" s="10" t="s">
        <v>73</v>
      </c>
      <c r="E723" s="10" t="s">
        <v>26</v>
      </c>
      <c r="F723" s="10">
        <v>-22.97</v>
      </c>
      <c r="G723" s="49" t="s">
        <v>316</v>
      </c>
      <c r="H723" s="12"/>
    </row>
    <row r="724" ht="15.75" hidden="1" customHeight="1">
      <c r="A724" s="34">
        <v>45422.0</v>
      </c>
      <c r="B724" s="10" t="s">
        <v>7</v>
      </c>
      <c r="C724" s="33" t="s">
        <v>191</v>
      </c>
      <c r="D724" s="10" t="s">
        <v>73</v>
      </c>
      <c r="E724" s="10" t="s">
        <v>26</v>
      </c>
      <c r="F724" s="10">
        <v>-8.2</v>
      </c>
      <c r="G724" s="49" t="s">
        <v>316</v>
      </c>
      <c r="H724" s="12"/>
    </row>
    <row r="725" ht="15.75" hidden="1" customHeight="1">
      <c r="A725" s="34">
        <v>45422.0</v>
      </c>
      <c r="B725" s="10" t="s">
        <v>7</v>
      </c>
      <c r="C725" s="33" t="s">
        <v>191</v>
      </c>
      <c r="D725" s="10" t="s">
        <v>73</v>
      </c>
      <c r="E725" s="10" t="s">
        <v>26</v>
      </c>
      <c r="F725" s="10">
        <v>-5.2</v>
      </c>
      <c r="G725" s="49" t="s">
        <v>316</v>
      </c>
      <c r="H725" s="12"/>
    </row>
    <row r="726" ht="15.75" hidden="1" customHeight="1">
      <c r="A726" s="34">
        <v>45422.0</v>
      </c>
      <c r="B726" s="10" t="s">
        <v>7</v>
      </c>
      <c r="C726" s="33" t="s">
        <v>135</v>
      </c>
      <c r="D726" s="10" t="s">
        <v>73</v>
      </c>
      <c r="E726" s="10" t="s">
        <v>26</v>
      </c>
      <c r="F726" s="10">
        <v>-29.99</v>
      </c>
      <c r="G726" s="49" t="s">
        <v>316</v>
      </c>
      <c r="H726" s="12"/>
    </row>
    <row r="727" ht="15.75" hidden="1" customHeight="1">
      <c r="A727" s="34">
        <v>45422.0</v>
      </c>
      <c r="B727" s="10" t="s">
        <v>7</v>
      </c>
      <c r="C727" s="33" t="s">
        <v>135</v>
      </c>
      <c r="D727" s="10" t="s">
        <v>73</v>
      </c>
      <c r="E727" s="10" t="s">
        <v>26</v>
      </c>
      <c r="F727" s="10">
        <v>-89.91</v>
      </c>
      <c r="G727" s="49" t="s">
        <v>316</v>
      </c>
      <c r="H727" s="12"/>
    </row>
    <row r="728" ht="15.75" hidden="1" customHeight="1">
      <c r="A728" s="34">
        <v>45422.0</v>
      </c>
      <c r="B728" s="10" t="s">
        <v>7</v>
      </c>
      <c r="C728" s="33" t="s">
        <v>191</v>
      </c>
      <c r="D728" s="10" t="s">
        <v>73</v>
      </c>
      <c r="E728" s="10" t="s">
        <v>26</v>
      </c>
      <c r="F728" s="10">
        <v>-7.19</v>
      </c>
      <c r="G728" s="49" t="s">
        <v>316</v>
      </c>
      <c r="H728" s="12"/>
    </row>
    <row r="729" ht="15.75" hidden="1" customHeight="1">
      <c r="A729" s="34">
        <v>45422.0</v>
      </c>
      <c r="B729" s="10" t="s">
        <v>7</v>
      </c>
      <c r="C729" s="33" t="s">
        <v>191</v>
      </c>
      <c r="D729" s="10" t="s">
        <v>73</v>
      </c>
      <c r="E729" s="10" t="s">
        <v>26</v>
      </c>
      <c r="F729" s="10">
        <v>-5.0</v>
      </c>
      <c r="G729" s="49" t="s">
        <v>316</v>
      </c>
      <c r="H729" s="12"/>
    </row>
    <row r="730" ht="15.75" hidden="1" customHeight="1">
      <c r="A730" s="34">
        <v>45422.0</v>
      </c>
      <c r="B730" s="10" t="s">
        <v>7</v>
      </c>
      <c r="C730" s="33" t="s">
        <v>191</v>
      </c>
      <c r="D730" s="10" t="s">
        <v>73</v>
      </c>
      <c r="E730" s="10" t="s">
        <v>26</v>
      </c>
      <c r="F730" s="10">
        <v>-8.6</v>
      </c>
      <c r="G730" s="49" t="s">
        <v>316</v>
      </c>
      <c r="H730" s="12"/>
    </row>
    <row r="731" ht="15.75" hidden="1" customHeight="1">
      <c r="A731" s="34">
        <v>45423.0</v>
      </c>
      <c r="B731" s="10" t="s">
        <v>7</v>
      </c>
      <c r="C731" s="33" t="s">
        <v>191</v>
      </c>
      <c r="D731" s="10" t="s">
        <v>73</v>
      </c>
      <c r="E731" s="10" t="s">
        <v>26</v>
      </c>
      <c r="F731" s="10">
        <v>-22.4</v>
      </c>
      <c r="G731" s="49" t="s">
        <v>316</v>
      </c>
      <c r="H731" s="12"/>
    </row>
    <row r="732" ht="15.75" hidden="1" customHeight="1">
      <c r="A732" s="34">
        <v>45423.0</v>
      </c>
      <c r="B732" s="10" t="s">
        <v>7</v>
      </c>
      <c r="C732" s="33" t="s">
        <v>191</v>
      </c>
      <c r="D732" s="10" t="s">
        <v>73</v>
      </c>
      <c r="E732" s="10" t="s">
        <v>26</v>
      </c>
      <c r="F732" s="10">
        <v>-13.9</v>
      </c>
      <c r="G732" s="49" t="s">
        <v>316</v>
      </c>
      <c r="H732" s="12"/>
    </row>
    <row r="733" ht="15.75" hidden="1" customHeight="1">
      <c r="A733" s="34">
        <v>45424.0</v>
      </c>
      <c r="B733" s="10" t="s">
        <v>7</v>
      </c>
      <c r="C733" s="31" t="s">
        <v>318</v>
      </c>
      <c r="D733" s="10" t="s">
        <v>73</v>
      </c>
      <c r="E733" s="10" t="s">
        <v>26</v>
      </c>
      <c r="F733" s="10">
        <v>-37.46</v>
      </c>
      <c r="G733" s="49" t="s">
        <v>316</v>
      </c>
      <c r="H733" s="12"/>
    </row>
    <row r="734" ht="15.75" hidden="1" customHeight="1">
      <c r="A734" s="34">
        <v>45424.0</v>
      </c>
      <c r="B734" s="10" t="s">
        <v>7</v>
      </c>
      <c r="C734" s="33" t="s">
        <v>319</v>
      </c>
      <c r="D734" s="10" t="s">
        <v>73</v>
      </c>
      <c r="E734" s="10" t="s">
        <v>26</v>
      </c>
      <c r="F734" s="10">
        <v>-44.37</v>
      </c>
      <c r="G734" s="49" t="s">
        <v>316</v>
      </c>
      <c r="H734" s="12"/>
    </row>
    <row r="735" ht="15.75" hidden="1" customHeight="1">
      <c r="A735" s="34">
        <v>45425.0</v>
      </c>
      <c r="B735" s="10" t="s">
        <v>7</v>
      </c>
      <c r="C735" s="33" t="s">
        <v>320</v>
      </c>
      <c r="D735" s="10" t="s">
        <v>73</v>
      </c>
      <c r="E735" s="10" t="s">
        <v>26</v>
      </c>
      <c r="F735" s="10">
        <v>-100.35</v>
      </c>
      <c r="G735" s="49" t="s">
        <v>316</v>
      </c>
      <c r="H735" s="12"/>
    </row>
    <row r="736" ht="15.75" hidden="1" customHeight="1">
      <c r="A736" s="34">
        <v>45425.0</v>
      </c>
      <c r="B736" s="10" t="s">
        <v>7</v>
      </c>
      <c r="C736" s="33" t="s">
        <v>191</v>
      </c>
      <c r="D736" s="10" t="s">
        <v>73</v>
      </c>
      <c r="E736" s="10" t="s">
        <v>26</v>
      </c>
      <c r="F736" s="6">
        <v>-5.7</v>
      </c>
      <c r="G736" s="49" t="s">
        <v>316</v>
      </c>
      <c r="H736" s="12"/>
    </row>
    <row r="737" ht="15.75" hidden="1" customHeight="1">
      <c r="A737" s="34">
        <v>45425.0</v>
      </c>
      <c r="B737" s="10" t="s">
        <v>7</v>
      </c>
      <c r="C737" s="33" t="s">
        <v>191</v>
      </c>
      <c r="D737" s="10" t="s">
        <v>73</v>
      </c>
      <c r="E737" s="10" t="s">
        <v>26</v>
      </c>
      <c r="F737" s="6">
        <v>-4.9</v>
      </c>
      <c r="G737" s="49" t="s">
        <v>316</v>
      </c>
      <c r="H737" s="12"/>
    </row>
    <row r="738" ht="15.75" hidden="1" customHeight="1">
      <c r="A738" s="34">
        <v>45426.0</v>
      </c>
      <c r="B738" s="10" t="s">
        <v>7</v>
      </c>
      <c r="C738" s="33" t="s">
        <v>321</v>
      </c>
      <c r="D738" s="10" t="s">
        <v>73</v>
      </c>
      <c r="E738" s="10" t="s">
        <v>26</v>
      </c>
      <c r="F738" s="33">
        <v>-114.61</v>
      </c>
      <c r="G738" s="49" t="s">
        <v>316</v>
      </c>
      <c r="H738" s="12"/>
    </row>
    <row r="739" ht="15.75" hidden="1" customHeight="1">
      <c r="A739" s="34">
        <v>45427.0</v>
      </c>
      <c r="B739" s="10" t="s">
        <v>7</v>
      </c>
      <c r="C739" s="33" t="s">
        <v>135</v>
      </c>
      <c r="D739" s="10" t="s">
        <v>73</v>
      </c>
      <c r="E739" s="10" t="s">
        <v>26</v>
      </c>
      <c r="F739" s="33">
        <v>-23.47</v>
      </c>
      <c r="G739" s="49" t="s">
        <v>316</v>
      </c>
      <c r="H739" s="12"/>
    </row>
    <row r="740" ht="15.75" hidden="1" customHeight="1">
      <c r="A740" s="34">
        <v>45428.0</v>
      </c>
      <c r="B740" s="10" t="s">
        <v>7</v>
      </c>
      <c r="C740" s="33" t="s">
        <v>191</v>
      </c>
      <c r="D740" s="10" t="s">
        <v>73</v>
      </c>
      <c r="E740" s="10" t="s">
        <v>26</v>
      </c>
      <c r="F740" s="33">
        <v>-5.2</v>
      </c>
      <c r="G740" s="49" t="s">
        <v>316</v>
      </c>
      <c r="H740" s="12"/>
    </row>
    <row r="741" ht="15.75" hidden="1" customHeight="1">
      <c r="A741" s="34">
        <v>45428.0</v>
      </c>
      <c r="B741" s="10" t="s">
        <v>7</v>
      </c>
      <c r="C741" s="33" t="s">
        <v>191</v>
      </c>
      <c r="D741" s="10" t="s">
        <v>73</v>
      </c>
      <c r="E741" s="10" t="s">
        <v>26</v>
      </c>
      <c r="F741" s="33">
        <v>-8.2</v>
      </c>
      <c r="G741" s="49" t="s">
        <v>316</v>
      </c>
      <c r="H741" s="12"/>
    </row>
    <row r="742" ht="15.75" hidden="1" customHeight="1">
      <c r="A742" s="34">
        <v>45428.0</v>
      </c>
      <c r="B742" s="10" t="s">
        <v>7</v>
      </c>
      <c r="C742" s="33" t="s">
        <v>135</v>
      </c>
      <c r="D742" s="10" t="s">
        <v>73</v>
      </c>
      <c r="E742" s="10" t="s">
        <v>26</v>
      </c>
      <c r="F742" s="33">
        <v>-15.98</v>
      </c>
      <c r="G742" s="49" t="s">
        <v>316</v>
      </c>
      <c r="H742" s="12"/>
    </row>
    <row r="743" ht="15.75" hidden="1" customHeight="1">
      <c r="A743" s="34">
        <v>45430.0</v>
      </c>
      <c r="B743" s="10" t="s">
        <v>7</v>
      </c>
      <c r="C743" s="33" t="s">
        <v>259</v>
      </c>
      <c r="D743" s="10" t="s">
        <v>73</v>
      </c>
      <c r="E743" s="10" t="s">
        <v>26</v>
      </c>
      <c r="F743" s="33">
        <v>-60.0</v>
      </c>
      <c r="G743" s="49" t="s">
        <v>316</v>
      </c>
      <c r="H743" s="12"/>
    </row>
    <row r="744" ht="15.75" hidden="1" customHeight="1">
      <c r="A744" s="34">
        <v>45430.0</v>
      </c>
      <c r="B744" s="10" t="s">
        <v>7</v>
      </c>
      <c r="C744" s="33" t="s">
        <v>135</v>
      </c>
      <c r="D744" s="10" t="s">
        <v>73</v>
      </c>
      <c r="E744" s="10" t="s">
        <v>26</v>
      </c>
      <c r="F744" s="33">
        <v>-25.98</v>
      </c>
      <c r="G744" s="49" t="s">
        <v>316</v>
      </c>
      <c r="H744" s="12"/>
    </row>
    <row r="745" ht="15.75" hidden="1" customHeight="1">
      <c r="A745" s="34">
        <v>45430.0</v>
      </c>
      <c r="B745" s="10" t="s">
        <v>7</v>
      </c>
      <c r="C745" s="33" t="s">
        <v>135</v>
      </c>
      <c r="D745" s="10" t="s">
        <v>73</v>
      </c>
      <c r="E745" s="10" t="s">
        <v>26</v>
      </c>
      <c r="F745" s="33">
        <v>-18.98</v>
      </c>
      <c r="G745" s="49" t="s">
        <v>316</v>
      </c>
      <c r="H745" s="12"/>
    </row>
    <row r="746" ht="15.75" hidden="1" customHeight="1">
      <c r="A746" s="34">
        <v>45431.0</v>
      </c>
      <c r="B746" s="10" t="s">
        <v>7</v>
      </c>
      <c r="C746" s="33" t="s">
        <v>135</v>
      </c>
      <c r="D746" s="10" t="s">
        <v>73</v>
      </c>
      <c r="E746" s="10" t="s">
        <v>26</v>
      </c>
      <c r="F746" s="33">
        <v>-19.99</v>
      </c>
      <c r="G746" s="49" t="s">
        <v>316</v>
      </c>
      <c r="H746" s="12"/>
    </row>
    <row r="747" ht="15.75" hidden="1" customHeight="1">
      <c r="A747" s="34">
        <v>45432.0</v>
      </c>
      <c r="B747" s="10" t="s">
        <v>7</v>
      </c>
      <c r="C747" s="33" t="s">
        <v>191</v>
      </c>
      <c r="D747" s="10" t="s">
        <v>73</v>
      </c>
      <c r="E747" s="10" t="s">
        <v>26</v>
      </c>
      <c r="F747" s="33">
        <v>-4.9</v>
      </c>
      <c r="G747" s="49" t="s">
        <v>316</v>
      </c>
      <c r="H747" s="12"/>
    </row>
    <row r="748" ht="15.75" hidden="1" customHeight="1">
      <c r="A748" s="34">
        <v>45433.0</v>
      </c>
      <c r="B748" s="10" t="s">
        <v>7</v>
      </c>
      <c r="C748" s="33" t="s">
        <v>191</v>
      </c>
      <c r="D748" s="10" t="s">
        <v>73</v>
      </c>
      <c r="E748" s="10" t="s">
        <v>26</v>
      </c>
      <c r="F748" s="33">
        <v>-6.8</v>
      </c>
      <c r="G748" s="49" t="s">
        <v>316</v>
      </c>
      <c r="H748" s="12"/>
    </row>
    <row r="749" ht="15.75" hidden="1" customHeight="1">
      <c r="A749" s="34">
        <v>45433.0</v>
      </c>
      <c r="B749" s="10" t="s">
        <v>7</v>
      </c>
      <c r="C749" s="33" t="s">
        <v>191</v>
      </c>
      <c r="D749" s="10" t="s">
        <v>73</v>
      </c>
      <c r="E749" s="10" t="s">
        <v>26</v>
      </c>
      <c r="F749" s="33">
        <v>-4.9</v>
      </c>
      <c r="G749" s="49" t="s">
        <v>316</v>
      </c>
      <c r="H749" s="12"/>
    </row>
    <row r="750" ht="15.75" hidden="1" customHeight="1">
      <c r="A750" s="34">
        <v>45433.0</v>
      </c>
      <c r="B750" s="10" t="s">
        <v>7</v>
      </c>
      <c r="C750" s="33" t="s">
        <v>191</v>
      </c>
      <c r="D750" s="10" t="s">
        <v>73</v>
      </c>
      <c r="E750" s="10" t="s">
        <v>26</v>
      </c>
      <c r="F750" s="33">
        <v>-5.5</v>
      </c>
      <c r="G750" s="49" t="s">
        <v>316</v>
      </c>
      <c r="H750" s="12"/>
    </row>
    <row r="751" ht="15.75" hidden="1" customHeight="1">
      <c r="A751" s="34">
        <v>45433.0</v>
      </c>
      <c r="B751" s="10" t="s">
        <v>7</v>
      </c>
      <c r="C751" s="33" t="s">
        <v>191</v>
      </c>
      <c r="D751" s="10" t="s">
        <v>73</v>
      </c>
      <c r="E751" s="10" t="s">
        <v>26</v>
      </c>
      <c r="F751" s="33">
        <v>-4.9</v>
      </c>
      <c r="G751" s="49" t="s">
        <v>316</v>
      </c>
      <c r="H751" s="12"/>
    </row>
    <row r="752" ht="15.75" hidden="1" customHeight="1">
      <c r="A752" s="34">
        <v>45434.0</v>
      </c>
      <c r="B752" s="10" t="s">
        <v>7</v>
      </c>
      <c r="C752" s="33" t="s">
        <v>135</v>
      </c>
      <c r="D752" s="10" t="s">
        <v>73</v>
      </c>
      <c r="E752" s="10" t="s">
        <v>26</v>
      </c>
      <c r="F752" s="33">
        <v>-28.95</v>
      </c>
      <c r="G752" s="49" t="s">
        <v>316</v>
      </c>
      <c r="H752" s="12"/>
    </row>
    <row r="753" ht="15.75" hidden="1" customHeight="1">
      <c r="A753" s="34">
        <v>45435.0</v>
      </c>
      <c r="B753" s="10" t="s">
        <v>7</v>
      </c>
      <c r="C753" s="33" t="s">
        <v>191</v>
      </c>
      <c r="D753" s="10" t="s">
        <v>73</v>
      </c>
      <c r="E753" s="10" t="s">
        <v>26</v>
      </c>
      <c r="F753" s="33">
        <v>-8.0</v>
      </c>
      <c r="G753" s="49" t="s">
        <v>316</v>
      </c>
      <c r="H753" s="12"/>
    </row>
    <row r="754" ht="15.75" hidden="1" customHeight="1">
      <c r="A754" s="34">
        <v>45435.0</v>
      </c>
      <c r="B754" s="10" t="s">
        <v>7</v>
      </c>
      <c r="C754" s="33" t="s">
        <v>135</v>
      </c>
      <c r="D754" s="10" t="s">
        <v>73</v>
      </c>
      <c r="E754" s="10" t="s">
        <v>26</v>
      </c>
      <c r="F754" s="33">
        <v>-28.95</v>
      </c>
      <c r="G754" s="49" t="s">
        <v>316</v>
      </c>
      <c r="H754" s="12"/>
    </row>
    <row r="755" ht="15.75" hidden="1" customHeight="1">
      <c r="A755" s="34">
        <v>45436.0</v>
      </c>
      <c r="B755" s="10" t="s">
        <v>7</v>
      </c>
      <c r="C755" s="33" t="s">
        <v>191</v>
      </c>
      <c r="D755" s="10" t="s">
        <v>73</v>
      </c>
      <c r="E755" s="10" t="s">
        <v>26</v>
      </c>
      <c r="F755" s="33">
        <v>-8.0</v>
      </c>
      <c r="G755" s="49" t="s">
        <v>316</v>
      </c>
      <c r="H755" s="12"/>
    </row>
    <row r="756" ht="15.75" hidden="1" customHeight="1">
      <c r="A756" s="34">
        <v>45436.0</v>
      </c>
      <c r="B756" s="10" t="s">
        <v>7</v>
      </c>
      <c r="C756" s="33" t="s">
        <v>191</v>
      </c>
      <c r="D756" s="10" t="s">
        <v>73</v>
      </c>
      <c r="E756" s="10" t="s">
        <v>26</v>
      </c>
      <c r="F756" s="33">
        <v>-8.9</v>
      </c>
      <c r="G756" s="49" t="s">
        <v>316</v>
      </c>
      <c r="H756" s="12"/>
    </row>
    <row r="757" ht="15.75" hidden="1" customHeight="1">
      <c r="A757" s="34">
        <v>45436.0</v>
      </c>
      <c r="B757" s="10" t="s">
        <v>7</v>
      </c>
      <c r="C757" s="33" t="s">
        <v>191</v>
      </c>
      <c r="D757" s="10" t="s">
        <v>73</v>
      </c>
      <c r="E757" s="10" t="s">
        <v>26</v>
      </c>
      <c r="F757" s="33">
        <v>-9.2</v>
      </c>
      <c r="G757" s="49" t="s">
        <v>316</v>
      </c>
      <c r="H757" s="12"/>
    </row>
    <row r="758" ht="15.75" hidden="1" customHeight="1">
      <c r="A758" s="34">
        <v>45436.0</v>
      </c>
      <c r="B758" s="10" t="s">
        <v>7</v>
      </c>
      <c r="C758" s="33" t="s">
        <v>191</v>
      </c>
      <c r="D758" s="10" t="s">
        <v>73</v>
      </c>
      <c r="E758" s="10" t="s">
        <v>26</v>
      </c>
      <c r="F758" s="33">
        <v>-8.2</v>
      </c>
      <c r="G758" s="49" t="s">
        <v>316</v>
      </c>
      <c r="H758" s="12"/>
    </row>
    <row r="759" ht="15.75" hidden="1" customHeight="1">
      <c r="A759" s="34">
        <v>45437.0</v>
      </c>
      <c r="B759" s="10" t="s">
        <v>7</v>
      </c>
      <c r="C759" s="33" t="s">
        <v>135</v>
      </c>
      <c r="D759" s="10" t="s">
        <v>73</v>
      </c>
      <c r="E759" s="10" t="s">
        <v>26</v>
      </c>
      <c r="F759" s="33">
        <v>-25.98</v>
      </c>
      <c r="G759" s="49" t="s">
        <v>316</v>
      </c>
      <c r="H759" s="12"/>
    </row>
    <row r="760" ht="15.75" hidden="1" customHeight="1">
      <c r="A760" s="34">
        <v>45437.0</v>
      </c>
      <c r="B760" s="10" t="s">
        <v>7</v>
      </c>
      <c r="C760" s="33" t="s">
        <v>135</v>
      </c>
      <c r="D760" s="10" t="s">
        <v>73</v>
      </c>
      <c r="E760" s="10" t="s">
        <v>26</v>
      </c>
      <c r="F760" s="33">
        <v>-14.48</v>
      </c>
      <c r="G760" s="49" t="s">
        <v>316</v>
      </c>
      <c r="H760" s="12"/>
    </row>
    <row r="761" ht="15.75" hidden="1" customHeight="1">
      <c r="A761" s="34">
        <v>45452.0</v>
      </c>
      <c r="B761" s="48" t="s">
        <v>7</v>
      </c>
      <c r="C761" s="48" t="s">
        <v>15</v>
      </c>
      <c r="D761" s="33" t="s">
        <v>16</v>
      </c>
      <c r="E761" s="10" t="s">
        <v>17</v>
      </c>
      <c r="F761" s="48">
        <f> SUM( INDIRECT("$G"&amp;MATCH($G761, $G$1:$G951, 0)) : INDIRECT("$F"&amp;ROW() - 1) ) * -1</f>
        <v>1075.71</v>
      </c>
      <c r="G761" s="49" t="s">
        <v>316</v>
      </c>
      <c r="H761" s="14"/>
    </row>
    <row r="762" ht="15.75" hidden="1" customHeight="1">
      <c r="A762" s="15"/>
      <c r="B762" s="15"/>
      <c r="C762" s="15"/>
      <c r="D762" s="15"/>
      <c r="E762" s="15"/>
      <c r="F762" s="15"/>
      <c r="G762" s="15"/>
    </row>
    <row r="763" ht="15.75" hidden="1" customHeight="1">
      <c r="A763" s="16"/>
      <c r="B763" s="16"/>
      <c r="C763" s="16"/>
      <c r="D763" s="16"/>
      <c r="E763" s="16"/>
      <c r="F763" s="16"/>
      <c r="G763" s="16"/>
    </row>
    <row r="764" ht="15.75" hidden="1" customHeight="1">
      <c r="A764" s="17"/>
      <c r="B764" s="17"/>
      <c r="C764" s="17"/>
      <c r="D764" s="17"/>
      <c r="E764" s="17"/>
      <c r="F764" s="17"/>
      <c r="G764" s="17"/>
    </row>
    <row r="765" ht="15.75" hidden="1" customHeight="1">
      <c r="A765" s="34">
        <v>45453.0</v>
      </c>
      <c r="B765" s="48" t="s">
        <v>7</v>
      </c>
      <c r="C765" s="33" t="s">
        <v>322</v>
      </c>
      <c r="D765" s="10" t="s">
        <v>73</v>
      </c>
      <c r="E765" s="10" t="s">
        <v>26</v>
      </c>
      <c r="F765" s="10">
        <v>-32.92</v>
      </c>
      <c r="G765" s="49" t="s">
        <v>323</v>
      </c>
      <c r="H765" s="22" t="s">
        <v>324</v>
      </c>
    </row>
    <row r="766" ht="15.75" hidden="1" customHeight="1">
      <c r="A766" s="34">
        <v>45455.0</v>
      </c>
      <c r="B766" s="10" t="s">
        <v>7</v>
      </c>
      <c r="C766" s="31" t="s">
        <v>325</v>
      </c>
      <c r="D766" s="10" t="s">
        <v>73</v>
      </c>
      <c r="E766" s="10" t="s">
        <v>26</v>
      </c>
      <c r="F766" s="10">
        <v>-37.46</v>
      </c>
      <c r="G766" s="49" t="s">
        <v>323</v>
      </c>
      <c r="H766" s="12"/>
    </row>
    <row r="767" ht="15.75" hidden="1" customHeight="1">
      <c r="A767" s="34">
        <v>45455.0</v>
      </c>
      <c r="B767" s="10" t="s">
        <v>7</v>
      </c>
      <c r="C767" s="33" t="s">
        <v>326</v>
      </c>
      <c r="D767" s="10" t="s">
        <v>73</v>
      </c>
      <c r="E767" s="10" t="s">
        <v>26</v>
      </c>
      <c r="F767" s="10">
        <v>-44.29</v>
      </c>
      <c r="G767" s="49" t="s">
        <v>323</v>
      </c>
      <c r="H767" s="12"/>
    </row>
    <row r="768" ht="15.75" hidden="1" customHeight="1">
      <c r="A768" s="34">
        <v>45456.0</v>
      </c>
      <c r="B768" s="10" t="s">
        <v>7</v>
      </c>
      <c r="C768" s="33" t="s">
        <v>327</v>
      </c>
      <c r="D768" s="10" t="s">
        <v>73</v>
      </c>
      <c r="E768" s="10" t="s">
        <v>26</v>
      </c>
      <c r="F768" s="10">
        <v>-100.35</v>
      </c>
      <c r="G768" s="49" t="s">
        <v>323</v>
      </c>
      <c r="H768" s="12"/>
    </row>
    <row r="769" ht="15.75" hidden="1" customHeight="1">
      <c r="A769" s="34">
        <v>45457.0</v>
      </c>
      <c r="B769" s="10" t="s">
        <v>7</v>
      </c>
      <c r="C769" s="33" t="s">
        <v>328</v>
      </c>
      <c r="D769" s="10" t="s">
        <v>73</v>
      </c>
      <c r="E769" s="10" t="s">
        <v>26</v>
      </c>
      <c r="F769" s="33">
        <v>-114.61</v>
      </c>
      <c r="G769" s="49" t="s">
        <v>323</v>
      </c>
      <c r="H769" s="12"/>
    </row>
    <row r="770" ht="15.75" hidden="1" customHeight="1">
      <c r="A770" s="25">
        <v>45483.0</v>
      </c>
      <c r="B770" s="48" t="s">
        <v>7</v>
      </c>
      <c r="C770" s="48" t="s">
        <v>15</v>
      </c>
      <c r="D770" s="33" t="s">
        <v>16</v>
      </c>
      <c r="E770" s="33" t="s">
        <v>17</v>
      </c>
      <c r="F770" s="48">
        <f> SUM( INDIRECT("$G"&amp;MATCH($G770, $G$1:$G951, 0)) : INDIRECT("$F"&amp;ROW() - 1) ) * -1</f>
        <v>329.63</v>
      </c>
      <c r="G770" s="49" t="s">
        <v>323</v>
      </c>
      <c r="H770" s="14"/>
    </row>
    <row r="771" ht="15.75" hidden="1" customHeight="1">
      <c r="A771" s="15"/>
      <c r="B771" s="15"/>
      <c r="C771" s="15"/>
      <c r="D771" s="15"/>
      <c r="E771" s="15"/>
      <c r="F771" s="15"/>
      <c r="G771" s="15"/>
    </row>
    <row r="772" ht="15.75" hidden="1" customHeight="1">
      <c r="A772" s="16"/>
      <c r="B772" s="16"/>
      <c r="C772" s="16"/>
      <c r="D772" s="16"/>
      <c r="E772" s="16"/>
      <c r="F772" s="16"/>
      <c r="G772" s="16"/>
    </row>
    <row r="773" ht="15.75" hidden="1" customHeight="1">
      <c r="A773" s="17"/>
      <c r="B773" s="17"/>
      <c r="C773" s="17"/>
      <c r="D773" s="17"/>
      <c r="E773" s="17"/>
      <c r="F773" s="17"/>
      <c r="G773" s="17"/>
    </row>
    <row r="774" ht="15.75" hidden="1" customHeight="1">
      <c r="A774" s="34">
        <v>45483.0</v>
      </c>
      <c r="B774" s="48" t="s">
        <v>7</v>
      </c>
      <c r="C774" s="33" t="s">
        <v>329</v>
      </c>
      <c r="D774" s="10" t="s">
        <v>73</v>
      </c>
      <c r="E774" s="10" t="s">
        <v>26</v>
      </c>
      <c r="F774" s="10">
        <v>-32.92</v>
      </c>
      <c r="G774" s="44" t="s">
        <v>330</v>
      </c>
      <c r="H774" s="22" t="s">
        <v>93</v>
      </c>
    </row>
    <row r="775" ht="15.75" hidden="1" customHeight="1">
      <c r="A775" s="34">
        <v>45485.0</v>
      </c>
      <c r="B775" s="10" t="s">
        <v>7</v>
      </c>
      <c r="C775" s="33" t="s">
        <v>331</v>
      </c>
      <c r="D775" s="10" t="s">
        <v>73</v>
      </c>
      <c r="E775" s="10" t="s">
        <v>26</v>
      </c>
      <c r="F775" s="10">
        <v>-44.29</v>
      </c>
      <c r="G775" s="44" t="s">
        <v>330</v>
      </c>
      <c r="H775" s="12"/>
    </row>
    <row r="776" ht="15.75" hidden="1" customHeight="1">
      <c r="A776" s="34">
        <v>45486.0</v>
      </c>
      <c r="B776" s="10" t="s">
        <v>7</v>
      </c>
      <c r="C776" s="33" t="s">
        <v>332</v>
      </c>
      <c r="D776" s="10" t="s">
        <v>73</v>
      </c>
      <c r="E776" s="10" t="s">
        <v>26</v>
      </c>
      <c r="F776" s="10">
        <v>-100.35</v>
      </c>
      <c r="G776" s="44" t="s">
        <v>330</v>
      </c>
      <c r="H776" s="12"/>
    </row>
    <row r="777" ht="15.75" hidden="1" customHeight="1">
      <c r="A777" s="34">
        <v>45487.0</v>
      </c>
      <c r="B777" s="10" t="s">
        <v>7</v>
      </c>
      <c r="C777" s="33" t="s">
        <v>333</v>
      </c>
      <c r="D777" s="10" t="s">
        <v>73</v>
      </c>
      <c r="E777" s="21" t="s">
        <v>26</v>
      </c>
      <c r="F777" s="33">
        <v>-114.61</v>
      </c>
      <c r="G777" s="44" t="s">
        <v>330</v>
      </c>
      <c r="H777" s="12"/>
    </row>
    <row r="778" ht="15.75" hidden="1" customHeight="1">
      <c r="A778" s="25">
        <v>45513.0</v>
      </c>
      <c r="B778" s="48" t="s">
        <v>7</v>
      </c>
      <c r="C778" s="48" t="s">
        <v>15</v>
      </c>
      <c r="D778" s="33" t="s">
        <v>16</v>
      </c>
      <c r="E778" s="33" t="s">
        <v>17</v>
      </c>
      <c r="F778" s="48">
        <f> SUM( INDIRECT("$G"&amp;MATCH($G778, $G$1:$G951, 0)) : INDIRECT("$F"&amp;ROW() - 1) ) * -1</f>
        <v>292.17</v>
      </c>
      <c r="G778" s="50" t="s">
        <v>330</v>
      </c>
      <c r="H778" s="14"/>
    </row>
    <row r="779" ht="15.75" hidden="1" customHeight="1">
      <c r="A779" s="15"/>
      <c r="B779" s="15"/>
      <c r="C779" s="15"/>
      <c r="D779" s="15"/>
      <c r="E779" s="15"/>
      <c r="F779" s="15"/>
      <c r="G779" s="15"/>
    </row>
    <row r="780" ht="15.75" hidden="1" customHeight="1">
      <c r="A780" s="16"/>
      <c r="B780" s="16"/>
      <c r="C780" s="16"/>
      <c r="D780" s="16"/>
      <c r="E780" s="16"/>
      <c r="F780" s="16"/>
      <c r="G780" s="16"/>
    </row>
    <row r="781" ht="15.75" hidden="1" customHeight="1">
      <c r="A781" s="17"/>
      <c r="B781" s="17"/>
      <c r="C781" s="17"/>
      <c r="D781" s="17"/>
      <c r="E781" s="17"/>
      <c r="F781" s="17"/>
      <c r="G781" s="17"/>
    </row>
    <row r="782" ht="15.75" hidden="1" customHeight="1">
      <c r="A782" s="34">
        <v>45514.0</v>
      </c>
      <c r="B782" s="48" t="s">
        <v>7</v>
      </c>
      <c r="C782" s="33" t="s">
        <v>334</v>
      </c>
      <c r="D782" s="10" t="s">
        <v>73</v>
      </c>
      <c r="E782" s="10" t="s">
        <v>26</v>
      </c>
      <c r="F782" s="10">
        <v>-32.92</v>
      </c>
      <c r="G782" s="44" t="s">
        <v>335</v>
      </c>
      <c r="H782" s="22" t="s">
        <v>99</v>
      </c>
    </row>
    <row r="783" ht="15.75" hidden="1" customHeight="1">
      <c r="A783" s="34">
        <v>45516.0</v>
      </c>
      <c r="B783" s="10" t="s">
        <v>7</v>
      </c>
      <c r="C783" s="33" t="s">
        <v>336</v>
      </c>
      <c r="D783" s="10" t="s">
        <v>73</v>
      </c>
      <c r="E783" s="10" t="s">
        <v>26</v>
      </c>
      <c r="F783" s="10">
        <v>-44.29</v>
      </c>
      <c r="G783" s="44" t="s">
        <v>335</v>
      </c>
      <c r="H783" s="12"/>
    </row>
    <row r="784" ht="15.75" hidden="1" customHeight="1">
      <c r="A784" s="34">
        <v>45517.0</v>
      </c>
      <c r="B784" s="10" t="s">
        <v>7</v>
      </c>
      <c r="C784" s="33" t="s">
        <v>337</v>
      </c>
      <c r="D784" s="10" t="s">
        <v>73</v>
      </c>
      <c r="E784" s="10" t="s">
        <v>26</v>
      </c>
      <c r="F784" s="10">
        <v>-100.35</v>
      </c>
      <c r="G784" s="44" t="s">
        <v>335</v>
      </c>
      <c r="H784" s="12"/>
    </row>
    <row r="785" ht="15.75" hidden="1" customHeight="1">
      <c r="A785" s="34">
        <v>45518.0</v>
      </c>
      <c r="B785" s="10" t="s">
        <v>7</v>
      </c>
      <c r="C785" s="33" t="s">
        <v>338</v>
      </c>
      <c r="D785" s="10" t="s">
        <v>73</v>
      </c>
      <c r="E785" s="21" t="s">
        <v>26</v>
      </c>
      <c r="F785" s="33">
        <v>-114.61</v>
      </c>
      <c r="G785" s="44" t="s">
        <v>335</v>
      </c>
      <c r="H785" s="12"/>
    </row>
    <row r="786" ht="15.75" hidden="1" customHeight="1">
      <c r="A786" s="51">
        <v>45544.0</v>
      </c>
      <c r="B786" s="48" t="s">
        <v>7</v>
      </c>
      <c r="C786" s="48" t="s">
        <v>15</v>
      </c>
      <c r="D786" s="33" t="s">
        <v>16</v>
      </c>
      <c r="E786" s="33" t="s">
        <v>17</v>
      </c>
      <c r="F786" s="48">
        <f> SUM( INDIRECT("$G"&amp;MATCH($G786, $G$1:$G951, 0)) : INDIRECT("$F"&amp;ROW() - 1) ) * -1</f>
        <v>292.17</v>
      </c>
      <c r="G786" s="50" t="s">
        <v>335</v>
      </c>
      <c r="H786" s="14"/>
    </row>
    <row r="787" ht="15.75" hidden="1" customHeight="1">
      <c r="A787" s="15"/>
      <c r="B787" s="15"/>
      <c r="C787" s="15"/>
      <c r="D787" s="15"/>
      <c r="E787" s="15"/>
      <c r="F787" s="15"/>
      <c r="G787" s="15"/>
    </row>
    <row r="788" ht="15.75" hidden="1" customHeight="1">
      <c r="A788" s="16"/>
      <c r="B788" s="16"/>
      <c r="C788" s="16"/>
      <c r="D788" s="16"/>
      <c r="E788" s="16"/>
      <c r="F788" s="16"/>
      <c r="G788" s="16"/>
    </row>
    <row r="789" ht="15.75" hidden="1" customHeight="1">
      <c r="A789" s="17"/>
      <c r="B789" s="17"/>
      <c r="C789" s="17"/>
      <c r="D789" s="17"/>
      <c r="E789" s="17"/>
      <c r="F789" s="17"/>
      <c r="G789" s="17"/>
    </row>
    <row r="790" ht="15.75" hidden="1" customHeight="1">
      <c r="A790" s="34">
        <v>45539.0</v>
      </c>
      <c r="B790" s="48" t="s">
        <v>7</v>
      </c>
      <c r="C790" s="33" t="s">
        <v>135</v>
      </c>
      <c r="D790" s="10" t="s">
        <v>73</v>
      </c>
      <c r="E790" s="10" t="s">
        <v>26</v>
      </c>
      <c r="F790" s="10">
        <v>-20.98</v>
      </c>
      <c r="G790" s="44" t="s">
        <v>339</v>
      </c>
      <c r="H790" s="22" t="s">
        <v>107</v>
      </c>
    </row>
    <row r="791" ht="15.75" hidden="1" customHeight="1">
      <c r="A791" s="34">
        <v>45540.0</v>
      </c>
      <c r="B791" s="48" t="s">
        <v>7</v>
      </c>
      <c r="C791" s="33" t="s">
        <v>192</v>
      </c>
      <c r="D791" s="10" t="s">
        <v>73</v>
      </c>
      <c r="E791" s="10" t="s">
        <v>26</v>
      </c>
      <c r="F791" s="10">
        <v>-160.71</v>
      </c>
      <c r="G791" s="44" t="s">
        <v>339</v>
      </c>
      <c r="H791" s="12"/>
    </row>
    <row r="792" ht="15.75" hidden="1" customHeight="1">
      <c r="A792" s="34">
        <v>45540.0</v>
      </c>
      <c r="B792" s="48" t="s">
        <v>7</v>
      </c>
      <c r="C792" s="33" t="s">
        <v>192</v>
      </c>
      <c r="D792" s="10" t="s">
        <v>73</v>
      </c>
      <c r="E792" s="10" t="s">
        <v>26</v>
      </c>
      <c r="F792" s="10">
        <v>-1.98</v>
      </c>
      <c r="G792" s="44" t="s">
        <v>339</v>
      </c>
      <c r="H792" s="12"/>
    </row>
    <row r="793" ht="15.75" hidden="1" customHeight="1">
      <c r="A793" s="34">
        <v>45545.0</v>
      </c>
      <c r="B793" s="48" t="s">
        <v>7</v>
      </c>
      <c r="C793" s="33" t="s">
        <v>340</v>
      </c>
      <c r="D793" s="10" t="s">
        <v>73</v>
      </c>
      <c r="E793" s="10" t="s">
        <v>26</v>
      </c>
      <c r="F793" s="10">
        <v>-32.92</v>
      </c>
      <c r="G793" s="44" t="s">
        <v>339</v>
      </c>
      <c r="H793" s="12"/>
    </row>
    <row r="794" ht="15.75" hidden="1" customHeight="1">
      <c r="A794" s="34">
        <v>45545.0</v>
      </c>
      <c r="B794" s="48" t="s">
        <v>7</v>
      </c>
      <c r="C794" s="33" t="s">
        <v>341</v>
      </c>
      <c r="D794" s="10" t="s">
        <v>73</v>
      </c>
      <c r="E794" s="10" t="s">
        <v>26</v>
      </c>
      <c r="F794" s="10">
        <v>-16.46</v>
      </c>
      <c r="G794" s="44" t="s">
        <v>339</v>
      </c>
      <c r="H794" s="12"/>
    </row>
    <row r="795" ht="15.75" hidden="1" customHeight="1">
      <c r="A795" s="34">
        <v>45547.0</v>
      </c>
      <c r="B795" s="10" t="s">
        <v>7</v>
      </c>
      <c r="C795" s="33" t="s">
        <v>342</v>
      </c>
      <c r="D795" s="10" t="s">
        <v>73</v>
      </c>
      <c r="E795" s="10" t="s">
        <v>26</v>
      </c>
      <c r="F795" s="10">
        <v>-44.3</v>
      </c>
      <c r="G795" s="44" t="s">
        <v>339</v>
      </c>
      <c r="H795" s="12"/>
    </row>
    <row r="796" ht="15.75" hidden="1" customHeight="1">
      <c r="A796" s="34">
        <v>45548.0</v>
      </c>
      <c r="B796" s="10" t="s">
        <v>7</v>
      </c>
      <c r="C796" s="33" t="s">
        <v>343</v>
      </c>
      <c r="D796" s="10" t="s">
        <v>73</v>
      </c>
      <c r="E796" s="10" t="s">
        <v>26</v>
      </c>
      <c r="F796" s="10">
        <v>-100.35</v>
      </c>
      <c r="G796" s="44" t="s">
        <v>339</v>
      </c>
      <c r="H796" s="12"/>
    </row>
    <row r="797" ht="15.75" hidden="1" customHeight="1">
      <c r="A797" s="34">
        <v>45549.0</v>
      </c>
      <c r="B797" s="10" t="s">
        <v>7</v>
      </c>
      <c r="C797" s="33" t="s">
        <v>344</v>
      </c>
      <c r="D797" s="10" t="s">
        <v>73</v>
      </c>
      <c r="E797" s="10" t="s">
        <v>26</v>
      </c>
      <c r="F797" s="33">
        <v>-114.62</v>
      </c>
      <c r="G797" s="44" t="s">
        <v>339</v>
      </c>
      <c r="H797" s="12"/>
    </row>
    <row r="798" ht="15.75" hidden="1" customHeight="1">
      <c r="A798" s="34">
        <v>45549.0</v>
      </c>
      <c r="B798" s="10" t="s">
        <v>7</v>
      </c>
      <c r="C798" s="33" t="s">
        <v>135</v>
      </c>
      <c r="D798" s="10" t="s">
        <v>73</v>
      </c>
      <c r="E798" s="10" t="s">
        <v>26</v>
      </c>
      <c r="F798" s="33">
        <v>-42.98</v>
      </c>
      <c r="G798" s="44" t="s">
        <v>339</v>
      </c>
      <c r="H798" s="12"/>
    </row>
    <row r="799" ht="15.75" hidden="1" customHeight="1">
      <c r="A799" s="34">
        <v>45555.0</v>
      </c>
      <c r="B799" s="35" t="s">
        <v>7</v>
      </c>
      <c r="C799" s="33" t="s">
        <v>135</v>
      </c>
      <c r="D799" s="10" t="s">
        <v>73</v>
      </c>
      <c r="E799" s="10" t="s">
        <v>26</v>
      </c>
      <c r="F799" s="33">
        <v>-28.97</v>
      </c>
      <c r="G799" s="52" t="s">
        <v>339</v>
      </c>
      <c r="H799" s="12"/>
    </row>
    <row r="800" ht="15.75" hidden="1" customHeight="1">
      <c r="A800" s="34">
        <v>45556.0</v>
      </c>
      <c r="B800" s="35" t="s">
        <v>7</v>
      </c>
      <c r="C800" s="33" t="s">
        <v>135</v>
      </c>
      <c r="D800" s="10" t="s">
        <v>73</v>
      </c>
      <c r="E800" s="10" t="s">
        <v>26</v>
      </c>
      <c r="F800" s="33">
        <v>-43.9</v>
      </c>
      <c r="G800" s="52" t="s">
        <v>339</v>
      </c>
      <c r="H800" s="12"/>
    </row>
    <row r="801" ht="15.75" hidden="1" customHeight="1">
      <c r="A801" s="34">
        <v>45556.0</v>
      </c>
      <c r="B801" s="35" t="s">
        <v>7</v>
      </c>
      <c r="C801" s="33" t="s">
        <v>135</v>
      </c>
      <c r="D801" s="10" t="s">
        <v>73</v>
      </c>
      <c r="E801" s="10" t="s">
        <v>26</v>
      </c>
      <c r="F801" s="33">
        <v>-25.84</v>
      </c>
      <c r="G801" s="52" t="s">
        <v>339</v>
      </c>
      <c r="H801" s="12"/>
    </row>
    <row r="802" ht="15.75" hidden="1" customHeight="1">
      <c r="A802" s="34">
        <v>45557.0</v>
      </c>
      <c r="B802" s="35" t="s">
        <v>7</v>
      </c>
      <c r="C802" s="33" t="s">
        <v>135</v>
      </c>
      <c r="D802" s="10" t="s">
        <v>73</v>
      </c>
      <c r="E802" s="10" t="s">
        <v>26</v>
      </c>
      <c r="F802" s="33">
        <v>-32.98</v>
      </c>
      <c r="G802" s="52" t="s">
        <v>339</v>
      </c>
      <c r="H802" s="12"/>
    </row>
    <row r="803" ht="15.75" hidden="1" customHeight="1">
      <c r="A803" s="34">
        <v>45557.0</v>
      </c>
      <c r="B803" s="35" t="s">
        <v>7</v>
      </c>
      <c r="C803" s="33" t="s">
        <v>191</v>
      </c>
      <c r="D803" s="10" t="s">
        <v>73</v>
      </c>
      <c r="E803" s="10" t="s">
        <v>26</v>
      </c>
      <c r="F803" s="33">
        <v>-7.65</v>
      </c>
      <c r="G803" s="52" t="s">
        <v>339</v>
      </c>
      <c r="H803" s="12"/>
    </row>
    <row r="804" ht="15.75" hidden="1" customHeight="1">
      <c r="A804" s="34">
        <v>45558.0</v>
      </c>
      <c r="B804" s="35" t="s">
        <v>7</v>
      </c>
      <c r="C804" s="33" t="s">
        <v>345</v>
      </c>
      <c r="D804" s="10" t="s">
        <v>73</v>
      </c>
      <c r="E804" s="10" t="s">
        <v>26</v>
      </c>
      <c r="F804" s="33">
        <v>-20.9</v>
      </c>
      <c r="G804" s="52" t="s">
        <v>339</v>
      </c>
      <c r="H804" s="12"/>
    </row>
    <row r="805" ht="15.75" hidden="1" customHeight="1">
      <c r="A805" s="34">
        <v>45558.0</v>
      </c>
      <c r="B805" s="35" t="s">
        <v>7</v>
      </c>
      <c r="C805" s="33" t="s">
        <v>135</v>
      </c>
      <c r="D805" s="10" t="s">
        <v>73</v>
      </c>
      <c r="E805" s="10" t="s">
        <v>26</v>
      </c>
      <c r="F805" s="33">
        <v>-23.47</v>
      </c>
      <c r="G805" s="52" t="s">
        <v>339</v>
      </c>
      <c r="H805" s="12"/>
    </row>
    <row r="806" ht="15.75" hidden="1" customHeight="1">
      <c r="A806" s="34">
        <v>45559.0</v>
      </c>
      <c r="B806" s="35" t="s">
        <v>7</v>
      </c>
      <c r="C806" s="33" t="s">
        <v>191</v>
      </c>
      <c r="D806" s="10" t="s">
        <v>73</v>
      </c>
      <c r="E806" s="10" t="s">
        <v>26</v>
      </c>
      <c r="F806" s="33">
        <v>-4.9</v>
      </c>
      <c r="G806" s="52" t="s">
        <v>339</v>
      </c>
      <c r="H806" s="12"/>
    </row>
    <row r="807" ht="15.75" hidden="1" customHeight="1">
      <c r="A807" s="34">
        <v>45561.0</v>
      </c>
      <c r="B807" s="35" t="s">
        <v>7</v>
      </c>
      <c r="C807" s="33" t="s">
        <v>191</v>
      </c>
      <c r="D807" s="10" t="s">
        <v>73</v>
      </c>
      <c r="E807" s="10" t="s">
        <v>26</v>
      </c>
      <c r="F807" s="33">
        <v>-4.86</v>
      </c>
      <c r="G807" s="52" t="s">
        <v>339</v>
      </c>
      <c r="H807" s="12"/>
    </row>
    <row r="808" ht="15.75" hidden="1" customHeight="1">
      <c r="A808" s="34">
        <v>45561.0</v>
      </c>
      <c r="B808" s="35" t="s">
        <v>7</v>
      </c>
      <c r="C808" s="33" t="s">
        <v>191</v>
      </c>
      <c r="D808" s="10" t="s">
        <v>73</v>
      </c>
      <c r="E808" s="10" t="s">
        <v>26</v>
      </c>
      <c r="F808" s="33">
        <v>-4.8</v>
      </c>
      <c r="G808" s="52" t="s">
        <v>339</v>
      </c>
      <c r="H808" s="12"/>
    </row>
    <row r="809" ht="15.75" hidden="1" customHeight="1">
      <c r="A809" s="34">
        <v>45564.0</v>
      </c>
      <c r="B809" s="35" t="s">
        <v>7</v>
      </c>
      <c r="C809" s="33" t="s">
        <v>191</v>
      </c>
      <c r="D809" s="10" t="s">
        <v>73</v>
      </c>
      <c r="E809" s="10" t="s">
        <v>26</v>
      </c>
      <c r="F809" s="33">
        <v>-5.7</v>
      </c>
      <c r="G809" s="52" t="s">
        <v>339</v>
      </c>
      <c r="H809" s="12"/>
    </row>
    <row r="810" ht="15.75" hidden="1" customHeight="1">
      <c r="A810" s="34">
        <v>45564.0</v>
      </c>
      <c r="B810" s="35" t="s">
        <v>7</v>
      </c>
      <c r="C810" s="33" t="s">
        <v>191</v>
      </c>
      <c r="D810" s="10" t="s">
        <v>73</v>
      </c>
      <c r="E810" s="10" t="s">
        <v>26</v>
      </c>
      <c r="F810" s="33">
        <v>-5.7</v>
      </c>
      <c r="G810" s="52" t="s">
        <v>339</v>
      </c>
      <c r="H810" s="12"/>
    </row>
    <row r="811" ht="15.75" hidden="1" customHeight="1">
      <c r="A811" s="34">
        <v>45564.0</v>
      </c>
      <c r="B811" s="35" t="s">
        <v>7</v>
      </c>
      <c r="C811" s="33" t="s">
        <v>191</v>
      </c>
      <c r="D811" s="10" t="s">
        <v>73</v>
      </c>
      <c r="E811" s="10" t="s">
        <v>26</v>
      </c>
      <c r="F811" s="33">
        <v>-5.7</v>
      </c>
      <c r="G811" s="52" t="s">
        <v>339</v>
      </c>
      <c r="H811" s="12"/>
    </row>
    <row r="812" ht="15.75" hidden="1" customHeight="1">
      <c r="A812" s="34">
        <v>45564.0</v>
      </c>
      <c r="B812" s="35" t="s">
        <v>7</v>
      </c>
      <c r="C812" s="33" t="s">
        <v>191</v>
      </c>
      <c r="D812" s="10" t="s">
        <v>73</v>
      </c>
      <c r="E812" s="10" t="s">
        <v>26</v>
      </c>
      <c r="F812" s="33">
        <v>-6.7</v>
      </c>
      <c r="G812" s="52" t="s">
        <v>339</v>
      </c>
      <c r="H812" s="12"/>
    </row>
    <row r="813" ht="15.75" hidden="1" customHeight="1">
      <c r="A813" s="34">
        <v>45565.0</v>
      </c>
      <c r="B813" s="35" t="s">
        <v>7</v>
      </c>
      <c r="C813" s="33" t="s">
        <v>135</v>
      </c>
      <c r="D813" s="10" t="s">
        <v>73</v>
      </c>
      <c r="E813" s="10" t="s">
        <v>26</v>
      </c>
      <c r="F813" s="33">
        <v>-26.93</v>
      </c>
      <c r="G813" s="52" t="s">
        <v>339</v>
      </c>
      <c r="H813" s="12"/>
    </row>
    <row r="814" ht="15.75" hidden="1" customHeight="1">
      <c r="A814" s="34">
        <v>45566.0</v>
      </c>
      <c r="B814" s="35" t="s">
        <v>7</v>
      </c>
      <c r="C814" s="33" t="s">
        <v>346</v>
      </c>
      <c r="D814" s="33" t="s">
        <v>50</v>
      </c>
      <c r="E814" s="33" t="s">
        <v>28</v>
      </c>
      <c r="F814" s="33">
        <v>-20.1</v>
      </c>
      <c r="G814" s="52" t="s">
        <v>339</v>
      </c>
      <c r="H814" s="12"/>
    </row>
    <row r="815" ht="15.75" hidden="1" customHeight="1">
      <c r="A815" s="25">
        <v>45574.0</v>
      </c>
      <c r="B815" s="48" t="s">
        <v>7</v>
      </c>
      <c r="C815" s="48" t="s">
        <v>15</v>
      </c>
      <c r="D815" s="33" t="s">
        <v>16</v>
      </c>
      <c r="E815" s="33" t="s">
        <v>17</v>
      </c>
      <c r="F815" s="48">
        <f> SUM( INDIRECT("$G"&amp;MATCH($G815, $G$1:$G951, 0)) : INDIRECT("$F"&amp;ROW() - 1) ) * -1</f>
        <v>804.4</v>
      </c>
      <c r="G815" s="50" t="s">
        <v>339</v>
      </c>
      <c r="H815" s="14"/>
    </row>
    <row r="816" ht="15.75" hidden="1" customHeight="1">
      <c r="A816" s="15"/>
      <c r="B816" s="15"/>
      <c r="C816" s="15"/>
      <c r="D816" s="15"/>
      <c r="E816" s="15"/>
      <c r="F816" s="15"/>
      <c r="G816" s="15"/>
    </row>
    <row r="817" ht="15.75" hidden="1" customHeight="1">
      <c r="A817" s="16"/>
      <c r="B817" s="16"/>
      <c r="C817" s="16"/>
      <c r="D817" s="16"/>
      <c r="E817" s="16"/>
      <c r="F817" s="16"/>
      <c r="G817" s="16"/>
    </row>
    <row r="818" ht="15.75" hidden="1" customHeight="1">
      <c r="A818" s="17"/>
      <c r="B818" s="17"/>
      <c r="C818" s="17"/>
      <c r="D818" s="17"/>
      <c r="E818" s="17"/>
      <c r="F818" s="17"/>
      <c r="G818" s="17"/>
    </row>
    <row r="819" ht="15.75" hidden="1" customHeight="1">
      <c r="A819" s="34">
        <v>45575.0</v>
      </c>
      <c r="B819" s="48" t="s">
        <v>7</v>
      </c>
      <c r="C819" s="33" t="s">
        <v>347</v>
      </c>
      <c r="D819" s="10" t="s">
        <v>73</v>
      </c>
      <c r="E819" s="10" t="s">
        <v>26</v>
      </c>
      <c r="F819" s="10">
        <v>-32.92</v>
      </c>
      <c r="G819" s="44" t="s">
        <v>348</v>
      </c>
      <c r="H819" s="22" t="s">
        <v>113</v>
      </c>
    </row>
    <row r="820" ht="15.75" hidden="1" customHeight="1">
      <c r="A820" s="34">
        <v>45575.0</v>
      </c>
      <c r="B820" s="48" t="s">
        <v>7</v>
      </c>
      <c r="C820" s="33" t="s">
        <v>349</v>
      </c>
      <c r="D820" s="10" t="s">
        <v>73</v>
      </c>
      <c r="E820" s="10" t="s">
        <v>26</v>
      </c>
      <c r="F820" s="10">
        <v>-16.46</v>
      </c>
      <c r="G820" s="44" t="s">
        <v>348</v>
      </c>
      <c r="H820" s="12"/>
    </row>
    <row r="821" ht="15.75" hidden="1" customHeight="1">
      <c r="A821" s="34">
        <v>45577.0</v>
      </c>
      <c r="B821" s="10" t="s">
        <v>7</v>
      </c>
      <c r="C821" s="33" t="s">
        <v>350</v>
      </c>
      <c r="D821" s="10" t="s">
        <v>73</v>
      </c>
      <c r="E821" s="10" t="s">
        <v>26</v>
      </c>
      <c r="F821" s="10">
        <v>-44.29</v>
      </c>
      <c r="G821" s="44" t="s">
        <v>348</v>
      </c>
      <c r="H821" s="12"/>
    </row>
    <row r="822" ht="15.75" hidden="1" customHeight="1">
      <c r="A822" s="34">
        <v>45578.0</v>
      </c>
      <c r="B822" s="10" t="s">
        <v>7</v>
      </c>
      <c r="C822" s="33" t="s">
        <v>351</v>
      </c>
      <c r="D822" s="10" t="s">
        <v>73</v>
      </c>
      <c r="E822" s="10" t="s">
        <v>26</v>
      </c>
      <c r="F822" s="10">
        <v>-100.35</v>
      </c>
      <c r="G822" s="44" t="s">
        <v>348</v>
      </c>
      <c r="H822" s="12"/>
    </row>
    <row r="823" ht="15.75" hidden="1" customHeight="1">
      <c r="A823" s="34">
        <v>45579.0</v>
      </c>
      <c r="B823" s="10" t="s">
        <v>7</v>
      </c>
      <c r="C823" s="33" t="s">
        <v>352</v>
      </c>
      <c r="D823" s="10" t="s">
        <v>73</v>
      </c>
      <c r="E823" s="10" t="s">
        <v>26</v>
      </c>
      <c r="F823" s="33">
        <v>-114.61</v>
      </c>
      <c r="G823" s="44" t="s">
        <v>348</v>
      </c>
      <c r="H823" s="12"/>
    </row>
    <row r="824" ht="15.75" hidden="1" customHeight="1">
      <c r="A824" s="34">
        <v>45586.0</v>
      </c>
      <c r="B824" s="10" t="s">
        <v>7</v>
      </c>
      <c r="C824" s="33" t="s">
        <v>191</v>
      </c>
      <c r="D824" s="10" t="s">
        <v>73</v>
      </c>
      <c r="E824" s="10" t="s">
        <v>26</v>
      </c>
      <c r="F824" s="33">
        <v>-10.5</v>
      </c>
      <c r="G824" s="44" t="s">
        <v>348</v>
      </c>
      <c r="H824" s="12"/>
    </row>
    <row r="825" ht="15.75" hidden="1" customHeight="1">
      <c r="A825" s="34">
        <v>45586.0</v>
      </c>
      <c r="B825" s="10" t="s">
        <v>7</v>
      </c>
      <c r="C825" s="33" t="s">
        <v>191</v>
      </c>
      <c r="D825" s="10" t="s">
        <v>73</v>
      </c>
      <c r="E825" s="10" t="s">
        <v>26</v>
      </c>
      <c r="F825" s="33">
        <v>-11.64</v>
      </c>
      <c r="G825" s="44" t="s">
        <v>348</v>
      </c>
      <c r="H825" s="12"/>
    </row>
    <row r="826" ht="15.75" hidden="1" customHeight="1">
      <c r="A826" s="34">
        <v>45586.0</v>
      </c>
      <c r="B826" s="10" t="s">
        <v>7</v>
      </c>
      <c r="C826" s="33" t="s">
        <v>191</v>
      </c>
      <c r="D826" s="10" t="s">
        <v>73</v>
      </c>
      <c r="E826" s="10" t="s">
        <v>26</v>
      </c>
      <c r="F826" s="33">
        <v>-9.5</v>
      </c>
      <c r="G826" s="44" t="s">
        <v>348</v>
      </c>
      <c r="H826" s="12"/>
    </row>
    <row r="827" ht="15.75" hidden="1" customHeight="1">
      <c r="A827" s="34">
        <v>45587.0</v>
      </c>
      <c r="B827" s="10" t="s">
        <v>7</v>
      </c>
      <c r="C827" s="33" t="s">
        <v>191</v>
      </c>
      <c r="D827" s="10" t="s">
        <v>73</v>
      </c>
      <c r="E827" s="10" t="s">
        <v>26</v>
      </c>
      <c r="F827" s="33">
        <v>-8.7</v>
      </c>
      <c r="G827" s="44" t="s">
        <v>348</v>
      </c>
      <c r="H827" s="12"/>
    </row>
    <row r="828" ht="15.75" hidden="1" customHeight="1">
      <c r="A828" s="34">
        <v>45588.0</v>
      </c>
      <c r="B828" s="10" t="s">
        <v>7</v>
      </c>
      <c r="C828" s="33" t="s">
        <v>353</v>
      </c>
      <c r="D828" s="10" t="s">
        <v>73</v>
      </c>
      <c r="E828" s="21" t="s">
        <v>26</v>
      </c>
      <c r="F828" s="33">
        <v>-52.33</v>
      </c>
      <c r="G828" s="44" t="s">
        <v>348</v>
      </c>
      <c r="H828" s="12"/>
    </row>
    <row r="829" ht="15.75" hidden="1" customHeight="1">
      <c r="A829" s="34">
        <v>45597.0</v>
      </c>
      <c r="B829" s="35" t="s">
        <v>7</v>
      </c>
      <c r="C829" s="33" t="s">
        <v>354</v>
      </c>
      <c r="D829" s="33" t="s">
        <v>50</v>
      </c>
      <c r="E829" s="33" t="s">
        <v>28</v>
      </c>
      <c r="F829" s="33">
        <v>-20.1</v>
      </c>
      <c r="G829" s="44" t="s">
        <v>348</v>
      </c>
      <c r="H829" s="12"/>
    </row>
    <row r="830" ht="15.75" hidden="1" customHeight="1">
      <c r="A830" s="25">
        <v>45605.0</v>
      </c>
      <c r="B830" s="48" t="s">
        <v>7</v>
      </c>
      <c r="C830" s="48" t="s">
        <v>15</v>
      </c>
      <c r="D830" s="33" t="s">
        <v>16</v>
      </c>
      <c r="E830" s="33" t="s">
        <v>17</v>
      </c>
      <c r="F830" s="48">
        <f> SUM( INDIRECT("$G"&amp;MATCH($G830, $G$1:$G951, 0)) : INDIRECT("$F"&amp;ROW() - 1) ) * -1</f>
        <v>421.4</v>
      </c>
      <c r="G830" s="50" t="s">
        <v>348</v>
      </c>
      <c r="H830" s="14"/>
    </row>
    <row r="831" ht="15.75" hidden="1" customHeight="1">
      <c r="A831" s="15"/>
      <c r="B831" s="15"/>
      <c r="C831" s="15"/>
      <c r="D831" s="15"/>
      <c r="E831" s="15"/>
      <c r="F831" s="15"/>
      <c r="G831" s="15"/>
    </row>
    <row r="832" ht="15.75" hidden="1" customHeight="1">
      <c r="A832" s="16"/>
      <c r="B832" s="16"/>
      <c r="C832" s="16"/>
      <c r="D832" s="16"/>
      <c r="E832" s="16"/>
      <c r="F832" s="16"/>
      <c r="G832" s="16"/>
    </row>
    <row r="833" ht="15.75" hidden="1" customHeight="1">
      <c r="A833" s="17"/>
      <c r="B833" s="17"/>
      <c r="C833" s="17"/>
      <c r="D833" s="17"/>
      <c r="E833" s="17"/>
      <c r="F833" s="17"/>
      <c r="G833" s="17"/>
    </row>
    <row r="834" ht="15.75" hidden="1" customHeight="1">
      <c r="A834" s="34">
        <v>45606.0</v>
      </c>
      <c r="B834" s="48" t="s">
        <v>7</v>
      </c>
      <c r="C834" s="33" t="s">
        <v>355</v>
      </c>
      <c r="D834" s="10" t="s">
        <v>73</v>
      </c>
      <c r="E834" s="10" t="s">
        <v>26</v>
      </c>
      <c r="F834" s="10">
        <v>-32.92</v>
      </c>
      <c r="G834" s="44" t="s">
        <v>356</v>
      </c>
      <c r="H834" s="22" t="s">
        <v>120</v>
      </c>
    </row>
    <row r="835" ht="15.75" hidden="1" customHeight="1">
      <c r="A835" s="34">
        <v>45606.0</v>
      </c>
      <c r="B835" s="48" t="s">
        <v>7</v>
      </c>
      <c r="C835" s="33" t="s">
        <v>357</v>
      </c>
      <c r="D835" s="10" t="s">
        <v>73</v>
      </c>
      <c r="E835" s="10" t="s">
        <v>26</v>
      </c>
      <c r="F835" s="10">
        <v>-16.46</v>
      </c>
      <c r="G835" s="44" t="s">
        <v>356</v>
      </c>
      <c r="H835" s="12"/>
    </row>
    <row r="836" ht="15.75" hidden="1" customHeight="1">
      <c r="A836" s="34">
        <v>45607.0</v>
      </c>
      <c r="B836" s="48" t="s">
        <v>7</v>
      </c>
      <c r="C836" s="33" t="s">
        <v>358</v>
      </c>
      <c r="D836" s="10" t="s">
        <v>73</v>
      </c>
      <c r="E836" s="10" t="s">
        <v>26</v>
      </c>
      <c r="F836" s="10">
        <v>-19.77</v>
      </c>
      <c r="G836" s="44" t="s">
        <v>356</v>
      </c>
      <c r="H836" s="12"/>
    </row>
    <row r="837" ht="15.75" hidden="1" customHeight="1">
      <c r="A837" s="34">
        <v>45607.0</v>
      </c>
      <c r="B837" s="48" t="s">
        <v>7</v>
      </c>
      <c r="C837" s="33" t="s">
        <v>359</v>
      </c>
      <c r="D837" s="10" t="s">
        <v>73</v>
      </c>
      <c r="E837" s="10" t="s">
        <v>26</v>
      </c>
      <c r="F837" s="10">
        <v>-134.39</v>
      </c>
      <c r="G837" s="44" t="s">
        <v>356</v>
      </c>
      <c r="H837" s="12"/>
    </row>
    <row r="838" ht="15.75" hidden="1" customHeight="1">
      <c r="A838" s="34">
        <v>45608.0</v>
      </c>
      <c r="B838" s="10" t="s">
        <v>7</v>
      </c>
      <c r="C838" s="33" t="s">
        <v>360</v>
      </c>
      <c r="D838" s="10" t="s">
        <v>73</v>
      </c>
      <c r="E838" s="10" t="s">
        <v>26</v>
      </c>
      <c r="F838" s="10">
        <v>-44.29</v>
      </c>
      <c r="G838" s="44" t="s">
        <v>356</v>
      </c>
      <c r="H838" s="12"/>
    </row>
    <row r="839" ht="15.75" hidden="1" customHeight="1">
      <c r="A839" s="34">
        <v>45610.0</v>
      </c>
      <c r="B839" s="10" t="s">
        <v>7</v>
      </c>
      <c r="C839" s="33" t="s">
        <v>361</v>
      </c>
      <c r="D839" s="10" t="s">
        <v>73</v>
      </c>
      <c r="E839" s="10" t="s">
        <v>26</v>
      </c>
      <c r="F839" s="33">
        <v>-114.61</v>
      </c>
      <c r="G839" s="44" t="s">
        <v>356</v>
      </c>
      <c r="H839" s="12"/>
    </row>
    <row r="840" ht="15.75" hidden="1" customHeight="1">
      <c r="A840" s="34">
        <v>45614.0</v>
      </c>
      <c r="B840" s="10" t="s">
        <v>7</v>
      </c>
      <c r="C840" s="33" t="s">
        <v>362</v>
      </c>
      <c r="D840" s="31" t="s">
        <v>50</v>
      </c>
      <c r="E840" s="10" t="s">
        <v>10</v>
      </c>
      <c r="F840" s="33">
        <v>-6.71</v>
      </c>
      <c r="G840" s="44" t="s">
        <v>356</v>
      </c>
      <c r="H840" s="12"/>
    </row>
    <row r="841" ht="15.75" hidden="1" customHeight="1">
      <c r="A841" s="34">
        <v>45619.0</v>
      </c>
      <c r="B841" s="10" t="s">
        <v>7</v>
      </c>
      <c r="C841" s="33" t="s">
        <v>363</v>
      </c>
      <c r="D841" s="10" t="s">
        <v>73</v>
      </c>
      <c r="E841" s="10" t="s">
        <v>26</v>
      </c>
      <c r="F841" s="33">
        <v>-52.32</v>
      </c>
      <c r="G841" s="44" t="s">
        <v>356</v>
      </c>
      <c r="H841" s="12"/>
    </row>
    <row r="842" ht="15.75" hidden="1" customHeight="1">
      <c r="A842" s="34">
        <v>45624.0</v>
      </c>
      <c r="B842" s="35" t="s">
        <v>7</v>
      </c>
      <c r="C842" s="33" t="s">
        <v>364</v>
      </c>
      <c r="D842" s="32" t="s">
        <v>40</v>
      </c>
      <c r="E842" s="10" t="s">
        <v>41</v>
      </c>
      <c r="F842" s="33">
        <v>-227.5</v>
      </c>
      <c r="G842" s="44" t="s">
        <v>356</v>
      </c>
      <c r="H842" s="12"/>
    </row>
    <row r="843" ht="15.75" hidden="1" customHeight="1">
      <c r="A843" s="34">
        <v>45627.0</v>
      </c>
      <c r="B843" s="35" t="s">
        <v>7</v>
      </c>
      <c r="C843" s="33" t="s">
        <v>365</v>
      </c>
      <c r="D843" s="33" t="s">
        <v>50</v>
      </c>
      <c r="E843" s="33" t="s">
        <v>28</v>
      </c>
      <c r="F843" s="33">
        <v>-20.1</v>
      </c>
      <c r="G843" s="44" t="s">
        <v>356</v>
      </c>
      <c r="H843" s="12"/>
    </row>
    <row r="844" ht="15.75" hidden="1" customHeight="1">
      <c r="A844" s="25">
        <v>45635.0</v>
      </c>
      <c r="B844" s="48" t="s">
        <v>7</v>
      </c>
      <c r="C844" s="48" t="s">
        <v>15</v>
      </c>
      <c r="D844" s="33" t="s">
        <v>16</v>
      </c>
      <c r="E844" s="33" t="s">
        <v>17</v>
      </c>
      <c r="F844" s="48">
        <f> SUM( INDIRECT("$G"&amp;MATCH($G844, $G$1:$G951, 0)) : INDIRECT("$F"&amp;ROW() - 1) ) * -1</f>
        <v>669.07</v>
      </c>
      <c r="G844" s="50" t="s">
        <v>356</v>
      </c>
      <c r="H844" s="14"/>
    </row>
    <row r="845" ht="15.75" hidden="1" customHeight="1">
      <c r="A845" s="15"/>
      <c r="B845" s="15"/>
      <c r="C845" s="15"/>
      <c r="D845" s="15"/>
      <c r="E845" s="15"/>
      <c r="F845" s="15"/>
      <c r="G845" s="15"/>
    </row>
    <row r="846" ht="15.75" hidden="1" customHeight="1">
      <c r="A846" s="16"/>
      <c r="B846" s="16"/>
      <c r="C846" s="16"/>
      <c r="D846" s="16"/>
      <c r="E846" s="16"/>
      <c r="F846" s="16"/>
      <c r="G846" s="16"/>
    </row>
    <row r="847" ht="15.75" hidden="1" customHeight="1">
      <c r="A847" s="17"/>
      <c r="B847" s="17"/>
      <c r="C847" s="17"/>
      <c r="D847" s="17"/>
      <c r="E847" s="17"/>
      <c r="F847" s="17"/>
      <c r="G847" s="17"/>
    </row>
    <row r="848" ht="15.75" hidden="1" customHeight="1">
      <c r="A848" s="34">
        <v>45633.0</v>
      </c>
      <c r="B848" s="35" t="s">
        <v>7</v>
      </c>
      <c r="C848" s="33" t="s">
        <v>366</v>
      </c>
      <c r="D848" s="33" t="s">
        <v>73</v>
      </c>
      <c r="E848" s="10" t="s">
        <v>243</v>
      </c>
      <c r="F848" s="33">
        <v>-67.59</v>
      </c>
      <c r="G848" s="44" t="s">
        <v>367</v>
      </c>
      <c r="H848" s="22" t="s">
        <v>12</v>
      </c>
    </row>
    <row r="849" ht="15.75" hidden="1" customHeight="1">
      <c r="A849" s="34">
        <v>45636.0</v>
      </c>
      <c r="B849" s="48" t="s">
        <v>7</v>
      </c>
      <c r="C849" s="33" t="s">
        <v>368</v>
      </c>
      <c r="D849" s="10" t="s">
        <v>73</v>
      </c>
      <c r="E849" s="10" t="s">
        <v>26</v>
      </c>
      <c r="F849" s="10">
        <v>-16.46</v>
      </c>
      <c r="G849" s="53" t="s">
        <v>367</v>
      </c>
      <c r="H849" s="12"/>
    </row>
    <row r="850" ht="15.75" hidden="1" customHeight="1">
      <c r="A850" s="34">
        <v>45636.0</v>
      </c>
      <c r="B850" s="48" t="s">
        <v>7</v>
      </c>
      <c r="C850" s="33" t="s">
        <v>369</v>
      </c>
      <c r="D850" s="10" t="s">
        <v>73</v>
      </c>
      <c r="E850" s="10" t="s">
        <v>26</v>
      </c>
      <c r="F850" s="10">
        <v>-21.95</v>
      </c>
      <c r="G850" s="53" t="s">
        <v>367</v>
      </c>
      <c r="H850" s="12"/>
    </row>
    <row r="851" ht="15.75" hidden="1" customHeight="1">
      <c r="A851" s="34">
        <v>45636.0</v>
      </c>
      <c r="B851" s="35" t="s">
        <v>7</v>
      </c>
      <c r="C851" s="33" t="s">
        <v>370</v>
      </c>
      <c r="D851" s="32" t="s">
        <v>40</v>
      </c>
      <c r="E851" s="10" t="s">
        <v>41</v>
      </c>
      <c r="F851" s="33">
        <v>-218.62</v>
      </c>
      <c r="G851" s="53" t="s">
        <v>367</v>
      </c>
      <c r="H851" s="12"/>
    </row>
    <row r="852" ht="15.75" hidden="1" customHeight="1">
      <c r="A852" s="34">
        <v>45637.0</v>
      </c>
      <c r="B852" s="48" t="s">
        <v>7</v>
      </c>
      <c r="C852" s="33" t="s">
        <v>371</v>
      </c>
      <c r="D852" s="10" t="s">
        <v>73</v>
      </c>
      <c r="E852" s="10" t="s">
        <v>26</v>
      </c>
      <c r="F852" s="10">
        <v>-19.75</v>
      </c>
      <c r="G852" s="53" t="s">
        <v>367</v>
      </c>
      <c r="H852" s="12"/>
    </row>
    <row r="853" ht="15.75" hidden="1" customHeight="1">
      <c r="A853" s="34">
        <v>45637.0</v>
      </c>
      <c r="B853" s="48" t="s">
        <v>7</v>
      </c>
      <c r="C853" s="33" t="s">
        <v>372</v>
      </c>
      <c r="D853" s="10" t="s">
        <v>73</v>
      </c>
      <c r="E853" s="10" t="s">
        <v>26</v>
      </c>
      <c r="F853" s="10">
        <v>-134.39</v>
      </c>
      <c r="G853" s="53" t="s">
        <v>367</v>
      </c>
      <c r="H853" s="12"/>
    </row>
    <row r="854" ht="15.75" hidden="1" customHeight="1">
      <c r="A854" s="34">
        <v>45638.0</v>
      </c>
      <c r="B854" s="10" t="s">
        <v>7</v>
      </c>
      <c r="C854" s="33" t="s">
        <v>373</v>
      </c>
      <c r="D854" s="10" t="s">
        <v>73</v>
      </c>
      <c r="E854" s="10" t="s">
        <v>26</v>
      </c>
      <c r="F854" s="10">
        <v>-44.3</v>
      </c>
      <c r="G854" s="53" t="s">
        <v>367</v>
      </c>
      <c r="H854" s="12"/>
    </row>
    <row r="855" ht="15.75" hidden="1" customHeight="1">
      <c r="A855" s="34">
        <v>45644.0</v>
      </c>
      <c r="B855" s="10" t="s">
        <v>7</v>
      </c>
      <c r="C855" s="33" t="s">
        <v>374</v>
      </c>
      <c r="D855" s="31" t="s">
        <v>50</v>
      </c>
      <c r="E855" s="10" t="s">
        <v>10</v>
      </c>
      <c r="F855" s="33">
        <v>-6.71</v>
      </c>
      <c r="G855" s="53" t="s">
        <v>367</v>
      </c>
      <c r="H855" s="12"/>
    </row>
    <row r="856" ht="15.75" hidden="1" customHeight="1">
      <c r="A856" s="34">
        <v>45649.0</v>
      </c>
      <c r="B856" s="10" t="s">
        <v>7</v>
      </c>
      <c r="C856" s="33" t="s">
        <v>375</v>
      </c>
      <c r="D856" s="10" t="s">
        <v>73</v>
      </c>
      <c r="E856" s="10" t="s">
        <v>26</v>
      </c>
      <c r="F856" s="33">
        <v>-52.32</v>
      </c>
      <c r="G856" s="53" t="s">
        <v>367</v>
      </c>
      <c r="H856" s="12"/>
    </row>
    <row r="857" ht="15.75" hidden="1" customHeight="1">
      <c r="A857" s="34">
        <v>45658.0</v>
      </c>
      <c r="B857" s="35" t="s">
        <v>7</v>
      </c>
      <c r="C857" s="33" t="s">
        <v>376</v>
      </c>
      <c r="D857" s="33" t="s">
        <v>50</v>
      </c>
      <c r="E857" s="33" t="s">
        <v>28</v>
      </c>
      <c r="F857" s="33">
        <v>-20.09</v>
      </c>
      <c r="G857" s="53" t="s">
        <v>367</v>
      </c>
      <c r="H857" s="12"/>
    </row>
    <row r="858" ht="15.75" hidden="1" customHeight="1">
      <c r="A858" s="34">
        <v>45667.0</v>
      </c>
      <c r="B858" s="48" t="s">
        <v>7</v>
      </c>
      <c r="C858" s="48" t="s">
        <v>15</v>
      </c>
      <c r="D858" s="33" t="s">
        <v>16</v>
      </c>
      <c r="E858" s="33" t="s">
        <v>17</v>
      </c>
      <c r="F858" s="48">
        <f> SUM( INDIRECT("$G"&amp;MATCH($G858, $G$1:$G951, 0)) : INDIRECT("$F"&amp;ROW() - 1) ) * -1</f>
        <v>602.18</v>
      </c>
      <c r="G858" s="54" t="s">
        <v>367</v>
      </c>
      <c r="H858" s="14"/>
    </row>
    <row r="859" ht="15.75" hidden="1" customHeight="1">
      <c r="A859" s="15"/>
      <c r="B859" s="15"/>
      <c r="C859" s="15"/>
      <c r="D859" s="15"/>
      <c r="E859" s="15"/>
      <c r="F859" s="15"/>
      <c r="G859" s="15"/>
    </row>
    <row r="860" ht="15.75" hidden="1" customHeight="1">
      <c r="A860" s="16"/>
      <c r="B860" s="16"/>
      <c r="C860" s="16"/>
      <c r="D860" s="16"/>
      <c r="E860" s="16"/>
      <c r="F860" s="16"/>
      <c r="G860" s="16"/>
    </row>
    <row r="861" ht="15.75" hidden="1" customHeight="1">
      <c r="A861" s="17"/>
      <c r="B861" s="17"/>
      <c r="C861" s="17"/>
      <c r="D861" s="17"/>
      <c r="E861" s="17"/>
      <c r="F861" s="17"/>
      <c r="G861" s="17"/>
    </row>
    <row r="862" ht="15.75" hidden="1" customHeight="1">
      <c r="A862" s="34">
        <v>45667.0</v>
      </c>
      <c r="B862" s="48" t="s">
        <v>7</v>
      </c>
      <c r="C862" s="33" t="s">
        <v>377</v>
      </c>
      <c r="D862" s="10" t="s">
        <v>73</v>
      </c>
      <c r="E862" s="10" t="s">
        <v>26</v>
      </c>
      <c r="F862" s="10">
        <v>-16.46</v>
      </c>
      <c r="G862" s="44" t="s">
        <v>378</v>
      </c>
      <c r="H862" s="22" t="s">
        <v>144</v>
      </c>
    </row>
    <row r="863" ht="15.75" hidden="1" customHeight="1">
      <c r="A863" s="34">
        <v>45667.0</v>
      </c>
      <c r="B863" s="48" t="s">
        <v>7</v>
      </c>
      <c r="C863" s="33" t="s">
        <v>379</v>
      </c>
      <c r="D863" s="10" t="s">
        <v>73</v>
      </c>
      <c r="E863" s="10" t="s">
        <v>26</v>
      </c>
      <c r="F863" s="10">
        <v>-21.95</v>
      </c>
      <c r="G863" s="53" t="s">
        <v>378</v>
      </c>
      <c r="H863" s="12"/>
    </row>
    <row r="864" ht="15.75" hidden="1" customHeight="1">
      <c r="A864" s="34">
        <v>45667.0</v>
      </c>
      <c r="B864" s="48" t="s">
        <v>7</v>
      </c>
      <c r="C864" s="33" t="s">
        <v>380</v>
      </c>
      <c r="D864" s="10" t="s">
        <v>73</v>
      </c>
      <c r="E864" s="10" t="s">
        <v>26</v>
      </c>
      <c r="F864" s="10">
        <v>-26.34</v>
      </c>
      <c r="G864" s="53" t="s">
        <v>378</v>
      </c>
      <c r="H864" s="12"/>
    </row>
    <row r="865" ht="15.75" hidden="1" customHeight="1">
      <c r="A865" s="34">
        <v>45668.0</v>
      </c>
      <c r="B865" s="48" t="s">
        <v>7</v>
      </c>
      <c r="C865" s="33" t="s">
        <v>381</v>
      </c>
      <c r="D865" s="10" t="s">
        <v>73</v>
      </c>
      <c r="E865" s="10" t="s">
        <v>26</v>
      </c>
      <c r="F865" s="10">
        <v>-19.75</v>
      </c>
      <c r="G865" s="53" t="s">
        <v>378</v>
      </c>
      <c r="H865" s="12"/>
    </row>
    <row r="866" ht="15.75" hidden="1" customHeight="1">
      <c r="A866" s="34">
        <v>45668.0</v>
      </c>
      <c r="B866" s="48" t="s">
        <v>7</v>
      </c>
      <c r="C866" s="33" t="s">
        <v>382</v>
      </c>
      <c r="D866" s="10" t="s">
        <v>73</v>
      </c>
      <c r="E866" s="10" t="s">
        <v>26</v>
      </c>
      <c r="F866" s="10">
        <v>-134.39</v>
      </c>
      <c r="G866" s="53" t="s">
        <v>378</v>
      </c>
      <c r="H866" s="12"/>
    </row>
    <row r="867" ht="15.75" hidden="1" customHeight="1">
      <c r="A867" s="34">
        <v>45669.0</v>
      </c>
      <c r="B867" s="10" t="s">
        <v>7</v>
      </c>
      <c r="C867" s="33" t="s">
        <v>383</v>
      </c>
      <c r="D867" s="10" t="s">
        <v>73</v>
      </c>
      <c r="E867" s="10" t="s">
        <v>26</v>
      </c>
      <c r="F867" s="10">
        <v>-44.3</v>
      </c>
      <c r="G867" s="53" t="s">
        <v>378</v>
      </c>
      <c r="H867" s="12"/>
    </row>
    <row r="868" ht="15.75" hidden="1" customHeight="1">
      <c r="A868" s="34">
        <v>45675.0</v>
      </c>
      <c r="B868" s="10" t="s">
        <v>7</v>
      </c>
      <c r="C868" s="33" t="s">
        <v>384</v>
      </c>
      <c r="D868" s="31" t="s">
        <v>50</v>
      </c>
      <c r="E868" s="31" t="s">
        <v>10</v>
      </c>
      <c r="F868" s="33">
        <v>-6.63</v>
      </c>
      <c r="G868" s="53" t="s">
        <v>378</v>
      </c>
      <c r="H868" s="12"/>
    </row>
    <row r="869" ht="15.75" hidden="1" customHeight="1">
      <c r="A869" s="34">
        <v>45696.0</v>
      </c>
      <c r="B869" s="48" t="s">
        <v>7</v>
      </c>
      <c r="C869" s="48" t="s">
        <v>15</v>
      </c>
      <c r="D869" s="33" t="s">
        <v>16</v>
      </c>
      <c r="E869" s="33" t="s">
        <v>17</v>
      </c>
      <c r="F869" s="48">
        <f> SUM( INDIRECT("$G"&amp;MATCH($G869, $G$1:$G951, 0)) : INDIRECT("$F"&amp;ROW() - 1) ) * -1</f>
        <v>269.82</v>
      </c>
      <c r="G869" s="54" t="s">
        <v>378</v>
      </c>
      <c r="H869" s="14"/>
    </row>
    <row r="870" ht="15.75" hidden="1" customHeight="1">
      <c r="A870" s="15"/>
      <c r="B870" s="15"/>
      <c r="C870" s="15"/>
      <c r="D870" s="15"/>
      <c r="E870" s="15"/>
      <c r="F870" s="15"/>
      <c r="G870" s="15"/>
    </row>
    <row r="871" ht="15.75" hidden="1" customHeight="1">
      <c r="A871" s="16"/>
      <c r="B871" s="16"/>
      <c r="C871" s="16"/>
      <c r="D871" s="16"/>
      <c r="E871" s="16"/>
      <c r="F871" s="16"/>
      <c r="G871" s="16"/>
    </row>
    <row r="872" ht="15.75" hidden="1" customHeight="1">
      <c r="A872" s="17"/>
      <c r="B872" s="17"/>
      <c r="C872" s="17"/>
      <c r="D872" s="17"/>
      <c r="E872" s="17"/>
      <c r="F872" s="17"/>
      <c r="G872" s="17"/>
    </row>
    <row r="873" ht="15.75" hidden="1" customHeight="1">
      <c r="A873" s="34">
        <v>45698.0</v>
      </c>
      <c r="B873" s="48" t="s">
        <v>7</v>
      </c>
      <c r="C873" s="33" t="s">
        <v>385</v>
      </c>
      <c r="D873" s="10" t="s">
        <v>73</v>
      </c>
      <c r="E873" s="10" t="s">
        <v>26</v>
      </c>
      <c r="F873" s="10">
        <v>-16.46</v>
      </c>
      <c r="G873" s="44" t="s">
        <v>386</v>
      </c>
      <c r="H873" s="22" t="s">
        <v>38</v>
      </c>
    </row>
    <row r="874" ht="15.75" hidden="1" customHeight="1">
      <c r="A874" s="34">
        <v>45698.0</v>
      </c>
      <c r="B874" s="48" t="s">
        <v>7</v>
      </c>
      <c r="C874" s="33" t="s">
        <v>387</v>
      </c>
      <c r="D874" s="10" t="s">
        <v>73</v>
      </c>
      <c r="E874" s="10" t="s">
        <v>26</v>
      </c>
      <c r="F874" s="10">
        <v>-21.95</v>
      </c>
      <c r="G874" s="53" t="s">
        <v>386</v>
      </c>
      <c r="H874" s="12"/>
    </row>
    <row r="875" ht="15.75" hidden="1" customHeight="1">
      <c r="A875" s="34">
        <v>45698.0</v>
      </c>
      <c r="B875" s="48" t="s">
        <v>7</v>
      </c>
      <c r="C875" s="33" t="s">
        <v>388</v>
      </c>
      <c r="D875" s="10" t="s">
        <v>73</v>
      </c>
      <c r="E875" s="10" t="s">
        <v>26</v>
      </c>
      <c r="F875" s="10">
        <v>-26.29</v>
      </c>
      <c r="G875" s="53" t="s">
        <v>386</v>
      </c>
      <c r="H875" s="12"/>
    </row>
    <row r="876" ht="15.75" hidden="1" customHeight="1">
      <c r="A876" s="34">
        <v>45699.0</v>
      </c>
      <c r="B876" s="48" t="s">
        <v>7</v>
      </c>
      <c r="C876" s="33" t="s">
        <v>389</v>
      </c>
      <c r="D876" s="10" t="s">
        <v>73</v>
      </c>
      <c r="E876" s="10" t="s">
        <v>26</v>
      </c>
      <c r="F876" s="10">
        <v>-19.75</v>
      </c>
      <c r="G876" s="53" t="s">
        <v>386</v>
      </c>
      <c r="H876" s="12"/>
    </row>
    <row r="877" ht="15.75" hidden="1" customHeight="1">
      <c r="A877" s="34">
        <v>45699.0</v>
      </c>
      <c r="B877" s="48" t="s">
        <v>7</v>
      </c>
      <c r="C877" s="33" t="s">
        <v>390</v>
      </c>
      <c r="D877" s="10" t="s">
        <v>73</v>
      </c>
      <c r="E877" s="10" t="s">
        <v>26</v>
      </c>
      <c r="F877" s="10">
        <v>-134.39</v>
      </c>
      <c r="G877" s="53" t="s">
        <v>386</v>
      </c>
      <c r="H877" s="12"/>
    </row>
    <row r="878" ht="15.75" hidden="1" customHeight="1">
      <c r="A878" s="34">
        <v>45700.0</v>
      </c>
      <c r="B878" s="10" t="s">
        <v>7</v>
      </c>
      <c r="C878" s="33" t="s">
        <v>391</v>
      </c>
      <c r="D878" s="10" t="s">
        <v>73</v>
      </c>
      <c r="E878" s="10" t="s">
        <v>26</v>
      </c>
      <c r="F878" s="10">
        <v>-44.3</v>
      </c>
      <c r="G878" s="53" t="s">
        <v>386</v>
      </c>
      <c r="H878" s="12"/>
    </row>
    <row r="879" ht="15.75" hidden="1" customHeight="1">
      <c r="A879" s="34">
        <v>45706.0</v>
      </c>
      <c r="B879" s="10" t="s">
        <v>7</v>
      </c>
      <c r="C879" s="33" t="s">
        <v>392</v>
      </c>
      <c r="D879" s="31" t="s">
        <v>50</v>
      </c>
      <c r="E879" s="31" t="s">
        <v>10</v>
      </c>
      <c r="F879" s="33">
        <v>-6.64</v>
      </c>
      <c r="G879" s="53" t="s">
        <v>386</v>
      </c>
      <c r="H879" s="12"/>
    </row>
    <row r="880" ht="15.75" hidden="1" customHeight="1">
      <c r="A880" s="34">
        <v>45724.0</v>
      </c>
      <c r="B880" s="48" t="s">
        <v>7</v>
      </c>
      <c r="C880" s="48" t="s">
        <v>15</v>
      </c>
      <c r="D880" s="33" t="s">
        <v>16</v>
      </c>
      <c r="E880" s="33" t="s">
        <v>17</v>
      </c>
      <c r="F880" s="48">
        <f> SUM( INDIRECT("$G"&amp;MATCH($G880, $G$1:$G951, 0)) : INDIRECT("$F"&amp;ROW() - 1) ) * -1</f>
        <v>269.78</v>
      </c>
      <c r="G880" s="54" t="s">
        <v>386</v>
      </c>
      <c r="H880" s="14"/>
    </row>
    <row r="881" ht="15.75" hidden="1" customHeight="1">
      <c r="A881" s="15"/>
      <c r="B881" s="15"/>
      <c r="C881" s="15"/>
      <c r="D881" s="15"/>
      <c r="E881" s="15"/>
      <c r="F881" s="15"/>
      <c r="G881" s="15"/>
    </row>
    <row r="882" ht="15.75" hidden="1" customHeight="1">
      <c r="A882" s="16"/>
      <c r="B882" s="16"/>
      <c r="C882" s="16"/>
      <c r="D882" s="16"/>
      <c r="E882" s="16"/>
      <c r="F882" s="16"/>
      <c r="G882" s="16"/>
    </row>
    <row r="883" ht="15.75" hidden="1" customHeight="1">
      <c r="A883" s="17"/>
      <c r="B883" s="17"/>
      <c r="C883" s="17"/>
      <c r="D883" s="17"/>
      <c r="E883" s="17"/>
      <c r="F883" s="17"/>
      <c r="G883" s="17"/>
    </row>
    <row r="884" ht="15.75" hidden="1" customHeight="1">
      <c r="A884" s="34">
        <v>45726.0</v>
      </c>
      <c r="B884" s="55" t="s">
        <v>7</v>
      </c>
      <c r="C884" s="33" t="s">
        <v>393</v>
      </c>
      <c r="D884" s="10" t="s">
        <v>73</v>
      </c>
      <c r="E884" s="10" t="s">
        <v>26</v>
      </c>
      <c r="F884" s="10">
        <v>-16.46</v>
      </c>
      <c r="G884" s="44" t="s">
        <v>394</v>
      </c>
      <c r="H884" s="22" t="s">
        <v>54</v>
      </c>
    </row>
    <row r="885" ht="15.75" hidden="1" customHeight="1">
      <c r="A885" s="34">
        <v>45726.0</v>
      </c>
      <c r="B885" s="55" t="s">
        <v>7</v>
      </c>
      <c r="C885" s="33" t="s">
        <v>395</v>
      </c>
      <c r="D885" s="10" t="s">
        <v>73</v>
      </c>
      <c r="E885" s="10" t="s">
        <v>26</v>
      </c>
      <c r="F885" s="10">
        <v>-21.94</v>
      </c>
      <c r="G885" s="44" t="s">
        <v>394</v>
      </c>
      <c r="H885" s="12"/>
    </row>
    <row r="886" ht="15.75" hidden="1" customHeight="1">
      <c r="A886" s="34">
        <v>45726.0</v>
      </c>
      <c r="B886" s="48" t="s">
        <v>7</v>
      </c>
      <c r="C886" s="33" t="s">
        <v>396</v>
      </c>
      <c r="D886" s="10" t="s">
        <v>73</v>
      </c>
      <c r="E886" s="10" t="s">
        <v>26</v>
      </c>
      <c r="F886" s="10">
        <v>-26.29</v>
      </c>
      <c r="G886" s="44" t="s">
        <v>394</v>
      </c>
      <c r="H886" s="12"/>
    </row>
    <row r="887" ht="15.75" hidden="1" customHeight="1">
      <c r="A887" s="34">
        <v>45726.0</v>
      </c>
      <c r="B887" s="55" t="s">
        <v>7</v>
      </c>
      <c r="C887" s="33" t="s">
        <v>397</v>
      </c>
      <c r="D887" s="10" t="s">
        <v>73</v>
      </c>
      <c r="E887" s="10" t="s">
        <v>26</v>
      </c>
      <c r="F887" s="10">
        <v>-83.04</v>
      </c>
      <c r="G887" s="44" t="s">
        <v>394</v>
      </c>
      <c r="H887" s="12"/>
    </row>
    <row r="888" ht="15.75" hidden="1" customHeight="1">
      <c r="A888" s="34">
        <v>45726.0</v>
      </c>
      <c r="B888" s="48" t="s">
        <v>7</v>
      </c>
      <c r="C888" s="33" t="s">
        <v>398</v>
      </c>
      <c r="D888" s="10" t="s">
        <v>73</v>
      </c>
      <c r="E888" s="10" t="s">
        <v>26</v>
      </c>
      <c r="F888" s="10">
        <v>-56.34</v>
      </c>
      <c r="G888" s="44" t="s">
        <v>394</v>
      </c>
      <c r="H888" s="12"/>
    </row>
    <row r="889" ht="15.75" hidden="1" customHeight="1">
      <c r="A889" s="34">
        <v>45727.0</v>
      </c>
      <c r="B889" s="48" t="s">
        <v>7</v>
      </c>
      <c r="C889" s="33" t="s">
        <v>399</v>
      </c>
      <c r="D889" s="10" t="s">
        <v>73</v>
      </c>
      <c r="E889" s="10" t="s">
        <v>26</v>
      </c>
      <c r="F889" s="10">
        <v>-19.75</v>
      </c>
      <c r="G889" s="44" t="s">
        <v>394</v>
      </c>
      <c r="H889" s="12"/>
    </row>
    <row r="890" ht="15.75" hidden="1" customHeight="1">
      <c r="A890" s="34">
        <v>45727.0</v>
      </c>
      <c r="B890" s="48" t="s">
        <v>7</v>
      </c>
      <c r="C890" s="33" t="s">
        <v>400</v>
      </c>
      <c r="D890" s="10" t="s">
        <v>73</v>
      </c>
      <c r="E890" s="10" t="s">
        <v>26</v>
      </c>
      <c r="F890" s="10">
        <v>-134.39</v>
      </c>
      <c r="G890" s="44" t="s">
        <v>394</v>
      </c>
      <c r="H890" s="12"/>
    </row>
    <row r="891" ht="15.75" hidden="1" customHeight="1">
      <c r="A891" s="34">
        <v>45728.0</v>
      </c>
      <c r="B891" s="55" t="s">
        <v>7</v>
      </c>
      <c r="C891" s="33" t="s">
        <v>401</v>
      </c>
      <c r="D891" s="10" t="s">
        <v>73</v>
      </c>
      <c r="E891" s="10" t="s">
        <v>26</v>
      </c>
      <c r="F891" s="10">
        <v>-44.3</v>
      </c>
      <c r="G891" s="44" t="s">
        <v>394</v>
      </c>
      <c r="H891" s="12"/>
    </row>
    <row r="892" ht="15.75" hidden="1" customHeight="1">
      <c r="A892" s="34">
        <v>45734.0</v>
      </c>
      <c r="B892" s="10" t="s">
        <v>7</v>
      </c>
      <c r="C892" s="33" t="s">
        <v>402</v>
      </c>
      <c r="D892" s="31" t="s">
        <v>50</v>
      </c>
      <c r="E892" s="31" t="s">
        <v>10</v>
      </c>
      <c r="F892" s="33">
        <v>-6.65</v>
      </c>
      <c r="G892" s="44" t="s">
        <v>394</v>
      </c>
      <c r="H892" s="12"/>
    </row>
    <row r="893" ht="15.75" hidden="1" customHeight="1">
      <c r="A893" s="56">
        <v>45757.0</v>
      </c>
      <c r="B893" s="55" t="s">
        <v>7</v>
      </c>
      <c r="C893" s="55" t="s">
        <v>15</v>
      </c>
      <c r="D893" s="33" t="s">
        <v>16</v>
      </c>
      <c r="E893" s="33" t="s">
        <v>17</v>
      </c>
      <c r="F893" s="48">
        <f> SUM( INDIRECT("$G"&amp;MATCH($G893, $G$1:$G951, 0)) : INDIRECT("$F"&amp;ROW() - 1) ) * -1</f>
        <v>409.16</v>
      </c>
      <c r="G893" s="50" t="s">
        <v>394</v>
      </c>
      <c r="H893" s="14"/>
    </row>
    <row r="894" ht="15.75" hidden="1" customHeight="1">
      <c r="A894" s="15"/>
      <c r="B894" s="15"/>
      <c r="C894" s="15"/>
      <c r="D894" s="15"/>
      <c r="E894" s="15"/>
      <c r="F894" s="15"/>
      <c r="G894" s="15"/>
    </row>
    <row r="895" ht="15.75" hidden="1" customHeight="1">
      <c r="A895" s="16"/>
      <c r="B895" s="16"/>
      <c r="C895" s="16"/>
      <c r="D895" s="16"/>
      <c r="E895" s="16"/>
      <c r="F895" s="16"/>
      <c r="G895" s="16"/>
    </row>
    <row r="896" ht="15.75" hidden="1" customHeight="1">
      <c r="A896" s="17"/>
      <c r="B896" s="17"/>
      <c r="C896" s="17"/>
      <c r="D896" s="17"/>
      <c r="E896" s="17"/>
      <c r="F896" s="17"/>
      <c r="G896" s="17"/>
    </row>
    <row r="897" ht="15.75" customHeight="1">
      <c r="A897" s="34">
        <v>45757.0</v>
      </c>
      <c r="B897" s="55" t="s">
        <v>7</v>
      </c>
      <c r="C897" s="33" t="s">
        <v>403</v>
      </c>
      <c r="D897" s="10" t="s">
        <v>73</v>
      </c>
      <c r="E897" s="10" t="s">
        <v>26</v>
      </c>
      <c r="F897" s="10">
        <v>-16.46</v>
      </c>
      <c r="G897" s="44" t="s">
        <v>404</v>
      </c>
      <c r="H897" s="22" t="s">
        <v>67</v>
      </c>
    </row>
    <row r="898" ht="15.75" customHeight="1">
      <c r="A898" s="34">
        <v>45757.0</v>
      </c>
      <c r="B898" s="55" t="s">
        <v>7</v>
      </c>
      <c r="C898" s="33" t="s">
        <v>405</v>
      </c>
      <c r="D898" s="10" t="s">
        <v>73</v>
      </c>
      <c r="E898" s="10" t="s">
        <v>26</v>
      </c>
      <c r="F898" s="10">
        <v>-21.95</v>
      </c>
      <c r="G898" s="44" t="s">
        <v>404</v>
      </c>
      <c r="H898" s="12"/>
    </row>
    <row r="899" ht="15.75" customHeight="1">
      <c r="A899" s="34">
        <v>45757.0</v>
      </c>
      <c r="B899" s="48" t="s">
        <v>7</v>
      </c>
      <c r="C899" s="33" t="s">
        <v>406</v>
      </c>
      <c r="D899" s="10" t="s">
        <v>73</v>
      </c>
      <c r="E899" s="10" t="s">
        <v>26</v>
      </c>
      <c r="F899" s="10">
        <v>-26.29</v>
      </c>
      <c r="G899" s="44" t="s">
        <v>404</v>
      </c>
      <c r="H899" s="12"/>
    </row>
    <row r="900" ht="15.75" customHeight="1">
      <c r="A900" s="34">
        <v>45757.0</v>
      </c>
      <c r="B900" s="55" t="s">
        <v>7</v>
      </c>
      <c r="C900" s="33" t="s">
        <v>407</v>
      </c>
      <c r="D900" s="10" t="s">
        <v>73</v>
      </c>
      <c r="E900" s="10" t="s">
        <v>26</v>
      </c>
      <c r="F900" s="10">
        <v>-83.03</v>
      </c>
      <c r="G900" s="44" t="s">
        <v>404</v>
      </c>
      <c r="H900" s="12"/>
    </row>
    <row r="901" ht="15.75" customHeight="1">
      <c r="A901" s="34">
        <v>45757.0</v>
      </c>
      <c r="B901" s="48" t="s">
        <v>7</v>
      </c>
      <c r="C901" s="33" t="s">
        <v>408</v>
      </c>
      <c r="D901" s="10" t="s">
        <v>73</v>
      </c>
      <c r="E901" s="10" t="s">
        <v>26</v>
      </c>
      <c r="F901" s="10">
        <v>-56.33</v>
      </c>
      <c r="G901" s="44" t="s">
        <v>404</v>
      </c>
      <c r="H901" s="12"/>
    </row>
    <row r="902" ht="15.75" customHeight="1">
      <c r="A902" s="34">
        <v>45757.0</v>
      </c>
      <c r="B902" s="55" t="s">
        <v>7</v>
      </c>
      <c r="C902" s="33" t="s">
        <v>409</v>
      </c>
      <c r="D902" s="10" t="s">
        <v>73</v>
      </c>
      <c r="E902" s="10" t="s">
        <v>26</v>
      </c>
      <c r="F902" s="10">
        <v>-249.1</v>
      </c>
      <c r="G902" s="44" t="s">
        <v>404</v>
      </c>
      <c r="H902" s="12"/>
    </row>
    <row r="903" ht="15.75" customHeight="1">
      <c r="A903" s="34">
        <v>45757.0</v>
      </c>
      <c r="B903" s="55" t="s">
        <v>7</v>
      </c>
      <c r="C903" s="33" t="s">
        <v>410</v>
      </c>
      <c r="D903" s="10" t="s">
        <v>73</v>
      </c>
      <c r="E903" s="10" t="s">
        <v>26</v>
      </c>
      <c r="F903" s="10">
        <v>-169.0</v>
      </c>
      <c r="G903" s="44" t="s">
        <v>404</v>
      </c>
      <c r="H903" s="12"/>
    </row>
    <row r="904" ht="15.75" customHeight="1">
      <c r="A904" s="34">
        <v>45758.0</v>
      </c>
      <c r="B904" s="48" t="s">
        <v>7</v>
      </c>
      <c r="C904" s="33" t="s">
        <v>411</v>
      </c>
      <c r="D904" s="10" t="s">
        <v>73</v>
      </c>
      <c r="E904" s="10" t="s">
        <v>26</v>
      </c>
      <c r="F904" s="10">
        <v>-19.75</v>
      </c>
      <c r="G904" s="44" t="s">
        <v>404</v>
      </c>
      <c r="H904" s="12"/>
    </row>
    <row r="905" ht="15.75" customHeight="1">
      <c r="A905" s="34">
        <v>45758.0</v>
      </c>
      <c r="B905" s="48" t="s">
        <v>7</v>
      </c>
      <c r="C905" s="33" t="s">
        <v>412</v>
      </c>
      <c r="D905" s="10" t="s">
        <v>73</v>
      </c>
      <c r="E905" s="10" t="s">
        <v>26</v>
      </c>
      <c r="F905" s="10">
        <v>-134.39</v>
      </c>
      <c r="G905" s="44" t="s">
        <v>404</v>
      </c>
      <c r="H905" s="12"/>
    </row>
    <row r="906" ht="15.75" customHeight="1">
      <c r="A906" s="34">
        <v>45759.0</v>
      </c>
      <c r="B906" s="55" t="s">
        <v>7</v>
      </c>
      <c r="C906" s="33" t="s">
        <v>413</v>
      </c>
      <c r="D906" s="10" t="s">
        <v>73</v>
      </c>
      <c r="E906" s="10" t="s">
        <v>26</v>
      </c>
      <c r="F906" s="10">
        <v>-44.3</v>
      </c>
      <c r="G906" s="44" t="s">
        <v>404</v>
      </c>
      <c r="H906" s="12"/>
    </row>
    <row r="907" ht="15.75" customHeight="1">
      <c r="A907" s="34">
        <v>45765.0</v>
      </c>
      <c r="B907" s="10" t="s">
        <v>7</v>
      </c>
      <c r="C907" s="33" t="s">
        <v>414</v>
      </c>
      <c r="D907" s="31" t="s">
        <v>50</v>
      </c>
      <c r="E907" s="31" t="s">
        <v>10</v>
      </c>
      <c r="F907" s="33">
        <v>-6.66</v>
      </c>
      <c r="G907" s="44" t="s">
        <v>404</v>
      </c>
      <c r="H907" s="12"/>
    </row>
    <row r="908" ht="15.75" customHeight="1">
      <c r="A908" s="57"/>
      <c r="B908" s="55" t="s">
        <v>7</v>
      </c>
      <c r="C908" s="55" t="s">
        <v>15</v>
      </c>
      <c r="D908" s="33" t="s">
        <v>16</v>
      </c>
      <c r="E908" s="33" t="s">
        <v>17</v>
      </c>
      <c r="F908" s="48">
        <f> SUM( INDIRECT("$G"&amp;MATCH($G908, $G$1:$G951, 0)) : INDIRECT("$F"&amp;ROW() - 1) ) * -1</f>
        <v>827.26</v>
      </c>
      <c r="G908" s="50" t="s">
        <v>404</v>
      </c>
      <c r="H908" s="14"/>
    </row>
    <row r="909" ht="15.75" customHeight="1">
      <c r="A909" s="15"/>
      <c r="B909" s="15"/>
      <c r="C909" s="15"/>
      <c r="D909" s="15"/>
      <c r="E909" s="15"/>
      <c r="F909" s="15"/>
      <c r="G909" s="15"/>
    </row>
    <row r="910" ht="15.75" customHeight="1">
      <c r="A910" s="16"/>
      <c r="B910" s="16"/>
      <c r="C910" s="16"/>
      <c r="D910" s="16"/>
      <c r="E910" s="16"/>
      <c r="F910" s="16"/>
      <c r="G910" s="16"/>
    </row>
    <row r="911" ht="15.75" customHeight="1">
      <c r="A911" s="17"/>
      <c r="B911" s="17"/>
      <c r="C911" s="17"/>
      <c r="D911" s="17"/>
      <c r="E911" s="17"/>
      <c r="F911" s="17"/>
      <c r="G911" s="17"/>
    </row>
    <row r="912" ht="15.75" customHeight="1">
      <c r="A912" s="34">
        <v>45787.0</v>
      </c>
      <c r="B912" s="55" t="s">
        <v>7</v>
      </c>
      <c r="C912" s="33" t="s">
        <v>415</v>
      </c>
      <c r="D912" s="10" t="s">
        <v>73</v>
      </c>
      <c r="E912" s="10" t="s">
        <v>26</v>
      </c>
      <c r="F912" s="10">
        <v>-16.46</v>
      </c>
      <c r="G912" s="44" t="s">
        <v>416</v>
      </c>
      <c r="H912" s="22" t="s">
        <v>82</v>
      </c>
    </row>
    <row r="913" ht="15.75" customHeight="1">
      <c r="A913" s="34">
        <v>45787.0</v>
      </c>
      <c r="B913" s="55" t="s">
        <v>7</v>
      </c>
      <c r="C913" s="33" t="s">
        <v>417</v>
      </c>
      <c r="D913" s="10" t="s">
        <v>73</v>
      </c>
      <c r="E913" s="10" t="s">
        <v>26</v>
      </c>
      <c r="F913" s="10">
        <v>-21.95</v>
      </c>
      <c r="G913" s="44" t="s">
        <v>416</v>
      </c>
      <c r="H913" s="12"/>
    </row>
    <row r="914" ht="15.75" customHeight="1">
      <c r="A914" s="34">
        <v>45787.0</v>
      </c>
      <c r="B914" s="48" t="s">
        <v>7</v>
      </c>
      <c r="C914" s="33" t="s">
        <v>418</v>
      </c>
      <c r="D914" s="10" t="s">
        <v>73</v>
      </c>
      <c r="E914" s="10" t="s">
        <v>26</v>
      </c>
      <c r="F914" s="10">
        <v>-26.29</v>
      </c>
      <c r="G914" s="44" t="s">
        <v>416</v>
      </c>
      <c r="H914" s="12"/>
    </row>
    <row r="915" ht="15.75" customHeight="1">
      <c r="A915" s="34">
        <v>45787.0</v>
      </c>
      <c r="B915" s="55" t="s">
        <v>7</v>
      </c>
      <c r="C915" s="33" t="s">
        <v>419</v>
      </c>
      <c r="D915" s="10" t="s">
        <v>73</v>
      </c>
      <c r="E915" s="10" t="s">
        <v>26</v>
      </c>
      <c r="F915" s="10">
        <v>-249.1</v>
      </c>
      <c r="G915" s="44" t="s">
        <v>416</v>
      </c>
      <c r="H915" s="12"/>
    </row>
    <row r="916" ht="15.75" customHeight="1">
      <c r="A916" s="34">
        <v>45787.0</v>
      </c>
      <c r="B916" s="55" t="s">
        <v>7</v>
      </c>
      <c r="C916" s="33" t="s">
        <v>420</v>
      </c>
      <c r="D916" s="10" t="s">
        <v>73</v>
      </c>
      <c r="E916" s="10" t="s">
        <v>26</v>
      </c>
      <c r="F916" s="10">
        <v>-83.03</v>
      </c>
      <c r="G916" s="44" t="s">
        <v>416</v>
      </c>
      <c r="H916" s="12"/>
    </row>
    <row r="917" ht="15.75" customHeight="1">
      <c r="A917" s="34">
        <v>45787.0</v>
      </c>
      <c r="B917" s="48" t="s">
        <v>7</v>
      </c>
      <c r="C917" s="33" t="s">
        <v>421</v>
      </c>
      <c r="D917" s="10" t="s">
        <v>73</v>
      </c>
      <c r="E917" s="10" t="s">
        <v>26</v>
      </c>
      <c r="F917" s="10">
        <v>-56.33</v>
      </c>
      <c r="G917" s="44" t="s">
        <v>416</v>
      </c>
      <c r="H917" s="12"/>
    </row>
    <row r="918" ht="15.75" customHeight="1">
      <c r="A918" s="34">
        <v>45788.0</v>
      </c>
      <c r="B918" s="48" t="s">
        <v>7</v>
      </c>
      <c r="C918" s="33" t="s">
        <v>422</v>
      </c>
      <c r="D918" s="10" t="s">
        <v>73</v>
      </c>
      <c r="E918" s="21" t="s">
        <v>26</v>
      </c>
      <c r="F918" s="10">
        <v>-19.75</v>
      </c>
      <c r="G918" s="44" t="s">
        <v>416</v>
      </c>
      <c r="H918" s="12"/>
    </row>
    <row r="919" ht="15.75" customHeight="1">
      <c r="A919" s="34">
        <v>45795.0</v>
      </c>
      <c r="B919" s="10" t="s">
        <v>7</v>
      </c>
      <c r="C919" s="33" t="s">
        <v>423</v>
      </c>
      <c r="D919" s="31" t="s">
        <v>50</v>
      </c>
      <c r="E919" s="31" t="s">
        <v>10</v>
      </c>
      <c r="F919" s="33">
        <v>-6.66</v>
      </c>
      <c r="G919" s="44" t="s">
        <v>416</v>
      </c>
      <c r="H919" s="12"/>
    </row>
    <row r="920" ht="15.75" customHeight="1">
      <c r="A920" s="57"/>
      <c r="B920" s="55" t="s">
        <v>7</v>
      </c>
      <c r="C920" s="55" t="s">
        <v>15</v>
      </c>
      <c r="D920" s="33" t="s">
        <v>16</v>
      </c>
      <c r="E920" s="33" t="s">
        <v>17</v>
      </c>
      <c r="F920" s="48">
        <f> SUM( INDIRECT("$G"&amp;MATCH($G920, $G$1:$G951, 0)) : INDIRECT("$F"&amp;ROW() - 1) ) * -1</f>
        <v>479.57</v>
      </c>
      <c r="G920" s="50" t="s">
        <v>416</v>
      </c>
      <c r="H920" s="14"/>
    </row>
    <row r="921" ht="15.75" customHeight="1">
      <c r="A921" s="15"/>
      <c r="B921" s="15"/>
      <c r="C921" s="15"/>
      <c r="D921" s="15"/>
      <c r="E921" s="15"/>
      <c r="F921" s="15"/>
      <c r="G921" s="15"/>
    </row>
    <row r="922" ht="15.75" customHeight="1">
      <c r="A922" s="16"/>
      <c r="B922" s="16"/>
      <c r="C922" s="16"/>
      <c r="D922" s="16"/>
      <c r="E922" s="16"/>
      <c r="F922" s="16"/>
      <c r="G922" s="16"/>
    </row>
    <row r="923" ht="15.75" customHeight="1">
      <c r="A923" s="17"/>
      <c r="B923" s="17"/>
      <c r="C923" s="17"/>
      <c r="D923" s="17"/>
      <c r="E923" s="17"/>
      <c r="F923" s="17"/>
      <c r="G923" s="17"/>
    </row>
    <row r="924" ht="15.75" customHeight="1">
      <c r="A924" s="34">
        <v>45818.0</v>
      </c>
      <c r="B924" s="55" t="s">
        <v>7</v>
      </c>
      <c r="C924" s="33" t="s">
        <v>424</v>
      </c>
      <c r="D924" s="10" t="s">
        <v>73</v>
      </c>
      <c r="E924" s="10" t="s">
        <v>26</v>
      </c>
      <c r="F924" s="10">
        <v>-16.46</v>
      </c>
      <c r="G924" s="44" t="s">
        <v>425</v>
      </c>
      <c r="H924" s="22" t="s">
        <v>324</v>
      </c>
    </row>
    <row r="925" ht="15.75" customHeight="1">
      <c r="A925" s="34">
        <v>45818.0</v>
      </c>
      <c r="B925" s="55" t="s">
        <v>7</v>
      </c>
      <c r="C925" s="33" t="s">
        <v>426</v>
      </c>
      <c r="D925" s="10" t="s">
        <v>73</v>
      </c>
      <c r="E925" s="10" t="s">
        <v>26</v>
      </c>
      <c r="F925" s="10">
        <v>-21.95</v>
      </c>
      <c r="G925" s="44" t="s">
        <v>425</v>
      </c>
      <c r="H925" s="12"/>
    </row>
    <row r="926" ht="15.75" customHeight="1">
      <c r="A926" s="34">
        <v>45818.0</v>
      </c>
      <c r="B926" s="48" t="s">
        <v>7</v>
      </c>
      <c r="C926" s="33" t="s">
        <v>427</v>
      </c>
      <c r="D926" s="10" t="s">
        <v>73</v>
      </c>
      <c r="E926" s="10" t="s">
        <v>26</v>
      </c>
      <c r="F926" s="10">
        <v>-26.29</v>
      </c>
      <c r="G926" s="44" t="s">
        <v>425</v>
      </c>
      <c r="H926" s="12"/>
    </row>
    <row r="927" ht="15.75" customHeight="1">
      <c r="A927" s="34">
        <v>45819.0</v>
      </c>
      <c r="B927" s="48" t="s">
        <v>7</v>
      </c>
      <c r="C927" s="33" t="s">
        <v>428</v>
      </c>
      <c r="D927" s="10" t="s">
        <v>73</v>
      </c>
      <c r="E927" s="10" t="s">
        <v>26</v>
      </c>
      <c r="F927" s="10">
        <v>-19.75</v>
      </c>
      <c r="G927" s="44" t="s">
        <v>425</v>
      </c>
      <c r="H927" s="12"/>
    </row>
    <row r="928" ht="15.75" customHeight="1">
      <c r="A928" s="34">
        <v>45826.0</v>
      </c>
      <c r="B928" s="10" t="s">
        <v>7</v>
      </c>
      <c r="C928" s="33" t="s">
        <v>429</v>
      </c>
      <c r="D928" s="31" t="s">
        <v>50</v>
      </c>
      <c r="E928" s="31" t="s">
        <v>10</v>
      </c>
      <c r="F928" s="33">
        <v>-6.66</v>
      </c>
      <c r="G928" s="44" t="s">
        <v>425</v>
      </c>
      <c r="H928" s="12"/>
    </row>
    <row r="929" ht="15.75" customHeight="1">
      <c r="A929" s="57"/>
      <c r="B929" s="55" t="s">
        <v>7</v>
      </c>
      <c r="C929" s="55" t="s">
        <v>15</v>
      </c>
      <c r="D929" s="33" t="s">
        <v>16</v>
      </c>
      <c r="E929" s="33" t="s">
        <v>17</v>
      </c>
      <c r="F929" s="48">
        <f> SUM( INDIRECT("$G"&amp;MATCH($G929, $G$1:$G951, 0)) : INDIRECT("$F"&amp;ROW() - 1) ) * -1</f>
        <v>91.11</v>
      </c>
      <c r="G929" s="50" t="s">
        <v>425</v>
      </c>
      <c r="H929" s="14"/>
    </row>
    <row r="930" ht="15.75" customHeight="1">
      <c r="A930" s="15"/>
      <c r="B930" s="15"/>
      <c r="C930" s="15"/>
      <c r="D930" s="15"/>
      <c r="E930" s="15"/>
      <c r="F930" s="15"/>
      <c r="G930" s="15"/>
    </row>
    <row r="931" ht="15.75" customHeight="1">
      <c r="A931" s="16"/>
      <c r="B931" s="16"/>
      <c r="C931" s="16"/>
      <c r="D931" s="16"/>
      <c r="E931" s="16"/>
      <c r="F931" s="16"/>
      <c r="G931" s="16"/>
    </row>
    <row r="932" ht="15.75" customHeight="1">
      <c r="A932" s="17"/>
      <c r="B932" s="17"/>
      <c r="C932" s="17"/>
      <c r="D932" s="17"/>
      <c r="E932" s="17"/>
      <c r="F932" s="17"/>
      <c r="G932" s="17"/>
    </row>
    <row r="933" ht="15.75" customHeight="1">
      <c r="A933" s="34">
        <v>45848.0</v>
      </c>
      <c r="B933" s="55" t="s">
        <v>7</v>
      </c>
      <c r="C933" s="33" t="s">
        <v>430</v>
      </c>
      <c r="D933" s="10" t="s">
        <v>73</v>
      </c>
      <c r="E933" s="10" t="s">
        <v>26</v>
      </c>
      <c r="F933" s="10">
        <v>-16.46</v>
      </c>
      <c r="G933" s="44" t="s">
        <v>431</v>
      </c>
      <c r="H933" s="22" t="s">
        <v>93</v>
      </c>
    </row>
    <row r="934" ht="15.75" customHeight="1">
      <c r="A934" s="34">
        <v>45848.0</v>
      </c>
      <c r="B934" s="55" t="s">
        <v>7</v>
      </c>
      <c r="C934" s="33" t="s">
        <v>432</v>
      </c>
      <c r="D934" s="10" t="s">
        <v>73</v>
      </c>
      <c r="E934" s="10" t="s">
        <v>26</v>
      </c>
      <c r="F934" s="10">
        <v>-21.95</v>
      </c>
      <c r="G934" s="44" t="s">
        <v>431</v>
      </c>
      <c r="H934" s="12"/>
    </row>
    <row r="935" ht="15.75" customHeight="1">
      <c r="A935" s="34">
        <v>45848.0</v>
      </c>
      <c r="B935" s="48" t="s">
        <v>7</v>
      </c>
      <c r="C935" s="33" t="s">
        <v>433</v>
      </c>
      <c r="D935" s="10" t="s">
        <v>73</v>
      </c>
      <c r="E935" s="10" t="s">
        <v>26</v>
      </c>
      <c r="F935" s="10">
        <v>-26.29</v>
      </c>
      <c r="G935" s="44" t="s">
        <v>431</v>
      </c>
      <c r="H935" s="12"/>
    </row>
    <row r="936" ht="15.75" customHeight="1">
      <c r="A936" s="34">
        <v>45849.0</v>
      </c>
      <c r="B936" s="48" t="s">
        <v>7</v>
      </c>
      <c r="C936" s="33" t="s">
        <v>434</v>
      </c>
      <c r="D936" s="10" t="s">
        <v>73</v>
      </c>
      <c r="E936" s="10" t="s">
        <v>26</v>
      </c>
      <c r="F936" s="10">
        <v>-19.75</v>
      </c>
      <c r="G936" s="44" t="s">
        <v>431</v>
      </c>
      <c r="H936" s="12"/>
    </row>
    <row r="937" ht="15.75" customHeight="1">
      <c r="A937" s="34">
        <v>45856.0</v>
      </c>
      <c r="B937" s="10" t="s">
        <v>7</v>
      </c>
      <c r="C937" s="33" t="s">
        <v>435</v>
      </c>
      <c r="D937" s="31" t="s">
        <v>50</v>
      </c>
      <c r="E937" s="31" t="s">
        <v>10</v>
      </c>
      <c r="F937" s="33">
        <v>-6.66</v>
      </c>
      <c r="G937" s="44" t="s">
        <v>431</v>
      </c>
      <c r="H937" s="12"/>
    </row>
    <row r="938" ht="15.75" customHeight="1">
      <c r="A938" s="57"/>
      <c r="B938" s="55" t="s">
        <v>7</v>
      </c>
      <c r="C938" s="55" t="s">
        <v>15</v>
      </c>
      <c r="D938" s="33" t="s">
        <v>16</v>
      </c>
      <c r="E938" s="33" t="s">
        <v>17</v>
      </c>
      <c r="F938" s="48">
        <f> SUM( INDIRECT("$G"&amp;MATCH($G938, $G$1:$G951, 0)) : INDIRECT("$F"&amp;ROW() - 1) ) * -1</f>
        <v>91.11</v>
      </c>
      <c r="G938" s="50" t="s">
        <v>431</v>
      </c>
      <c r="H938" s="14"/>
    </row>
    <row r="939" ht="15.75" customHeight="1">
      <c r="A939" s="15"/>
      <c r="B939" s="15"/>
      <c r="C939" s="15"/>
      <c r="D939" s="15"/>
      <c r="E939" s="15"/>
      <c r="F939" s="15"/>
      <c r="G939" s="15"/>
    </row>
    <row r="940" ht="15.75" customHeight="1">
      <c r="A940" s="16"/>
      <c r="B940" s="16"/>
      <c r="C940" s="16"/>
      <c r="D940" s="16"/>
      <c r="E940" s="16"/>
      <c r="F940" s="16"/>
      <c r="G940" s="16"/>
    </row>
    <row r="941" ht="15.75" customHeight="1">
      <c r="A941" s="17"/>
      <c r="B941" s="17"/>
      <c r="C941" s="17"/>
      <c r="D941" s="17"/>
      <c r="E941" s="17"/>
      <c r="F941" s="17"/>
      <c r="G941" s="17"/>
    </row>
    <row r="942" ht="15.75" customHeight="1">
      <c r="A942" s="34">
        <v>45879.0</v>
      </c>
      <c r="B942" s="55" t="s">
        <v>7</v>
      </c>
      <c r="C942" s="33" t="s">
        <v>436</v>
      </c>
      <c r="D942" s="10" t="s">
        <v>73</v>
      </c>
      <c r="E942" s="10" t="s">
        <v>26</v>
      </c>
      <c r="F942" s="10">
        <v>-16.46</v>
      </c>
      <c r="G942" s="44" t="s">
        <v>437</v>
      </c>
      <c r="H942" s="22" t="s">
        <v>99</v>
      </c>
    </row>
    <row r="943" ht="15.75" customHeight="1">
      <c r="A943" s="34">
        <v>45879.0</v>
      </c>
      <c r="B943" s="55" t="s">
        <v>7</v>
      </c>
      <c r="C943" s="33" t="s">
        <v>438</v>
      </c>
      <c r="D943" s="10" t="s">
        <v>73</v>
      </c>
      <c r="E943" s="10" t="s">
        <v>26</v>
      </c>
      <c r="F943" s="10">
        <v>-21.95</v>
      </c>
      <c r="G943" s="44" t="s">
        <v>437</v>
      </c>
      <c r="H943" s="12"/>
    </row>
    <row r="944" ht="15.75" customHeight="1">
      <c r="A944" s="34">
        <v>45879.0</v>
      </c>
      <c r="B944" s="48" t="s">
        <v>7</v>
      </c>
      <c r="C944" s="33" t="s">
        <v>439</v>
      </c>
      <c r="D944" s="10" t="s">
        <v>73</v>
      </c>
      <c r="E944" s="10" t="s">
        <v>26</v>
      </c>
      <c r="F944" s="10">
        <v>-26.29</v>
      </c>
      <c r="G944" s="44" t="s">
        <v>437</v>
      </c>
      <c r="H944" s="12"/>
    </row>
    <row r="945" ht="15.75" customHeight="1">
      <c r="A945" s="34">
        <v>45880.0</v>
      </c>
      <c r="B945" s="48" t="s">
        <v>7</v>
      </c>
      <c r="C945" s="33" t="s">
        <v>440</v>
      </c>
      <c r="D945" s="10" t="s">
        <v>73</v>
      </c>
      <c r="E945" s="10" t="s">
        <v>26</v>
      </c>
      <c r="F945" s="10">
        <v>-19.75</v>
      </c>
      <c r="G945" s="44" t="s">
        <v>437</v>
      </c>
      <c r="H945" s="12"/>
    </row>
    <row r="946" ht="15.75" customHeight="1">
      <c r="A946" s="57"/>
      <c r="B946" s="55" t="s">
        <v>7</v>
      </c>
      <c r="C946" s="55" t="s">
        <v>15</v>
      </c>
      <c r="D946" s="33" t="s">
        <v>16</v>
      </c>
      <c r="E946" s="33" t="s">
        <v>17</v>
      </c>
      <c r="F946" s="48">
        <f> SUM( INDIRECT("$G"&amp;MATCH($G946, $G$1:$G951, 0)) : INDIRECT("$F"&amp;ROW() - 1) ) * -1</f>
        <v>84.45</v>
      </c>
      <c r="G946" s="50" t="s">
        <v>437</v>
      </c>
      <c r="H946" s="14"/>
    </row>
    <row r="947" ht="15.75" customHeight="1">
      <c r="A947" s="15"/>
      <c r="B947" s="15"/>
      <c r="C947" s="15"/>
      <c r="D947" s="15"/>
      <c r="E947" s="15"/>
      <c r="F947" s="15"/>
      <c r="G947" s="15"/>
    </row>
    <row r="948" ht="15.75" customHeight="1">
      <c r="A948" s="16"/>
      <c r="B948" s="16"/>
      <c r="C948" s="16"/>
      <c r="D948" s="16"/>
      <c r="E948" s="16"/>
      <c r="F948" s="16"/>
      <c r="G948" s="16"/>
    </row>
    <row r="949" ht="15.75" customHeight="1">
      <c r="A949" s="17"/>
      <c r="B949" s="17"/>
      <c r="C949" s="17"/>
      <c r="D949" s="17"/>
      <c r="E949" s="17"/>
      <c r="F949" s="17"/>
      <c r="G949" s="17"/>
    </row>
    <row r="950" ht="15.75" customHeight="1">
      <c r="A950" s="34">
        <v>45910.0</v>
      </c>
      <c r="B950" s="48" t="s">
        <v>7</v>
      </c>
      <c r="C950" s="33" t="s">
        <v>441</v>
      </c>
      <c r="D950" s="10" t="s">
        <v>73</v>
      </c>
      <c r="E950" s="10" t="s">
        <v>26</v>
      </c>
      <c r="F950" s="10">
        <v>-26.29</v>
      </c>
      <c r="G950" s="44" t="s">
        <v>442</v>
      </c>
      <c r="H950" s="22" t="s">
        <v>107</v>
      </c>
    </row>
    <row r="951" ht="15.75" customHeight="1">
      <c r="A951" s="57"/>
      <c r="B951" s="55" t="s">
        <v>7</v>
      </c>
      <c r="C951" s="55" t="s">
        <v>15</v>
      </c>
      <c r="D951" s="33" t="s">
        <v>16</v>
      </c>
      <c r="E951" s="33" t="s">
        <v>17</v>
      </c>
      <c r="F951" s="48">
        <f> SUM( INDIRECT("$G"&amp;MATCH($G951, $G$1:$G951, 0)) : INDIRECT("$F"&amp;ROW() - 1) ) * -1</f>
        <v>26.29</v>
      </c>
      <c r="G951" s="44" t="s">
        <v>442</v>
      </c>
      <c r="H951" s="14"/>
    </row>
  </sheetData>
  <autoFilter ref="$D$1:$D$951"/>
  <mergeCells count="46">
    <mergeCell ref="H2:H5"/>
    <mergeCell ref="H9:H29"/>
    <mergeCell ref="H33:H46"/>
    <mergeCell ref="H50:H65"/>
    <mergeCell ref="H69:H92"/>
    <mergeCell ref="H96:H107"/>
    <mergeCell ref="H111:H113"/>
    <mergeCell ref="H117:H123"/>
    <mergeCell ref="H127:H139"/>
    <mergeCell ref="H143:H149"/>
    <mergeCell ref="H153:H159"/>
    <mergeCell ref="H163:H175"/>
    <mergeCell ref="H179:H204"/>
    <mergeCell ref="H208:H249"/>
    <mergeCell ref="H253:H284"/>
    <mergeCell ref="H288:H303"/>
    <mergeCell ref="H307:H322"/>
    <mergeCell ref="H326:H353"/>
    <mergeCell ref="H357:H391"/>
    <mergeCell ref="H395:H420"/>
    <mergeCell ref="H424:H444"/>
    <mergeCell ref="H448:H482"/>
    <mergeCell ref="H486:H517"/>
    <mergeCell ref="H521:H552"/>
    <mergeCell ref="H556:H593"/>
    <mergeCell ref="H597:H613"/>
    <mergeCell ref="H617:H636"/>
    <mergeCell ref="H640:H655"/>
    <mergeCell ref="H659:H707"/>
    <mergeCell ref="H711:H761"/>
    <mergeCell ref="H765:H770"/>
    <mergeCell ref="H774:H778"/>
    <mergeCell ref="H782:H786"/>
    <mergeCell ref="H790:H815"/>
    <mergeCell ref="H819:H830"/>
    <mergeCell ref="H924:H929"/>
    <mergeCell ref="H933:H938"/>
    <mergeCell ref="H942:H946"/>
    <mergeCell ref="H950:H951"/>
    <mergeCell ref="H834:H844"/>
    <mergeCell ref="H848:H858"/>
    <mergeCell ref="H862:H869"/>
    <mergeCell ref="H873:H880"/>
    <mergeCell ref="H884:H893"/>
    <mergeCell ref="H897:H908"/>
    <mergeCell ref="H912:H920"/>
  </mergeCells>
  <conditionalFormatting sqref="A893">
    <cfRule type="expression" dxfId="0" priority="1">
      <formula> $C893 = ("GROCERY")</formula>
    </cfRule>
  </conditionalFormatting>
  <conditionalFormatting sqref="A893">
    <cfRule type="expression" dxfId="1" priority="2">
      <formula> $C893 = ("GIFT")</formula>
    </cfRule>
  </conditionalFormatting>
  <conditionalFormatting sqref="A893">
    <cfRule type="expression" dxfId="2" priority="3">
      <formula> $C893 = ("FOOD")</formula>
    </cfRule>
  </conditionalFormatting>
  <conditionalFormatting sqref="A893">
    <cfRule type="expression" dxfId="3" priority="4">
      <formula> $C893 = ("TRANSPORT")</formula>
    </cfRule>
  </conditionalFormatting>
  <conditionalFormatting sqref="A893">
    <cfRule type="expression" dxfId="4" priority="5">
      <formula> $C893 = ("LEISURE")</formula>
    </cfRule>
  </conditionalFormatting>
  <conditionalFormatting sqref="A893">
    <cfRule type="expression" dxfId="5" priority="6">
      <formula> $C893 = ("EXCHANGE")</formula>
    </cfRule>
  </conditionalFormatting>
  <conditionalFormatting sqref="A893">
    <cfRule type="expression" dxfId="6" priority="7">
      <formula> $C893 = ("BET")</formula>
    </cfRule>
  </conditionalFormatting>
  <conditionalFormatting sqref="A893">
    <cfRule type="expression" dxfId="7" priority="8">
      <formula>$D893= ("CARD")</formula>
    </cfRule>
  </conditionalFormatting>
  <conditionalFormatting sqref="A893">
    <cfRule type="expression" dxfId="7" priority="9">
      <formula> REGEXMATCH($D893, "AZUL|WILL|CLICK|NBNK|C6|PP|AME")</formula>
    </cfRule>
  </conditionalFormatting>
  <conditionalFormatting sqref="A893">
    <cfRule type="expression" dxfId="8" priority="10">
      <formula> $C893 = ("SALARY")</formula>
    </cfRule>
  </conditionalFormatting>
  <conditionalFormatting sqref="A893">
    <cfRule type="expression" dxfId="9" priority="11">
      <formula> $B893  = ("RENDIMENTO")</formula>
    </cfRule>
  </conditionalFormatting>
  <conditionalFormatting sqref="A893">
    <cfRule type="expression" dxfId="10" priority="12">
      <formula> $D893  = ("PREDICTION")</formula>
    </cfRule>
  </conditionalFormatting>
  <conditionalFormatting sqref="A2:G951">
    <cfRule type="expression" dxfId="7" priority="13">
      <formula>$E2 = ("CARD")</formula>
    </cfRule>
  </conditionalFormatting>
  <conditionalFormatting sqref="A2:G951">
    <cfRule type="expression" dxfId="11" priority="14">
      <formula> $D2 = ("GROCERY")</formula>
    </cfRule>
  </conditionalFormatting>
  <conditionalFormatting sqref="A2:G951">
    <cfRule type="expression" dxfId="12" priority="15">
      <formula> $D2 = ("GIFT")</formula>
    </cfRule>
  </conditionalFormatting>
  <conditionalFormatting sqref="A2:G951">
    <cfRule type="expression" dxfId="13" priority="16">
      <formula> $D2 = ("FOOD")</formula>
    </cfRule>
  </conditionalFormatting>
  <conditionalFormatting sqref="A2:G951">
    <cfRule type="expression" dxfId="3" priority="17">
      <formula> $D2 = ("TRANSPORT")</formula>
    </cfRule>
  </conditionalFormatting>
  <conditionalFormatting sqref="A2:G951">
    <cfRule type="expression" dxfId="4" priority="18">
      <formula> $D2 = ("LEISURE")</formula>
    </cfRule>
  </conditionalFormatting>
  <conditionalFormatting sqref="A2:G951">
    <cfRule type="expression" dxfId="14" priority="19">
      <formula> $D2 = ("EXCHANGE")</formula>
    </cfRule>
  </conditionalFormatting>
  <conditionalFormatting sqref="A2:G951">
    <cfRule type="expression" dxfId="6" priority="20">
      <formula> $D2 = ("BET")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6D01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3" max="3" width="41.38"/>
    <col customWidth="1" min="7" max="7" width="15.13"/>
    <col customWidth="1" min="8" max="8" width="14.5"/>
  </cols>
  <sheetData>
    <row r="1" ht="33.75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I1" s="58">
        <f> SUMIFS($F$2:$F907, $B$2:$B907, $J1, $E$2:$E907, "CARD")</f>
        <v>34613.33</v>
      </c>
      <c r="J1" s="59" t="s">
        <v>443</v>
      </c>
    </row>
    <row r="2" hidden="1">
      <c r="A2" s="60">
        <v>45168.0</v>
      </c>
      <c r="B2" s="43" t="s">
        <v>443</v>
      </c>
      <c r="C2" s="43" t="s">
        <v>140</v>
      </c>
      <c r="D2" s="43" t="s">
        <v>13</v>
      </c>
      <c r="E2" s="43" t="s">
        <v>10</v>
      </c>
      <c r="F2" s="43">
        <v>-11.45</v>
      </c>
      <c r="G2" s="44" t="s">
        <v>227</v>
      </c>
      <c r="H2" s="61" t="s">
        <v>107</v>
      </c>
    </row>
    <row r="3" hidden="1">
      <c r="A3" s="60">
        <v>45168.0</v>
      </c>
      <c r="B3" s="43" t="s">
        <v>443</v>
      </c>
      <c r="C3" s="43" t="s">
        <v>444</v>
      </c>
      <c r="D3" s="43" t="s">
        <v>78</v>
      </c>
      <c r="E3" s="43" t="s">
        <v>10</v>
      </c>
      <c r="F3" s="43">
        <v>-9.74</v>
      </c>
      <c r="G3" s="44" t="s">
        <v>227</v>
      </c>
      <c r="H3" s="62"/>
      <c r="I3" s="19"/>
      <c r="J3" s="20"/>
      <c r="K3" s="19"/>
    </row>
    <row r="4" hidden="1">
      <c r="A4" s="60">
        <v>45168.0</v>
      </c>
      <c r="B4" s="43" t="s">
        <v>443</v>
      </c>
      <c r="C4" s="43" t="s">
        <v>445</v>
      </c>
      <c r="D4" s="43" t="s">
        <v>9</v>
      </c>
      <c r="E4" s="43" t="s">
        <v>10</v>
      </c>
      <c r="F4" s="43">
        <v>-172.23</v>
      </c>
      <c r="G4" s="44" t="s">
        <v>227</v>
      </c>
      <c r="H4" s="62"/>
      <c r="I4" s="19"/>
      <c r="J4" s="20"/>
      <c r="K4" s="19"/>
    </row>
    <row r="5" hidden="1">
      <c r="A5" s="60">
        <v>45168.0</v>
      </c>
      <c r="B5" s="43" t="s">
        <v>443</v>
      </c>
      <c r="C5" s="43" t="s">
        <v>446</v>
      </c>
      <c r="D5" s="43" t="s">
        <v>9</v>
      </c>
      <c r="E5" s="43" t="s">
        <v>28</v>
      </c>
      <c r="F5" s="43">
        <v>-65.01</v>
      </c>
      <c r="G5" s="44" t="s">
        <v>227</v>
      </c>
      <c r="H5" s="62"/>
      <c r="I5" s="19"/>
      <c r="J5" s="20"/>
      <c r="K5" s="19"/>
    </row>
    <row r="6" hidden="1">
      <c r="A6" s="60">
        <v>45169.0</v>
      </c>
      <c r="B6" s="43" t="s">
        <v>443</v>
      </c>
      <c r="C6" s="43" t="s">
        <v>140</v>
      </c>
      <c r="D6" s="43" t="s">
        <v>13</v>
      </c>
      <c r="E6" s="43" t="s">
        <v>28</v>
      </c>
      <c r="F6" s="43">
        <v>-8.0</v>
      </c>
      <c r="G6" s="44" t="s">
        <v>227</v>
      </c>
      <c r="H6" s="62"/>
      <c r="I6" s="19"/>
      <c r="J6" s="20"/>
      <c r="K6" s="19"/>
    </row>
    <row r="7" hidden="1">
      <c r="A7" s="60">
        <v>45169.0</v>
      </c>
      <c r="B7" s="43" t="s">
        <v>443</v>
      </c>
      <c r="C7" s="43" t="s">
        <v>140</v>
      </c>
      <c r="D7" s="43" t="s">
        <v>13</v>
      </c>
      <c r="E7" s="43" t="s">
        <v>10</v>
      </c>
      <c r="F7" s="43">
        <v>-4.58</v>
      </c>
      <c r="G7" s="44" t="s">
        <v>227</v>
      </c>
      <c r="H7" s="62"/>
      <c r="I7" s="19"/>
      <c r="J7" s="20"/>
      <c r="K7" s="19"/>
    </row>
    <row r="8" hidden="1">
      <c r="A8" s="60">
        <v>45169.0</v>
      </c>
      <c r="B8" s="43" t="s">
        <v>443</v>
      </c>
      <c r="C8" s="43" t="s">
        <v>447</v>
      </c>
      <c r="D8" s="43" t="s">
        <v>73</v>
      </c>
      <c r="E8" s="43" t="s">
        <v>243</v>
      </c>
      <c r="F8" s="43">
        <v>-24.99</v>
      </c>
      <c r="G8" s="44" t="s">
        <v>227</v>
      </c>
      <c r="H8" s="62"/>
      <c r="I8" s="19"/>
      <c r="J8" s="20"/>
      <c r="K8" s="19"/>
    </row>
    <row r="9" hidden="1">
      <c r="A9" s="60">
        <v>45169.0</v>
      </c>
      <c r="B9" s="43" t="s">
        <v>443</v>
      </c>
      <c r="C9" s="43" t="s">
        <v>448</v>
      </c>
      <c r="D9" s="43" t="s">
        <v>50</v>
      </c>
      <c r="E9" s="43" t="s">
        <v>28</v>
      </c>
      <c r="F9" s="43">
        <v>-10.56</v>
      </c>
      <c r="G9" s="44" t="s">
        <v>227</v>
      </c>
      <c r="H9" s="62"/>
      <c r="I9" s="19"/>
      <c r="J9" s="20"/>
      <c r="K9" s="19"/>
    </row>
    <row r="10" hidden="1">
      <c r="A10" s="60">
        <v>45170.0</v>
      </c>
      <c r="B10" s="43" t="s">
        <v>443</v>
      </c>
      <c r="C10" s="43" t="s">
        <v>449</v>
      </c>
      <c r="D10" s="43" t="s">
        <v>78</v>
      </c>
      <c r="E10" s="43" t="s">
        <v>28</v>
      </c>
      <c r="F10" s="43">
        <v>-20.0</v>
      </c>
      <c r="G10" s="44" t="s">
        <v>227</v>
      </c>
      <c r="H10" s="62"/>
      <c r="I10" s="19"/>
      <c r="J10" s="20"/>
      <c r="K10" s="19"/>
    </row>
    <row r="11" hidden="1">
      <c r="A11" s="60">
        <v>45170.0</v>
      </c>
      <c r="B11" s="43" t="s">
        <v>443</v>
      </c>
      <c r="C11" s="43" t="s">
        <v>135</v>
      </c>
      <c r="D11" s="43" t="s">
        <v>13</v>
      </c>
      <c r="E11" s="43" t="s">
        <v>10</v>
      </c>
      <c r="F11" s="43">
        <v>-27.6</v>
      </c>
      <c r="G11" s="44" t="s">
        <v>227</v>
      </c>
      <c r="H11" s="62"/>
      <c r="I11" s="19"/>
      <c r="J11" s="20"/>
      <c r="K11" s="19"/>
    </row>
    <row r="12" hidden="1">
      <c r="A12" s="60">
        <v>45170.0</v>
      </c>
      <c r="B12" s="43" t="s">
        <v>443</v>
      </c>
      <c r="C12" s="43" t="s">
        <v>450</v>
      </c>
      <c r="D12" s="43" t="s">
        <v>19</v>
      </c>
      <c r="E12" s="43" t="s">
        <v>10</v>
      </c>
      <c r="F12" s="43">
        <v>-307.7</v>
      </c>
      <c r="G12" s="44" t="s">
        <v>227</v>
      </c>
      <c r="H12" s="62"/>
      <c r="I12" s="19"/>
      <c r="J12" s="20"/>
      <c r="K12" s="19"/>
    </row>
    <row r="13" hidden="1">
      <c r="A13" s="60">
        <v>45204.0</v>
      </c>
      <c r="B13" s="43" t="s">
        <v>443</v>
      </c>
      <c r="C13" s="63" t="s">
        <v>15</v>
      </c>
      <c r="D13" s="63" t="s">
        <v>16</v>
      </c>
      <c r="E13" s="43" t="s">
        <v>17</v>
      </c>
      <c r="F13" s="63">
        <f> SUM( INDIRECT("$G"&amp;MATCH($G13, $G$1:$G907, 0)) : INDIRECT("$F"&amp;ROW() - 1) ) * -1</f>
        <v>661.86</v>
      </c>
      <c r="G13" s="44" t="s">
        <v>227</v>
      </c>
      <c r="H13" s="64"/>
    </row>
    <row r="14" hidden="1">
      <c r="A14" s="15"/>
      <c r="B14" s="15"/>
      <c r="C14" s="15"/>
      <c r="D14" s="15"/>
      <c r="E14" s="15"/>
      <c r="F14" s="15"/>
      <c r="G14" s="15"/>
    </row>
    <row r="15" hidden="1">
      <c r="A15" s="16"/>
      <c r="B15" s="16"/>
      <c r="C15" s="16"/>
      <c r="D15" s="16"/>
      <c r="E15" s="16"/>
      <c r="F15" s="16"/>
      <c r="G15" s="16"/>
    </row>
    <row r="16" hidden="1">
      <c r="A16" s="17"/>
      <c r="B16" s="17"/>
      <c r="C16" s="17"/>
      <c r="D16" s="17"/>
      <c r="E16" s="17"/>
      <c r="F16" s="17"/>
      <c r="G16" s="17"/>
    </row>
    <row r="17" hidden="1">
      <c r="A17" s="60">
        <v>45198.0</v>
      </c>
      <c r="B17" s="43" t="s">
        <v>443</v>
      </c>
      <c r="C17" s="43" t="s">
        <v>451</v>
      </c>
      <c r="D17" s="43" t="s">
        <v>13</v>
      </c>
      <c r="E17" s="28" t="s">
        <v>10</v>
      </c>
      <c r="F17" s="43">
        <v>-22.25</v>
      </c>
      <c r="G17" s="44" t="s">
        <v>249</v>
      </c>
      <c r="H17" s="65" t="s">
        <v>113</v>
      </c>
    </row>
    <row r="18" hidden="1">
      <c r="A18" s="60">
        <v>45199.0</v>
      </c>
      <c r="B18" s="43" t="s">
        <v>443</v>
      </c>
      <c r="C18" s="43" t="s">
        <v>452</v>
      </c>
      <c r="D18" s="43" t="s">
        <v>9</v>
      </c>
      <c r="E18" s="28" t="s">
        <v>10</v>
      </c>
      <c r="F18" s="43">
        <f> -172.23 + 0.06</f>
        <v>-172.17</v>
      </c>
      <c r="G18" s="44" t="s">
        <v>249</v>
      </c>
      <c r="H18" s="62"/>
    </row>
    <row r="19" hidden="1">
      <c r="A19" s="60">
        <v>45199.0</v>
      </c>
      <c r="B19" s="43" t="s">
        <v>443</v>
      </c>
      <c r="C19" s="43" t="s">
        <v>453</v>
      </c>
      <c r="D19" s="43" t="s">
        <v>9</v>
      </c>
      <c r="E19" s="43" t="s">
        <v>28</v>
      </c>
      <c r="F19" s="43">
        <f>-65.01 + 0.06</f>
        <v>-64.95</v>
      </c>
      <c r="G19" s="44" t="s">
        <v>249</v>
      </c>
      <c r="H19" s="62"/>
    </row>
    <row r="20" hidden="1">
      <c r="A20" s="17">
        <v>45206.0</v>
      </c>
      <c r="B20" s="43" t="s">
        <v>443</v>
      </c>
      <c r="C20" s="45" t="s">
        <v>454</v>
      </c>
      <c r="D20" s="45" t="s">
        <v>13</v>
      </c>
      <c r="E20" s="45" t="s">
        <v>26</v>
      </c>
      <c r="F20" s="45">
        <v>-30.6</v>
      </c>
      <c r="G20" s="44" t="s">
        <v>249</v>
      </c>
      <c r="H20" s="62"/>
    </row>
    <row r="21" hidden="1">
      <c r="A21" s="17">
        <v>45206.0</v>
      </c>
      <c r="B21" s="43" t="s">
        <v>443</v>
      </c>
      <c r="C21" s="45" t="s">
        <v>454</v>
      </c>
      <c r="D21" s="45" t="s">
        <v>13</v>
      </c>
      <c r="E21" s="45" t="s">
        <v>10</v>
      </c>
      <c r="F21" s="45">
        <v>-27.54</v>
      </c>
      <c r="G21" s="44" t="s">
        <v>249</v>
      </c>
      <c r="H21" s="62"/>
    </row>
    <row r="22" hidden="1">
      <c r="A22" s="17">
        <v>45206.0</v>
      </c>
      <c r="B22" s="43" t="s">
        <v>443</v>
      </c>
      <c r="C22" s="28" t="s">
        <v>455</v>
      </c>
      <c r="D22" s="28" t="s">
        <v>9</v>
      </c>
      <c r="E22" s="28" t="s">
        <v>10</v>
      </c>
      <c r="F22" s="28">
        <v>-4.3</v>
      </c>
      <c r="G22" s="44" t="s">
        <v>249</v>
      </c>
      <c r="H22" s="62"/>
    </row>
    <row r="23" hidden="1">
      <c r="A23" s="17">
        <v>45207.0</v>
      </c>
      <c r="B23" s="43" t="s">
        <v>443</v>
      </c>
      <c r="C23" s="28" t="s">
        <v>455</v>
      </c>
      <c r="D23" s="28" t="s">
        <v>9</v>
      </c>
      <c r="E23" s="28" t="s">
        <v>10</v>
      </c>
      <c r="F23" s="28">
        <v>-4.3</v>
      </c>
      <c r="G23" s="44" t="s">
        <v>249</v>
      </c>
      <c r="H23" s="62"/>
    </row>
    <row r="24" hidden="1">
      <c r="A24" s="17">
        <v>45207.0</v>
      </c>
      <c r="B24" s="43" t="s">
        <v>443</v>
      </c>
      <c r="C24" s="43" t="s">
        <v>456</v>
      </c>
      <c r="D24" s="45" t="s">
        <v>13</v>
      </c>
      <c r="E24" s="45" t="s">
        <v>10</v>
      </c>
      <c r="F24" s="43">
        <v>-26.49</v>
      </c>
      <c r="G24" s="44" t="s">
        <v>249</v>
      </c>
      <c r="H24" s="62"/>
    </row>
    <row r="25" hidden="1">
      <c r="A25" s="17">
        <v>45209.0</v>
      </c>
      <c r="B25" s="43" t="s">
        <v>443</v>
      </c>
      <c r="C25" s="43" t="s">
        <v>457</v>
      </c>
      <c r="D25" s="45" t="s">
        <v>50</v>
      </c>
      <c r="E25" s="45" t="s">
        <v>28</v>
      </c>
      <c r="F25" s="43">
        <v>-13.5</v>
      </c>
      <c r="G25" s="44" t="s">
        <v>249</v>
      </c>
      <c r="H25" s="62"/>
    </row>
    <row r="26" hidden="1">
      <c r="A26" s="17">
        <v>45209.0</v>
      </c>
      <c r="B26" s="43" t="s">
        <v>443</v>
      </c>
      <c r="C26" s="45" t="s">
        <v>458</v>
      </c>
      <c r="D26" s="45" t="s">
        <v>50</v>
      </c>
      <c r="E26" s="45" t="s">
        <v>10</v>
      </c>
      <c r="F26" s="45">
        <v>-25.47</v>
      </c>
      <c r="G26" s="44" t="s">
        <v>249</v>
      </c>
      <c r="H26" s="62"/>
    </row>
    <row r="27" hidden="1">
      <c r="A27" s="17">
        <v>45210.0</v>
      </c>
      <c r="B27" s="43" t="s">
        <v>443</v>
      </c>
      <c r="C27" s="43" t="s">
        <v>138</v>
      </c>
      <c r="D27" s="43" t="s">
        <v>13</v>
      </c>
      <c r="E27" s="43" t="s">
        <v>10</v>
      </c>
      <c r="F27" s="43">
        <v>-15.5</v>
      </c>
      <c r="G27" s="44" t="s">
        <v>249</v>
      </c>
      <c r="H27" s="62"/>
    </row>
    <row r="28" hidden="1">
      <c r="A28" s="17">
        <v>45211.0</v>
      </c>
      <c r="B28" s="43" t="s">
        <v>443</v>
      </c>
      <c r="C28" s="28" t="s">
        <v>48</v>
      </c>
      <c r="D28" s="28" t="s">
        <v>9</v>
      </c>
      <c r="E28" s="28" t="s">
        <v>10</v>
      </c>
      <c r="F28" s="28">
        <v>-9.69</v>
      </c>
      <c r="G28" s="44" t="s">
        <v>249</v>
      </c>
      <c r="H28" s="62"/>
    </row>
    <row r="29" hidden="1">
      <c r="A29" s="17">
        <v>45211.0</v>
      </c>
      <c r="B29" s="43" t="s">
        <v>443</v>
      </c>
      <c r="C29" s="45" t="s">
        <v>459</v>
      </c>
      <c r="D29" s="45" t="s">
        <v>78</v>
      </c>
      <c r="E29" s="45" t="s">
        <v>28</v>
      </c>
      <c r="F29" s="45">
        <v>-83.27</v>
      </c>
      <c r="G29" s="44" t="s">
        <v>249</v>
      </c>
      <c r="H29" s="62"/>
    </row>
    <row r="30" hidden="1">
      <c r="A30" s="17">
        <v>45211.0</v>
      </c>
      <c r="B30" s="43" t="s">
        <v>443</v>
      </c>
      <c r="C30" s="45" t="s">
        <v>460</v>
      </c>
      <c r="D30" s="45" t="s">
        <v>13</v>
      </c>
      <c r="E30" s="45" t="s">
        <v>10</v>
      </c>
      <c r="F30" s="45">
        <v>-8.5</v>
      </c>
      <c r="G30" s="44" t="s">
        <v>249</v>
      </c>
      <c r="H30" s="62"/>
    </row>
    <row r="31" hidden="1">
      <c r="A31" s="17">
        <v>45211.0</v>
      </c>
      <c r="B31" s="43" t="s">
        <v>443</v>
      </c>
      <c r="C31" s="45" t="s">
        <v>461</v>
      </c>
      <c r="D31" s="45" t="s">
        <v>462</v>
      </c>
      <c r="E31" s="45" t="s">
        <v>10</v>
      </c>
      <c r="F31" s="45">
        <v>-10.0</v>
      </c>
      <c r="G31" s="44" t="s">
        <v>249</v>
      </c>
      <c r="H31" s="62"/>
    </row>
    <row r="32" hidden="1">
      <c r="A32" s="17">
        <v>45211.0</v>
      </c>
      <c r="B32" s="43" t="s">
        <v>443</v>
      </c>
      <c r="C32" s="45" t="s">
        <v>463</v>
      </c>
      <c r="D32" s="45" t="s">
        <v>13</v>
      </c>
      <c r="E32" s="45" t="s">
        <v>10</v>
      </c>
      <c r="F32" s="45">
        <v>-80.19</v>
      </c>
      <c r="G32" s="44" t="s">
        <v>249</v>
      </c>
      <c r="H32" s="62"/>
    </row>
    <row r="33" hidden="1">
      <c r="A33" s="17">
        <v>45211.0</v>
      </c>
      <c r="B33" s="43" t="s">
        <v>443</v>
      </c>
      <c r="C33" s="45" t="s">
        <v>464</v>
      </c>
      <c r="D33" s="45" t="s">
        <v>78</v>
      </c>
      <c r="E33" s="45" t="s">
        <v>28</v>
      </c>
      <c r="F33" s="45">
        <v>-25.9</v>
      </c>
      <c r="G33" s="44" t="s">
        <v>249</v>
      </c>
      <c r="H33" s="62"/>
    </row>
    <row r="34" hidden="1">
      <c r="A34" s="17">
        <v>45211.0</v>
      </c>
      <c r="B34" s="43" t="s">
        <v>443</v>
      </c>
      <c r="C34" s="45" t="s">
        <v>48</v>
      </c>
      <c r="D34" s="28" t="s">
        <v>9</v>
      </c>
      <c r="E34" s="28" t="s">
        <v>10</v>
      </c>
      <c r="F34" s="28">
        <v>-14.08</v>
      </c>
      <c r="G34" s="44" t="s">
        <v>249</v>
      </c>
      <c r="H34" s="62"/>
    </row>
    <row r="35" hidden="1">
      <c r="A35" s="17">
        <v>45212.0</v>
      </c>
      <c r="B35" s="43" t="s">
        <v>443</v>
      </c>
      <c r="C35" s="45" t="s">
        <v>140</v>
      </c>
      <c r="D35" s="45" t="s">
        <v>13</v>
      </c>
      <c r="E35" s="45" t="s">
        <v>10</v>
      </c>
      <c r="F35" s="45">
        <v>-6.55</v>
      </c>
      <c r="G35" s="44" t="s">
        <v>249</v>
      </c>
      <c r="H35" s="62"/>
    </row>
    <row r="36" hidden="1">
      <c r="A36" s="17">
        <v>45213.0</v>
      </c>
      <c r="B36" s="43" t="s">
        <v>443</v>
      </c>
      <c r="C36" s="45" t="s">
        <v>140</v>
      </c>
      <c r="D36" s="45" t="s">
        <v>13</v>
      </c>
      <c r="E36" s="45" t="s">
        <v>10</v>
      </c>
      <c r="F36" s="45">
        <v>-10.85</v>
      </c>
      <c r="G36" s="44" t="s">
        <v>249</v>
      </c>
      <c r="H36" s="62"/>
    </row>
    <row r="37" hidden="1">
      <c r="A37" s="17">
        <v>45213.0</v>
      </c>
      <c r="B37" s="43" t="s">
        <v>443</v>
      </c>
      <c r="C37" s="45" t="s">
        <v>455</v>
      </c>
      <c r="D37" s="45" t="s">
        <v>9</v>
      </c>
      <c r="E37" s="45" t="s">
        <v>28</v>
      </c>
      <c r="F37" s="45">
        <v>-4.3</v>
      </c>
      <c r="G37" s="44" t="s">
        <v>249</v>
      </c>
      <c r="H37" s="62"/>
    </row>
    <row r="38" hidden="1">
      <c r="A38" s="17">
        <v>45213.0</v>
      </c>
      <c r="B38" s="43" t="s">
        <v>443</v>
      </c>
      <c r="C38" s="45" t="s">
        <v>156</v>
      </c>
      <c r="D38" s="45" t="s">
        <v>13</v>
      </c>
      <c r="E38" s="45" t="s">
        <v>10</v>
      </c>
      <c r="F38" s="45">
        <v>-8.0</v>
      </c>
      <c r="G38" s="44" t="s">
        <v>249</v>
      </c>
      <c r="H38" s="62"/>
    </row>
    <row r="39" hidden="1">
      <c r="A39" s="17">
        <v>45213.0</v>
      </c>
      <c r="B39" s="43" t="s">
        <v>443</v>
      </c>
      <c r="C39" s="45" t="s">
        <v>138</v>
      </c>
      <c r="D39" s="45" t="s">
        <v>13</v>
      </c>
      <c r="E39" s="45" t="s">
        <v>10</v>
      </c>
      <c r="F39" s="45">
        <v>-22.5</v>
      </c>
      <c r="G39" s="44" t="s">
        <v>249</v>
      </c>
      <c r="H39" s="62"/>
    </row>
    <row r="40" hidden="1">
      <c r="A40" s="17">
        <v>45214.0</v>
      </c>
      <c r="B40" s="43" t="s">
        <v>443</v>
      </c>
      <c r="C40" s="45" t="s">
        <v>48</v>
      </c>
      <c r="D40" s="45" t="s">
        <v>9</v>
      </c>
      <c r="E40" s="45" t="s">
        <v>10</v>
      </c>
      <c r="F40" s="45">
        <v>-24.49</v>
      </c>
      <c r="G40" s="44" t="s">
        <v>249</v>
      </c>
      <c r="H40" s="62"/>
    </row>
    <row r="41" hidden="1">
      <c r="A41" s="17">
        <v>45215.0</v>
      </c>
      <c r="B41" s="43" t="s">
        <v>443</v>
      </c>
      <c r="C41" s="45" t="s">
        <v>465</v>
      </c>
      <c r="D41" s="28" t="s">
        <v>50</v>
      </c>
      <c r="E41" s="28" t="s">
        <v>28</v>
      </c>
      <c r="F41" s="28">
        <v>-158.01</v>
      </c>
      <c r="G41" s="44" t="s">
        <v>249</v>
      </c>
      <c r="H41" s="62"/>
    </row>
    <row r="42" hidden="1">
      <c r="A42" s="60">
        <v>45229.0</v>
      </c>
      <c r="B42" s="43" t="s">
        <v>443</v>
      </c>
      <c r="C42" s="63" t="s">
        <v>15</v>
      </c>
      <c r="D42" s="45" t="s">
        <v>51</v>
      </c>
      <c r="E42" s="45" t="s">
        <v>17</v>
      </c>
      <c r="F42" s="45">
        <v>47.35</v>
      </c>
      <c r="G42" s="44" t="s">
        <v>249</v>
      </c>
      <c r="H42" s="62"/>
    </row>
    <row r="43" hidden="1">
      <c r="A43" s="60">
        <v>45230.0</v>
      </c>
      <c r="B43" s="43" t="s">
        <v>443</v>
      </c>
      <c r="C43" s="63" t="s">
        <v>15</v>
      </c>
      <c r="D43" s="45" t="s">
        <v>51</v>
      </c>
      <c r="E43" s="45" t="s">
        <v>17</v>
      </c>
      <c r="F43" s="45">
        <v>100.0</v>
      </c>
      <c r="G43" s="44" t="s">
        <v>249</v>
      </c>
      <c r="H43" s="62"/>
    </row>
    <row r="44" hidden="1">
      <c r="A44" s="60">
        <v>45233.0</v>
      </c>
      <c r="B44" s="43" t="s">
        <v>443</v>
      </c>
      <c r="C44" s="63" t="s">
        <v>15</v>
      </c>
      <c r="D44" s="45" t="s">
        <v>51</v>
      </c>
      <c r="E44" s="45" t="s">
        <v>17</v>
      </c>
      <c r="F44" s="45">
        <v>100.0</v>
      </c>
      <c r="G44" s="44" t="s">
        <v>249</v>
      </c>
      <c r="H44" s="62"/>
    </row>
    <row r="45" hidden="1">
      <c r="A45" s="60">
        <v>45236.0</v>
      </c>
      <c r="B45" s="43" t="s">
        <v>443</v>
      </c>
      <c r="C45" s="63" t="s">
        <v>15</v>
      </c>
      <c r="D45" s="63" t="s">
        <v>16</v>
      </c>
      <c r="E45" s="43" t="s">
        <v>17</v>
      </c>
      <c r="F45" s="63">
        <f> SUM( INDIRECT("$G"&amp;MATCH($G45, $G$1:$G907, 0)) : INDIRECT("$F"&amp;ROW() - 1) ) * -1</f>
        <v>626.05</v>
      </c>
      <c r="G45" s="44" t="s">
        <v>249</v>
      </c>
      <c r="H45" s="64"/>
    </row>
    <row r="46" hidden="1">
      <c r="A46" s="15"/>
      <c r="B46" s="15"/>
      <c r="C46" s="15"/>
      <c r="D46" s="15"/>
      <c r="E46" s="15"/>
      <c r="F46" s="15"/>
      <c r="G46" s="15"/>
    </row>
    <row r="47" hidden="1">
      <c r="A47" s="16"/>
      <c r="B47" s="16"/>
      <c r="C47" s="16"/>
      <c r="D47" s="16"/>
      <c r="E47" s="16"/>
      <c r="F47" s="16"/>
      <c r="G47" s="16"/>
    </row>
    <row r="48" hidden="1">
      <c r="A48" s="17"/>
      <c r="B48" s="17"/>
      <c r="C48" s="17"/>
      <c r="D48" s="17"/>
      <c r="E48" s="17"/>
      <c r="F48" s="17"/>
      <c r="G48" s="17"/>
    </row>
    <row r="49" hidden="1">
      <c r="A49" s="60">
        <v>45229.0</v>
      </c>
      <c r="B49" s="43" t="s">
        <v>443</v>
      </c>
      <c r="C49" s="43" t="s">
        <v>466</v>
      </c>
      <c r="D49" s="43" t="s">
        <v>9</v>
      </c>
      <c r="E49" s="28" t="s">
        <v>10</v>
      </c>
      <c r="F49" s="43">
        <v>-172.23</v>
      </c>
      <c r="G49" s="44" t="s">
        <v>262</v>
      </c>
      <c r="H49" s="61" t="s">
        <v>120</v>
      </c>
    </row>
    <row r="50" hidden="1">
      <c r="A50" s="60">
        <v>45229.0</v>
      </c>
      <c r="B50" s="43" t="s">
        <v>443</v>
      </c>
      <c r="C50" s="43" t="s">
        <v>467</v>
      </c>
      <c r="D50" s="43" t="s">
        <v>9</v>
      </c>
      <c r="E50" s="43" t="s">
        <v>28</v>
      </c>
      <c r="F50" s="43">
        <v>-65.01</v>
      </c>
      <c r="G50" s="44" t="s">
        <v>262</v>
      </c>
      <c r="H50" s="62"/>
    </row>
    <row r="51" hidden="1">
      <c r="A51" s="60">
        <v>45229.0</v>
      </c>
      <c r="B51" s="43" t="s">
        <v>443</v>
      </c>
      <c r="C51" s="43" t="s">
        <v>32</v>
      </c>
      <c r="D51" s="43" t="s">
        <v>19</v>
      </c>
      <c r="E51" s="43" t="s">
        <v>28</v>
      </c>
      <c r="F51" s="43">
        <v>-45.87</v>
      </c>
      <c r="G51" s="44" t="s">
        <v>262</v>
      </c>
      <c r="H51" s="62"/>
    </row>
    <row r="52" hidden="1">
      <c r="A52" s="60">
        <v>45230.0</v>
      </c>
      <c r="B52" s="43" t="s">
        <v>443</v>
      </c>
      <c r="C52" s="43" t="s">
        <v>468</v>
      </c>
      <c r="D52" s="43" t="s">
        <v>50</v>
      </c>
      <c r="E52" s="43" t="s">
        <v>10</v>
      </c>
      <c r="F52" s="43">
        <v>-100.0</v>
      </c>
      <c r="G52" s="44" t="s">
        <v>262</v>
      </c>
      <c r="H52" s="62"/>
    </row>
    <row r="53" hidden="1">
      <c r="A53" s="60">
        <v>45231.0</v>
      </c>
      <c r="B53" s="43" t="s">
        <v>443</v>
      </c>
      <c r="C53" s="63" t="s">
        <v>455</v>
      </c>
      <c r="D53" s="63" t="s">
        <v>9</v>
      </c>
      <c r="E53" s="43" t="s">
        <v>28</v>
      </c>
      <c r="F53" s="63">
        <v>-4.3</v>
      </c>
      <c r="G53" s="44" t="s">
        <v>262</v>
      </c>
      <c r="H53" s="62"/>
    </row>
    <row r="54" hidden="1">
      <c r="A54" s="60">
        <v>45233.0</v>
      </c>
      <c r="B54" s="43" t="s">
        <v>443</v>
      </c>
      <c r="C54" s="43" t="s">
        <v>469</v>
      </c>
      <c r="D54" s="43" t="s">
        <v>13</v>
      </c>
      <c r="E54" s="43" t="s">
        <v>10</v>
      </c>
      <c r="F54" s="43">
        <v>-6.0</v>
      </c>
      <c r="G54" s="44" t="s">
        <v>262</v>
      </c>
      <c r="H54" s="62"/>
    </row>
    <row r="55" hidden="1">
      <c r="A55" s="60">
        <v>45233.0</v>
      </c>
      <c r="B55" s="43" t="s">
        <v>443</v>
      </c>
      <c r="C55" s="43" t="s">
        <v>470</v>
      </c>
      <c r="D55" s="43" t="s">
        <v>13</v>
      </c>
      <c r="E55" s="43" t="s">
        <v>10</v>
      </c>
      <c r="F55" s="43">
        <v>-4.17</v>
      </c>
      <c r="G55" s="44" t="s">
        <v>262</v>
      </c>
      <c r="H55" s="62"/>
    </row>
    <row r="56" hidden="1">
      <c r="A56" s="60">
        <v>45240.0</v>
      </c>
      <c r="B56" s="43" t="s">
        <v>443</v>
      </c>
      <c r="C56" s="45" t="s">
        <v>471</v>
      </c>
      <c r="D56" s="45" t="s">
        <v>50</v>
      </c>
      <c r="E56" s="45" t="s">
        <v>10</v>
      </c>
      <c r="F56" s="45">
        <v>-25.43</v>
      </c>
      <c r="G56" s="44" t="s">
        <v>262</v>
      </c>
      <c r="H56" s="62"/>
    </row>
    <row r="57" hidden="1">
      <c r="A57" s="60">
        <v>45241.0</v>
      </c>
      <c r="B57" s="43" t="s">
        <v>443</v>
      </c>
      <c r="C57" s="45" t="s">
        <v>472</v>
      </c>
      <c r="D57" s="43" t="s">
        <v>13</v>
      </c>
      <c r="E57" s="43" t="s">
        <v>10</v>
      </c>
      <c r="F57" s="45">
        <v>-11.99</v>
      </c>
      <c r="G57" s="44" t="s">
        <v>262</v>
      </c>
      <c r="H57" s="62"/>
    </row>
    <row r="58" hidden="1">
      <c r="A58" s="60">
        <v>45241.0</v>
      </c>
      <c r="B58" s="43" t="s">
        <v>443</v>
      </c>
      <c r="C58" s="45" t="s">
        <v>473</v>
      </c>
      <c r="D58" s="63" t="s">
        <v>9</v>
      </c>
      <c r="E58" s="43" t="s">
        <v>10</v>
      </c>
      <c r="F58" s="45">
        <v>-15.0</v>
      </c>
      <c r="G58" s="44" t="s">
        <v>262</v>
      </c>
      <c r="H58" s="62"/>
    </row>
    <row r="59" hidden="1">
      <c r="A59" s="60">
        <v>45243.0</v>
      </c>
      <c r="B59" s="43" t="s">
        <v>443</v>
      </c>
      <c r="C59" s="45" t="s">
        <v>141</v>
      </c>
      <c r="D59" s="43" t="s">
        <v>13</v>
      </c>
      <c r="E59" s="43" t="s">
        <v>10</v>
      </c>
      <c r="F59" s="45">
        <v>-8.0</v>
      </c>
      <c r="G59" s="44" t="s">
        <v>262</v>
      </c>
      <c r="H59" s="62"/>
    </row>
    <row r="60" hidden="1">
      <c r="A60" s="60">
        <v>45244.0</v>
      </c>
      <c r="B60" s="43" t="s">
        <v>443</v>
      </c>
      <c r="C60" s="45" t="s">
        <v>32</v>
      </c>
      <c r="D60" s="43" t="s">
        <v>19</v>
      </c>
      <c r="E60" s="43" t="s">
        <v>10</v>
      </c>
      <c r="F60" s="45">
        <v>-34.31</v>
      </c>
      <c r="G60" s="44" t="s">
        <v>262</v>
      </c>
      <c r="H60" s="62"/>
    </row>
    <row r="61" hidden="1">
      <c r="A61" s="60">
        <v>45244.0</v>
      </c>
      <c r="B61" s="43" t="s">
        <v>443</v>
      </c>
      <c r="C61" s="45" t="s">
        <v>138</v>
      </c>
      <c r="D61" s="43" t="s">
        <v>13</v>
      </c>
      <c r="E61" s="43" t="s">
        <v>10</v>
      </c>
      <c r="F61" s="45">
        <v>-8.0</v>
      </c>
      <c r="G61" s="44" t="s">
        <v>262</v>
      </c>
      <c r="H61" s="62"/>
    </row>
    <row r="62" hidden="1">
      <c r="A62" s="60">
        <v>45244.0</v>
      </c>
      <c r="B62" s="43" t="s">
        <v>443</v>
      </c>
      <c r="C62" s="45" t="s">
        <v>474</v>
      </c>
      <c r="D62" s="43" t="s">
        <v>13</v>
      </c>
      <c r="E62" s="43" t="s">
        <v>10</v>
      </c>
      <c r="F62" s="45">
        <v>-20.0</v>
      </c>
      <c r="G62" s="44" t="s">
        <v>262</v>
      </c>
      <c r="H62" s="62"/>
    </row>
    <row r="63" hidden="1">
      <c r="A63" s="60">
        <v>45245.0</v>
      </c>
      <c r="B63" s="43" t="s">
        <v>443</v>
      </c>
      <c r="C63" s="45" t="s">
        <v>475</v>
      </c>
      <c r="D63" s="43" t="s">
        <v>13</v>
      </c>
      <c r="E63" s="43" t="s">
        <v>10</v>
      </c>
      <c r="F63" s="45">
        <v>-18.98</v>
      </c>
      <c r="G63" s="44" t="s">
        <v>262</v>
      </c>
      <c r="H63" s="62"/>
    </row>
    <row r="64" hidden="1">
      <c r="A64" s="60">
        <v>45248.0</v>
      </c>
      <c r="B64" s="43" t="s">
        <v>443</v>
      </c>
      <c r="C64" s="45" t="s">
        <v>140</v>
      </c>
      <c r="D64" s="43" t="s">
        <v>13</v>
      </c>
      <c r="E64" s="43" t="s">
        <v>10</v>
      </c>
      <c r="F64" s="45">
        <v>-15.73</v>
      </c>
      <c r="G64" s="44" t="s">
        <v>262</v>
      </c>
      <c r="H64" s="62"/>
    </row>
    <row r="65" hidden="1">
      <c r="A65" s="60">
        <v>45248.0</v>
      </c>
      <c r="B65" s="43" t="s">
        <v>443</v>
      </c>
      <c r="C65" s="63" t="s">
        <v>455</v>
      </c>
      <c r="D65" s="63" t="s">
        <v>9</v>
      </c>
      <c r="E65" s="63" t="s">
        <v>10</v>
      </c>
      <c r="F65" s="63">
        <v>-4.3</v>
      </c>
      <c r="G65" s="44" t="s">
        <v>262</v>
      </c>
      <c r="H65" s="62"/>
    </row>
    <row r="66" hidden="1">
      <c r="A66" s="60">
        <v>45248.0</v>
      </c>
      <c r="B66" s="43" t="s">
        <v>443</v>
      </c>
      <c r="C66" s="43" t="s">
        <v>476</v>
      </c>
      <c r="D66" s="43" t="s">
        <v>13</v>
      </c>
      <c r="E66" s="43" t="s">
        <v>10</v>
      </c>
      <c r="F66" s="43">
        <v>-30.0</v>
      </c>
      <c r="G66" s="44" t="s">
        <v>262</v>
      </c>
      <c r="H66" s="62"/>
    </row>
    <row r="67" hidden="1">
      <c r="A67" s="60">
        <v>45249.0</v>
      </c>
      <c r="B67" s="43" t="s">
        <v>443</v>
      </c>
      <c r="C67" s="63" t="s">
        <v>455</v>
      </c>
      <c r="D67" s="63" t="s">
        <v>9</v>
      </c>
      <c r="E67" s="63" t="s">
        <v>10</v>
      </c>
      <c r="F67" s="63">
        <v>-4.3</v>
      </c>
      <c r="G67" s="44" t="s">
        <v>262</v>
      </c>
      <c r="H67" s="62"/>
    </row>
    <row r="68" hidden="1">
      <c r="A68" s="60">
        <v>45250.0</v>
      </c>
      <c r="B68" s="43" t="s">
        <v>443</v>
      </c>
      <c r="C68" s="43" t="s">
        <v>477</v>
      </c>
      <c r="D68" s="43" t="s">
        <v>13</v>
      </c>
      <c r="E68" s="43" t="s">
        <v>10</v>
      </c>
      <c r="F68" s="43">
        <v>-20.0</v>
      </c>
      <c r="G68" s="44" t="s">
        <v>262</v>
      </c>
      <c r="H68" s="62"/>
    </row>
    <row r="69" hidden="1">
      <c r="A69" s="60">
        <v>45250.0</v>
      </c>
      <c r="B69" s="43" t="s">
        <v>443</v>
      </c>
      <c r="C69" s="43" t="s">
        <v>478</v>
      </c>
      <c r="D69" s="43" t="s">
        <v>13</v>
      </c>
      <c r="E69" s="43" t="s">
        <v>10</v>
      </c>
      <c r="F69" s="43">
        <v>-6.0</v>
      </c>
      <c r="G69" s="44" t="s">
        <v>262</v>
      </c>
      <c r="H69" s="62"/>
    </row>
    <row r="70" hidden="1">
      <c r="A70" s="30">
        <v>45254.0</v>
      </c>
      <c r="B70" s="43" t="s">
        <v>443</v>
      </c>
      <c r="C70" s="66" t="s">
        <v>75</v>
      </c>
      <c r="D70" s="66" t="s">
        <v>76</v>
      </c>
      <c r="E70" s="43" t="s">
        <v>10</v>
      </c>
      <c r="F70" s="66">
        <v>-27.9</v>
      </c>
      <c r="G70" s="47" t="s">
        <v>262</v>
      </c>
      <c r="H70" s="62"/>
    </row>
    <row r="71" hidden="1">
      <c r="A71" s="30">
        <v>45255.0</v>
      </c>
      <c r="B71" s="43" t="s">
        <v>443</v>
      </c>
      <c r="C71" s="31" t="s">
        <v>48</v>
      </c>
      <c r="D71" s="63" t="s">
        <v>9</v>
      </c>
      <c r="E71" s="63" t="s">
        <v>10</v>
      </c>
      <c r="F71" s="31">
        <v>-10.22</v>
      </c>
      <c r="G71" s="47" t="s">
        <v>262</v>
      </c>
      <c r="H71" s="62"/>
    </row>
    <row r="72" hidden="1">
      <c r="A72" s="30">
        <v>45255.0</v>
      </c>
      <c r="B72" s="43" t="s">
        <v>443</v>
      </c>
      <c r="C72" s="31" t="s">
        <v>35</v>
      </c>
      <c r="D72" s="43" t="s">
        <v>13</v>
      </c>
      <c r="E72" s="43" t="s">
        <v>10</v>
      </c>
      <c r="F72" s="31">
        <v>-14.76</v>
      </c>
      <c r="G72" s="47" t="s">
        <v>262</v>
      </c>
      <c r="H72" s="62"/>
    </row>
    <row r="73" hidden="1">
      <c r="A73" s="67">
        <v>45265.0</v>
      </c>
      <c r="B73" s="43" t="s">
        <v>443</v>
      </c>
      <c r="C73" s="63" t="s">
        <v>15</v>
      </c>
      <c r="D73" s="63" t="s">
        <v>16</v>
      </c>
      <c r="E73" s="43" t="s">
        <v>17</v>
      </c>
      <c r="F73" s="63">
        <f> SUM( INDIRECT("$G"&amp;MATCH($G73, $G$1:$G907, 0)) : INDIRECT("$F"&amp;ROW() - 1) ) * -1</f>
        <v>672.5</v>
      </c>
      <c r="G73" s="44" t="s">
        <v>262</v>
      </c>
      <c r="H73" s="64"/>
    </row>
    <row r="74" hidden="1">
      <c r="A74" s="15"/>
      <c r="B74" s="15"/>
      <c r="C74" s="15"/>
      <c r="D74" s="15"/>
      <c r="E74" s="15"/>
      <c r="F74" s="15"/>
      <c r="G74" s="15"/>
    </row>
    <row r="75" hidden="1">
      <c r="A75" s="16"/>
      <c r="B75" s="16"/>
      <c r="C75" s="16"/>
      <c r="D75" s="16"/>
      <c r="E75" s="16"/>
      <c r="F75" s="16"/>
      <c r="G75" s="16"/>
    </row>
    <row r="76" hidden="1">
      <c r="A76" s="17"/>
      <c r="B76" s="17"/>
      <c r="C76" s="17"/>
      <c r="D76" s="17"/>
      <c r="E76" s="17"/>
      <c r="F76" s="17"/>
      <c r="G76" s="17"/>
    </row>
    <row r="77" hidden="1">
      <c r="A77" s="68">
        <v>45259.0</v>
      </c>
      <c r="B77" s="69" t="s">
        <v>443</v>
      </c>
      <c r="C77" s="69" t="s">
        <v>479</v>
      </c>
      <c r="D77" s="69" t="s">
        <v>50</v>
      </c>
      <c r="E77" s="69" t="s">
        <v>28</v>
      </c>
      <c r="F77" s="69">
        <v>-43.39</v>
      </c>
      <c r="G77" s="70" t="s">
        <v>274</v>
      </c>
      <c r="H77" s="61" t="s">
        <v>12</v>
      </c>
    </row>
    <row r="78" hidden="1">
      <c r="A78" s="71">
        <v>45259.0</v>
      </c>
      <c r="B78" s="72" t="s">
        <v>443</v>
      </c>
      <c r="C78" s="72" t="s">
        <v>480</v>
      </c>
      <c r="D78" s="72" t="s">
        <v>13</v>
      </c>
      <c r="E78" s="72" t="s">
        <v>10</v>
      </c>
      <c r="F78" s="72">
        <v>-25.98</v>
      </c>
      <c r="G78" s="73" t="s">
        <v>274</v>
      </c>
      <c r="H78" s="62"/>
    </row>
    <row r="79" hidden="1">
      <c r="A79" s="71">
        <v>45259.0</v>
      </c>
      <c r="B79" s="72" t="s">
        <v>443</v>
      </c>
      <c r="C79" s="72">
        <v>99.0</v>
      </c>
      <c r="D79" s="72" t="s">
        <v>9</v>
      </c>
      <c r="E79" s="72" t="s">
        <v>10</v>
      </c>
      <c r="F79" s="72">
        <v>-7.14</v>
      </c>
      <c r="G79" s="73" t="s">
        <v>274</v>
      </c>
      <c r="H79" s="62"/>
    </row>
    <row r="80" hidden="1">
      <c r="A80" s="74">
        <v>45260.0</v>
      </c>
      <c r="B80" s="72" t="s">
        <v>443</v>
      </c>
      <c r="C80" s="72" t="s">
        <v>481</v>
      </c>
      <c r="D80" s="72" t="s">
        <v>9</v>
      </c>
      <c r="E80" s="75" t="s">
        <v>10</v>
      </c>
      <c r="F80" s="72">
        <v>-172.23</v>
      </c>
      <c r="G80" s="73" t="s">
        <v>274</v>
      </c>
      <c r="H80" s="62"/>
    </row>
    <row r="81" hidden="1">
      <c r="A81" s="74">
        <v>45260.0</v>
      </c>
      <c r="B81" s="72" t="s">
        <v>443</v>
      </c>
      <c r="C81" s="72" t="s">
        <v>482</v>
      </c>
      <c r="D81" s="72" t="s">
        <v>9</v>
      </c>
      <c r="E81" s="72" t="s">
        <v>28</v>
      </c>
      <c r="F81" s="72">
        <v>-65.01</v>
      </c>
      <c r="G81" s="73" t="s">
        <v>274</v>
      </c>
      <c r="H81" s="62"/>
    </row>
    <row r="82" hidden="1">
      <c r="A82" s="71">
        <v>45260.0</v>
      </c>
      <c r="B82" s="72" t="s">
        <v>443</v>
      </c>
      <c r="C82" s="72" t="s">
        <v>483</v>
      </c>
      <c r="D82" s="72" t="s">
        <v>78</v>
      </c>
      <c r="E82" s="72" t="s">
        <v>10</v>
      </c>
      <c r="F82" s="72">
        <v>-105.0</v>
      </c>
      <c r="G82" s="73" t="s">
        <v>274</v>
      </c>
      <c r="H82" s="62"/>
    </row>
    <row r="83" hidden="1">
      <c r="A83" s="71">
        <v>45260.0</v>
      </c>
      <c r="B83" s="72" t="s">
        <v>443</v>
      </c>
      <c r="C83" s="72" t="s">
        <v>147</v>
      </c>
      <c r="D83" s="72" t="s">
        <v>13</v>
      </c>
      <c r="E83" s="72" t="s">
        <v>10</v>
      </c>
      <c r="F83" s="72">
        <v>-14.5</v>
      </c>
      <c r="G83" s="73" t="s">
        <v>274</v>
      </c>
      <c r="H83" s="62"/>
    </row>
    <row r="84" hidden="1">
      <c r="A84" s="71">
        <v>45260.0</v>
      </c>
      <c r="B84" s="72" t="s">
        <v>443</v>
      </c>
      <c r="C84" s="72" t="s">
        <v>484</v>
      </c>
      <c r="D84" s="72" t="s">
        <v>73</v>
      </c>
      <c r="E84" s="72" t="s">
        <v>243</v>
      </c>
      <c r="F84" s="72">
        <v>-45.0</v>
      </c>
      <c r="G84" s="73" t="s">
        <v>274</v>
      </c>
      <c r="H84" s="62"/>
    </row>
    <row r="85" hidden="1">
      <c r="A85" s="71">
        <v>45260.0</v>
      </c>
      <c r="B85" s="72" t="s">
        <v>443</v>
      </c>
      <c r="C85" s="72" t="s">
        <v>32</v>
      </c>
      <c r="D85" s="72" t="s">
        <v>19</v>
      </c>
      <c r="E85" s="72" t="s">
        <v>10</v>
      </c>
      <c r="F85" s="72">
        <v>-118.02</v>
      </c>
      <c r="G85" s="73" t="s">
        <v>274</v>
      </c>
      <c r="H85" s="62"/>
    </row>
    <row r="86" hidden="1">
      <c r="A86" s="71">
        <v>45261.0</v>
      </c>
      <c r="B86" s="72" t="s">
        <v>443</v>
      </c>
      <c r="C86" s="72" t="s">
        <v>485</v>
      </c>
      <c r="D86" s="72" t="s">
        <v>78</v>
      </c>
      <c r="E86" s="72" t="s">
        <v>10</v>
      </c>
      <c r="F86" s="72">
        <v>-25.0</v>
      </c>
      <c r="G86" s="73" t="s">
        <v>274</v>
      </c>
      <c r="H86" s="62"/>
    </row>
    <row r="87" hidden="1">
      <c r="A87" s="71">
        <v>45261.0</v>
      </c>
      <c r="B87" s="72" t="s">
        <v>443</v>
      </c>
      <c r="C87" s="72" t="s">
        <v>140</v>
      </c>
      <c r="D87" s="72" t="s">
        <v>13</v>
      </c>
      <c r="E87" s="72" t="s">
        <v>10</v>
      </c>
      <c r="F87" s="72">
        <v>-2.3</v>
      </c>
      <c r="G87" s="73" t="s">
        <v>274</v>
      </c>
      <c r="H87" s="62"/>
    </row>
    <row r="88" hidden="1">
      <c r="A88" s="71">
        <v>45261.0</v>
      </c>
      <c r="B88" s="72" t="s">
        <v>443</v>
      </c>
      <c r="C88" s="72" t="s">
        <v>486</v>
      </c>
      <c r="D88" s="72" t="s">
        <v>13</v>
      </c>
      <c r="E88" s="72" t="s">
        <v>10</v>
      </c>
      <c r="F88" s="72">
        <v>-18.88</v>
      </c>
      <c r="G88" s="73" t="s">
        <v>274</v>
      </c>
      <c r="H88" s="62"/>
    </row>
    <row r="89" hidden="1">
      <c r="A89" s="71">
        <v>45262.0</v>
      </c>
      <c r="B89" s="72" t="s">
        <v>443</v>
      </c>
      <c r="C89" s="72" t="s">
        <v>140</v>
      </c>
      <c r="D89" s="72" t="s">
        <v>13</v>
      </c>
      <c r="E89" s="72" t="s">
        <v>10</v>
      </c>
      <c r="F89" s="72">
        <v>-12.0</v>
      </c>
      <c r="G89" s="73" t="s">
        <v>274</v>
      </c>
      <c r="H89" s="62"/>
    </row>
    <row r="90" hidden="1">
      <c r="A90" s="71">
        <v>45262.0</v>
      </c>
      <c r="B90" s="72" t="s">
        <v>443</v>
      </c>
      <c r="C90" s="72" t="s">
        <v>48</v>
      </c>
      <c r="D90" s="72" t="s">
        <v>9</v>
      </c>
      <c r="E90" s="72" t="s">
        <v>10</v>
      </c>
      <c r="F90" s="72">
        <v>-10.97</v>
      </c>
      <c r="G90" s="73" t="s">
        <v>274</v>
      </c>
      <c r="H90" s="62"/>
    </row>
    <row r="91" hidden="1">
      <c r="A91" s="71">
        <v>45262.0</v>
      </c>
      <c r="B91" s="72" t="s">
        <v>443</v>
      </c>
      <c r="C91" s="72" t="s">
        <v>450</v>
      </c>
      <c r="D91" s="72" t="s">
        <v>19</v>
      </c>
      <c r="E91" s="72" t="s">
        <v>10</v>
      </c>
      <c r="F91" s="72">
        <v>-194.82</v>
      </c>
      <c r="G91" s="73" t="s">
        <v>274</v>
      </c>
      <c r="H91" s="62"/>
    </row>
    <row r="92" hidden="1">
      <c r="A92" s="71">
        <v>45264.0</v>
      </c>
      <c r="B92" s="72" t="s">
        <v>443</v>
      </c>
      <c r="C92" s="72" t="s">
        <v>48</v>
      </c>
      <c r="D92" s="72" t="s">
        <v>9</v>
      </c>
      <c r="E92" s="72" t="s">
        <v>10</v>
      </c>
      <c r="F92" s="72">
        <v>-12.0</v>
      </c>
      <c r="G92" s="73" t="s">
        <v>274</v>
      </c>
      <c r="H92" s="62"/>
    </row>
    <row r="93" hidden="1">
      <c r="A93" s="71">
        <v>45265.0</v>
      </c>
      <c r="B93" s="72" t="s">
        <v>443</v>
      </c>
      <c r="C93" s="72" t="s">
        <v>487</v>
      </c>
      <c r="D93" s="72" t="s">
        <v>9</v>
      </c>
      <c r="E93" s="72" t="s">
        <v>10</v>
      </c>
      <c r="F93" s="72">
        <v>-13.6</v>
      </c>
      <c r="G93" s="73" t="s">
        <v>274</v>
      </c>
      <c r="H93" s="62"/>
    </row>
    <row r="94" hidden="1">
      <c r="A94" s="74">
        <v>45270.0</v>
      </c>
      <c r="B94" s="72" t="s">
        <v>443</v>
      </c>
      <c r="C94" s="75" t="s">
        <v>488</v>
      </c>
      <c r="D94" s="75" t="s">
        <v>50</v>
      </c>
      <c r="E94" s="75" t="s">
        <v>10</v>
      </c>
      <c r="F94" s="75">
        <v>-25.47</v>
      </c>
      <c r="G94" s="73" t="s">
        <v>274</v>
      </c>
      <c r="H94" s="62"/>
    </row>
    <row r="95" hidden="1">
      <c r="A95" s="9">
        <v>45280.0</v>
      </c>
      <c r="B95" s="72" t="s">
        <v>443</v>
      </c>
      <c r="C95" s="10" t="s">
        <v>75</v>
      </c>
      <c r="D95" s="10" t="s">
        <v>76</v>
      </c>
      <c r="E95" s="43" t="s">
        <v>10</v>
      </c>
      <c r="F95" s="10">
        <v>-27.9</v>
      </c>
      <c r="G95" s="23" t="s">
        <v>274</v>
      </c>
      <c r="H95" s="62"/>
    </row>
    <row r="96" hidden="1">
      <c r="A96" s="9">
        <v>45285.0</v>
      </c>
      <c r="B96" s="72" t="s">
        <v>443</v>
      </c>
      <c r="C96" s="26" t="s">
        <v>14</v>
      </c>
      <c r="D96" s="26" t="s">
        <v>9</v>
      </c>
      <c r="E96" s="26" t="s">
        <v>10</v>
      </c>
      <c r="F96" s="26">
        <v>-18.2</v>
      </c>
      <c r="G96" s="23" t="s">
        <v>274</v>
      </c>
      <c r="H96" s="62"/>
    </row>
    <row r="97" hidden="1">
      <c r="A97" s="76">
        <v>45296.0</v>
      </c>
      <c r="B97" s="72" t="s">
        <v>443</v>
      </c>
      <c r="C97" s="77" t="s">
        <v>15</v>
      </c>
      <c r="D97" s="77" t="s">
        <v>16</v>
      </c>
      <c r="E97" s="43" t="s">
        <v>17</v>
      </c>
      <c r="F97" s="77">
        <f> SUM( INDIRECT("$G"&amp;MATCH($G97, $G$1:$G907, 0)) : INDIRECT("$F"&amp;ROW() - 1) ) * -1</f>
        <v>957.41</v>
      </c>
      <c r="G97" s="73" t="s">
        <v>274</v>
      </c>
      <c r="H97" s="64"/>
    </row>
    <row r="98" hidden="1">
      <c r="A98" s="15"/>
      <c r="B98" s="15"/>
      <c r="C98" s="15"/>
      <c r="D98" s="15"/>
      <c r="E98" s="15"/>
      <c r="F98" s="15"/>
      <c r="G98" s="15"/>
    </row>
    <row r="99" hidden="1">
      <c r="A99" s="16"/>
      <c r="B99" s="16"/>
      <c r="C99" s="16"/>
      <c r="D99" s="16"/>
      <c r="E99" s="16"/>
      <c r="F99" s="16"/>
      <c r="G99" s="16"/>
    </row>
    <row r="100" hidden="1">
      <c r="A100" s="17"/>
      <c r="B100" s="17"/>
      <c r="C100" s="17"/>
      <c r="D100" s="17"/>
      <c r="E100" s="17"/>
      <c r="F100" s="17"/>
      <c r="G100" s="17"/>
    </row>
    <row r="101" hidden="1">
      <c r="A101" s="5">
        <v>45290.0</v>
      </c>
      <c r="B101" s="69" t="s">
        <v>443</v>
      </c>
      <c r="C101" s="69" t="s">
        <v>489</v>
      </c>
      <c r="D101" s="69" t="s">
        <v>78</v>
      </c>
      <c r="E101" s="69" t="s">
        <v>10</v>
      </c>
      <c r="F101" s="69">
        <v>-105.0</v>
      </c>
      <c r="G101" s="44" t="s">
        <v>283</v>
      </c>
      <c r="H101" s="61" t="s">
        <v>144</v>
      </c>
    </row>
    <row r="102" hidden="1">
      <c r="A102" s="9">
        <v>45291.0</v>
      </c>
      <c r="B102" s="72" t="s">
        <v>443</v>
      </c>
      <c r="C102" s="43" t="s">
        <v>48</v>
      </c>
      <c r="D102" s="43" t="s">
        <v>9</v>
      </c>
      <c r="E102" s="28" t="s">
        <v>10</v>
      </c>
      <c r="F102" s="43">
        <v>-25.72</v>
      </c>
      <c r="G102" s="44" t="s">
        <v>283</v>
      </c>
      <c r="H102" s="62"/>
    </row>
    <row r="103" hidden="1">
      <c r="A103" s="9">
        <v>45291.0</v>
      </c>
      <c r="B103" s="72" t="s">
        <v>443</v>
      </c>
      <c r="C103" s="43" t="s">
        <v>490</v>
      </c>
      <c r="D103" s="43" t="s">
        <v>9</v>
      </c>
      <c r="E103" s="45" t="s">
        <v>10</v>
      </c>
      <c r="F103" s="43">
        <v>-30.0</v>
      </c>
      <c r="G103" s="44" t="s">
        <v>283</v>
      </c>
      <c r="H103" s="62"/>
    </row>
    <row r="104" hidden="1">
      <c r="A104" s="9">
        <v>45291.0</v>
      </c>
      <c r="B104" s="72" t="s">
        <v>443</v>
      </c>
      <c r="C104" s="43" t="s">
        <v>33</v>
      </c>
      <c r="D104" s="43" t="s">
        <v>13</v>
      </c>
      <c r="E104" s="45" t="s">
        <v>10</v>
      </c>
      <c r="F104" s="43">
        <v>-16.31</v>
      </c>
      <c r="G104" s="44" t="s">
        <v>283</v>
      </c>
      <c r="H104" s="62"/>
    </row>
    <row r="105" hidden="1">
      <c r="A105" s="9">
        <v>45292.0</v>
      </c>
      <c r="B105" s="72" t="s">
        <v>443</v>
      </c>
      <c r="C105" s="43" t="s">
        <v>491</v>
      </c>
      <c r="D105" s="43" t="s">
        <v>78</v>
      </c>
      <c r="E105" s="45" t="s">
        <v>10</v>
      </c>
      <c r="F105" s="43">
        <v>-4.5</v>
      </c>
      <c r="G105" s="44" t="s">
        <v>283</v>
      </c>
      <c r="H105" s="62"/>
    </row>
    <row r="106" hidden="1">
      <c r="A106" s="9">
        <v>45292.0</v>
      </c>
      <c r="B106" s="72" t="s">
        <v>443</v>
      </c>
      <c r="C106" s="43" t="s">
        <v>48</v>
      </c>
      <c r="D106" s="43" t="s">
        <v>9</v>
      </c>
      <c r="E106" s="45" t="s">
        <v>10</v>
      </c>
      <c r="F106" s="43">
        <v>-25.39</v>
      </c>
      <c r="G106" s="44" t="s">
        <v>283</v>
      </c>
      <c r="H106" s="62"/>
    </row>
    <row r="107" hidden="1">
      <c r="A107" s="9">
        <v>45293.0</v>
      </c>
      <c r="B107" s="72" t="s">
        <v>443</v>
      </c>
      <c r="C107" s="43" t="s">
        <v>140</v>
      </c>
      <c r="D107" s="43" t="s">
        <v>13</v>
      </c>
      <c r="E107" s="45" t="s">
        <v>10</v>
      </c>
      <c r="F107" s="43">
        <v>-19.6</v>
      </c>
      <c r="G107" s="44" t="s">
        <v>283</v>
      </c>
      <c r="H107" s="62"/>
    </row>
    <row r="108" hidden="1">
      <c r="A108" s="9">
        <v>45293.0</v>
      </c>
      <c r="B108" s="72" t="s">
        <v>443</v>
      </c>
      <c r="C108" s="43" t="s">
        <v>32</v>
      </c>
      <c r="D108" s="43" t="s">
        <v>19</v>
      </c>
      <c r="E108" s="45" t="s">
        <v>10</v>
      </c>
      <c r="F108" s="43">
        <v>-93.21</v>
      </c>
      <c r="G108" s="44" t="s">
        <v>283</v>
      </c>
      <c r="H108" s="62"/>
    </row>
    <row r="109" hidden="1">
      <c r="A109" s="9">
        <v>45295.0</v>
      </c>
      <c r="B109" s="72" t="s">
        <v>443</v>
      </c>
      <c r="C109" s="43" t="s">
        <v>140</v>
      </c>
      <c r="D109" s="43" t="s">
        <v>13</v>
      </c>
      <c r="E109" s="45" t="s">
        <v>10</v>
      </c>
      <c r="F109" s="43">
        <v>-15.8</v>
      </c>
      <c r="G109" s="44" t="s">
        <v>283</v>
      </c>
      <c r="H109" s="62"/>
    </row>
    <row r="110" hidden="1">
      <c r="A110" s="9">
        <v>45296.0</v>
      </c>
      <c r="B110" s="72" t="s">
        <v>443</v>
      </c>
      <c r="C110" s="43" t="s">
        <v>492</v>
      </c>
      <c r="D110" s="43" t="s">
        <v>78</v>
      </c>
      <c r="E110" s="45" t="s">
        <v>10</v>
      </c>
      <c r="F110" s="43">
        <v>-4.0</v>
      </c>
      <c r="G110" s="44" t="s">
        <v>283</v>
      </c>
      <c r="H110" s="62"/>
    </row>
    <row r="111" hidden="1">
      <c r="A111" s="9">
        <v>45296.0</v>
      </c>
      <c r="B111" s="72" t="s">
        <v>443</v>
      </c>
      <c r="C111" s="43" t="s">
        <v>140</v>
      </c>
      <c r="D111" s="43" t="s">
        <v>13</v>
      </c>
      <c r="E111" s="45" t="s">
        <v>10</v>
      </c>
      <c r="F111" s="43">
        <v>-6.29</v>
      </c>
      <c r="G111" s="44" t="s">
        <v>283</v>
      </c>
      <c r="H111" s="62"/>
    </row>
    <row r="112" hidden="1">
      <c r="A112" s="9">
        <v>45296.0</v>
      </c>
      <c r="B112" s="72" t="s">
        <v>443</v>
      </c>
      <c r="C112" s="43" t="s">
        <v>48</v>
      </c>
      <c r="D112" s="43" t="s">
        <v>9</v>
      </c>
      <c r="E112" s="45" t="s">
        <v>10</v>
      </c>
      <c r="F112" s="43">
        <v>-6.8</v>
      </c>
      <c r="G112" s="44" t="s">
        <v>283</v>
      </c>
      <c r="H112" s="62"/>
    </row>
    <row r="113" hidden="1">
      <c r="A113" s="9">
        <v>45296.0</v>
      </c>
      <c r="B113" s="72" t="s">
        <v>443</v>
      </c>
      <c r="C113" s="43" t="s">
        <v>48</v>
      </c>
      <c r="D113" s="43" t="s">
        <v>9</v>
      </c>
      <c r="E113" s="45" t="s">
        <v>10</v>
      </c>
      <c r="F113" s="43">
        <v>-5.77</v>
      </c>
      <c r="G113" s="44" t="s">
        <v>283</v>
      </c>
      <c r="H113" s="62"/>
    </row>
    <row r="114" hidden="1">
      <c r="A114" s="9">
        <v>45311.0</v>
      </c>
      <c r="B114" s="72" t="s">
        <v>443</v>
      </c>
      <c r="C114" s="43" t="s">
        <v>75</v>
      </c>
      <c r="D114" s="43" t="s">
        <v>76</v>
      </c>
      <c r="E114" s="43" t="s">
        <v>10</v>
      </c>
      <c r="F114" s="43">
        <v>-27.9</v>
      </c>
      <c r="G114" s="44" t="s">
        <v>283</v>
      </c>
      <c r="H114" s="62"/>
    </row>
    <row r="115" hidden="1">
      <c r="A115" s="78">
        <v>45327.0</v>
      </c>
      <c r="B115" s="43" t="s">
        <v>443</v>
      </c>
      <c r="C115" s="63" t="s">
        <v>15</v>
      </c>
      <c r="D115" s="63" t="s">
        <v>16</v>
      </c>
      <c r="E115" s="43" t="s">
        <v>17</v>
      </c>
      <c r="F115" s="63">
        <f> SUM( INDIRECT("$G"&amp;MATCH($G115, $G$1:$G907, 0)) : INDIRECT("$F"&amp;ROW() - 1) ) * -1</f>
        <v>386.29</v>
      </c>
      <c r="G115" s="44" t="s">
        <v>283</v>
      </c>
      <c r="H115" s="64"/>
    </row>
    <row r="116" hidden="1">
      <c r="A116" s="15"/>
      <c r="B116" s="15"/>
      <c r="C116" s="15"/>
      <c r="D116" s="15"/>
      <c r="E116" s="15"/>
      <c r="F116" s="15"/>
      <c r="G116" s="15"/>
    </row>
    <row r="117" hidden="1">
      <c r="A117" s="16"/>
      <c r="B117" s="16"/>
      <c r="C117" s="16"/>
      <c r="D117" s="16"/>
      <c r="E117" s="16"/>
      <c r="F117" s="16"/>
      <c r="G117" s="16"/>
    </row>
    <row r="118" hidden="1">
      <c r="A118" s="17"/>
      <c r="B118" s="17"/>
      <c r="C118" s="17"/>
      <c r="D118" s="17"/>
      <c r="E118" s="17"/>
      <c r="F118" s="17"/>
      <c r="G118" s="17"/>
    </row>
    <row r="119" hidden="1">
      <c r="A119" s="5">
        <v>45323.0</v>
      </c>
      <c r="B119" s="43" t="s">
        <v>443</v>
      </c>
      <c r="C119" s="28" t="s">
        <v>493</v>
      </c>
      <c r="D119" s="28" t="s">
        <v>494</v>
      </c>
      <c r="E119" s="28" t="s">
        <v>28</v>
      </c>
      <c r="F119" s="28">
        <v>-107.56</v>
      </c>
      <c r="G119" s="44" t="s">
        <v>290</v>
      </c>
      <c r="H119" s="61" t="s">
        <v>38</v>
      </c>
    </row>
    <row r="120" hidden="1">
      <c r="A120" s="9">
        <v>45323.0</v>
      </c>
      <c r="B120" s="43" t="s">
        <v>443</v>
      </c>
      <c r="C120" s="45" t="s">
        <v>495</v>
      </c>
      <c r="D120" s="45" t="s">
        <v>13</v>
      </c>
      <c r="E120" s="45" t="s">
        <v>10</v>
      </c>
      <c r="F120" s="45">
        <v>-16.0</v>
      </c>
      <c r="G120" s="44" t="s">
        <v>290</v>
      </c>
      <c r="H120" s="62"/>
      <c r="I120" s="19"/>
      <c r="J120" s="20"/>
      <c r="K120" s="19"/>
    </row>
    <row r="121" hidden="1">
      <c r="A121" s="9">
        <v>45324.0</v>
      </c>
      <c r="B121" s="43" t="s">
        <v>443</v>
      </c>
      <c r="C121" s="45" t="s">
        <v>496</v>
      </c>
      <c r="D121" s="45" t="s">
        <v>13</v>
      </c>
      <c r="E121" s="45" t="s">
        <v>10</v>
      </c>
      <c r="F121" s="45">
        <v>-20.0</v>
      </c>
      <c r="G121" s="44" t="s">
        <v>290</v>
      </c>
      <c r="H121" s="62"/>
      <c r="I121" s="19"/>
      <c r="J121" s="20"/>
      <c r="K121" s="19"/>
    </row>
    <row r="122" hidden="1">
      <c r="A122" s="9">
        <v>45325.0</v>
      </c>
      <c r="B122" s="43" t="s">
        <v>443</v>
      </c>
      <c r="C122" s="45" t="s">
        <v>32</v>
      </c>
      <c r="D122" s="45" t="s">
        <v>19</v>
      </c>
      <c r="E122" s="45" t="s">
        <v>10</v>
      </c>
      <c r="F122" s="45">
        <v>-132.43</v>
      </c>
      <c r="G122" s="44" t="s">
        <v>290</v>
      </c>
      <c r="H122" s="62"/>
      <c r="I122" s="19"/>
      <c r="J122" s="20"/>
      <c r="K122" s="19"/>
    </row>
    <row r="123" hidden="1">
      <c r="A123" s="9">
        <v>45326.0</v>
      </c>
      <c r="B123" s="43" t="s">
        <v>443</v>
      </c>
      <c r="C123" s="45" t="s">
        <v>455</v>
      </c>
      <c r="D123" s="63" t="s">
        <v>9</v>
      </c>
      <c r="E123" s="63" t="s">
        <v>10</v>
      </c>
      <c r="F123" s="63">
        <v>-4.3</v>
      </c>
      <c r="G123" s="44" t="s">
        <v>290</v>
      </c>
      <c r="H123" s="62"/>
      <c r="I123" s="19"/>
      <c r="J123" s="20"/>
      <c r="K123" s="19"/>
    </row>
    <row r="124" hidden="1">
      <c r="A124" s="9">
        <v>45326.0</v>
      </c>
      <c r="B124" s="43" t="s">
        <v>443</v>
      </c>
      <c r="C124" s="45" t="s">
        <v>497</v>
      </c>
      <c r="D124" s="45" t="s">
        <v>13</v>
      </c>
      <c r="E124" s="45" t="s">
        <v>10</v>
      </c>
      <c r="F124" s="45">
        <v>-27.27</v>
      </c>
      <c r="G124" s="44" t="s">
        <v>290</v>
      </c>
      <c r="H124" s="62"/>
      <c r="I124" s="19"/>
      <c r="J124" s="20"/>
      <c r="K124" s="19"/>
    </row>
    <row r="125" hidden="1">
      <c r="A125" s="9">
        <v>45326.0</v>
      </c>
      <c r="B125" s="43" t="s">
        <v>443</v>
      </c>
      <c r="C125" s="45" t="s">
        <v>140</v>
      </c>
      <c r="D125" s="45" t="s">
        <v>13</v>
      </c>
      <c r="E125" s="45" t="s">
        <v>10</v>
      </c>
      <c r="F125" s="45">
        <v>-13.0</v>
      </c>
      <c r="G125" s="44" t="s">
        <v>290</v>
      </c>
      <c r="H125" s="62"/>
      <c r="I125" s="19"/>
      <c r="J125" s="20"/>
      <c r="K125" s="19"/>
    </row>
    <row r="126" hidden="1">
      <c r="A126" s="9">
        <v>45326.0</v>
      </c>
      <c r="B126" s="43" t="s">
        <v>443</v>
      </c>
      <c r="C126" s="45" t="s">
        <v>455</v>
      </c>
      <c r="D126" s="63" t="s">
        <v>9</v>
      </c>
      <c r="E126" s="63" t="s">
        <v>10</v>
      </c>
      <c r="F126" s="63">
        <v>-4.3</v>
      </c>
      <c r="G126" s="44" t="s">
        <v>290</v>
      </c>
      <c r="H126" s="62"/>
      <c r="I126" s="19"/>
      <c r="J126" s="20"/>
      <c r="K126" s="19"/>
    </row>
    <row r="127" hidden="1">
      <c r="A127" s="9">
        <v>45326.0</v>
      </c>
      <c r="B127" s="43" t="s">
        <v>443</v>
      </c>
      <c r="C127" s="45" t="s">
        <v>498</v>
      </c>
      <c r="D127" s="45" t="s">
        <v>50</v>
      </c>
      <c r="E127" s="45" t="s">
        <v>28</v>
      </c>
      <c r="F127" s="45">
        <f>-269.7/3</f>
        <v>-89.9</v>
      </c>
      <c r="G127" s="44" t="s">
        <v>290</v>
      </c>
      <c r="H127" s="62"/>
      <c r="I127" s="19"/>
      <c r="J127" s="20"/>
      <c r="K127" s="19"/>
    </row>
    <row r="128" hidden="1">
      <c r="A128" s="9">
        <v>45326.0</v>
      </c>
      <c r="B128" s="43" t="s">
        <v>443</v>
      </c>
      <c r="C128" s="45" t="s">
        <v>499</v>
      </c>
      <c r="D128" s="45" t="s">
        <v>13</v>
      </c>
      <c r="E128" s="45" t="s">
        <v>10</v>
      </c>
      <c r="F128" s="45">
        <v>-58.3</v>
      </c>
      <c r="G128" s="44" t="s">
        <v>290</v>
      </c>
      <c r="H128" s="62"/>
      <c r="I128" s="19"/>
      <c r="J128" s="20"/>
      <c r="K128" s="19"/>
    </row>
    <row r="129" hidden="1">
      <c r="A129" s="9">
        <v>45328.0</v>
      </c>
      <c r="B129" s="43" t="s">
        <v>443</v>
      </c>
      <c r="C129" s="45" t="s">
        <v>191</v>
      </c>
      <c r="D129" s="45" t="s">
        <v>9</v>
      </c>
      <c r="E129" s="45" t="s">
        <v>10</v>
      </c>
      <c r="F129" s="45">
        <v>-6.06</v>
      </c>
      <c r="G129" s="44" t="s">
        <v>290</v>
      </c>
      <c r="H129" s="62"/>
      <c r="I129" s="19"/>
      <c r="J129" s="20"/>
      <c r="K129" s="19"/>
    </row>
    <row r="130" hidden="1">
      <c r="A130" s="9">
        <v>45328.0</v>
      </c>
      <c r="B130" s="43" t="s">
        <v>443</v>
      </c>
      <c r="C130" s="45" t="s">
        <v>35</v>
      </c>
      <c r="D130" s="45" t="s">
        <v>19</v>
      </c>
      <c r="E130" s="45" t="s">
        <v>10</v>
      </c>
      <c r="F130" s="45">
        <v>-278.36</v>
      </c>
      <c r="G130" s="44" t="s">
        <v>290</v>
      </c>
      <c r="H130" s="62"/>
      <c r="I130" s="19"/>
      <c r="J130" s="20"/>
      <c r="K130" s="19"/>
    </row>
    <row r="131" hidden="1">
      <c r="A131" s="9">
        <v>45329.0</v>
      </c>
      <c r="B131" s="43" t="s">
        <v>443</v>
      </c>
      <c r="C131" s="45" t="s">
        <v>32</v>
      </c>
      <c r="D131" s="45" t="s">
        <v>19</v>
      </c>
      <c r="E131" s="45" t="s">
        <v>10</v>
      </c>
      <c r="F131" s="45">
        <v>-108.71</v>
      </c>
      <c r="G131" s="44" t="s">
        <v>290</v>
      </c>
      <c r="H131" s="62"/>
      <c r="I131" s="19"/>
      <c r="J131" s="20"/>
      <c r="K131" s="19"/>
    </row>
    <row r="132" hidden="1">
      <c r="A132" s="9">
        <v>45329.0</v>
      </c>
      <c r="B132" s="43" t="s">
        <v>443</v>
      </c>
      <c r="C132" s="45" t="s">
        <v>191</v>
      </c>
      <c r="D132" s="45" t="s">
        <v>9</v>
      </c>
      <c r="E132" s="45" t="s">
        <v>10</v>
      </c>
      <c r="F132" s="45">
        <v>-22.9</v>
      </c>
      <c r="G132" s="44" t="s">
        <v>290</v>
      </c>
      <c r="H132" s="62"/>
      <c r="I132" s="19"/>
      <c r="J132" s="20"/>
      <c r="K132" s="19"/>
    </row>
    <row r="133" hidden="1">
      <c r="A133" s="9">
        <v>45329.0</v>
      </c>
      <c r="B133" s="43" t="s">
        <v>443</v>
      </c>
      <c r="C133" s="45" t="s">
        <v>500</v>
      </c>
      <c r="D133" s="45" t="s">
        <v>13</v>
      </c>
      <c r="E133" s="45" t="s">
        <v>10</v>
      </c>
      <c r="F133" s="45">
        <v>-49.8</v>
      </c>
      <c r="G133" s="44" t="s">
        <v>290</v>
      </c>
      <c r="H133" s="62"/>
      <c r="I133" s="19"/>
      <c r="J133" s="20"/>
      <c r="K133" s="19"/>
    </row>
    <row r="134" hidden="1">
      <c r="A134" s="9">
        <v>45329.0</v>
      </c>
      <c r="B134" s="43" t="s">
        <v>443</v>
      </c>
      <c r="C134" s="45" t="s">
        <v>48</v>
      </c>
      <c r="D134" s="45" t="s">
        <v>9</v>
      </c>
      <c r="E134" s="45" t="s">
        <v>10</v>
      </c>
      <c r="F134" s="45">
        <v>-13.78</v>
      </c>
      <c r="G134" s="44" t="s">
        <v>290</v>
      </c>
      <c r="H134" s="62"/>
      <c r="I134" s="19"/>
      <c r="J134" s="20"/>
      <c r="K134" s="19"/>
    </row>
    <row r="135" hidden="1">
      <c r="A135" s="9">
        <v>45330.0</v>
      </c>
      <c r="B135" s="43" t="s">
        <v>443</v>
      </c>
      <c r="C135" s="45" t="s">
        <v>501</v>
      </c>
      <c r="D135" s="45" t="s">
        <v>13</v>
      </c>
      <c r="E135" s="45" t="s">
        <v>10</v>
      </c>
      <c r="F135" s="45">
        <v>-9.0</v>
      </c>
      <c r="G135" s="44" t="s">
        <v>290</v>
      </c>
      <c r="H135" s="62"/>
      <c r="I135" s="19"/>
      <c r="J135" s="20"/>
      <c r="K135" s="19"/>
    </row>
    <row r="136" hidden="1">
      <c r="A136" s="9">
        <v>45331.0</v>
      </c>
      <c r="B136" s="43" t="s">
        <v>443</v>
      </c>
      <c r="C136" s="45" t="s">
        <v>502</v>
      </c>
      <c r="D136" s="45" t="s">
        <v>13</v>
      </c>
      <c r="E136" s="45" t="s">
        <v>10</v>
      </c>
      <c r="F136" s="45">
        <v>-2.99</v>
      </c>
      <c r="G136" s="44" t="s">
        <v>290</v>
      </c>
      <c r="H136" s="62"/>
      <c r="I136" s="19"/>
      <c r="J136" s="20"/>
      <c r="K136" s="19"/>
    </row>
    <row r="137" hidden="1">
      <c r="A137" s="9">
        <v>45331.0</v>
      </c>
      <c r="B137" s="43" t="s">
        <v>443</v>
      </c>
      <c r="C137" s="45" t="s">
        <v>147</v>
      </c>
      <c r="D137" s="45" t="s">
        <v>13</v>
      </c>
      <c r="E137" s="45" t="s">
        <v>10</v>
      </c>
      <c r="F137" s="45">
        <v>-16.0</v>
      </c>
      <c r="G137" s="44" t="s">
        <v>290</v>
      </c>
      <c r="H137" s="62"/>
      <c r="I137" s="19"/>
      <c r="J137" s="20"/>
      <c r="K137" s="19"/>
    </row>
    <row r="138" hidden="1">
      <c r="A138" s="9">
        <v>45331.0</v>
      </c>
      <c r="B138" s="43" t="s">
        <v>443</v>
      </c>
      <c r="C138" s="45" t="s">
        <v>140</v>
      </c>
      <c r="D138" s="45" t="s">
        <v>13</v>
      </c>
      <c r="E138" s="45" t="s">
        <v>10</v>
      </c>
      <c r="F138" s="45">
        <v>-6.0</v>
      </c>
      <c r="G138" s="44" t="s">
        <v>290</v>
      </c>
      <c r="H138" s="62"/>
      <c r="I138" s="19"/>
      <c r="J138" s="20"/>
      <c r="K138" s="19"/>
    </row>
    <row r="139" hidden="1">
      <c r="A139" s="9">
        <v>45332.0</v>
      </c>
      <c r="B139" s="43" t="s">
        <v>443</v>
      </c>
      <c r="C139" s="45" t="s">
        <v>140</v>
      </c>
      <c r="D139" s="45" t="s">
        <v>13</v>
      </c>
      <c r="E139" s="45" t="s">
        <v>10</v>
      </c>
      <c r="F139" s="45">
        <v>-9.55</v>
      </c>
      <c r="G139" s="44" t="s">
        <v>290</v>
      </c>
      <c r="H139" s="62"/>
      <c r="I139" s="19"/>
      <c r="J139" s="20"/>
      <c r="K139" s="19"/>
    </row>
    <row r="140" hidden="1">
      <c r="A140" s="9">
        <v>45332.0</v>
      </c>
      <c r="B140" s="43" t="s">
        <v>443</v>
      </c>
      <c r="C140" s="45" t="s">
        <v>455</v>
      </c>
      <c r="D140" s="45" t="s">
        <v>9</v>
      </c>
      <c r="E140" s="45" t="s">
        <v>10</v>
      </c>
      <c r="F140" s="45">
        <v>-4.3</v>
      </c>
      <c r="G140" s="44" t="s">
        <v>290</v>
      </c>
      <c r="H140" s="62"/>
      <c r="I140" s="19"/>
      <c r="J140" s="20"/>
      <c r="K140" s="19"/>
    </row>
    <row r="141" hidden="1">
      <c r="A141" s="9">
        <v>45332.0</v>
      </c>
      <c r="B141" s="43" t="s">
        <v>443</v>
      </c>
      <c r="C141" s="45" t="s">
        <v>503</v>
      </c>
      <c r="D141" s="45" t="s">
        <v>19</v>
      </c>
      <c r="E141" s="45" t="s">
        <v>10</v>
      </c>
      <c r="F141" s="45">
        <v>-29.4</v>
      </c>
      <c r="G141" s="44" t="s">
        <v>290</v>
      </c>
      <c r="H141" s="62"/>
      <c r="I141" s="19"/>
      <c r="J141" s="20"/>
      <c r="K141" s="19"/>
    </row>
    <row r="142" hidden="1">
      <c r="A142" s="9">
        <v>45333.0</v>
      </c>
      <c r="B142" s="43" t="s">
        <v>443</v>
      </c>
      <c r="C142" s="45" t="s">
        <v>33</v>
      </c>
      <c r="D142" s="45" t="s">
        <v>13</v>
      </c>
      <c r="E142" s="45" t="s">
        <v>10</v>
      </c>
      <c r="F142" s="45">
        <v>-18.8</v>
      </c>
      <c r="G142" s="44" t="s">
        <v>290</v>
      </c>
      <c r="H142" s="62"/>
      <c r="I142" s="19"/>
      <c r="J142" s="20"/>
      <c r="K142" s="19"/>
    </row>
    <row r="143" hidden="1">
      <c r="A143" s="9">
        <v>45333.0</v>
      </c>
      <c r="B143" s="43" t="s">
        <v>443</v>
      </c>
      <c r="C143" s="45" t="s">
        <v>455</v>
      </c>
      <c r="D143" s="45" t="s">
        <v>9</v>
      </c>
      <c r="E143" s="45" t="s">
        <v>28</v>
      </c>
      <c r="F143" s="45">
        <v>-4.3</v>
      </c>
      <c r="G143" s="44" t="s">
        <v>290</v>
      </c>
      <c r="H143" s="62"/>
      <c r="I143" s="19"/>
      <c r="J143" s="20"/>
      <c r="K143" s="19"/>
    </row>
    <row r="144" hidden="1">
      <c r="A144" s="9">
        <v>45336.0</v>
      </c>
      <c r="B144" s="43" t="s">
        <v>443</v>
      </c>
      <c r="C144" s="45" t="s">
        <v>504</v>
      </c>
      <c r="D144" s="28" t="s">
        <v>76</v>
      </c>
      <c r="E144" s="28" t="s">
        <v>28</v>
      </c>
      <c r="F144" s="28">
        <v>-7.99</v>
      </c>
      <c r="G144" s="44" t="s">
        <v>290</v>
      </c>
      <c r="H144" s="62"/>
      <c r="I144" s="19"/>
      <c r="J144" s="20"/>
      <c r="K144" s="19"/>
    </row>
    <row r="145" hidden="1">
      <c r="A145" s="9">
        <v>45337.0</v>
      </c>
      <c r="B145" s="43" t="s">
        <v>443</v>
      </c>
      <c r="C145" s="45" t="s">
        <v>140</v>
      </c>
      <c r="D145" s="45" t="s">
        <v>13</v>
      </c>
      <c r="E145" s="45" t="s">
        <v>10</v>
      </c>
      <c r="F145" s="45">
        <v>-20.25</v>
      </c>
      <c r="G145" s="44" t="s">
        <v>290</v>
      </c>
      <c r="H145" s="62"/>
      <c r="I145" s="19"/>
      <c r="J145" s="20"/>
      <c r="K145" s="19"/>
    </row>
    <row r="146" hidden="1">
      <c r="A146" s="9">
        <v>45337.0</v>
      </c>
      <c r="B146" s="43" t="s">
        <v>443</v>
      </c>
      <c r="C146" s="45" t="s">
        <v>48</v>
      </c>
      <c r="D146" s="45" t="s">
        <v>9</v>
      </c>
      <c r="E146" s="45" t="s">
        <v>10</v>
      </c>
      <c r="F146" s="45">
        <v>-8.9</v>
      </c>
      <c r="G146" s="44" t="s">
        <v>290</v>
      </c>
      <c r="H146" s="62"/>
      <c r="I146" s="19"/>
      <c r="J146" s="20"/>
      <c r="K146" s="19"/>
    </row>
    <row r="147" hidden="1">
      <c r="A147" s="9">
        <v>45337.0</v>
      </c>
      <c r="B147" s="43" t="s">
        <v>443</v>
      </c>
      <c r="C147" s="45" t="s">
        <v>505</v>
      </c>
      <c r="D147" s="45" t="s">
        <v>13</v>
      </c>
      <c r="E147" s="45" t="s">
        <v>10</v>
      </c>
      <c r="F147" s="45">
        <v>-140.58</v>
      </c>
      <c r="G147" s="44" t="s">
        <v>290</v>
      </c>
      <c r="H147" s="62"/>
      <c r="I147" s="19"/>
      <c r="J147" s="20"/>
      <c r="K147" s="19"/>
    </row>
    <row r="148" hidden="1">
      <c r="A148" s="9">
        <v>45337.0</v>
      </c>
      <c r="B148" s="43" t="s">
        <v>443</v>
      </c>
      <c r="C148" s="45" t="s">
        <v>48</v>
      </c>
      <c r="D148" s="45" t="s">
        <v>9</v>
      </c>
      <c r="E148" s="45" t="s">
        <v>10</v>
      </c>
      <c r="F148" s="45">
        <v>-8.77</v>
      </c>
      <c r="G148" s="44" t="s">
        <v>290</v>
      </c>
      <c r="H148" s="62"/>
      <c r="I148" s="19"/>
      <c r="J148" s="20"/>
      <c r="K148" s="19"/>
    </row>
    <row r="149" hidden="1">
      <c r="A149" s="9">
        <v>45338.0</v>
      </c>
      <c r="B149" s="43" t="s">
        <v>443</v>
      </c>
      <c r="C149" s="45" t="s">
        <v>32</v>
      </c>
      <c r="D149" s="45" t="s">
        <v>19</v>
      </c>
      <c r="E149" s="45" t="s">
        <v>10</v>
      </c>
      <c r="F149" s="45">
        <v>-48.56</v>
      </c>
      <c r="G149" s="44" t="s">
        <v>290</v>
      </c>
      <c r="H149" s="62"/>
      <c r="I149" s="19"/>
      <c r="J149" s="20"/>
      <c r="K149" s="19"/>
    </row>
    <row r="150" hidden="1">
      <c r="A150" s="9">
        <v>45338.0</v>
      </c>
      <c r="B150" s="43" t="s">
        <v>443</v>
      </c>
      <c r="C150" s="45" t="s">
        <v>506</v>
      </c>
      <c r="D150" s="45" t="s">
        <v>76</v>
      </c>
      <c r="E150" s="43" t="s">
        <v>10</v>
      </c>
      <c r="F150" s="45">
        <v>-41.59</v>
      </c>
      <c r="G150" s="44" t="s">
        <v>290</v>
      </c>
      <c r="H150" s="62"/>
      <c r="I150" s="19"/>
      <c r="J150" s="20"/>
      <c r="K150" s="19"/>
    </row>
    <row r="151" hidden="1">
      <c r="A151" s="9">
        <v>45338.0</v>
      </c>
      <c r="B151" s="43" t="s">
        <v>443</v>
      </c>
      <c r="C151" s="45" t="s">
        <v>507</v>
      </c>
      <c r="D151" s="45" t="s">
        <v>13</v>
      </c>
      <c r="E151" s="45" t="s">
        <v>10</v>
      </c>
      <c r="F151" s="45">
        <v>-21.66</v>
      </c>
      <c r="G151" s="44" t="s">
        <v>290</v>
      </c>
      <c r="H151" s="62"/>
      <c r="I151" s="19"/>
      <c r="J151" s="20"/>
      <c r="K151" s="19"/>
    </row>
    <row r="152" hidden="1">
      <c r="A152" s="9">
        <v>45339.0</v>
      </c>
      <c r="B152" s="43" t="s">
        <v>443</v>
      </c>
      <c r="C152" s="45" t="s">
        <v>241</v>
      </c>
      <c r="D152" s="45" t="s">
        <v>9</v>
      </c>
      <c r="E152" s="45" t="s">
        <v>10</v>
      </c>
      <c r="F152" s="45">
        <v>-4.6</v>
      </c>
      <c r="G152" s="44" t="s">
        <v>290</v>
      </c>
      <c r="H152" s="62"/>
      <c r="I152" s="19"/>
      <c r="J152" s="20"/>
      <c r="K152" s="19"/>
    </row>
    <row r="153" hidden="1">
      <c r="A153" s="9">
        <v>45339.0</v>
      </c>
      <c r="B153" s="43" t="s">
        <v>443</v>
      </c>
      <c r="C153" s="45" t="s">
        <v>241</v>
      </c>
      <c r="D153" s="45" t="s">
        <v>9</v>
      </c>
      <c r="E153" s="45" t="s">
        <v>10</v>
      </c>
      <c r="F153" s="45">
        <v>-7.0</v>
      </c>
      <c r="G153" s="44" t="s">
        <v>290</v>
      </c>
      <c r="H153" s="62"/>
      <c r="I153" s="19"/>
      <c r="J153" s="20"/>
      <c r="K153" s="19"/>
    </row>
    <row r="154" hidden="1">
      <c r="A154" s="9">
        <v>45339.0</v>
      </c>
      <c r="B154" s="43" t="s">
        <v>443</v>
      </c>
      <c r="C154" s="63" t="s">
        <v>455</v>
      </c>
      <c r="D154" s="63" t="s">
        <v>9</v>
      </c>
      <c r="E154" s="63" t="s">
        <v>10</v>
      </c>
      <c r="F154" s="63">
        <v>-4.3</v>
      </c>
      <c r="G154" s="44" t="s">
        <v>290</v>
      </c>
      <c r="H154" s="62"/>
      <c r="I154" s="19"/>
      <c r="J154" s="20"/>
      <c r="K154" s="19"/>
    </row>
    <row r="155" hidden="1">
      <c r="A155" s="9">
        <v>45340.0</v>
      </c>
      <c r="B155" s="43" t="s">
        <v>443</v>
      </c>
      <c r="C155" s="45" t="s">
        <v>508</v>
      </c>
      <c r="D155" s="45" t="s">
        <v>13</v>
      </c>
      <c r="E155" s="45" t="s">
        <v>10</v>
      </c>
      <c r="F155" s="45">
        <v>-42.0</v>
      </c>
      <c r="G155" s="44" t="s">
        <v>290</v>
      </c>
      <c r="H155" s="62"/>
      <c r="I155" s="19"/>
      <c r="J155" s="20"/>
      <c r="K155" s="19"/>
    </row>
    <row r="156" hidden="1">
      <c r="A156" s="9">
        <v>45340.0</v>
      </c>
      <c r="B156" s="43" t="s">
        <v>443</v>
      </c>
      <c r="C156" s="45" t="s">
        <v>33</v>
      </c>
      <c r="D156" s="45" t="s">
        <v>13</v>
      </c>
      <c r="E156" s="45" t="s">
        <v>10</v>
      </c>
      <c r="F156" s="45">
        <v>-14.28</v>
      </c>
      <c r="G156" s="44" t="s">
        <v>290</v>
      </c>
      <c r="H156" s="62"/>
      <c r="I156" s="19"/>
      <c r="J156" s="20"/>
      <c r="K156" s="19"/>
    </row>
    <row r="157" hidden="1">
      <c r="A157" s="9">
        <v>45340.0</v>
      </c>
      <c r="B157" s="43" t="s">
        <v>443</v>
      </c>
      <c r="C157" s="63" t="s">
        <v>455</v>
      </c>
      <c r="D157" s="63" t="s">
        <v>9</v>
      </c>
      <c r="E157" s="63" t="s">
        <v>10</v>
      </c>
      <c r="F157" s="63">
        <v>-4.3</v>
      </c>
      <c r="G157" s="44" t="s">
        <v>290</v>
      </c>
      <c r="H157" s="62"/>
      <c r="I157" s="19"/>
      <c r="J157" s="20"/>
      <c r="K157" s="19"/>
    </row>
    <row r="158" hidden="1">
      <c r="A158" s="9">
        <v>45341.0</v>
      </c>
      <c r="B158" s="43" t="s">
        <v>443</v>
      </c>
      <c r="C158" s="43" t="s">
        <v>48</v>
      </c>
      <c r="D158" s="43" t="s">
        <v>9</v>
      </c>
      <c r="E158" s="43" t="s">
        <v>10</v>
      </c>
      <c r="F158" s="43">
        <v>-13.73</v>
      </c>
      <c r="G158" s="44" t="s">
        <v>290</v>
      </c>
      <c r="H158" s="62"/>
      <c r="I158" s="19"/>
      <c r="J158" s="20"/>
      <c r="K158" s="19"/>
    </row>
    <row r="159" hidden="1">
      <c r="A159" s="9">
        <v>45341.0</v>
      </c>
      <c r="B159" s="43" t="s">
        <v>443</v>
      </c>
      <c r="C159" s="43" t="s">
        <v>48</v>
      </c>
      <c r="D159" s="43" t="s">
        <v>9</v>
      </c>
      <c r="E159" s="43" t="s">
        <v>10</v>
      </c>
      <c r="F159" s="43">
        <v>-16.98</v>
      </c>
      <c r="G159" s="44" t="s">
        <v>290</v>
      </c>
      <c r="H159" s="62"/>
      <c r="I159" s="19"/>
      <c r="J159" s="20"/>
      <c r="K159" s="19"/>
    </row>
    <row r="160" hidden="1">
      <c r="A160" s="9">
        <v>45342.0</v>
      </c>
      <c r="B160" s="72" t="s">
        <v>443</v>
      </c>
      <c r="C160" s="63" t="s">
        <v>75</v>
      </c>
      <c r="D160" s="63" t="s">
        <v>76</v>
      </c>
      <c r="E160" s="43" t="s">
        <v>10</v>
      </c>
      <c r="F160" s="63">
        <v>-27.9</v>
      </c>
      <c r="G160" s="44" t="s">
        <v>290</v>
      </c>
      <c r="H160" s="62"/>
    </row>
    <row r="161" hidden="1">
      <c r="A161" s="9">
        <v>45342.0</v>
      </c>
      <c r="B161" s="72" t="s">
        <v>443</v>
      </c>
      <c r="C161" s="43" t="s">
        <v>495</v>
      </c>
      <c r="D161" s="45" t="s">
        <v>13</v>
      </c>
      <c r="E161" s="45" t="s">
        <v>10</v>
      </c>
      <c r="F161" s="43">
        <v>-12.0</v>
      </c>
      <c r="G161" s="44" t="s">
        <v>290</v>
      </c>
      <c r="H161" s="62"/>
    </row>
    <row r="162" hidden="1">
      <c r="A162" s="9">
        <v>45342.0</v>
      </c>
      <c r="B162" s="72" t="s">
        <v>443</v>
      </c>
      <c r="C162" s="43" t="s">
        <v>32</v>
      </c>
      <c r="D162" s="43" t="s">
        <v>19</v>
      </c>
      <c r="E162" s="43" t="s">
        <v>10</v>
      </c>
      <c r="F162" s="43">
        <v>-48.34</v>
      </c>
      <c r="G162" s="44" t="s">
        <v>290</v>
      </c>
      <c r="H162" s="62"/>
    </row>
    <row r="163" hidden="1">
      <c r="A163" s="9">
        <v>45343.0</v>
      </c>
      <c r="B163" s="72" t="s">
        <v>443</v>
      </c>
      <c r="C163" s="43" t="s">
        <v>140</v>
      </c>
      <c r="D163" s="45" t="s">
        <v>13</v>
      </c>
      <c r="E163" s="45" t="s">
        <v>10</v>
      </c>
      <c r="F163" s="43">
        <v>-10.85</v>
      </c>
      <c r="G163" s="44" t="s">
        <v>290</v>
      </c>
      <c r="H163" s="62"/>
    </row>
    <row r="164" hidden="1">
      <c r="A164" s="9">
        <v>45343.0</v>
      </c>
      <c r="B164" s="72" t="s">
        <v>443</v>
      </c>
      <c r="C164" s="43" t="s">
        <v>509</v>
      </c>
      <c r="D164" s="43" t="s">
        <v>13</v>
      </c>
      <c r="E164" s="43" t="s">
        <v>10</v>
      </c>
      <c r="F164" s="43">
        <v>-30.0</v>
      </c>
      <c r="G164" s="44" t="s">
        <v>290</v>
      </c>
      <c r="H164" s="62"/>
    </row>
    <row r="165" hidden="1">
      <c r="A165" s="9">
        <v>45344.0</v>
      </c>
      <c r="B165" s="72" t="s">
        <v>443</v>
      </c>
      <c r="C165" s="43" t="s">
        <v>510</v>
      </c>
      <c r="D165" s="43" t="s">
        <v>13</v>
      </c>
      <c r="E165" s="43" t="s">
        <v>10</v>
      </c>
      <c r="F165" s="43">
        <v>-18.0</v>
      </c>
      <c r="G165" s="44" t="s">
        <v>290</v>
      </c>
      <c r="H165" s="62"/>
    </row>
    <row r="166" hidden="1">
      <c r="A166" s="9">
        <v>45345.0</v>
      </c>
      <c r="B166" s="72" t="s">
        <v>443</v>
      </c>
      <c r="C166" s="43" t="s">
        <v>140</v>
      </c>
      <c r="D166" s="43" t="s">
        <v>13</v>
      </c>
      <c r="E166" s="43" t="s">
        <v>10</v>
      </c>
      <c r="F166" s="43">
        <v>-14.4</v>
      </c>
      <c r="G166" s="44" t="s">
        <v>290</v>
      </c>
      <c r="H166" s="62"/>
    </row>
    <row r="167" hidden="1">
      <c r="A167" s="9">
        <v>45345.0</v>
      </c>
      <c r="B167" s="72" t="s">
        <v>443</v>
      </c>
      <c r="C167" s="43" t="s">
        <v>511</v>
      </c>
      <c r="D167" s="43" t="s">
        <v>13</v>
      </c>
      <c r="E167" s="43" t="s">
        <v>10</v>
      </c>
      <c r="F167" s="43">
        <v>-21.17</v>
      </c>
      <c r="G167" s="44" t="s">
        <v>290</v>
      </c>
      <c r="H167" s="62"/>
    </row>
    <row r="168" hidden="1">
      <c r="A168" s="9">
        <v>45346.0</v>
      </c>
      <c r="B168" s="43" t="s">
        <v>443</v>
      </c>
      <c r="C168" s="63" t="s">
        <v>455</v>
      </c>
      <c r="D168" s="63" t="s">
        <v>9</v>
      </c>
      <c r="E168" s="63" t="s">
        <v>10</v>
      </c>
      <c r="F168" s="63">
        <v>-4.3</v>
      </c>
      <c r="G168" s="44" t="s">
        <v>290</v>
      </c>
      <c r="H168" s="62"/>
    </row>
    <row r="169" hidden="1">
      <c r="A169" s="9">
        <v>45347.0</v>
      </c>
      <c r="B169" s="43" t="s">
        <v>443</v>
      </c>
      <c r="C169" s="63" t="s">
        <v>455</v>
      </c>
      <c r="D169" s="63" t="s">
        <v>9</v>
      </c>
      <c r="E169" s="63" t="s">
        <v>10</v>
      </c>
      <c r="F169" s="63">
        <v>-4.3</v>
      </c>
      <c r="G169" s="44" t="s">
        <v>290</v>
      </c>
      <c r="H169" s="62"/>
    </row>
    <row r="170" hidden="1">
      <c r="A170" s="78">
        <v>45355.0</v>
      </c>
      <c r="B170" s="43" t="s">
        <v>443</v>
      </c>
      <c r="C170" s="63" t="s">
        <v>15</v>
      </c>
      <c r="D170" s="63" t="s">
        <v>16</v>
      </c>
      <c r="E170" s="43" t="s">
        <v>17</v>
      </c>
      <c r="F170" s="63">
        <f> SUM( INDIRECT("$G"&amp;MATCH($G170, $G$1:$G907, 0)) : INDIRECT("$F"&amp;ROW() - 1) ) * -1</f>
        <v>1649.76</v>
      </c>
      <c r="G170" s="44" t="s">
        <v>290</v>
      </c>
      <c r="H170" s="64"/>
    </row>
    <row r="171" hidden="1">
      <c r="A171" s="15"/>
      <c r="B171" s="15"/>
      <c r="C171" s="15"/>
      <c r="D171" s="15"/>
      <c r="E171" s="15"/>
      <c r="F171" s="15"/>
      <c r="G171" s="15"/>
    </row>
    <row r="172" hidden="1">
      <c r="A172" s="16"/>
      <c r="B172" s="16"/>
      <c r="C172" s="16"/>
      <c r="D172" s="16"/>
      <c r="E172" s="16"/>
      <c r="F172" s="16"/>
      <c r="G172" s="16"/>
    </row>
    <row r="173" hidden="1">
      <c r="A173" s="17"/>
      <c r="B173" s="17"/>
      <c r="C173" s="17"/>
      <c r="D173" s="17"/>
      <c r="E173" s="17"/>
      <c r="F173" s="17"/>
      <c r="G173" s="17"/>
    </row>
    <row r="174" hidden="1">
      <c r="A174" s="5">
        <v>45350.0</v>
      </c>
      <c r="B174" s="63" t="s">
        <v>443</v>
      </c>
      <c r="C174" s="43" t="s">
        <v>512</v>
      </c>
      <c r="D174" s="43" t="s">
        <v>13</v>
      </c>
      <c r="E174" s="43" t="s">
        <v>10</v>
      </c>
      <c r="F174" s="39">
        <v>-30.4</v>
      </c>
      <c r="G174" s="44" t="s">
        <v>311</v>
      </c>
      <c r="H174" s="61" t="s">
        <v>513</v>
      </c>
    </row>
    <row r="175" hidden="1">
      <c r="A175" s="9">
        <v>45351.0</v>
      </c>
      <c r="B175" s="63" t="s">
        <v>443</v>
      </c>
      <c r="C175" s="43" t="s">
        <v>32</v>
      </c>
      <c r="D175" s="43" t="s">
        <v>19</v>
      </c>
      <c r="E175" s="43" t="s">
        <v>10</v>
      </c>
      <c r="F175" s="79">
        <v>-171.52</v>
      </c>
      <c r="G175" s="44" t="s">
        <v>311</v>
      </c>
      <c r="H175" s="62"/>
      <c r="I175" s="19"/>
      <c r="J175" s="20"/>
      <c r="K175" s="19"/>
    </row>
    <row r="176" hidden="1">
      <c r="A176" s="9">
        <v>45352.0</v>
      </c>
      <c r="B176" s="63" t="s">
        <v>443</v>
      </c>
      <c r="C176" s="43" t="s">
        <v>514</v>
      </c>
      <c r="D176" s="43" t="s">
        <v>78</v>
      </c>
      <c r="E176" s="43" t="s">
        <v>10</v>
      </c>
      <c r="F176" s="39">
        <v>-108.0</v>
      </c>
      <c r="G176" s="44" t="s">
        <v>311</v>
      </c>
      <c r="H176" s="62"/>
      <c r="I176" s="19"/>
      <c r="J176" s="20"/>
      <c r="K176" s="19"/>
    </row>
    <row r="177" hidden="1">
      <c r="A177" s="9">
        <v>45352.0</v>
      </c>
      <c r="B177" s="63" t="s">
        <v>443</v>
      </c>
      <c r="C177" s="43" t="s">
        <v>32</v>
      </c>
      <c r="D177" s="43" t="s">
        <v>19</v>
      </c>
      <c r="E177" s="43" t="s">
        <v>10</v>
      </c>
      <c r="F177" s="39">
        <v>-46.37</v>
      </c>
      <c r="G177" s="44" t="s">
        <v>311</v>
      </c>
      <c r="H177" s="62"/>
      <c r="I177" s="19"/>
      <c r="J177" s="20"/>
      <c r="K177" s="19"/>
    </row>
    <row r="178" hidden="1">
      <c r="A178" s="9">
        <v>45353.0</v>
      </c>
      <c r="B178" s="63" t="s">
        <v>443</v>
      </c>
      <c r="C178" s="43" t="s">
        <v>48</v>
      </c>
      <c r="D178" s="43" t="s">
        <v>9</v>
      </c>
      <c r="E178" s="43" t="s">
        <v>10</v>
      </c>
      <c r="F178" s="43">
        <v>-11.69</v>
      </c>
      <c r="G178" s="44" t="s">
        <v>311</v>
      </c>
      <c r="H178" s="62"/>
      <c r="I178" s="19"/>
      <c r="J178" s="20"/>
      <c r="K178" s="19"/>
    </row>
    <row r="179" hidden="1">
      <c r="A179" s="9">
        <v>45353.0</v>
      </c>
      <c r="B179" s="63" t="s">
        <v>443</v>
      </c>
      <c r="C179" s="43" t="s">
        <v>515</v>
      </c>
      <c r="D179" s="43" t="s">
        <v>50</v>
      </c>
      <c r="E179" s="43" t="s">
        <v>28</v>
      </c>
      <c r="F179" s="43">
        <v>-90.0</v>
      </c>
      <c r="G179" s="44" t="s">
        <v>311</v>
      </c>
      <c r="H179" s="62"/>
      <c r="I179" s="19"/>
      <c r="J179" s="20"/>
      <c r="K179" s="19"/>
    </row>
    <row r="180" hidden="1">
      <c r="A180" s="9">
        <v>45353.0</v>
      </c>
      <c r="B180" s="63" t="s">
        <v>443</v>
      </c>
      <c r="C180" s="43" t="s">
        <v>48</v>
      </c>
      <c r="D180" s="43" t="s">
        <v>9</v>
      </c>
      <c r="E180" s="43" t="s">
        <v>10</v>
      </c>
      <c r="F180" s="43">
        <v>-17.43</v>
      </c>
      <c r="G180" s="44" t="s">
        <v>311</v>
      </c>
      <c r="H180" s="62"/>
      <c r="I180" s="19"/>
      <c r="J180" s="20"/>
      <c r="K180" s="19"/>
    </row>
    <row r="181" hidden="1">
      <c r="A181" s="9">
        <v>45354.0</v>
      </c>
      <c r="B181" s="63" t="s">
        <v>443</v>
      </c>
      <c r="C181" s="63" t="s">
        <v>455</v>
      </c>
      <c r="D181" s="63" t="s">
        <v>9</v>
      </c>
      <c r="E181" s="63" t="s">
        <v>10</v>
      </c>
      <c r="F181" s="63">
        <v>-4.3</v>
      </c>
      <c r="G181" s="44" t="s">
        <v>311</v>
      </c>
      <c r="H181" s="62"/>
      <c r="I181" s="19"/>
      <c r="J181" s="20"/>
      <c r="K181" s="19"/>
    </row>
    <row r="182" hidden="1">
      <c r="A182" s="41">
        <v>45355.0</v>
      </c>
      <c r="B182" s="43" t="s">
        <v>443</v>
      </c>
      <c r="C182" s="45" t="s">
        <v>516</v>
      </c>
      <c r="D182" s="45" t="s">
        <v>50</v>
      </c>
      <c r="E182" s="45" t="s">
        <v>28</v>
      </c>
      <c r="F182" s="45">
        <f>-269.7/3</f>
        <v>-89.9</v>
      </c>
      <c r="G182" s="44" t="s">
        <v>311</v>
      </c>
      <c r="H182" s="62"/>
    </row>
    <row r="183" hidden="1">
      <c r="A183" s="41">
        <v>45355.0</v>
      </c>
      <c r="B183" s="63" t="s">
        <v>443</v>
      </c>
      <c r="C183" s="79" t="s">
        <v>517</v>
      </c>
      <c r="D183" s="79" t="s">
        <v>494</v>
      </c>
      <c r="E183" s="79" t="s">
        <v>28</v>
      </c>
      <c r="F183" s="79">
        <v>-107.56</v>
      </c>
      <c r="G183" s="44" t="s">
        <v>311</v>
      </c>
      <c r="H183" s="62"/>
    </row>
    <row r="184" hidden="1">
      <c r="A184" s="41">
        <v>45356.0</v>
      </c>
      <c r="B184" s="63" t="s">
        <v>443</v>
      </c>
      <c r="C184" s="43" t="s">
        <v>32</v>
      </c>
      <c r="D184" s="43" t="s">
        <v>19</v>
      </c>
      <c r="E184" s="43" t="s">
        <v>10</v>
      </c>
      <c r="F184" s="43">
        <v>-25.19</v>
      </c>
      <c r="G184" s="44" t="s">
        <v>311</v>
      </c>
      <c r="H184" s="62"/>
    </row>
    <row r="185" hidden="1">
      <c r="A185" s="41">
        <v>45356.0</v>
      </c>
      <c r="B185" s="63" t="s">
        <v>443</v>
      </c>
      <c r="C185" s="43" t="s">
        <v>518</v>
      </c>
      <c r="D185" s="43" t="s">
        <v>78</v>
      </c>
      <c r="E185" s="43" t="s">
        <v>10</v>
      </c>
      <c r="F185" s="43">
        <v>-110.0</v>
      </c>
      <c r="G185" s="44" t="s">
        <v>311</v>
      </c>
      <c r="H185" s="62"/>
    </row>
    <row r="186" hidden="1">
      <c r="A186" s="41">
        <v>45356.0</v>
      </c>
      <c r="B186" s="63" t="s">
        <v>443</v>
      </c>
      <c r="C186" s="43" t="s">
        <v>519</v>
      </c>
      <c r="D186" s="43" t="s">
        <v>78</v>
      </c>
      <c r="E186" s="43" t="s">
        <v>10</v>
      </c>
      <c r="F186" s="43">
        <v>-20.0</v>
      </c>
      <c r="G186" s="44" t="s">
        <v>311</v>
      </c>
      <c r="H186" s="62"/>
    </row>
    <row r="187" hidden="1">
      <c r="A187" s="41">
        <v>45356.0</v>
      </c>
      <c r="B187" s="63" t="s">
        <v>443</v>
      </c>
      <c r="C187" s="43" t="s">
        <v>14</v>
      </c>
      <c r="D187" s="43" t="s">
        <v>9</v>
      </c>
      <c r="E187" s="43" t="s">
        <v>10</v>
      </c>
      <c r="F187" s="43">
        <v>-8.4</v>
      </c>
      <c r="G187" s="44" t="s">
        <v>311</v>
      </c>
      <c r="H187" s="62"/>
    </row>
    <row r="188" hidden="1">
      <c r="A188" s="41">
        <v>45356.0</v>
      </c>
      <c r="B188" s="63" t="s">
        <v>443</v>
      </c>
      <c r="C188" s="43" t="s">
        <v>520</v>
      </c>
      <c r="D188" s="43" t="s">
        <v>13</v>
      </c>
      <c r="E188" s="43" t="s">
        <v>28</v>
      </c>
      <c r="F188" s="43">
        <v>-14.9</v>
      </c>
      <c r="G188" s="44" t="s">
        <v>311</v>
      </c>
      <c r="H188" s="62"/>
    </row>
    <row r="189" hidden="1">
      <c r="A189" s="41">
        <v>45356.0</v>
      </c>
      <c r="B189" s="63" t="s">
        <v>443</v>
      </c>
      <c r="C189" s="43" t="s">
        <v>497</v>
      </c>
      <c r="D189" s="43" t="s">
        <v>13</v>
      </c>
      <c r="E189" s="43" t="s">
        <v>10</v>
      </c>
      <c r="F189" s="43">
        <v>-22.98</v>
      </c>
      <c r="G189" s="44" t="s">
        <v>311</v>
      </c>
      <c r="H189" s="62"/>
    </row>
    <row r="190" hidden="1">
      <c r="A190" s="41">
        <v>45356.0</v>
      </c>
      <c r="B190" s="63" t="s">
        <v>443</v>
      </c>
      <c r="C190" s="43" t="s">
        <v>27</v>
      </c>
      <c r="D190" s="43" t="s">
        <v>13</v>
      </c>
      <c r="E190" s="43" t="s">
        <v>10</v>
      </c>
      <c r="F190" s="43">
        <v>-18.98</v>
      </c>
      <c r="G190" s="44" t="s">
        <v>311</v>
      </c>
      <c r="H190" s="62"/>
    </row>
    <row r="191" hidden="1">
      <c r="A191" s="41">
        <v>45356.0</v>
      </c>
      <c r="B191" s="63" t="s">
        <v>443</v>
      </c>
      <c r="C191" s="43" t="s">
        <v>48</v>
      </c>
      <c r="D191" s="43" t="s">
        <v>9</v>
      </c>
      <c r="E191" s="43" t="s">
        <v>10</v>
      </c>
      <c r="F191" s="43">
        <v>-10.62</v>
      </c>
      <c r="G191" s="44" t="s">
        <v>311</v>
      </c>
      <c r="H191" s="62"/>
    </row>
    <row r="192" hidden="1">
      <c r="A192" s="41">
        <v>45356.0</v>
      </c>
      <c r="B192" s="43" t="s">
        <v>443</v>
      </c>
      <c r="C192" s="45" t="s">
        <v>521</v>
      </c>
      <c r="D192" s="45" t="s">
        <v>76</v>
      </c>
      <c r="E192" s="45" t="s">
        <v>10</v>
      </c>
      <c r="F192" s="45">
        <v>-119.0</v>
      </c>
      <c r="G192" s="44" t="s">
        <v>311</v>
      </c>
      <c r="H192" s="62"/>
    </row>
    <row r="193" hidden="1">
      <c r="A193" s="41">
        <v>45358.0</v>
      </c>
      <c r="B193" s="43" t="s">
        <v>443</v>
      </c>
      <c r="C193" s="45" t="s">
        <v>32</v>
      </c>
      <c r="D193" s="43" t="s">
        <v>13</v>
      </c>
      <c r="E193" s="43" t="s">
        <v>10</v>
      </c>
      <c r="F193" s="45">
        <v>-24.53</v>
      </c>
      <c r="G193" s="44" t="s">
        <v>311</v>
      </c>
      <c r="H193" s="62"/>
    </row>
    <row r="194" hidden="1">
      <c r="A194" s="41">
        <v>45358.0</v>
      </c>
      <c r="B194" s="43" t="s">
        <v>443</v>
      </c>
      <c r="C194" s="45" t="s">
        <v>138</v>
      </c>
      <c r="D194" s="43" t="s">
        <v>13</v>
      </c>
      <c r="E194" s="43" t="s">
        <v>10</v>
      </c>
      <c r="F194" s="45">
        <v>-8.0</v>
      </c>
      <c r="G194" s="44" t="s">
        <v>311</v>
      </c>
      <c r="H194" s="62"/>
    </row>
    <row r="195" hidden="1">
      <c r="A195" s="41">
        <v>45358.0</v>
      </c>
      <c r="B195" s="43" t="s">
        <v>443</v>
      </c>
      <c r="C195" s="45" t="s">
        <v>444</v>
      </c>
      <c r="D195" s="43" t="s">
        <v>78</v>
      </c>
      <c r="E195" s="43" t="s">
        <v>10</v>
      </c>
      <c r="F195" s="45">
        <v>-47.06</v>
      </c>
      <c r="G195" s="44" t="s">
        <v>311</v>
      </c>
      <c r="H195" s="62"/>
    </row>
    <row r="196" hidden="1">
      <c r="A196" s="41">
        <v>45359.0</v>
      </c>
      <c r="B196" s="43" t="s">
        <v>443</v>
      </c>
      <c r="C196" s="45" t="s">
        <v>522</v>
      </c>
      <c r="D196" s="43" t="s">
        <v>78</v>
      </c>
      <c r="E196" s="43" t="s">
        <v>10</v>
      </c>
      <c r="F196" s="45">
        <v>-20.0</v>
      </c>
      <c r="G196" s="44" t="s">
        <v>311</v>
      </c>
      <c r="H196" s="62"/>
    </row>
    <row r="197" hidden="1">
      <c r="A197" s="41">
        <v>45359.0</v>
      </c>
      <c r="B197" s="43" t="s">
        <v>443</v>
      </c>
      <c r="C197" s="45" t="s">
        <v>32</v>
      </c>
      <c r="D197" s="43" t="s">
        <v>13</v>
      </c>
      <c r="E197" s="43" t="s">
        <v>10</v>
      </c>
      <c r="F197" s="45">
        <v>-96.72</v>
      </c>
      <c r="G197" s="44" t="s">
        <v>311</v>
      </c>
      <c r="H197" s="62"/>
    </row>
    <row r="198" hidden="1">
      <c r="A198" s="41">
        <v>45359.0</v>
      </c>
      <c r="B198" s="43" t="s">
        <v>443</v>
      </c>
      <c r="C198" s="45" t="s">
        <v>522</v>
      </c>
      <c r="D198" s="43" t="s">
        <v>78</v>
      </c>
      <c r="E198" s="43" t="s">
        <v>10</v>
      </c>
      <c r="F198" s="45">
        <v>-8.0</v>
      </c>
      <c r="G198" s="44" t="s">
        <v>311</v>
      </c>
      <c r="H198" s="62"/>
    </row>
    <row r="199" hidden="1">
      <c r="A199" s="41">
        <v>45359.0</v>
      </c>
      <c r="B199" s="43" t="s">
        <v>443</v>
      </c>
      <c r="C199" s="45" t="s">
        <v>523</v>
      </c>
      <c r="D199" s="43" t="s">
        <v>13</v>
      </c>
      <c r="E199" s="43" t="s">
        <v>10</v>
      </c>
      <c r="F199" s="45">
        <v>-72.82</v>
      </c>
      <c r="G199" s="44" t="s">
        <v>311</v>
      </c>
      <c r="H199" s="62"/>
    </row>
    <row r="200" hidden="1">
      <c r="A200" s="41">
        <v>45360.0</v>
      </c>
      <c r="B200" s="43" t="s">
        <v>443</v>
      </c>
      <c r="C200" s="43" t="s">
        <v>48</v>
      </c>
      <c r="D200" s="43" t="s">
        <v>9</v>
      </c>
      <c r="E200" s="43" t="s">
        <v>10</v>
      </c>
      <c r="F200" s="45">
        <v>-7.52</v>
      </c>
      <c r="G200" s="44" t="s">
        <v>311</v>
      </c>
      <c r="H200" s="62"/>
    </row>
    <row r="201" hidden="1">
      <c r="A201" s="41">
        <v>45361.0</v>
      </c>
      <c r="B201" s="43" t="s">
        <v>443</v>
      </c>
      <c r="C201" s="43" t="s">
        <v>524</v>
      </c>
      <c r="D201" s="43" t="s">
        <v>19</v>
      </c>
      <c r="E201" s="43" t="s">
        <v>10</v>
      </c>
      <c r="F201" s="45">
        <v>-9.0</v>
      </c>
      <c r="G201" s="44" t="s">
        <v>311</v>
      </c>
      <c r="H201" s="62"/>
    </row>
    <row r="202" hidden="1">
      <c r="A202" s="41">
        <v>45361.0</v>
      </c>
      <c r="B202" s="43" t="s">
        <v>443</v>
      </c>
      <c r="C202" s="43" t="s">
        <v>524</v>
      </c>
      <c r="D202" s="43" t="s">
        <v>19</v>
      </c>
      <c r="E202" s="43" t="s">
        <v>10</v>
      </c>
      <c r="F202" s="45">
        <v>-10.0</v>
      </c>
      <c r="G202" s="44" t="s">
        <v>311</v>
      </c>
      <c r="H202" s="62"/>
    </row>
    <row r="203" hidden="1">
      <c r="A203" s="41">
        <v>45361.0</v>
      </c>
      <c r="B203" s="43" t="s">
        <v>443</v>
      </c>
      <c r="C203" s="43" t="s">
        <v>140</v>
      </c>
      <c r="D203" s="43" t="s">
        <v>13</v>
      </c>
      <c r="E203" s="43" t="s">
        <v>10</v>
      </c>
      <c r="F203" s="45">
        <v>-7.49</v>
      </c>
      <c r="G203" s="44" t="s">
        <v>311</v>
      </c>
      <c r="H203" s="62"/>
    </row>
    <row r="204" hidden="1">
      <c r="A204" s="41">
        <v>45362.0</v>
      </c>
      <c r="B204" s="43" t="s">
        <v>443</v>
      </c>
      <c r="C204" s="43" t="s">
        <v>241</v>
      </c>
      <c r="D204" s="43" t="s">
        <v>9</v>
      </c>
      <c r="E204" s="43" t="s">
        <v>28</v>
      </c>
      <c r="F204" s="45">
        <v>-6.3</v>
      </c>
      <c r="G204" s="44" t="s">
        <v>311</v>
      </c>
      <c r="H204" s="62"/>
    </row>
    <row r="205" hidden="1">
      <c r="A205" s="41">
        <v>45362.0</v>
      </c>
      <c r="B205" s="43" t="s">
        <v>443</v>
      </c>
      <c r="C205" s="43" t="s">
        <v>241</v>
      </c>
      <c r="D205" s="43" t="s">
        <v>9</v>
      </c>
      <c r="E205" s="43" t="s">
        <v>28</v>
      </c>
      <c r="F205" s="45">
        <v>-6.4</v>
      </c>
      <c r="G205" s="44" t="s">
        <v>311</v>
      </c>
      <c r="H205" s="62"/>
    </row>
    <row r="206" hidden="1">
      <c r="A206" s="41">
        <v>45362.0</v>
      </c>
      <c r="B206" s="43" t="s">
        <v>443</v>
      </c>
      <c r="C206" s="43" t="s">
        <v>147</v>
      </c>
      <c r="D206" s="43" t="s">
        <v>13</v>
      </c>
      <c r="E206" s="43" t="s">
        <v>10</v>
      </c>
      <c r="F206" s="45">
        <v>-15.0</v>
      </c>
      <c r="G206" s="44" t="s">
        <v>311</v>
      </c>
      <c r="H206" s="62"/>
    </row>
    <row r="207" hidden="1">
      <c r="A207" s="41">
        <v>45362.0</v>
      </c>
      <c r="B207" s="43" t="s">
        <v>443</v>
      </c>
      <c r="C207" s="45" t="s">
        <v>32</v>
      </c>
      <c r="D207" s="43" t="s">
        <v>19</v>
      </c>
      <c r="E207" s="43" t="s">
        <v>10</v>
      </c>
      <c r="F207" s="45">
        <v>-29.01</v>
      </c>
      <c r="G207" s="44" t="s">
        <v>311</v>
      </c>
      <c r="H207" s="62"/>
    </row>
    <row r="208" hidden="1">
      <c r="A208" s="41">
        <v>45362.0</v>
      </c>
      <c r="B208" s="43" t="s">
        <v>443</v>
      </c>
      <c r="C208" s="45" t="s">
        <v>32</v>
      </c>
      <c r="D208" s="43" t="s">
        <v>19</v>
      </c>
      <c r="E208" s="43" t="s">
        <v>10</v>
      </c>
      <c r="F208" s="45">
        <v>-19.7</v>
      </c>
      <c r="G208" s="44" t="s">
        <v>311</v>
      </c>
      <c r="H208" s="62"/>
    </row>
    <row r="209" hidden="1">
      <c r="A209" s="37">
        <v>45364.0</v>
      </c>
      <c r="B209" s="63" t="s">
        <v>443</v>
      </c>
      <c r="C209" s="43" t="s">
        <v>140</v>
      </c>
      <c r="D209" s="43" t="s">
        <v>13</v>
      </c>
      <c r="E209" s="43" t="s">
        <v>10</v>
      </c>
      <c r="F209" s="45">
        <v>-11.75</v>
      </c>
      <c r="G209" s="44" t="s">
        <v>311</v>
      </c>
      <c r="H209" s="62"/>
    </row>
    <row r="210" hidden="1">
      <c r="A210" s="37">
        <v>45365.0</v>
      </c>
      <c r="B210" s="63" t="s">
        <v>443</v>
      </c>
      <c r="C210" s="79" t="s">
        <v>504</v>
      </c>
      <c r="D210" s="79" t="s">
        <v>76</v>
      </c>
      <c r="E210" s="39" t="s">
        <v>28</v>
      </c>
      <c r="F210" s="79">
        <v>-7.99</v>
      </c>
      <c r="G210" s="44" t="s">
        <v>311</v>
      </c>
      <c r="H210" s="62"/>
    </row>
    <row r="211" hidden="1">
      <c r="A211" s="37">
        <v>45366.0</v>
      </c>
      <c r="B211" s="63" t="s">
        <v>443</v>
      </c>
      <c r="C211" s="43" t="s">
        <v>191</v>
      </c>
      <c r="D211" s="72" t="s">
        <v>73</v>
      </c>
      <c r="E211" s="43" t="s">
        <v>243</v>
      </c>
      <c r="F211" s="43">
        <v>-4.7</v>
      </c>
      <c r="G211" s="44" t="s">
        <v>311</v>
      </c>
      <c r="H211" s="62"/>
    </row>
    <row r="212" hidden="1">
      <c r="A212" s="37">
        <v>45367.0</v>
      </c>
      <c r="B212" s="63" t="s">
        <v>443</v>
      </c>
      <c r="C212" s="43" t="s">
        <v>140</v>
      </c>
      <c r="D212" s="43" t="s">
        <v>13</v>
      </c>
      <c r="E212" s="43" t="s">
        <v>10</v>
      </c>
      <c r="F212" s="43">
        <v>-15.0</v>
      </c>
      <c r="G212" s="44" t="s">
        <v>311</v>
      </c>
      <c r="H212" s="62"/>
    </row>
    <row r="213" hidden="1">
      <c r="A213" s="37">
        <v>45367.0</v>
      </c>
      <c r="B213" s="63" t="s">
        <v>443</v>
      </c>
      <c r="C213" s="43" t="s">
        <v>48</v>
      </c>
      <c r="D213" s="72" t="s">
        <v>73</v>
      </c>
      <c r="E213" s="43" t="s">
        <v>243</v>
      </c>
      <c r="F213" s="43">
        <v>-5.97</v>
      </c>
      <c r="G213" s="44" t="s">
        <v>311</v>
      </c>
      <c r="H213" s="62"/>
    </row>
    <row r="214" hidden="1">
      <c r="A214" s="37">
        <v>45367.0</v>
      </c>
      <c r="B214" s="63" t="s">
        <v>443</v>
      </c>
      <c r="C214" s="43" t="s">
        <v>48</v>
      </c>
      <c r="D214" s="72" t="s">
        <v>73</v>
      </c>
      <c r="E214" s="43" t="s">
        <v>243</v>
      </c>
      <c r="F214" s="43">
        <v>-8.43</v>
      </c>
      <c r="G214" s="44" t="s">
        <v>311</v>
      </c>
      <c r="H214" s="62"/>
    </row>
    <row r="215" hidden="1">
      <c r="A215" s="37">
        <v>45367.0</v>
      </c>
      <c r="B215" s="63" t="s">
        <v>443</v>
      </c>
      <c r="C215" s="43" t="s">
        <v>48</v>
      </c>
      <c r="D215" s="72" t="s">
        <v>73</v>
      </c>
      <c r="E215" s="43" t="s">
        <v>243</v>
      </c>
      <c r="F215" s="43">
        <v>-9.6</v>
      </c>
      <c r="G215" s="44" t="s">
        <v>311</v>
      </c>
      <c r="H215" s="62"/>
    </row>
    <row r="216" hidden="1">
      <c r="A216" s="37">
        <v>45367.0</v>
      </c>
      <c r="B216" s="63" t="s">
        <v>443</v>
      </c>
      <c r="C216" s="43" t="s">
        <v>48</v>
      </c>
      <c r="D216" s="72" t="s">
        <v>73</v>
      </c>
      <c r="E216" s="43" t="s">
        <v>243</v>
      </c>
      <c r="F216" s="43">
        <v>-18.94</v>
      </c>
      <c r="G216" s="44" t="s">
        <v>311</v>
      </c>
      <c r="H216" s="62"/>
    </row>
    <row r="217" hidden="1">
      <c r="A217" s="37">
        <v>45368.0</v>
      </c>
      <c r="B217" s="63" t="s">
        <v>443</v>
      </c>
      <c r="C217" s="43" t="s">
        <v>48</v>
      </c>
      <c r="D217" s="72" t="s">
        <v>73</v>
      </c>
      <c r="E217" s="43" t="s">
        <v>243</v>
      </c>
      <c r="F217" s="43">
        <v>-20.91</v>
      </c>
      <c r="G217" s="44" t="s">
        <v>311</v>
      </c>
      <c r="H217" s="62"/>
    </row>
    <row r="218" hidden="1">
      <c r="A218" s="9">
        <v>45371.0</v>
      </c>
      <c r="B218" s="72" t="s">
        <v>443</v>
      </c>
      <c r="C218" s="43" t="s">
        <v>75</v>
      </c>
      <c r="D218" s="43" t="s">
        <v>76</v>
      </c>
      <c r="E218" s="43" t="s">
        <v>10</v>
      </c>
      <c r="F218" s="43">
        <v>-27.9</v>
      </c>
      <c r="G218" s="44" t="s">
        <v>311</v>
      </c>
      <c r="H218" s="62"/>
    </row>
    <row r="219" hidden="1">
      <c r="A219" s="9">
        <v>45378.0</v>
      </c>
      <c r="B219" s="43" t="s">
        <v>443</v>
      </c>
      <c r="C219" s="43" t="s">
        <v>48</v>
      </c>
      <c r="D219" s="43" t="s">
        <v>9</v>
      </c>
      <c r="E219" s="43" t="s">
        <v>10</v>
      </c>
      <c r="F219" s="45">
        <v>-7.74</v>
      </c>
      <c r="G219" s="44" t="s">
        <v>311</v>
      </c>
      <c r="H219" s="62"/>
    </row>
    <row r="220" hidden="1">
      <c r="A220" s="9">
        <v>45379.0</v>
      </c>
      <c r="B220" s="72" t="s">
        <v>443</v>
      </c>
      <c r="C220" s="43" t="s">
        <v>525</v>
      </c>
      <c r="D220" s="43" t="s">
        <v>13</v>
      </c>
      <c r="E220" s="45" t="s">
        <v>10</v>
      </c>
      <c r="F220" s="43">
        <v>-61.77</v>
      </c>
      <c r="G220" s="44" t="s">
        <v>311</v>
      </c>
      <c r="H220" s="62"/>
    </row>
    <row r="221" hidden="1">
      <c r="A221" s="9">
        <v>45379.0</v>
      </c>
      <c r="B221" s="72" t="s">
        <v>443</v>
      </c>
      <c r="C221" s="43" t="s">
        <v>526</v>
      </c>
      <c r="D221" s="43" t="s">
        <v>50</v>
      </c>
      <c r="E221" s="45" t="s">
        <v>28</v>
      </c>
      <c r="F221" s="43">
        <v>-15.0</v>
      </c>
      <c r="G221" s="44" t="s">
        <v>311</v>
      </c>
      <c r="H221" s="62"/>
    </row>
    <row r="222" hidden="1">
      <c r="A222" s="9">
        <v>45379.0</v>
      </c>
      <c r="B222" s="72" t="s">
        <v>443</v>
      </c>
      <c r="C222" s="43" t="s">
        <v>527</v>
      </c>
      <c r="D222" s="43" t="s">
        <v>50</v>
      </c>
      <c r="E222" s="45" t="s">
        <v>28</v>
      </c>
      <c r="F222" s="43">
        <v>-15.0</v>
      </c>
      <c r="G222" s="44" t="s">
        <v>311</v>
      </c>
      <c r="H222" s="62"/>
    </row>
    <row r="223" hidden="1">
      <c r="A223" s="9">
        <v>45380.0</v>
      </c>
      <c r="B223" s="72" t="s">
        <v>443</v>
      </c>
      <c r="C223" s="43" t="s">
        <v>528</v>
      </c>
      <c r="D223" s="43" t="s">
        <v>50</v>
      </c>
      <c r="E223" s="45" t="s">
        <v>10</v>
      </c>
      <c r="F223" s="43">
        <v>-187.2</v>
      </c>
      <c r="G223" s="44" t="s">
        <v>311</v>
      </c>
      <c r="H223" s="62"/>
    </row>
    <row r="224" hidden="1">
      <c r="A224" s="9">
        <v>45381.0</v>
      </c>
      <c r="B224" s="72" t="s">
        <v>443</v>
      </c>
      <c r="C224" s="43" t="s">
        <v>529</v>
      </c>
      <c r="D224" s="43" t="s">
        <v>13</v>
      </c>
      <c r="E224" s="45" t="s">
        <v>10</v>
      </c>
      <c r="F224" s="43">
        <v>-7.0</v>
      </c>
      <c r="G224" s="44" t="s">
        <v>311</v>
      </c>
      <c r="H224" s="62"/>
    </row>
    <row r="225" hidden="1">
      <c r="A225" s="9">
        <v>45381.0</v>
      </c>
      <c r="B225" s="72" t="s">
        <v>443</v>
      </c>
      <c r="C225" s="43" t="s">
        <v>530</v>
      </c>
      <c r="D225" s="43" t="s">
        <v>78</v>
      </c>
      <c r="E225" s="45" t="s">
        <v>28</v>
      </c>
      <c r="F225" s="43">
        <v>-29.89</v>
      </c>
      <c r="G225" s="44" t="s">
        <v>311</v>
      </c>
      <c r="H225" s="62"/>
    </row>
    <row r="226" hidden="1">
      <c r="A226" s="9">
        <v>45382.0</v>
      </c>
      <c r="B226" s="72" t="s">
        <v>443</v>
      </c>
      <c r="C226" s="43" t="s">
        <v>531</v>
      </c>
      <c r="D226" s="43" t="s">
        <v>19</v>
      </c>
      <c r="E226" s="45" t="s">
        <v>26</v>
      </c>
      <c r="F226" s="43">
        <v>-71.22</v>
      </c>
      <c r="G226" s="44" t="s">
        <v>311</v>
      </c>
      <c r="H226" s="62"/>
    </row>
    <row r="227" hidden="1">
      <c r="A227" s="9">
        <v>45382.0</v>
      </c>
      <c r="B227" s="72" t="s">
        <v>443</v>
      </c>
      <c r="C227" s="43" t="s">
        <v>531</v>
      </c>
      <c r="D227" s="43" t="s">
        <v>19</v>
      </c>
      <c r="E227" s="45" t="s">
        <v>26</v>
      </c>
      <c r="F227" s="43">
        <v>-2.13</v>
      </c>
      <c r="G227" s="44" t="s">
        <v>311</v>
      </c>
      <c r="H227" s="62"/>
    </row>
    <row r="228" hidden="1">
      <c r="A228" s="9">
        <v>45382.0</v>
      </c>
      <c r="B228" s="72" t="s">
        <v>443</v>
      </c>
      <c r="C228" s="43" t="s">
        <v>14</v>
      </c>
      <c r="D228" s="43" t="s">
        <v>9</v>
      </c>
      <c r="E228" s="45" t="s">
        <v>10</v>
      </c>
      <c r="F228" s="43">
        <v>-37.44</v>
      </c>
      <c r="G228" s="44" t="s">
        <v>311</v>
      </c>
      <c r="H228" s="62"/>
    </row>
    <row r="229" hidden="1">
      <c r="A229" s="9">
        <v>45382.0</v>
      </c>
      <c r="B229" s="72" t="s">
        <v>443</v>
      </c>
      <c r="C229" s="43" t="s">
        <v>138</v>
      </c>
      <c r="D229" s="43" t="s">
        <v>13</v>
      </c>
      <c r="E229" s="45" t="s">
        <v>10</v>
      </c>
      <c r="F229" s="43">
        <v>-17.5</v>
      </c>
      <c r="G229" s="44" t="s">
        <v>311</v>
      </c>
      <c r="H229" s="62"/>
    </row>
    <row r="230" hidden="1">
      <c r="A230" s="9">
        <v>45382.0</v>
      </c>
      <c r="B230" s="72" t="s">
        <v>443</v>
      </c>
      <c r="C230" s="43" t="s">
        <v>138</v>
      </c>
      <c r="D230" s="43" t="s">
        <v>13</v>
      </c>
      <c r="E230" s="45" t="s">
        <v>10</v>
      </c>
      <c r="F230" s="43">
        <v>-12.0</v>
      </c>
      <c r="G230" s="44" t="s">
        <v>311</v>
      </c>
      <c r="H230" s="62"/>
    </row>
    <row r="231" hidden="1">
      <c r="A231" s="9">
        <v>45382.0</v>
      </c>
      <c r="B231" s="72" t="s">
        <v>443</v>
      </c>
      <c r="C231" s="43" t="s">
        <v>48</v>
      </c>
      <c r="D231" s="43" t="s">
        <v>9</v>
      </c>
      <c r="E231" s="45" t="s">
        <v>10</v>
      </c>
      <c r="F231" s="43">
        <v>-13.69</v>
      </c>
      <c r="G231" s="44" t="s">
        <v>311</v>
      </c>
      <c r="H231" s="62"/>
    </row>
    <row r="232" hidden="1">
      <c r="A232" s="9">
        <v>45384.0</v>
      </c>
      <c r="B232" s="63" t="s">
        <v>443</v>
      </c>
      <c r="C232" s="79" t="s">
        <v>532</v>
      </c>
      <c r="D232" s="79" t="s">
        <v>494</v>
      </c>
      <c r="E232" s="79" t="s">
        <v>28</v>
      </c>
      <c r="F232" s="39">
        <v>-108.2</v>
      </c>
      <c r="G232" s="44" t="s">
        <v>311</v>
      </c>
      <c r="H232" s="62"/>
    </row>
    <row r="233" hidden="1">
      <c r="A233" s="9">
        <v>45384.0</v>
      </c>
      <c r="B233" s="63" t="s">
        <v>443</v>
      </c>
      <c r="C233" s="39" t="s">
        <v>533</v>
      </c>
      <c r="D233" s="43" t="s">
        <v>13</v>
      </c>
      <c r="E233" s="45" t="s">
        <v>10</v>
      </c>
      <c r="F233" s="39">
        <v>-18.0</v>
      </c>
      <c r="G233" s="44" t="s">
        <v>311</v>
      </c>
      <c r="H233" s="62"/>
    </row>
    <row r="234" hidden="1">
      <c r="A234" s="9">
        <v>45385.0</v>
      </c>
      <c r="B234" s="63" t="s">
        <v>443</v>
      </c>
      <c r="C234" s="39" t="s">
        <v>151</v>
      </c>
      <c r="D234" s="43" t="s">
        <v>13</v>
      </c>
      <c r="E234" s="45" t="s">
        <v>10</v>
      </c>
      <c r="F234" s="39">
        <v>-6.0</v>
      </c>
      <c r="G234" s="44" t="s">
        <v>311</v>
      </c>
      <c r="H234" s="62"/>
    </row>
    <row r="235" hidden="1">
      <c r="A235" s="41">
        <v>45386.0</v>
      </c>
      <c r="B235" s="43" t="s">
        <v>443</v>
      </c>
      <c r="C235" s="45" t="s">
        <v>534</v>
      </c>
      <c r="D235" s="43" t="s">
        <v>19</v>
      </c>
      <c r="E235" s="45" t="s">
        <v>10</v>
      </c>
      <c r="F235" s="45">
        <v>-8.0</v>
      </c>
      <c r="G235" s="44" t="s">
        <v>311</v>
      </c>
      <c r="H235" s="62"/>
    </row>
    <row r="236" hidden="1">
      <c r="A236" s="41">
        <v>45386.0</v>
      </c>
      <c r="B236" s="43" t="s">
        <v>443</v>
      </c>
      <c r="C236" s="45" t="s">
        <v>535</v>
      </c>
      <c r="D236" s="43" t="s">
        <v>19</v>
      </c>
      <c r="E236" s="45" t="s">
        <v>10</v>
      </c>
      <c r="F236" s="45">
        <v>-6.0</v>
      </c>
      <c r="G236" s="44" t="s">
        <v>311</v>
      </c>
      <c r="H236" s="62"/>
    </row>
    <row r="237" hidden="1">
      <c r="A237" s="41">
        <v>45386.0</v>
      </c>
      <c r="B237" s="43" t="s">
        <v>443</v>
      </c>
      <c r="C237" s="45" t="s">
        <v>536</v>
      </c>
      <c r="D237" s="43" t="s">
        <v>19</v>
      </c>
      <c r="E237" s="45" t="s">
        <v>10</v>
      </c>
      <c r="F237" s="45">
        <v>-5.0</v>
      </c>
      <c r="G237" s="44" t="s">
        <v>311</v>
      </c>
      <c r="H237" s="62"/>
    </row>
    <row r="238" hidden="1">
      <c r="A238" s="41">
        <v>45387.0</v>
      </c>
      <c r="B238" s="43" t="s">
        <v>443</v>
      </c>
      <c r="C238" s="45" t="s">
        <v>537</v>
      </c>
      <c r="D238" s="43" t="s">
        <v>78</v>
      </c>
      <c r="E238" s="45" t="s">
        <v>10</v>
      </c>
      <c r="F238" s="45">
        <v>-10.72</v>
      </c>
      <c r="G238" s="44" t="s">
        <v>311</v>
      </c>
      <c r="H238" s="62"/>
    </row>
    <row r="239" hidden="1">
      <c r="A239" s="41">
        <v>45387.0</v>
      </c>
      <c r="B239" s="43" t="s">
        <v>443</v>
      </c>
      <c r="C239" s="45" t="s">
        <v>138</v>
      </c>
      <c r="D239" s="43" t="s">
        <v>13</v>
      </c>
      <c r="E239" s="45" t="s">
        <v>10</v>
      </c>
      <c r="F239" s="45">
        <v>-8.0</v>
      </c>
      <c r="G239" s="44" t="s">
        <v>311</v>
      </c>
      <c r="H239" s="62"/>
    </row>
    <row r="240" hidden="1">
      <c r="A240" s="41">
        <v>45388.0</v>
      </c>
      <c r="B240" s="43" t="s">
        <v>443</v>
      </c>
      <c r="C240" s="45" t="s">
        <v>32</v>
      </c>
      <c r="D240" s="43" t="s">
        <v>19</v>
      </c>
      <c r="E240" s="45" t="s">
        <v>10</v>
      </c>
      <c r="F240" s="45">
        <v>-29.12</v>
      </c>
      <c r="G240" s="44" t="s">
        <v>311</v>
      </c>
      <c r="H240" s="62"/>
    </row>
    <row r="241" hidden="1">
      <c r="A241" s="41">
        <v>45392.0</v>
      </c>
      <c r="B241" s="72" t="s">
        <v>443</v>
      </c>
      <c r="C241" s="45" t="s">
        <v>48</v>
      </c>
      <c r="D241" s="43" t="s">
        <v>9</v>
      </c>
      <c r="E241" s="45" t="s">
        <v>10</v>
      </c>
      <c r="F241" s="45">
        <v>-8.07</v>
      </c>
      <c r="G241" s="44" t="s">
        <v>311</v>
      </c>
      <c r="H241" s="62"/>
    </row>
    <row r="242" hidden="1">
      <c r="A242" s="41">
        <v>45392.0</v>
      </c>
      <c r="B242" s="72" t="s">
        <v>443</v>
      </c>
      <c r="C242" s="43" t="s">
        <v>538</v>
      </c>
      <c r="D242" s="43" t="s">
        <v>50</v>
      </c>
      <c r="E242" s="45" t="s">
        <v>28</v>
      </c>
      <c r="F242" s="43">
        <v>-15.0</v>
      </c>
      <c r="G242" s="44" t="s">
        <v>311</v>
      </c>
      <c r="H242" s="62"/>
    </row>
    <row r="243" hidden="1">
      <c r="A243" s="41">
        <v>45392.0</v>
      </c>
      <c r="B243" s="72" t="s">
        <v>443</v>
      </c>
      <c r="C243" s="43" t="s">
        <v>539</v>
      </c>
      <c r="D243" s="43" t="s">
        <v>50</v>
      </c>
      <c r="E243" s="45" t="s">
        <v>28</v>
      </c>
      <c r="F243" s="43">
        <v>-15.0</v>
      </c>
      <c r="G243" s="44" t="s">
        <v>311</v>
      </c>
      <c r="H243" s="62"/>
    </row>
    <row r="244" hidden="1">
      <c r="A244" s="41">
        <v>45393.0</v>
      </c>
      <c r="B244" s="72" t="s">
        <v>443</v>
      </c>
      <c r="C244" s="43" t="s">
        <v>147</v>
      </c>
      <c r="D244" s="43" t="s">
        <v>13</v>
      </c>
      <c r="E244" s="45" t="s">
        <v>10</v>
      </c>
      <c r="F244" s="43">
        <v>-15.0</v>
      </c>
      <c r="G244" s="44" t="s">
        <v>311</v>
      </c>
      <c r="H244" s="62"/>
    </row>
    <row r="245" hidden="1">
      <c r="A245" s="41">
        <v>45393.0</v>
      </c>
      <c r="B245" s="72" t="s">
        <v>443</v>
      </c>
      <c r="C245" s="43" t="s">
        <v>147</v>
      </c>
      <c r="D245" s="43" t="s">
        <v>50</v>
      </c>
      <c r="E245" s="45" t="s">
        <v>28</v>
      </c>
      <c r="F245" s="43">
        <v>-15.0</v>
      </c>
      <c r="G245" s="44" t="s">
        <v>311</v>
      </c>
      <c r="H245" s="62"/>
    </row>
    <row r="246" hidden="1">
      <c r="A246" s="37">
        <v>45395.0</v>
      </c>
      <c r="B246" s="63" t="s">
        <v>443</v>
      </c>
      <c r="C246" s="43" t="s">
        <v>48</v>
      </c>
      <c r="D246" s="43" t="s">
        <v>9</v>
      </c>
      <c r="E246" s="43" t="s">
        <v>10</v>
      </c>
      <c r="F246" s="43">
        <v>-17.56</v>
      </c>
      <c r="G246" s="44" t="s">
        <v>311</v>
      </c>
      <c r="H246" s="62"/>
    </row>
    <row r="247" hidden="1">
      <c r="A247" s="37">
        <v>45395.0</v>
      </c>
      <c r="B247" s="63" t="s">
        <v>443</v>
      </c>
      <c r="C247" s="43" t="s">
        <v>540</v>
      </c>
      <c r="D247" s="43" t="s">
        <v>13</v>
      </c>
      <c r="E247" s="43" t="s">
        <v>28</v>
      </c>
      <c r="F247" s="43">
        <v>-34.9</v>
      </c>
      <c r="G247" s="44" t="s">
        <v>311</v>
      </c>
      <c r="H247" s="62"/>
    </row>
    <row r="248" hidden="1">
      <c r="A248" s="37">
        <v>45395.0</v>
      </c>
      <c r="B248" s="63" t="s">
        <v>443</v>
      </c>
      <c r="C248" s="43" t="s">
        <v>541</v>
      </c>
      <c r="D248" s="43" t="s">
        <v>13</v>
      </c>
      <c r="E248" s="43" t="s">
        <v>28</v>
      </c>
      <c r="F248" s="43">
        <v>-2.99</v>
      </c>
      <c r="G248" s="44" t="s">
        <v>311</v>
      </c>
      <c r="H248" s="62"/>
    </row>
    <row r="249" hidden="1">
      <c r="A249" s="37">
        <v>45395.0</v>
      </c>
      <c r="B249" s="63" t="s">
        <v>443</v>
      </c>
      <c r="C249" s="43" t="s">
        <v>48</v>
      </c>
      <c r="D249" s="43" t="s">
        <v>9</v>
      </c>
      <c r="E249" s="43" t="s">
        <v>10</v>
      </c>
      <c r="F249" s="43">
        <v>-16.08</v>
      </c>
      <c r="G249" s="44" t="s">
        <v>311</v>
      </c>
      <c r="H249" s="62"/>
    </row>
    <row r="250" hidden="1">
      <c r="A250" s="37">
        <v>45396.0</v>
      </c>
      <c r="B250" s="80" t="s">
        <v>443</v>
      </c>
      <c r="C250" s="38" t="s">
        <v>504</v>
      </c>
      <c r="D250" s="38" t="s">
        <v>76</v>
      </c>
      <c r="E250" s="39" t="s">
        <v>28</v>
      </c>
      <c r="F250" s="38">
        <v>-7.99</v>
      </c>
      <c r="G250" s="40" t="s">
        <v>311</v>
      </c>
      <c r="H250" s="62"/>
    </row>
    <row r="251" hidden="1">
      <c r="A251" s="37">
        <v>45396.0</v>
      </c>
      <c r="B251" s="63" t="s">
        <v>443</v>
      </c>
      <c r="C251" s="43" t="s">
        <v>138</v>
      </c>
      <c r="D251" s="43" t="s">
        <v>13</v>
      </c>
      <c r="E251" s="43" t="s">
        <v>28</v>
      </c>
      <c r="F251" s="43">
        <v>-4.0</v>
      </c>
      <c r="G251" s="44" t="s">
        <v>311</v>
      </c>
      <c r="H251" s="62"/>
    </row>
    <row r="252" hidden="1">
      <c r="A252" s="37">
        <v>45396.0</v>
      </c>
      <c r="B252" s="63" t="s">
        <v>443</v>
      </c>
      <c r="C252" s="63" t="s">
        <v>455</v>
      </c>
      <c r="D252" s="63" t="s">
        <v>9</v>
      </c>
      <c r="E252" s="63" t="s">
        <v>10</v>
      </c>
      <c r="F252" s="63">
        <v>-4.3</v>
      </c>
      <c r="G252" s="44" t="s">
        <v>311</v>
      </c>
      <c r="H252" s="62"/>
    </row>
    <row r="253" hidden="1">
      <c r="A253" s="37">
        <v>45396.0</v>
      </c>
      <c r="B253" s="63" t="s">
        <v>443</v>
      </c>
      <c r="C253" s="63" t="s">
        <v>455</v>
      </c>
      <c r="D253" s="63" t="s">
        <v>9</v>
      </c>
      <c r="E253" s="63" t="s">
        <v>10</v>
      </c>
      <c r="F253" s="63">
        <v>-4.3</v>
      </c>
      <c r="G253" s="44" t="s">
        <v>311</v>
      </c>
      <c r="H253" s="62"/>
    </row>
    <row r="254" hidden="1">
      <c r="A254" s="37">
        <v>45397.0</v>
      </c>
      <c r="B254" s="63" t="s">
        <v>443</v>
      </c>
      <c r="C254" s="43" t="s">
        <v>140</v>
      </c>
      <c r="D254" s="43" t="s">
        <v>13</v>
      </c>
      <c r="E254" s="63" t="s">
        <v>10</v>
      </c>
      <c r="F254" s="43">
        <v>-12.3</v>
      </c>
      <c r="G254" s="44" t="s">
        <v>311</v>
      </c>
      <c r="H254" s="62"/>
    </row>
    <row r="255" hidden="1">
      <c r="A255" s="37">
        <v>45398.0</v>
      </c>
      <c r="B255" s="63" t="s">
        <v>443</v>
      </c>
      <c r="C255" s="43" t="s">
        <v>32</v>
      </c>
      <c r="D255" s="43" t="s">
        <v>19</v>
      </c>
      <c r="E255" s="63" t="s">
        <v>10</v>
      </c>
      <c r="F255" s="43">
        <v>-62.4</v>
      </c>
      <c r="G255" s="44" t="s">
        <v>311</v>
      </c>
      <c r="H255" s="62"/>
    </row>
    <row r="256" hidden="1">
      <c r="A256" s="37">
        <v>45398.0</v>
      </c>
      <c r="B256" s="63" t="s">
        <v>443</v>
      </c>
      <c r="C256" s="43" t="s">
        <v>147</v>
      </c>
      <c r="D256" s="43" t="s">
        <v>13</v>
      </c>
      <c r="E256" s="63" t="s">
        <v>10</v>
      </c>
      <c r="F256" s="43">
        <v>-15.0</v>
      </c>
      <c r="G256" s="44" t="s">
        <v>311</v>
      </c>
      <c r="H256" s="62"/>
    </row>
    <row r="257" hidden="1">
      <c r="A257" s="41">
        <v>45401.0</v>
      </c>
      <c r="B257" s="63" t="s">
        <v>443</v>
      </c>
      <c r="C257" s="43" t="s">
        <v>542</v>
      </c>
      <c r="D257" s="43" t="s">
        <v>50</v>
      </c>
      <c r="E257" s="45" t="s">
        <v>28</v>
      </c>
      <c r="F257" s="43">
        <v>-15.0</v>
      </c>
      <c r="G257" s="44" t="s">
        <v>311</v>
      </c>
      <c r="H257" s="62"/>
    </row>
    <row r="258" hidden="1">
      <c r="A258" s="9">
        <v>45402.0</v>
      </c>
      <c r="B258" s="72" t="s">
        <v>443</v>
      </c>
      <c r="C258" s="43" t="s">
        <v>75</v>
      </c>
      <c r="D258" s="43" t="s">
        <v>76</v>
      </c>
      <c r="E258" s="43" t="s">
        <v>10</v>
      </c>
      <c r="F258" s="43">
        <v>-27.9</v>
      </c>
      <c r="G258" s="44" t="s">
        <v>311</v>
      </c>
      <c r="H258" s="62"/>
    </row>
    <row r="259" hidden="1">
      <c r="A259" s="9">
        <v>45403.0</v>
      </c>
      <c r="B259" s="63" t="s">
        <v>443</v>
      </c>
      <c r="C259" s="43" t="s">
        <v>450</v>
      </c>
      <c r="D259" s="43" t="s">
        <v>19</v>
      </c>
      <c r="E259" s="63" t="s">
        <v>10</v>
      </c>
      <c r="F259" s="43">
        <v>-71.95</v>
      </c>
      <c r="G259" s="44" t="s">
        <v>311</v>
      </c>
      <c r="H259" s="62"/>
    </row>
    <row r="260" hidden="1">
      <c r="A260" s="9">
        <v>45403.0</v>
      </c>
      <c r="B260" s="63" t="s">
        <v>443</v>
      </c>
      <c r="C260" s="63" t="s">
        <v>455</v>
      </c>
      <c r="D260" s="63" t="s">
        <v>9</v>
      </c>
      <c r="E260" s="63" t="s">
        <v>10</v>
      </c>
      <c r="F260" s="63">
        <v>-4.3</v>
      </c>
      <c r="G260" s="44" t="s">
        <v>311</v>
      </c>
      <c r="H260" s="62"/>
    </row>
    <row r="261" hidden="1">
      <c r="A261" s="9">
        <v>45405.0</v>
      </c>
      <c r="B261" s="63" t="s">
        <v>443</v>
      </c>
      <c r="C261" s="43" t="s">
        <v>543</v>
      </c>
      <c r="D261" s="63" t="s">
        <v>9</v>
      </c>
      <c r="E261" s="63" t="s">
        <v>10</v>
      </c>
      <c r="F261" s="43">
        <v>-22.0</v>
      </c>
      <c r="G261" s="44" t="s">
        <v>311</v>
      </c>
      <c r="H261" s="62"/>
    </row>
    <row r="262" hidden="1">
      <c r="A262" s="76">
        <v>45414.0</v>
      </c>
      <c r="B262" s="63" t="s">
        <v>443</v>
      </c>
      <c r="C262" s="63" t="s">
        <v>15</v>
      </c>
      <c r="D262" s="63" t="s">
        <v>16</v>
      </c>
      <c r="E262" s="43" t="s">
        <v>17</v>
      </c>
      <c r="F262" s="63">
        <f> SUM( INDIRECT("$G"&amp;MATCH($G262, $G$1:$G907, 0)) : INDIRECT("$F"&amp;ROW() - 1) ) * -1</f>
        <v>2613.64</v>
      </c>
      <c r="G262" s="44" t="s">
        <v>311</v>
      </c>
      <c r="H262" s="64"/>
    </row>
    <row r="263" hidden="1">
      <c r="A263" s="15"/>
      <c r="B263" s="15"/>
      <c r="C263" s="15"/>
      <c r="D263" s="15"/>
      <c r="E263" s="15"/>
      <c r="F263" s="15"/>
      <c r="G263" s="15"/>
    </row>
    <row r="264" hidden="1">
      <c r="A264" s="16"/>
      <c r="B264" s="16"/>
      <c r="C264" s="16"/>
      <c r="D264" s="16"/>
      <c r="E264" s="16"/>
      <c r="F264" s="16"/>
      <c r="G264" s="16"/>
    </row>
    <row r="265" hidden="1">
      <c r="A265" s="17"/>
      <c r="B265" s="17"/>
      <c r="C265" s="17"/>
      <c r="D265" s="17"/>
      <c r="E265" s="17"/>
      <c r="F265" s="17"/>
      <c r="G265" s="17"/>
    </row>
    <row r="266" hidden="1">
      <c r="A266" s="81">
        <v>45405.0</v>
      </c>
      <c r="B266" s="63" t="s">
        <v>443</v>
      </c>
      <c r="C266" s="43" t="s">
        <v>530</v>
      </c>
      <c r="D266" s="43" t="s">
        <v>78</v>
      </c>
      <c r="E266" s="45" t="s">
        <v>28</v>
      </c>
      <c r="F266" s="43">
        <v>-29.89</v>
      </c>
      <c r="G266" s="82" t="s">
        <v>316</v>
      </c>
      <c r="H266" s="61" t="s">
        <v>82</v>
      </c>
    </row>
    <row r="267" hidden="1">
      <c r="A267" s="81">
        <v>45407.0</v>
      </c>
      <c r="B267" s="63" t="s">
        <v>443</v>
      </c>
      <c r="C267" s="43" t="s">
        <v>544</v>
      </c>
      <c r="D267" s="43" t="s">
        <v>13</v>
      </c>
      <c r="E267" s="43" t="s">
        <v>10</v>
      </c>
      <c r="F267" s="43">
        <v>-27.0</v>
      </c>
      <c r="G267" s="82" t="s">
        <v>316</v>
      </c>
      <c r="H267" s="62"/>
      <c r="I267" s="19"/>
      <c r="J267" s="20"/>
      <c r="K267" s="19"/>
    </row>
    <row r="268" hidden="1">
      <c r="A268" s="81">
        <v>45407.0</v>
      </c>
      <c r="B268" s="63" t="s">
        <v>443</v>
      </c>
      <c r="C268" s="43" t="s">
        <v>138</v>
      </c>
      <c r="D268" s="43" t="s">
        <v>13</v>
      </c>
      <c r="E268" s="43" t="s">
        <v>10</v>
      </c>
      <c r="F268" s="43">
        <v>-8.0</v>
      </c>
      <c r="G268" s="82" t="s">
        <v>316</v>
      </c>
      <c r="H268" s="62"/>
    </row>
    <row r="269" hidden="1">
      <c r="A269" s="81">
        <v>45407.0</v>
      </c>
      <c r="B269" s="63" t="s">
        <v>443</v>
      </c>
      <c r="C269" s="43" t="s">
        <v>545</v>
      </c>
      <c r="D269" s="43" t="s">
        <v>13</v>
      </c>
      <c r="E269" s="43" t="s">
        <v>10</v>
      </c>
      <c r="F269" s="43">
        <v>-16.0</v>
      </c>
      <c r="G269" s="82" t="s">
        <v>316</v>
      </c>
      <c r="H269" s="62"/>
    </row>
    <row r="270" hidden="1">
      <c r="A270" s="81">
        <v>45408.0</v>
      </c>
      <c r="B270" s="63" t="s">
        <v>443</v>
      </c>
      <c r="C270" s="43" t="s">
        <v>32</v>
      </c>
      <c r="D270" s="43" t="s">
        <v>19</v>
      </c>
      <c r="E270" s="43" t="s">
        <v>10</v>
      </c>
      <c r="F270" s="43">
        <v>-33.11</v>
      </c>
      <c r="G270" s="82" t="s">
        <v>316</v>
      </c>
      <c r="H270" s="62"/>
    </row>
    <row r="271" hidden="1">
      <c r="A271" s="81">
        <v>45408.0</v>
      </c>
      <c r="B271" s="63" t="s">
        <v>443</v>
      </c>
      <c r="C271" s="43" t="s">
        <v>545</v>
      </c>
      <c r="D271" s="43" t="s">
        <v>13</v>
      </c>
      <c r="E271" s="43" t="s">
        <v>10</v>
      </c>
      <c r="F271" s="43">
        <v>-16.0</v>
      </c>
      <c r="G271" s="82" t="s">
        <v>316</v>
      </c>
      <c r="H271" s="62"/>
    </row>
    <row r="272" hidden="1">
      <c r="A272" s="81">
        <v>45408.0</v>
      </c>
      <c r="B272" s="63" t="s">
        <v>443</v>
      </c>
      <c r="C272" s="43" t="s">
        <v>140</v>
      </c>
      <c r="D272" s="43" t="s">
        <v>13</v>
      </c>
      <c r="E272" s="43" t="s">
        <v>10</v>
      </c>
      <c r="F272" s="43">
        <v>-12.37</v>
      </c>
      <c r="G272" s="82" t="s">
        <v>316</v>
      </c>
      <c r="H272" s="62"/>
    </row>
    <row r="273" hidden="1">
      <c r="A273" s="81">
        <v>45408.0</v>
      </c>
      <c r="B273" s="63" t="s">
        <v>443</v>
      </c>
      <c r="C273" s="43" t="s">
        <v>546</v>
      </c>
      <c r="D273" s="43" t="s">
        <v>13</v>
      </c>
      <c r="E273" s="43" t="s">
        <v>10</v>
      </c>
      <c r="F273" s="43">
        <v>-4.5</v>
      </c>
      <c r="G273" s="82" t="s">
        <v>316</v>
      </c>
      <c r="H273" s="62"/>
    </row>
    <row r="274" hidden="1">
      <c r="A274" s="81">
        <v>45409.0</v>
      </c>
      <c r="B274" s="63" t="s">
        <v>443</v>
      </c>
      <c r="C274" s="43" t="s">
        <v>48</v>
      </c>
      <c r="D274" s="43" t="s">
        <v>9</v>
      </c>
      <c r="E274" s="43" t="s">
        <v>10</v>
      </c>
      <c r="F274" s="43">
        <v>-18.71</v>
      </c>
      <c r="G274" s="82" t="s">
        <v>316</v>
      </c>
      <c r="H274" s="62"/>
    </row>
    <row r="275" hidden="1">
      <c r="A275" s="81">
        <v>45409.0</v>
      </c>
      <c r="B275" s="63" t="s">
        <v>443</v>
      </c>
      <c r="C275" s="43" t="s">
        <v>547</v>
      </c>
      <c r="D275" s="43" t="s">
        <v>13</v>
      </c>
      <c r="E275" s="43" t="s">
        <v>10</v>
      </c>
      <c r="F275" s="43">
        <v>-128.29</v>
      </c>
      <c r="G275" s="82" t="s">
        <v>316</v>
      </c>
      <c r="H275" s="62"/>
    </row>
    <row r="276" hidden="1">
      <c r="A276" s="81">
        <v>45410.0</v>
      </c>
      <c r="B276" s="63" t="s">
        <v>443</v>
      </c>
      <c r="C276" s="43" t="s">
        <v>455</v>
      </c>
      <c r="D276" s="43" t="s">
        <v>9</v>
      </c>
      <c r="E276" s="43" t="s">
        <v>10</v>
      </c>
      <c r="F276" s="43">
        <v>-4.3</v>
      </c>
      <c r="G276" s="82" t="s">
        <v>316</v>
      </c>
      <c r="H276" s="62"/>
    </row>
    <row r="277" hidden="1">
      <c r="A277" s="81">
        <v>45410.0</v>
      </c>
      <c r="B277" s="63" t="s">
        <v>443</v>
      </c>
      <c r="C277" s="43" t="s">
        <v>33</v>
      </c>
      <c r="D277" s="43" t="s">
        <v>19</v>
      </c>
      <c r="E277" s="43" t="s">
        <v>10</v>
      </c>
      <c r="F277" s="43">
        <v>-8.99</v>
      </c>
      <c r="G277" s="82" t="s">
        <v>316</v>
      </c>
      <c r="H277" s="62"/>
    </row>
    <row r="278" hidden="1">
      <c r="A278" s="81">
        <v>45411.0</v>
      </c>
      <c r="B278" s="63" t="s">
        <v>443</v>
      </c>
      <c r="C278" s="43" t="s">
        <v>548</v>
      </c>
      <c r="D278" s="43" t="s">
        <v>19</v>
      </c>
      <c r="E278" s="43" t="s">
        <v>10</v>
      </c>
      <c r="F278" s="43">
        <v>-20.05</v>
      </c>
      <c r="G278" s="82" t="s">
        <v>316</v>
      </c>
      <c r="H278" s="62"/>
    </row>
    <row r="279" hidden="1">
      <c r="A279" s="81">
        <v>45411.0</v>
      </c>
      <c r="B279" s="63" t="s">
        <v>443</v>
      </c>
      <c r="C279" s="43" t="s">
        <v>549</v>
      </c>
      <c r="D279" s="43" t="s">
        <v>9</v>
      </c>
      <c r="E279" s="43" t="s">
        <v>10</v>
      </c>
      <c r="F279" s="43">
        <v>-30.0</v>
      </c>
      <c r="G279" s="82" t="s">
        <v>316</v>
      </c>
      <c r="H279" s="62"/>
    </row>
    <row r="280" hidden="1">
      <c r="A280" s="81">
        <v>45412.0</v>
      </c>
      <c r="B280" s="63" t="s">
        <v>443</v>
      </c>
      <c r="C280" s="43" t="s">
        <v>486</v>
      </c>
      <c r="D280" s="43" t="s">
        <v>13</v>
      </c>
      <c r="E280" s="45" t="s">
        <v>10</v>
      </c>
      <c r="F280" s="43">
        <v>-22.7</v>
      </c>
      <c r="G280" s="82" t="s">
        <v>316</v>
      </c>
      <c r="H280" s="62"/>
    </row>
    <row r="281" hidden="1">
      <c r="A281" s="81">
        <v>45412.0</v>
      </c>
      <c r="B281" s="63" t="s">
        <v>443</v>
      </c>
      <c r="C281" s="43" t="s">
        <v>550</v>
      </c>
      <c r="D281" s="43" t="s">
        <v>13</v>
      </c>
      <c r="E281" s="45" t="s">
        <v>28</v>
      </c>
      <c r="F281" s="43">
        <v>-30.1</v>
      </c>
      <c r="G281" s="82" t="s">
        <v>316</v>
      </c>
      <c r="H281" s="62"/>
    </row>
    <row r="282" hidden="1">
      <c r="A282" s="81">
        <v>45413.0</v>
      </c>
      <c r="B282" s="63" t="s">
        <v>443</v>
      </c>
      <c r="C282" s="38" t="s">
        <v>551</v>
      </c>
      <c r="D282" s="43" t="s">
        <v>78</v>
      </c>
      <c r="E282" s="43" t="s">
        <v>10</v>
      </c>
      <c r="F282" s="39">
        <v>-108.0</v>
      </c>
      <c r="G282" s="82" t="s">
        <v>316</v>
      </c>
      <c r="H282" s="62"/>
    </row>
    <row r="283" hidden="1">
      <c r="A283" s="81">
        <v>45413.0</v>
      </c>
      <c r="B283" s="38" t="s">
        <v>443</v>
      </c>
      <c r="C283" s="43" t="s">
        <v>496</v>
      </c>
      <c r="D283" s="43" t="s">
        <v>13</v>
      </c>
      <c r="E283" s="43" t="s">
        <v>10</v>
      </c>
      <c r="F283" s="43">
        <v>-21.0</v>
      </c>
      <c r="G283" s="82" t="s">
        <v>316</v>
      </c>
      <c r="H283" s="62"/>
    </row>
    <row r="284" hidden="1">
      <c r="A284" s="81">
        <v>45414.0</v>
      </c>
      <c r="B284" s="83" t="s">
        <v>443</v>
      </c>
      <c r="C284" s="83" t="s">
        <v>552</v>
      </c>
      <c r="D284" s="83" t="s">
        <v>50</v>
      </c>
      <c r="E284" s="83" t="s">
        <v>28</v>
      </c>
      <c r="F284" s="83">
        <v>-90.0</v>
      </c>
      <c r="G284" s="82" t="s">
        <v>316</v>
      </c>
      <c r="H284" s="62"/>
    </row>
    <row r="285" hidden="1">
      <c r="A285" s="81">
        <v>45414.0</v>
      </c>
      <c r="B285" s="63" t="s">
        <v>443</v>
      </c>
      <c r="C285" s="79" t="s">
        <v>553</v>
      </c>
      <c r="D285" s="79" t="s">
        <v>494</v>
      </c>
      <c r="E285" s="79" t="s">
        <v>28</v>
      </c>
      <c r="F285" s="39">
        <v>-108.2</v>
      </c>
      <c r="G285" s="82" t="s">
        <v>316</v>
      </c>
      <c r="H285" s="62"/>
    </row>
    <row r="286" hidden="1">
      <c r="A286" s="81">
        <v>45414.0</v>
      </c>
      <c r="B286" s="63" t="s">
        <v>443</v>
      </c>
      <c r="C286" s="43" t="s">
        <v>138</v>
      </c>
      <c r="D286" s="43" t="s">
        <v>13</v>
      </c>
      <c r="E286" s="43" t="s">
        <v>10</v>
      </c>
      <c r="F286" s="43">
        <v>-15.25</v>
      </c>
      <c r="G286" s="82" t="s">
        <v>316</v>
      </c>
      <c r="H286" s="62"/>
    </row>
    <row r="287" hidden="1">
      <c r="A287" s="81">
        <v>45415.0</v>
      </c>
      <c r="B287" s="63" t="s">
        <v>443</v>
      </c>
      <c r="C287" s="43" t="s">
        <v>191</v>
      </c>
      <c r="D287" s="43" t="s">
        <v>9</v>
      </c>
      <c r="E287" s="43" t="s">
        <v>10</v>
      </c>
      <c r="F287" s="43">
        <v>-16.06</v>
      </c>
      <c r="G287" s="82" t="s">
        <v>316</v>
      </c>
      <c r="H287" s="62"/>
    </row>
    <row r="288" hidden="1">
      <c r="A288" s="81">
        <v>45416.0</v>
      </c>
      <c r="B288" s="43" t="s">
        <v>443</v>
      </c>
      <c r="C288" s="45" t="s">
        <v>554</v>
      </c>
      <c r="D288" s="45" t="s">
        <v>50</v>
      </c>
      <c r="E288" s="45" t="s">
        <v>28</v>
      </c>
      <c r="F288" s="45">
        <f>-269.7/3</f>
        <v>-89.9</v>
      </c>
      <c r="G288" s="82" t="s">
        <v>316</v>
      </c>
      <c r="H288" s="62"/>
    </row>
    <row r="289" hidden="1">
      <c r="A289" s="81">
        <v>45416.0</v>
      </c>
      <c r="B289" s="63" t="s">
        <v>443</v>
      </c>
      <c r="C289" s="63" t="s">
        <v>455</v>
      </c>
      <c r="D289" s="63" t="s">
        <v>9</v>
      </c>
      <c r="E289" s="63" t="s">
        <v>10</v>
      </c>
      <c r="F289" s="63">
        <v>-4.3</v>
      </c>
      <c r="G289" s="44" t="s">
        <v>316</v>
      </c>
      <c r="H289" s="62"/>
    </row>
    <row r="290" hidden="1">
      <c r="A290" s="81">
        <v>45418.0</v>
      </c>
      <c r="B290" s="63" t="s">
        <v>443</v>
      </c>
      <c r="C290" s="43" t="s">
        <v>48</v>
      </c>
      <c r="D290" s="43" t="s">
        <v>9</v>
      </c>
      <c r="E290" s="43" t="s">
        <v>10</v>
      </c>
      <c r="F290" s="43">
        <v>-7.82</v>
      </c>
      <c r="G290" s="44" t="s">
        <v>316</v>
      </c>
      <c r="H290" s="62"/>
    </row>
    <row r="291" hidden="1">
      <c r="A291" s="81">
        <v>45419.0</v>
      </c>
      <c r="B291" s="63" t="s">
        <v>443</v>
      </c>
      <c r="C291" s="43" t="s">
        <v>140</v>
      </c>
      <c r="D291" s="43" t="s">
        <v>13</v>
      </c>
      <c r="E291" s="43" t="s">
        <v>10</v>
      </c>
      <c r="F291" s="43">
        <v>-20.3</v>
      </c>
      <c r="G291" s="44" t="s">
        <v>316</v>
      </c>
      <c r="H291" s="62"/>
    </row>
    <row r="292" hidden="1">
      <c r="A292" s="81">
        <v>45419.0</v>
      </c>
      <c r="B292" s="63" t="s">
        <v>443</v>
      </c>
      <c r="C292" s="43" t="s">
        <v>522</v>
      </c>
      <c r="D292" s="43" t="s">
        <v>78</v>
      </c>
      <c r="E292" s="43" t="s">
        <v>10</v>
      </c>
      <c r="F292" s="43">
        <v>-8.0</v>
      </c>
      <c r="G292" s="44" t="s">
        <v>316</v>
      </c>
      <c r="H292" s="62"/>
    </row>
    <row r="293" hidden="1">
      <c r="A293" s="81">
        <v>45421.0</v>
      </c>
      <c r="B293" s="63" t="s">
        <v>443</v>
      </c>
      <c r="C293" s="43" t="s">
        <v>138</v>
      </c>
      <c r="D293" s="43" t="s">
        <v>13</v>
      </c>
      <c r="E293" s="43" t="s">
        <v>10</v>
      </c>
      <c r="F293" s="43">
        <v>-8.5</v>
      </c>
      <c r="G293" s="44" t="s">
        <v>316</v>
      </c>
      <c r="H293" s="62"/>
    </row>
    <row r="294" hidden="1">
      <c r="A294" s="81">
        <v>45421.0</v>
      </c>
      <c r="B294" s="63" t="s">
        <v>443</v>
      </c>
      <c r="C294" s="43" t="s">
        <v>444</v>
      </c>
      <c r="D294" s="43" t="s">
        <v>78</v>
      </c>
      <c r="E294" s="43" t="s">
        <v>10</v>
      </c>
      <c r="F294" s="43">
        <v>-7.36</v>
      </c>
      <c r="G294" s="44" t="s">
        <v>316</v>
      </c>
      <c r="H294" s="62"/>
    </row>
    <row r="295" hidden="1">
      <c r="A295" s="81">
        <v>45421.0</v>
      </c>
      <c r="B295" s="63" t="s">
        <v>443</v>
      </c>
      <c r="C295" s="43" t="s">
        <v>140</v>
      </c>
      <c r="D295" s="43" t="s">
        <v>13</v>
      </c>
      <c r="E295" s="43" t="s">
        <v>10</v>
      </c>
      <c r="F295" s="43">
        <v>-14.0</v>
      </c>
      <c r="G295" s="44" t="s">
        <v>316</v>
      </c>
      <c r="H295" s="62"/>
    </row>
    <row r="296" hidden="1">
      <c r="A296" s="81">
        <v>45422.0</v>
      </c>
      <c r="B296" s="63" t="s">
        <v>443</v>
      </c>
      <c r="C296" s="43" t="s">
        <v>29</v>
      </c>
      <c r="D296" s="43" t="s">
        <v>19</v>
      </c>
      <c r="E296" s="43" t="s">
        <v>10</v>
      </c>
      <c r="F296" s="43">
        <v>-73.98</v>
      </c>
      <c r="G296" s="44" t="s">
        <v>316</v>
      </c>
      <c r="H296" s="62"/>
    </row>
    <row r="297" hidden="1">
      <c r="A297" s="81">
        <v>45422.0</v>
      </c>
      <c r="B297" s="63" t="s">
        <v>443</v>
      </c>
      <c r="C297" s="43" t="s">
        <v>555</v>
      </c>
      <c r="D297" s="43" t="s">
        <v>13</v>
      </c>
      <c r="E297" s="43" t="s">
        <v>10</v>
      </c>
      <c r="F297" s="43">
        <v>-20.0</v>
      </c>
      <c r="G297" s="44" t="s">
        <v>316</v>
      </c>
      <c r="H297" s="62"/>
    </row>
    <row r="298" hidden="1">
      <c r="A298" s="81">
        <v>45422.0</v>
      </c>
      <c r="B298" s="63" t="s">
        <v>443</v>
      </c>
      <c r="C298" s="43" t="s">
        <v>556</v>
      </c>
      <c r="D298" s="43" t="s">
        <v>13</v>
      </c>
      <c r="E298" s="43" t="s">
        <v>10</v>
      </c>
      <c r="F298" s="43">
        <v>-8.0</v>
      </c>
      <c r="G298" s="44" t="s">
        <v>316</v>
      </c>
      <c r="H298" s="62"/>
    </row>
    <row r="299" hidden="1">
      <c r="A299" s="81">
        <v>45424.0</v>
      </c>
      <c r="B299" s="63" t="s">
        <v>443</v>
      </c>
      <c r="C299" s="63" t="s">
        <v>455</v>
      </c>
      <c r="D299" s="63" t="s">
        <v>9</v>
      </c>
      <c r="E299" s="63" t="s">
        <v>10</v>
      </c>
      <c r="F299" s="63">
        <v>-4.3</v>
      </c>
      <c r="G299" s="44" t="s">
        <v>316</v>
      </c>
      <c r="H299" s="62"/>
    </row>
    <row r="300" hidden="1">
      <c r="A300" s="81">
        <v>45424.0</v>
      </c>
      <c r="B300" s="63" t="s">
        <v>443</v>
      </c>
      <c r="C300" s="63" t="s">
        <v>455</v>
      </c>
      <c r="D300" s="63" t="s">
        <v>9</v>
      </c>
      <c r="E300" s="63" t="s">
        <v>10</v>
      </c>
      <c r="F300" s="63">
        <v>-4.3</v>
      </c>
      <c r="G300" s="44" t="s">
        <v>316</v>
      </c>
      <c r="H300" s="62"/>
    </row>
    <row r="301" hidden="1">
      <c r="A301" s="81">
        <v>45424.0</v>
      </c>
      <c r="B301" s="63" t="s">
        <v>443</v>
      </c>
      <c r="C301" s="43" t="s">
        <v>557</v>
      </c>
      <c r="D301" s="43" t="s">
        <v>13</v>
      </c>
      <c r="E301" s="43" t="s">
        <v>10</v>
      </c>
      <c r="F301" s="43">
        <v>-55.8</v>
      </c>
      <c r="G301" s="44" t="s">
        <v>316</v>
      </c>
      <c r="H301" s="62"/>
    </row>
    <row r="302" hidden="1">
      <c r="A302" s="84">
        <v>45425.0</v>
      </c>
      <c r="B302" s="63" t="s">
        <v>443</v>
      </c>
      <c r="C302" s="43" t="s">
        <v>558</v>
      </c>
      <c r="D302" s="72" t="s">
        <v>73</v>
      </c>
      <c r="E302" s="43" t="s">
        <v>226</v>
      </c>
      <c r="F302" s="43">
        <v>-25.0</v>
      </c>
      <c r="G302" s="44" t="s">
        <v>316</v>
      </c>
      <c r="H302" s="62"/>
    </row>
    <row r="303" hidden="1">
      <c r="A303" s="81">
        <v>45426.0</v>
      </c>
      <c r="B303" s="63" t="s">
        <v>443</v>
      </c>
      <c r="C303" s="63" t="s">
        <v>504</v>
      </c>
      <c r="D303" s="63" t="s">
        <v>76</v>
      </c>
      <c r="E303" s="43" t="s">
        <v>28</v>
      </c>
      <c r="F303" s="63">
        <v>-7.99</v>
      </c>
      <c r="G303" s="44" t="s">
        <v>316</v>
      </c>
      <c r="H303" s="62"/>
    </row>
    <row r="304" hidden="1">
      <c r="A304" s="84">
        <v>45426.0</v>
      </c>
      <c r="B304" s="63" t="s">
        <v>443</v>
      </c>
      <c r="C304" s="43" t="s">
        <v>140</v>
      </c>
      <c r="D304" s="43" t="s">
        <v>13</v>
      </c>
      <c r="E304" s="43" t="s">
        <v>10</v>
      </c>
      <c r="F304" s="43">
        <v>-14.0</v>
      </c>
      <c r="G304" s="44" t="s">
        <v>316</v>
      </c>
      <c r="H304" s="62"/>
    </row>
    <row r="305" hidden="1">
      <c r="A305" s="84">
        <v>45426.0</v>
      </c>
      <c r="B305" s="63" t="s">
        <v>443</v>
      </c>
      <c r="C305" s="43" t="s">
        <v>32</v>
      </c>
      <c r="D305" s="43" t="s">
        <v>19</v>
      </c>
      <c r="E305" s="43" t="s">
        <v>10</v>
      </c>
      <c r="F305" s="43">
        <v>-28.99</v>
      </c>
      <c r="G305" s="44" t="s">
        <v>316</v>
      </c>
      <c r="H305" s="62"/>
    </row>
    <row r="306" hidden="1">
      <c r="A306" s="84">
        <v>45427.0</v>
      </c>
      <c r="B306" s="63" t="s">
        <v>443</v>
      </c>
      <c r="C306" s="43" t="s">
        <v>32</v>
      </c>
      <c r="D306" s="43" t="s">
        <v>19</v>
      </c>
      <c r="E306" s="43" t="s">
        <v>10</v>
      </c>
      <c r="F306" s="43">
        <v>-8.87</v>
      </c>
      <c r="G306" s="44" t="s">
        <v>316</v>
      </c>
      <c r="H306" s="62"/>
    </row>
    <row r="307" hidden="1">
      <c r="A307" s="84">
        <v>45428.0</v>
      </c>
      <c r="B307" s="63" t="s">
        <v>443</v>
      </c>
      <c r="C307" s="43" t="s">
        <v>32</v>
      </c>
      <c r="D307" s="43" t="s">
        <v>19</v>
      </c>
      <c r="E307" s="43" t="s">
        <v>10</v>
      </c>
      <c r="F307" s="43">
        <v>-10.57</v>
      </c>
      <c r="G307" s="44" t="s">
        <v>316</v>
      </c>
      <c r="H307" s="62"/>
    </row>
    <row r="308" hidden="1">
      <c r="A308" s="84">
        <v>45430.0</v>
      </c>
      <c r="B308" s="63" t="s">
        <v>443</v>
      </c>
      <c r="C308" s="43" t="s">
        <v>140</v>
      </c>
      <c r="D308" s="43" t="s">
        <v>13</v>
      </c>
      <c r="E308" s="43" t="s">
        <v>10</v>
      </c>
      <c r="F308" s="43">
        <v>-16.5</v>
      </c>
      <c r="G308" s="44" t="s">
        <v>316</v>
      </c>
      <c r="H308" s="62"/>
    </row>
    <row r="309" hidden="1">
      <c r="A309" s="84">
        <v>45430.0</v>
      </c>
      <c r="B309" s="63" t="s">
        <v>443</v>
      </c>
      <c r="C309" s="63" t="s">
        <v>455</v>
      </c>
      <c r="D309" s="63" t="s">
        <v>9</v>
      </c>
      <c r="E309" s="63" t="s">
        <v>10</v>
      </c>
      <c r="F309" s="63">
        <v>-4.3</v>
      </c>
      <c r="G309" s="44" t="s">
        <v>316</v>
      </c>
      <c r="H309" s="62"/>
    </row>
    <row r="310" hidden="1">
      <c r="A310" s="9">
        <v>45432.0</v>
      </c>
      <c r="B310" s="72" t="s">
        <v>443</v>
      </c>
      <c r="C310" s="43" t="s">
        <v>75</v>
      </c>
      <c r="D310" s="43" t="s">
        <v>76</v>
      </c>
      <c r="E310" s="43" t="s">
        <v>10</v>
      </c>
      <c r="F310" s="43">
        <v>-27.9</v>
      </c>
      <c r="G310" s="44" t="s">
        <v>316</v>
      </c>
      <c r="H310" s="62"/>
    </row>
    <row r="311" hidden="1">
      <c r="A311" s="9">
        <v>45433.0</v>
      </c>
      <c r="B311" s="72" t="s">
        <v>443</v>
      </c>
      <c r="C311" s="43" t="s">
        <v>559</v>
      </c>
      <c r="D311" s="43" t="s">
        <v>13</v>
      </c>
      <c r="E311" s="45" t="s">
        <v>10</v>
      </c>
      <c r="F311" s="43">
        <v>-11.0</v>
      </c>
      <c r="G311" s="44" t="s">
        <v>316</v>
      </c>
      <c r="H311" s="62"/>
    </row>
    <row r="312" hidden="1">
      <c r="A312" s="9">
        <v>45435.0</v>
      </c>
      <c r="B312" s="72" t="s">
        <v>443</v>
      </c>
      <c r="C312" s="43" t="s">
        <v>560</v>
      </c>
      <c r="D312" s="43" t="s">
        <v>50</v>
      </c>
      <c r="E312" s="45" t="s">
        <v>561</v>
      </c>
      <c r="F312" s="43">
        <v>-13.5</v>
      </c>
      <c r="G312" s="44" t="s">
        <v>316</v>
      </c>
      <c r="H312" s="62"/>
    </row>
    <row r="313" hidden="1">
      <c r="A313" s="9">
        <v>45436.0</v>
      </c>
      <c r="B313" s="72" t="s">
        <v>443</v>
      </c>
      <c r="C313" s="43" t="s">
        <v>191</v>
      </c>
      <c r="D313" s="43" t="s">
        <v>9</v>
      </c>
      <c r="E313" s="45" t="s">
        <v>10</v>
      </c>
      <c r="F313" s="43">
        <v>-18.05</v>
      </c>
      <c r="G313" s="44" t="s">
        <v>316</v>
      </c>
      <c r="H313" s="62"/>
    </row>
    <row r="314" hidden="1">
      <c r="A314" s="9">
        <v>45436.0</v>
      </c>
      <c r="B314" s="72" t="s">
        <v>443</v>
      </c>
      <c r="C314" s="43" t="s">
        <v>562</v>
      </c>
      <c r="D314" s="43" t="s">
        <v>50</v>
      </c>
      <c r="E314" s="45" t="s">
        <v>10</v>
      </c>
      <c r="F314" s="43">
        <v>-70.0</v>
      </c>
      <c r="G314" s="44" t="s">
        <v>316</v>
      </c>
      <c r="H314" s="62"/>
    </row>
    <row r="315" hidden="1">
      <c r="A315" s="9">
        <v>45436.0</v>
      </c>
      <c r="B315" s="72" t="s">
        <v>443</v>
      </c>
      <c r="C315" s="43" t="s">
        <v>560</v>
      </c>
      <c r="D315" s="43" t="s">
        <v>50</v>
      </c>
      <c r="E315" s="45" t="s">
        <v>561</v>
      </c>
      <c r="F315" s="43">
        <v>-50.49</v>
      </c>
      <c r="G315" s="44" t="s">
        <v>316</v>
      </c>
      <c r="H315" s="62"/>
    </row>
    <row r="316" hidden="1">
      <c r="A316" s="9">
        <v>45441.0</v>
      </c>
      <c r="B316" s="72" t="s">
        <v>443</v>
      </c>
      <c r="C316" s="43" t="s">
        <v>563</v>
      </c>
      <c r="D316" s="43" t="s">
        <v>50</v>
      </c>
      <c r="E316" s="45" t="s">
        <v>10</v>
      </c>
      <c r="F316" s="43">
        <v>-187.2</v>
      </c>
      <c r="G316" s="44" t="s">
        <v>316</v>
      </c>
      <c r="H316" s="62"/>
    </row>
    <row r="317" hidden="1">
      <c r="A317" s="78">
        <v>45445.0</v>
      </c>
      <c r="B317" s="63" t="s">
        <v>443</v>
      </c>
      <c r="C317" s="63" t="s">
        <v>15</v>
      </c>
      <c r="D317" s="63" t="s">
        <v>16</v>
      </c>
      <c r="E317" s="43" t="s">
        <v>17</v>
      </c>
      <c r="F317" s="63">
        <f> SUM( INDIRECT("$G"&amp;MATCH($G317, $G$1:$G907, 0)) : INDIRECT("$F"&amp;ROW() - 1) ) * -1</f>
        <v>1589.44</v>
      </c>
      <c r="G317" s="44" t="s">
        <v>316</v>
      </c>
      <c r="H317" s="64"/>
    </row>
    <row r="318" hidden="1">
      <c r="A318" s="15"/>
      <c r="B318" s="15"/>
      <c r="C318" s="15"/>
      <c r="D318" s="15"/>
      <c r="E318" s="15"/>
      <c r="F318" s="15"/>
      <c r="G318" s="15"/>
    </row>
    <row r="319" hidden="1">
      <c r="A319" s="16"/>
      <c r="B319" s="16"/>
      <c r="C319" s="16"/>
      <c r="D319" s="16"/>
      <c r="E319" s="16"/>
      <c r="F319" s="16"/>
      <c r="G319" s="16"/>
    </row>
    <row r="320" hidden="1">
      <c r="A320" s="17"/>
      <c r="B320" s="17"/>
      <c r="C320" s="17"/>
      <c r="D320" s="17"/>
      <c r="E320" s="17"/>
      <c r="F320" s="17"/>
      <c r="G320" s="17"/>
    </row>
    <row r="321" hidden="1">
      <c r="A321" s="81">
        <v>45435.0</v>
      </c>
      <c r="B321" s="69" t="s">
        <v>443</v>
      </c>
      <c r="C321" s="43" t="s">
        <v>530</v>
      </c>
      <c r="D321" s="43" t="s">
        <v>78</v>
      </c>
      <c r="E321" s="45" t="s">
        <v>28</v>
      </c>
      <c r="F321" s="43">
        <v>-29.89</v>
      </c>
      <c r="G321" s="82" t="s">
        <v>323</v>
      </c>
      <c r="H321" s="85"/>
    </row>
    <row r="322" hidden="1">
      <c r="A322" s="81">
        <v>45438.0</v>
      </c>
      <c r="B322" s="72" t="s">
        <v>443</v>
      </c>
      <c r="C322" s="43" t="s">
        <v>564</v>
      </c>
      <c r="D322" s="43" t="s">
        <v>13</v>
      </c>
      <c r="E322" s="45" t="s">
        <v>10</v>
      </c>
      <c r="F322" s="43">
        <v>-28.0</v>
      </c>
      <c r="G322" s="82" t="s">
        <v>323</v>
      </c>
      <c r="H322" s="12"/>
    </row>
    <row r="323" hidden="1">
      <c r="A323" s="81">
        <v>45438.0</v>
      </c>
      <c r="B323" s="72" t="s">
        <v>443</v>
      </c>
      <c r="C323" s="43" t="s">
        <v>141</v>
      </c>
      <c r="D323" s="43" t="s">
        <v>13</v>
      </c>
      <c r="E323" s="45" t="s">
        <v>10</v>
      </c>
      <c r="F323" s="43">
        <v>-18.0</v>
      </c>
      <c r="G323" s="82" t="s">
        <v>323</v>
      </c>
      <c r="H323" s="12"/>
    </row>
    <row r="324" hidden="1">
      <c r="A324" s="81">
        <v>45438.0</v>
      </c>
      <c r="B324" s="72" t="s">
        <v>443</v>
      </c>
      <c r="C324" s="43" t="s">
        <v>138</v>
      </c>
      <c r="D324" s="43" t="s">
        <v>13</v>
      </c>
      <c r="E324" s="45" t="s">
        <v>10</v>
      </c>
      <c r="F324" s="43">
        <v>-11.99</v>
      </c>
      <c r="G324" s="82" t="s">
        <v>323</v>
      </c>
      <c r="H324" s="12"/>
    </row>
    <row r="325" hidden="1">
      <c r="A325" s="81">
        <v>45439.0</v>
      </c>
      <c r="B325" s="72" t="s">
        <v>443</v>
      </c>
      <c r="C325" s="43" t="s">
        <v>140</v>
      </c>
      <c r="D325" s="43" t="s">
        <v>13</v>
      </c>
      <c r="E325" s="45" t="s">
        <v>10</v>
      </c>
      <c r="F325" s="43">
        <v>-26.5</v>
      </c>
      <c r="G325" s="82" t="s">
        <v>323</v>
      </c>
      <c r="H325" s="12"/>
    </row>
    <row r="326" hidden="1">
      <c r="A326" s="81">
        <v>45439.0</v>
      </c>
      <c r="B326" s="72" t="s">
        <v>443</v>
      </c>
      <c r="C326" s="43" t="s">
        <v>191</v>
      </c>
      <c r="D326" s="43" t="s">
        <v>9</v>
      </c>
      <c r="E326" s="45" t="s">
        <v>10</v>
      </c>
      <c r="F326" s="43">
        <v>-6.48</v>
      </c>
      <c r="G326" s="82" t="s">
        <v>323</v>
      </c>
      <c r="H326" s="12"/>
    </row>
    <row r="327" hidden="1">
      <c r="A327" s="81">
        <v>45439.0</v>
      </c>
      <c r="B327" s="72" t="s">
        <v>443</v>
      </c>
      <c r="C327" s="43" t="s">
        <v>48</v>
      </c>
      <c r="D327" s="43" t="s">
        <v>9</v>
      </c>
      <c r="E327" s="45" t="s">
        <v>10</v>
      </c>
      <c r="F327" s="43">
        <v>-6.21</v>
      </c>
      <c r="G327" s="82" t="s">
        <v>323</v>
      </c>
      <c r="H327" s="12"/>
    </row>
    <row r="328" hidden="1">
      <c r="A328" s="81">
        <v>45441.0</v>
      </c>
      <c r="B328" s="72" t="s">
        <v>443</v>
      </c>
      <c r="C328" s="43" t="s">
        <v>147</v>
      </c>
      <c r="D328" s="43" t="s">
        <v>13</v>
      </c>
      <c r="E328" s="45" t="s">
        <v>10</v>
      </c>
      <c r="F328" s="43">
        <v>-16.0</v>
      </c>
      <c r="G328" s="82" t="s">
        <v>323</v>
      </c>
      <c r="H328" s="12"/>
    </row>
    <row r="329" hidden="1">
      <c r="A329" s="81">
        <v>45441.0</v>
      </c>
      <c r="B329" s="72" t="s">
        <v>443</v>
      </c>
      <c r="C329" s="43" t="s">
        <v>565</v>
      </c>
      <c r="D329" s="43" t="s">
        <v>78</v>
      </c>
      <c r="E329" s="45" t="s">
        <v>10</v>
      </c>
      <c r="F329" s="43">
        <v>-4.0</v>
      </c>
      <c r="G329" s="82" t="s">
        <v>323</v>
      </c>
      <c r="H329" s="12"/>
    </row>
    <row r="330" hidden="1">
      <c r="A330" s="81">
        <v>45441.0</v>
      </c>
      <c r="B330" s="72" t="s">
        <v>443</v>
      </c>
      <c r="C330" s="43" t="s">
        <v>566</v>
      </c>
      <c r="D330" s="43" t="s">
        <v>76</v>
      </c>
      <c r="E330" s="45" t="s">
        <v>10</v>
      </c>
      <c r="F330" s="43">
        <v>-27.36</v>
      </c>
      <c r="G330" s="82" t="s">
        <v>323</v>
      </c>
      <c r="H330" s="12"/>
    </row>
    <row r="331" hidden="1">
      <c r="A331" s="81">
        <v>45441.0</v>
      </c>
      <c r="B331" s="72" t="s">
        <v>443</v>
      </c>
      <c r="C331" s="43" t="s">
        <v>567</v>
      </c>
      <c r="D331" s="43" t="s">
        <v>13</v>
      </c>
      <c r="E331" s="45" t="s">
        <v>10</v>
      </c>
      <c r="F331" s="43">
        <v>-26.0</v>
      </c>
      <c r="G331" s="82" t="s">
        <v>323</v>
      </c>
      <c r="H331" s="12"/>
    </row>
    <row r="332" hidden="1">
      <c r="A332" s="81">
        <v>45442.0</v>
      </c>
      <c r="B332" s="72" t="s">
        <v>443</v>
      </c>
      <c r="C332" s="43" t="s">
        <v>140</v>
      </c>
      <c r="D332" s="43" t="s">
        <v>13</v>
      </c>
      <c r="E332" s="45" t="s">
        <v>10</v>
      </c>
      <c r="F332" s="43">
        <v>-14.17</v>
      </c>
      <c r="G332" s="82" t="s">
        <v>323</v>
      </c>
      <c r="H332" s="12"/>
    </row>
    <row r="333" hidden="1">
      <c r="A333" s="81">
        <v>45444.0</v>
      </c>
      <c r="B333" s="38" t="s">
        <v>443</v>
      </c>
      <c r="C333" s="39" t="s">
        <v>568</v>
      </c>
      <c r="D333" s="38" t="s">
        <v>78</v>
      </c>
      <c r="E333" s="38" t="s">
        <v>10</v>
      </c>
      <c r="F333" s="38">
        <v>-108.0</v>
      </c>
      <c r="G333" s="82" t="s">
        <v>323</v>
      </c>
      <c r="H333" s="12"/>
    </row>
    <row r="334" hidden="1">
      <c r="A334" s="81">
        <v>45444.0</v>
      </c>
      <c r="B334" s="63" t="s">
        <v>443</v>
      </c>
      <c r="C334" s="79" t="s">
        <v>569</v>
      </c>
      <c r="D334" s="79" t="s">
        <v>494</v>
      </c>
      <c r="E334" s="79" t="s">
        <v>28</v>
      </c>
      <c r="F334" s="39">
        <v>-108.2</v>
      </c>
      <c r="G334" s="82" t="s">
        <v>323</v>
      </c>
      <c r="H334" s="12"/>
    </row>
    <row r="335" hidden="1">
      <c r="A335" s="81">
        <v>45445.0</v>
      </c>
      <c r="B335" s="63" t="s">
        <v>443</v>
      </c>
      <c r="C335" s="63" t="s">
        <v>455</v>
      </c>
      <c r="D335" s="63" t="s">
        <v>9</v>
      </c>
      <c r="E335" s="63" t="s">
        <v>10</v>
      </c>
      <c r="F335" s="63">
        <v>-4.3</v>
      </c>
      <c r="G335" s="82" t="s">
        <v>323</v>
      </c>
      <c r="H335" s="12"/>
    </row>
    <row r="336" hidden="1">
      <c r="A336" s="81">
        <v>45445.0</v>
      </c>
      <c r="B336" s="63" t="s">
        <v>443</v>
      </c>
      <c r="C336" s="43" t="s">
        <v>570</v>
      </c>
      <c r="D336" s="72" t="s">
        <v>73</v>
      </c>
      <c r="E336" s="43" t="s">
        <v>243</v>
      </c>
      <c r="F336" s="43">
        <v>-28.42</v>
      </c>
      <c r="G336" s="82" t="s">
        <v>323</v>
      </c>
      <c r="H336" s="12"/>
    </row>
    <row r="337" hidden="1">
      <c r="A337" s="81">
        <v>45446.0</v>
      </c>
      <c r="B337" s="63" t="s">
        <v>443</v>
      </c>
      <c r="C337" s="43" t="s">
        <v>14</v>
      </c>
      <c r="D337" s="43" t="s">
        <v>9</v>
      </c>
      <c r="E337" s="43" t="s">
        <v>10</v>
      </c>
      <c r="F337" s="43">
        <v>-8.19</v>
      </c>
      <c r="G337" s="82" t="s">
        <v>323</v>
      </c>
      <c r="H337" s="12"/>
    </row>
    <row r="338" hidden="1">
      <c r="A338" s="81">
        <v>45446.0</v>
      </c>
      <c r="B338" s="63" t="s">
        <v>443</v>
      </c>
      <c r="C338" s="43" t="s">
        <v>533</v>
      </c>
      <c r="D338" s="43" t="s">
        <v>13</v>
      </c>
      <c r="E338" s="45" t="s">
        <v>10</v>
      </c>
      <c r="F338" s="43">
        <v>-18.0</v>
      </c>
      <c r="G338" s="82" t="s">
        <v>323</v>
      </c>
      <c r="H338" s="12"/>
    </row>
    <row r="339" hidden="1">
      <c r="A339" s="81">
        <v>45447.0</v>
      </c>
      <c r="B339" s="63" t="s">
        <v>443</v>
      </c>
      <c r="C339" s="43" t="s">
        <v>138</v>
      </c>
      <c r="D339" s="43" t="s">
        <v>13</v>
      </c>
      <c r="E339" s="45" t="s">
        <v>10</v>
      </c>
      <c r="F339" s="43">
        <v>-11.0</v>
      </c>
      <c r="G339" s="82" t="s">
        <v>323</v>
      </c>
      <c r="H339" s="12"/>
    </row>
    <row r="340" hidden="1">
      <c r="A340" s="81">
        <v>45447.0</v>
      </c>
      <c r="B340" s="43" t="s">
        <v>443</v>
      </c>
      <c r="C340" s="43" t="s">
        <v>571</v>
      </c>
      <c r="D340" s="45" t="s">
        <v>304</v>
      </c>
      <c r="E340" s="43" t="s">
        <v>17</v>
      </c>
      <c r="F340" s="43">
        <v>27.36</v>
      </c>
      <c r="G340" s="82" t="s">
        <v>323</v>
      </c>
      <c r="H340" s="12"/>
    </row>
    <row r="341" hidden="1">
      <c r="A341" s="81">
        <v>45448.0</v>
      </c>
      <c r="B341" s="43" t="s">
        <v>443</v>
      </c>
      <c r="C341" s="43" t="s">
        <v>48</v>
      </c>
      <c r="D341" s="43" t="s">
        <v>9</v>
      </c>
      <c r="E341" s="43" t="s">
        <v>10</v>
      </c>
      <c r="F341" s="43">
        <v>-21.52</v>
      </c>
      <c r="G341" s="82" t="s">
        <v>323</v>
      </c>
      <c r="H341" s="12"/>
    </row>
    <row r="342" hidden="1">
      <c r="A342" s="81">
        <v>45448.0</v>
      </c>
      <c r="B342" s="43" t="s">
        <v>443</v>
      </c>
      <c r="C342" s="43" t="s">
        <v>14</v>
      </c>
      <c r="D342" s="43" t="s">
        <v>9</v>
      </c>
      <c r="E342" s="43" t="s">
        <v>10</v>
      </c>
      <c r="F342" s="43">
        <v>-4.7</v>
      </c>
      <c r="G342" s="82" t="s">
        <v>323</v>
      </c>
      <c r="H342" s="12"/>
    </row>
    <row r="343" hidden="1">
      <c r="A343" s="81">
        <v>45449.0</v>
      </c>
      <c r="B343" s="43" t="s">
        <v>443</v>
      </c>
      <c r="C343" s="43" t="s">
        <v>147</v>
      </c>
      <c r="D343" s="43" t="s">
        <v>13</v>
      </c>
      <c r="E343" s="43" t="s">
        <v>10</v>
      </c>
      <c r="F343" s="43">
        <v>-16.0</v>
      </c>
      <c r="G343" s="82" t="s">
        <v>323</v>
      </c>
      <c r="H343" s="12"/>
    </row>
    <row r="344" hidden="1">
      <c r="A344" s="81">
        <v>45451.0</v>
      </c>
      <c r="B344" s="43" t="s">
        <v>443</v>
      </c>
      <c r="C344" s="43" t="s">
        <v>140</v>
      </c>
      <c r="D344" s="43" t="s">
        <v>13</v>
      </c>
      <c r="E344" s="43" t="s">
        <v>10</v>
      </c>
      <c r="F344" s="43">
        <v>-23.85</v>
      </c>
      <c r="G344" s="82" t="s">
        <v>323</v>
      </c>
      <c r="H344" s="12"/>
    </row>
    <row r="345" hidden="1">
      <c r="A345" s="81">
        <v>45453.0</v>
      </c>
      <c r="B345" s="43" t="s">
        <v>443</v>
      </c>
      <c r="C345" s="43" t="s">
        <v>14</v>
      </c>
      <c r="D345" s="43" t="s">
        <v>9</v>
      </c>
      <c r="E345" s="43" t="s">
        <v>10</v>
      </c>
      <c r="F345" s="43">
        <v>-8.73</v>
      </c>
      <c r="G345" s="82" t="s">
        <v>323</v>
      </c>
      <c r="H345" s="12"/>
    </row>
    <row r="346" hidden="1">
      <c r="A346" s="81">
        <v>45453.0</v>
      </c>
      <c r="B346" s="43" t="s">
        <v>443</v>
      </c>
      <c r="C346" s="43" t="s">
        <v>14</v>
      </c>
      <c r="D346" s="43" t="s">
        <v>9</v>
      </c>
      <c r="E346" s="43" t="s">
        <v>10</v>
      </c>
      <c r="F346" s="43">
        <v>-7.65</v>
      </c>
      <c r="G346" s="82" t="s">
        <v>323</v>
      </c>
      <c r="H346" s="12"/>
    </row>
    <row r="347" hidden="1">
      <c r="A347" s="81">
        <v>45453.0</v>
      </c>
      <c r="B347" s="43" t="s">
        <v>443</v>
      </c>
      <c r="C347" s="43" t="s">
        <v>572</v>
      </c>
      <c r="D347" s="43" t="s">
        <v>78</v>
      </c>
      <c r="E347" s="43" t="s">
        <v>28</v>
      </c>
      <c r="F347" s="43">
        <v>-29.9</v>
      </c>
      <c r="G347" s="82" t="s">
        <v>323</v>
      </c>
      <c r="H347" s="12"/>
    </row>
    <row r="348" hidden="1">
      <c r="A348" s="81">
        <v>45453.0</v>
      </c>
      <c r="B348" s="43" t="s">
        <v>443</v>
      </c>
      <c r="C348" s="43" t="s">
        <v>140</v>
      </c>
      <c r="D348" s="43" t="s">
        <v>13</v>
      </c>
      <c r="E348" s="43" t="s">
        <v>10</v>
      </c>
      <c r="F348" s="43">
        <v>-8.85</v>
      </c>
      <c r="G348" s="82" t="s">
        <v>323</v>
      </c>
      <c r="H348" s="12"/>
    </row>
    <row r="349" hidden="1">
      <c r="A349" s="81">
        <v>45454.0</v>
      </c>
      <c r="B349" s="43" t="s">
        <v>443</v>
      </c>
      <c r="C349" s="43" t="s">
        <v>573</v>
      </c>
      <c r="D349" s="63" t="s">
        <v>76</v>
      </c>
      <c r="E349" s="43" t="s">
        <v>28</v>
      </c>
      <c r="F349" s="43">
        <v>-4.9</v>
      </c>
      <c r="G349" s="82" t="s">
        <v>323</v>
      </c>
      <c r="H349" s="12"/>
    </row>
    <row r="350" hidden="1">
      <c r="A350" s="81">
        <v>45454.0</v>
      </c>
      <c r="B350" s="43" t="s">
        <v>443</v>
      </c>
      <c r="C350" s="43" t="s">
        <v>574</v>
      </c>
      <c r="D350" s="43" t="s">
        <v>13</v>
      </c>
      <c r="E350" s="43" t="s">
        <v>10</v>
      </c>
      <c r="F350" s="43">
        <v>-164.45</v>
      </c>
      <c r="G350" s="82" t="s">
        <v>323</v>
      </c>
      <c r="H350" s="12"/>
    </row>
    <row r="351" hidden="1">
      <c r="A351" s="81">
        <v>45455.0</v>
      </c>
      <c r="B351" s="43" t="s">
        <v>443</v>
      </c>
      <c r="C351" s="43" t="s">
        <v>573</v>
      </c>
      <c r="D351" s="63" t="s">
        <v>76</v>
      </c>
      <c r="E351" s="43" t="s">
        <v>28</v>
      </c>
      <c r="F351" s="43">
        <v>-4.9</v>
      </c>
      <c r="G351" s="82" t="s">
        <v>323</v>
      </c>
      <c r="H351" s="12"/>
    </row>
    <row r="352" hidden="1">
      <c r="A352" s="81">
        <v>45455.0</v>
      </c>
      <c r="B352" s="43" t="s">
        <v>443</v>
      </c>
      <c r="C352" s="43" t="s">
        <v>14</v>
      </c>
      <c r="D352" s="43" t="s">
        <v>9</v>
      </c>
      <c r="E352" s="43" t="s">
        <v>10</v>
      </c>
      <c r="F352" s="43">
        <v>-6.45</v>
      </c>
      <c r="G352" s="82" t="s">
        <v>323</v>
      </c>
      <c r="H352" s="12"/>
    </row>
    <row r="353" hidden="1">
      <c r="A353" s="84">
        <v>45456.0</v>
      </c>
      <c r="B353" s="43" t="s">
        <v>443</v>
      </c>
      <c r="C353" s="43" t="s">
        <v>140</v>
      </c>
      <c r="D353" s="43" t="s">
        <v>13</v>
      </c>
      <c r="E353" s="43" t="s">
        <v>10</v>
      </c>
      <c r="F353" s="43">
        <v>-16.6</v>
      </c>
      <c r="G353" s="82" t="s">
        <v>323</v>
      </c>
      <c r="H353" s="12"/>
    </row>
    <row r="354" hidden="1">
      <c r="A354" s="84">
        <v>45456.0</v>
      </c>
      <c r="B354" s="43" t="s">
        <v>443</v>
      </c>
      <c r="C354" s="43" t="s">
        <v>575</v>
      </c>
      <c r="D354" s="43" t="s">
        <v>13</v>
      </c>
      <c r="E354" s="43" t="s">
        <v>10</v>
      </c>
      <c r="F354" s="43">
        <v>-18.66</v>
      </c>
      <c r="G354" s="82" t="s">
        <v>323</v>
      </c>
      <c r="H354" s="12"/>
    </row>
    <row r="355" hidden="1">
      <c r="A355" s="81">
        <v>45457.0</v>
      </c>
      <c r="B355" s="63" t="s">
        <v>443</v>
      </c>
      <c r="C355" s="63" t="s">
        <v>504</v>
      </c>
      <c r="D355" s="63" t="s">
        <v>76</v>
      </c>
      <c r="E355" s="43" t="s">
        <v>28</v>
      </c>
      <c r="F355" s="63">
        <v>-7.99</v>
      </c>
      <c r="G355" s="86" t="s">
        <v>323</v>
      </c>
      <c r="H355" s="12"/>
    </row>
    <row r="356" hidden="1">
      <c r="A356" s="84">
        <v>45457.0</v>
      </c>
      <c r="B356" s="43" t="s">
        <v>443</v>
      </c>
      <c r="C356" s="43" t="s">
        <v>573</v>
      </c>
      <c r="D356" s="63" t="s">
        <v>76</v>
      </c>
      <c r="E356" s="43" t="s">
        <v>28</v>
      </c>
      <c r="F356" s="43">
        <v>-10.9</v>
      </c>
      <c r="G356" s="82" t="s">
        <v>323</v>
      </c>
      <c r="H356" s="12"/>
    </row>
    <row r="357" hidden="1">
      <c r="A357" s="84">
        <v>45457.0</v>
      </c>
      <c r="B357" s="43" t="s">
        <v>443</v>
      </c>
      <c r="C357" s="43" t="s">
        <v>147</v>
      </c>
      <c r="D357" s="43" t="s">
        <v>13</v>
      </c>
      <c r="E357" s="43" t="s">
        <v>10</v>
      </c>
      <c r="F357" s="43">
        <v>-16.0</v>
      </c>
      <c r="G357" s="82" t="s">
        <v>323</v>
      </c>
      <c r="H357" s="12"/>
    </row>
    <row r="358" hidden="1">
      <c r="A358" s="84">
        <v>45458.0</v>
      </c>
      <c r="B358" s="43" t="s">
        <v>443</v>
      </c>
      <c r="C358" s="43" t="s">
        <v>573</v>
      </c>
      <c r="D358" s="63" t="s">
        <v>76</v>
      </c>
      <c r="E358" s="43" t="s">
        <v>28</v>
      </c>
      <c r="F358" s="43">
        <v>-4.9</v>
      </c>
      <c r="G358" s="82" t="s">
        <v>323</v>
      </c>
      <c r="H358" s="12"/>
    </row>
    <row r="359" hidden="1">
      <c r="A359" s="84">
        <v>45458.0</v>
      </c>
      <c r="B359" s="43" t="s">
        <v>443</v>
      </c>
      <c r="C359" s="43" t="s">
        <v>33</v>
      </c>
      <c r="D359" s="43" t="s">
        <v>13</v>
      </c>
      <c r="E359" s="43" t="s">
        <v>10</v>
      </c>
      <c r="F359" s="43">
        <v>-2.0</v>
      </c>
      <c r="G359" s="82" t="s">
        <v>323</v>
      </c>
      <c r="H359" s="12"/>
    </row>
    <row r="360" hidden="1">
      <c r="A360" s="84">
        <v>45458.0</v>
      </c>
      <c r="B360" s="43" t="s">
        <v>443</v>
      </c>
      <c r="C360" s="43" t="s">
        <v>576</v>
      </c>
      <c r="D360" s="72" t="s">
        <v>73</v>
      </c>
      <c r="E360" s="43" t="s">
        <v>226</v>
      </c>
      <c r="F360" s="43">
        <v>-20.0</v>
      </c>
      <c r="G360" s="82" t="s">
        <v>323</v>
      </c>
      <c r="H360" s="12"/>
    </row>
    <row r="361" hidden="1">
      <c r="A361" s="84">
        <v>45459.0</v>
      </c>
      <c r="B361" s="43" t="s">
        <v>443</v>
      </c>
      <c r="C361" s="43" t="s">
        <v>577</v>
      </c>
      <c r="D361" s="43" t="s">
        <v>19</v>
      </c>
      <c r="E361" s="43" t="s">
        <v>28</v>
      </c>
      <c r="F361" s="43">
        <v>-5.0</v>
      </c>
      <c r="G361" s="82" t="s">
        <v>323</v>
      </c>
      <c r="H361" s="12"/>
    </row>
    <row r="362" hidden="1">
      <c r="A362" s="84">
        <v>45459.0</v>
      </c>
      <c r="B362" s="43" t="s">
        <v>443</v>
      </c>
      <c r="C362" s="43" t="s">
        <v>564</v>
      </c>
      <c r="D362" s="43" t="s">
        <v>13</v>
      </c>
      <c r="E362" s="43" t="s">
        <v>10</v>
      </c>
      <c r="F362" s="43">
        <v>-25.0</v>
      </c>
      <c r="G362" s="82" t="s">
        <v>323</v>
      </c>
      <c r="H362" s="12"/>
    </row>
    <row r="363" hidden="1">
      <c r="A363" s="84">
        <v>45459.0</v>
      </c>
      <c r="B363" s="43" t="s">
        <v>443</v>
      </c>
      <c r="C363" s="43" t="s">
        <v>140</v>
      </c>
      <c r="D363" s="43" t="s">
        <v>13</v>
      </c>
      <c r="E363" s="43" t="s">
        <v>10</v>
      </c>
      <c r="F363" s="43">
        <v>-7.5</v>
      </c>
      <c r="G363" s="82" t="s">
        <v>323</v>
      </c>
      <c r="H363" s="12"/>
    </row>
    <row r="364" hidden="1">
      <c r="A364" s="84">
        <v>45460.0</v>
      </c>
      <c r="B364" s="43" t="s">
        <v>443</v>
      </c>
      <c r="C364" s="43" t="s">
        <v>578</v>
      </c>
      <c r="D364" s="43" t="s">
        <v>13</v>
      </c>
      <c r="E364" s="43" t="s">
        <v>10</v>
      </c>
      <c r="F364" s="43">
        <v>-15.0</v>
      </c>
      <c r="G364" s="82" t="s">
        <v>323</v>
      </c>
      <c r="H364" s="12"/>
    </row>
    <row r="365" hidden="1">
      <c r="A365" s="84">
        <v>45461.0</v>
      </c>
      <c r="B365" s="43" t="s">
        <v>443</v>
      </c>
      <c r="C365" s="43" t="s">
        <v>32</v>
      </c>
      <c r="D365" s="43" t="s">
        <v>19</v>
      </c>
      <c r="E365" s="43" t="s">
        <v>10</v>
      </c>
      <c r="F365" s="43">
        <v>-6.4</v>
      </c>
      <c r="G365" s="82" t="s">
        <v>323</v>
      </c>
      <c r="H365" s="12"/>
    </row>
    <row r="366" hidden="1">
      <c r="A366" s="84">
        <v>45462.0</v>
      </c>
      <c r="B366" s="43" t="s">
        <v>443</v>
      </c>
      <c r="C366" s="43" t="s">
        <v>140</v>
      </c>
      <c r="D366" s="43" t="s">
        <v>13</v>
      </c>
      <c r="E366" s="43" t="s">
        <v>10</v>
      </c>
      <c r="F366" s="43">
        <v>-15.1</v>
      </c>
      <c r="G366" s="82" t="s">
        <v>323</v>
      </c>
      <c r="H366" s="12"/>
    </row>
    <row r="367" hidden="1">
      <c r="A367" s="9">
        <v>45463.0</v>
      </c>
      <c r="B367" s="43" t="s">
        <v>443</v>
      </c>
      <c r="C367" s="43" t="s">
        <v>75</v>
      </c>
      <c r="D367" s="43" t="s">
        <v>76</v>
      </c>
      <c r="E367" s="45" t="s">
        <v>10</v>
      </c>
      <c r="F367" s="43">
        <v>-27.9</v>
      </c>
      <c r="G367" s="82" t="s">
        <v>323</v>
      </c>
      <c r="H367" s="12"/>
    </row>
    <row r="368" hidden="1">
      <c r="A368" s="9">
        <v>45463.0</v>
      </c>
      <c r="B368" s="43" t="s">
        <v>443</v>
      </c>
      <c r="C368" s="43" t="s">
        <v>147</v>
      </c>
      <c r="D368" s="43" t="s">
        <v>13</v>
      </c>
      <c r="E368" s="43" t="s">
        <v>10</v>
      </c>
      <c r="F368" s="43">
        <v>-16.0</v>
      </c>
      <c r="G368" s="82" t="s">
        <v>323</v>
      </c>
      <c r="H368" s="12"/>
    </row>
    <row r="369" hidden="1">
      <c r="A369" s="9">
        <v>45464.0</v>
      </c>
      <c r="B369" s="43" t="s">
        <v>443</v>
      </c>
      <c r="C369" s="43" t="s">
        <v>579</v>
      </c>
      <c r="D369" s="43" t="s">
        <v>13</v>
      </c>
      <c r="E369" s="43" t="s">
        <v>10</v>
      </c>
      <c r="F369" s="43">
        <v>-27.9</v>
      </c>
      <c r="G369" s="82" t="s">
        <v>323</v>
      </c>
      <c r="H369" s="12"/>
    </row>
    <row r="370" hidden="1">
      <c r="A370" s="9">
        <v>45465.0</v>
      </c>
      <c r="B370" s="43" t="s">
        <v>443</v>
      </c>
      <c r="C370" s="43" t="s">
        <v>580</v>
      </c>
      <c r="D370" s="72" t="s">
        <v>73</v>
      </c>
      <c r="E370" s="43" t="s">
        <v>581</v>
      </c>
      <c r="F370" s="43">
        <v>-10.0</v>
      </c>
      <c r="G370" s="82" t="s">
        <v>323</v>
      </c>
      <c r="H370" s="12"/>
    </row>
    <row r="371" hidden="1">
      <c r="A371" s="9">
        <v>45465.0</v>
      </c>
      <c r="B371" s="43" t="s">
        <v>443</v>
      </c>
      <c r="C371" s="43" t="s">
        <v>582</v>
      </c>
      <c r="D371" s="43" t="s">
        <v>13</v>
      </c>
      <c r="E371" s="43" t="s">
        <v>10</v>
      </c>
      <c r="F371" s="43">
        <v>-30.0</v>
      </c>
      <c r="G371" s="82" t="s">
        <v>323</v>
      </c>
      <c r="H371" s="12"/>
    </row>
    <row r="372" hidden="1">
      <c r="A372" s="9">
        <v>45465.0</v>
      </c>
      <c r="B372" s="43" t="s">
        <v>443</v>
      </c>
      <c r="C372" s="43" t="s">
        <v>151</v>
      </c>
      <c r="D372" s="43" t="s">
        <v>13</v>
      </c>
      <c r="E372" s="43" t="s">
        <v>10</v>
      </c>
      <c r="F372" s="43">
        <v>-9.0</v>
      </c>
      <c r="G372" s="82" t="s">
        <v>323</v>
      </c>
      <c r="H372" s="12"/>
    </row>
    <row r="373" hidden="1">
      <c r="A373" s="9">
        <v>45466.0</v>
      </c>
      <c r="B373" s="43" t="s">
        <v>443</v>
      </c>
      <c r="C373" s="43" t="s">
        <v>48</v>
      </c>
      <c r="D373" s="43" t="s">
        <v>9</v>
      </c>
      <c r="E373" s="43" t="s">
        <v>28</v>
      </c>
      <c r="F373" s="43">
        <v>-11.88</v>
      </c>
      <c r="G373" s="82" t="s">
        <v>323</v>
      </c>
      <c r="H373" s="12"/>
    </row>
    <row r="374" hidden="1">
      <c r="A374" s="9">
        <v>45467.0</v>
      </c>
      <c r="B374" s="43" t="s">
        <v>443</v>
      </c>
      <c r="C374" s="43" t="s">
        <v>583</v>
      </c>
      <c r="D374" s="43" t="s">
        <v>50</v>
      </c>
      <c r="E374" s="43" t="s">
        <v>10</v>
      </c>
      <c r="F374" s="43">
        <v>-70.0</v>
      </c>
      <c r="G374" s="82" t="s">
        <v>323</v>
      </c>
      <c r="H374" s="12"/>
    </row>
    <row r="375" hidden="1">
      <c r="A375" s="9">
        <v>45472.0</v>
      </c>
      <c r="B375" s="72" t="s">
        <v>443</v>
      </c>
      <c r="C375" s="43" t="s">
        <v>584</v>
      </c>
      <c r="D375" s="43" t="s">
        <v>50</v>
      </c>
      <c r="E375" s="45" t="s">
        <v>10</v>
      </c>
      <c r="F375" s="43">
        <v>-187.2</v>
      </c>
      <c r="G375" s="44" t="s">
        <v>323</v>
      </c>
      <c r="H375" s="12"/>
    </row>
    <row r="376" hidden="1">
      <c r="A376" s="78">
        <v>45475.0</v>
      </c>
      <c r="B376" s="63" t="s">
        <v>443</v>
      </c>
      <c r="C376" s="63" t="s">
        <v>15</v>
      </c>
      <c r="D376" s="63" t="s">
        <v>16</v>
      </c>
      <c r="E376" s="43" t="s">
        <v>17</v>
      </c>
      <c r="F376" s="63">
        <f> SUM( INDIRECT("$G"&amp;MATCH($G376, $G$1:$G907, 0)) : INDIRECT("$F"&amp;ROW() - 1) ) * -1</f>
        <v>1336.18</v>
      </c>
      <c r="G376" s="44" t="s">
        <v>323</v>
      </c>
      <c r="H376" s="14"/>
    </row>
    <row r="377" hidden="1">
      <c r="A377" s="15"/>
      <c r="B377" s="15"/>
      <c r="C377" s="15"/>
      <c r="D377" s="15"/>
      <c r="E377" s="15"/>
      <c r="F377" s="15"/>
      <c r="G377" s="15"/>
    </row>
    <row r="378" hidden="1">
      <c r="A378" s="16"/>
      <c r="B378" s="16"/>
      <c r="C378" s="16"/>
      <c r="D378" s="16"/>
      <c r="E378" s="16"/>
      <c r="F378" s="16"/>
      <c r="G378" s="16"/>
    </row>
    <row r="379" hidden="1">
      <c r="A379" s="17"/>
      <c r="B379" s="17"/>
      <c r="C379" s="17"/>
      <c r="D379" s="17"/>
      <c r="E379" s="17"/>
      <c r="F379" s="17"/>
      <c r="G379" s="17"/>
    </row>
    <row r="380" hidden="1">
      <c r="A380" s="81">
        <v>45466.0</v>
      </c>
      <c r="B380" s="69" t="s">
        <v>443</v>
      </c>
      <c r="C380" s="43" t="s">
        <v>530</v>
      </c>
      <c r="D380" s="43" t="s">
        <v>78</v>
      </c>
      <c r="E380" s="45" t="s">
        <v>28</v>
      </c>
      <c r="F380" s="43">
        <v>-29.89</v>
      </c>
      <c r="G380" s="82" t="s">
        <v>330</v>
      </c>
      <c r="H380" s="61" t="s">
        <v>93</v>
      </c>
    </row>
    <row r="381" hidden="1">
      <c r="A381" s="81">
        <v>45468.0</v>
      </c>
      <c r="B381" s="72" t="s">
        <v>443</v>
      </c>
      <c r="C381" s="43" t="s">
        <v>32</v>
      </c>
      <c r="D381" s="43" t="s">
        <v>19</v>
      </c>
      <c r="E381" s="63" t="s">
        <v>10</v>
      </c>
      <c r="F381" s="43">
        <v>-53.76</v>
      </c>
      <c r="G381" s="82" t="s">
        <v>330</v>
      </c>
      <c r="H381" s="62"/>
    </row>
    <row r="382" hidden="1">
      <c r="A382" s="81">
        <v>45468.0</v>
      </c>
      <c r="B382" s="72" t="s">
        <v>443</v>
      </c>
      <c r="C382" s="43" t="s">
        <v>585</v>
      </c>
      <c r="D382" s="43" t="s">
        <v>19</v>
      </c>
      <c r="E382" s="63" t="s">
        <v>10</v>
      </c>
      <c r="F382" s="43">
        <v>-20.0</v>
      </c>
      <c r="G382" s="82" t="s">
        <v>330</v>
      </c>
      <c r="H382" s="62"/>
    </row>
    <row r="383" hidden="1">
      <c r="A383" s="81">
        <v>45469.0</v>
      </c>
      <c r="B383" s="72" t="s">
        <v>443</v>
      </c>
      <c r="C383" s="43" t="s">
        <v>241</v>
      </c>
      <c r="D383" s="43" t="s">
        <v>9</v>
      </c>
      <c r="E383" s="63" t="s">
        <v>10</v>
      </c>
      <c r="F383" s="43">
        <v>-6.45</v>
      </c>
      <c r="G383" s="82" t="s">
        <v>330</v>
      </c>
      <c r="H383" s="62"/>
    </row>
    <row r="384" hidden="1">
      <c r="A384" s="81">
        <v>45469.0</v>
      </c>
      <c r="B384" s="72" t="s">
        <v>443</v>
      </c>
      <c r="C384" s="43" t="s">
        <v>140</v>
      </c>
      <c r="D384" s="43" t="s">
        <v>13</v>
      </c>
      <c r="E384" s="63" t="s">
        <v>10</v>
      </c>
      <c r="F384" s="43">
        <v>-22.75</v>
      </c>
      <c r="G384" s="82" t="s">
        <v>330</v>
      </c>
      <c r="H384" s="62"/>
    </row>
    <row r="385" hidden="1">
      <c r="A385" s="81">
        <v>45470.0</v>
      </c>
      <c r="B385" s="72" t="s">
        <v>443</v>
      </c>
      <c r="C385" s="43" t="s">
        <v>558</v>
      </c>
      <c r="D385" s="72" t="s">
        <v>73</v>
      </c>
      <c r="E385" s="43" t="s">
        <v>226</v>
      </c>
      <c r="F385" s="43">
        <v>-25.0</v>
      </c>
      <c r="G385" s="82" t="s">
        <v>330</v>
      </c>
      <c r="H385" s="62"/>
    </row>
    <row r="386" hidden="1">
      <c r="A386" s="81">
        <v>45470.0</v>
      </c>
      <c r="B386" s="72" t="s">
        <v>443</v>
      </c>
      <c r="C386" s="43" t="s">
        <v>558</v>
      </c>
      <c r="D386" s="72" t="s">
        <v>73</v>
      </c>
      <c r="E386" s="43" t="s">
        <v>226</v>
      </c>
      <c r="F386" s="43">
        <v>-12.4</v>
      </c>
      <c r="G386" s="82" t="s">
        <v>330</v>
      </c>
      <c r="H386" s="62"/>
    </row>
    <row r="387" hidden="1">
      <c r="A387" s="81">
        <v>45470.0</v>
      </c>
      <c r="B387" s="72" t="s">
        <v>443</v>
      </c>
      <c r="C387" s="43" t="s">
        <v>586</v>
      </c>
      <c r="D387" s="43" t="s">
        <v>19</v>
      </c>
      <c r="E387" s="63" t="s">
        <v>10</v>
      </c>
      <c r="F387" s="43">
        <v>-13.0</v>
      </c>
      <c r="G387" s="82" t="s">
        <v>330</v>
      </c>
      <c r="H387" s="62"/>
    </row>
    <row r="388" hidden="1">
      <c r="A388" s="81">
        <v>45470.0</v>
      </c>
      <c r="B388" s="72" t="s">
        <v>443</v>
      </c>
      <c r="C388" s="43" t="s">
        <v>564</v>
      </c>
      <c r="D388" s="43" t="s">
        <v>13</v>
      </c>
      <c r="E388" s="63" t="s">
        <v>10</v>
      </c>
      <c r="F388" s="43">
        <v>-17.0</v>
      </c>
      <c r="G388" s="82" t="s">
        <v>330</v>
      </c>
      <c r="H388" s="62"/>
    </row>
    <row r="389" hidden="1">
      <c r="A389" s="81">
        <v>45471.0</v>
      </c>
      <c r="B389" s="72" t="s">
        <v>443</v>
      </c>
      <c r="C389" s="43" t="s">
        <v>140</v>
      </c>
      <c r="D389" s="43" t="s">
        <v>13</v>
      </c>
      <c r="E389" s="63" t="s">
        <v>10</v>
      </c>
      <c r="F389" s="43">
        <v>-8.1</v>
      </c>
      <c r="G389" s="82" t="s">
        <v>330</v>
      </c>
      <c r="H389" s="62"/>
    </row>
    <row r="390" hidden="1">
      <c r="A390" s="81">
        <v>45471.0</v>
      </c>
      <c r="B390" s="72" t="s">
        <v>443</v>
      </c>
      <c r="C390" s="43" t="s">
        <v>48</v>
      </c>
      <c r="D390" s="43" t="s">
        <v>9</v>
      </c>
      <c r="E390" s="63" t="s">
        <v>10</v>
      </c>
      <c r="F390" s="43">
        <v>-43.35</v>
      </c>
      <c r="G390" s="82" t="s">
        <v>330</v>
      </c>
      <c r="H390" s="62"/>
    </row>
    <row r="391" hidden="1">
      <c r="A391" s="81">
        <v>45471.0</v>
      </c>
      <c r="B391" s="72" t="s">
        <v>443</v>
      </c>
      <c r="C391" s="43" t="s">
        <v>587</v>
      </c>
      <c r="D391" s="72" t="s">
        <v>73</v>
      </c>
      <c r="E391" s="43" t="s">
        <v>588</v>
      </c>
      <c r="F391" s="43">
        <v>-277.12</v>
      </c>
      <c r="G391" s="82" t="s">
        <v>330</v>
      </c>
      <c r="H391" s="62"/>
    </row>
    <row r="392" hidden="1">
      <c r="A392" s="81">
        <v>45472.0</v>
      </c>
      <c r="B392" s="72" t="s">
        <v>443</v>
      </c>
      <c r="C392" s="43" t="s">
        <v>589</v>
      </c>
      <c r="D392" s="43" t="s">
        <v>78</v>
      </c>
      <c r="E392" s="43" t="s">
        <v>28</v>
      </c>
      <c r="F392" s="43">
        <v>-113.0</v>
      </c>
      <c r="G392" s="82" t="s">
        <v>330</v>
      </c>
      <c r="H392" s="62"/>
    </row>
    <row r="393" hidden="1">
      <c r="A393" s="81">
        <v>45472.0</v>
      </c>
      <c r="B393" s="72" t="s">
        <v>443</v>
      </c>
      <c r="C393" s="43" t="s">
        <v>590</v>
      </c>
      <c r="D393" s="43" t="s">
        <v>13</v>
      </c>
      <c r="E393" s="63" t="s">
        <v>10</v>
      </c>
      <c r="F393" s="43">
        <v>-12.5</v>
      </c>
      <c r="G393" s="82" t="s">
        <v>330</v>
      </c>
      <c r="H393" s="62"/>
    </row>
    <row r="394" hidden="1">
      <c r="A394" s="81">
        <v>45472.0</v>
      </c>
      <c r="B394" s="72" t="s">
        <v>443</v>
      </c>
      <c r="C394" s="43" t="s">
        <v>591</v>
      </c>
      <c r="D394" s="43" t="s">
        <v>78</v>
      </c>
      <c r="E394" s="43" t="s">
        <v>28</v>
      </c>
      <c r="F394" s="43">
        <v>-145.0</v>
      </c>
      <c r="G394" s="82" t="s">
        <v>330</v>
      </c>
      <c r="H394" s="62"/>
    </row>
    <row r="395" hidden="1">
      <c r="A395" s="81">
        <v>45472.0</v>
      </c>
      <c r="B395" s="72" t="s">
        <v>443</v>
      </c>
      <c r="C395" s="43" t="s">
        <v>241</v>
      </c>
      <c r="D395" s="43" t="s">
        <v>9</v>
      </c>
      <c r="E395" s="43" t="s">
        <v>28</v>
      </c>
      <c r="F395" s="43">
        <v>-10.2</v>
      </c>
      <c r="G395" s="82" t="s">
        <v>330</v>
      </c>
      <c r="H395" s="62"/>
    </row>
    <row r="396" hidden="1">
      <c r="A396" s="81">
        <v>45472.0</v>
      </c>
      <c r="B396" s="72" t="s">
        <v>443</v>
      </c>
      <c r="C396" s="63" t="s">
        <v>455</v>
      </c>
      <c r="D396" s="63" t="s">
        <v>9</v>
      </c>
      <c r="E396" s="63" t="s">
        <v>10</v>
      </c>
      <c r="F396" s="63">
        <v>-4.3</v>
      </c>
      <c r="G396" s="82" t="s">
        <v>330</v>
      </c>
      <c r="H396" s="62"/>
    </row>
    <row r="397" hidden="1">
      <c r="A397" s="81">
        <v>45473.0</v>
      </c>
      <c r="B397" s="72" t="s">
        <v>443</v>
      </c>
      <c r="C397" s="43" t="s">
        <v>48</v>
      </c>
      <c r="D397" s="43" t="s">
        <v>9</v>
      </c>
      <c r="E397" s="43" t="s">
        <v>28</v>
      </c>
      <c r="F397" s="43">
        <v>-19.92</v>
      </c>
      <c r="G397" s="82" t="s">
        <v>330</v>
      </c>
      <c r="H397" s="62"/>
    </row>
    <row r="398" hidden="1">
      <c r="A398" s="81">
        <v>45474.0</v>
      </c>
      <c r="B398" s="63" t="s">
        <v>443</v>
      </c>
      <c r="C398" s="79" t="s">
        <v>592</v>
      </c>
      <c r="D398" s="79" t="s">
        <v>494</v>
      </c>
      <c r="E398" s="79" t="s">
        <v>28</v>
      </c>
      <c r="F398" s="39">
        <v>-108.2</v>
      </c>
      <c r="G398" s="82" t="s">
        <v>330</v>
      </c>
      <c r="H398" s="62"/>
    </row>
    <row r="399" hidden="1">
      <c r="A399" s="81">
        <v>45474.0</v>
      </c>
      <c r="B399" s="63" t="s">
        <v>443</v>
      </c>
      <c r="C399" s="39" t="s">
        <v>549</v>
      </c>
      <c r="D399" s="39" t="s">
        <v>9</v>
      </c>
      <c r="E399" s="39" t="s">
        <v>10</v>
      </c>
      <c r="F399" s="39">
        <v>-40.0</v>
      </c>
      <c r="G399" s="82" t="s">
        <v>330</v>
      </c>
      <c r="H399" s="62"/>
    </row>
    <row r="400" hidden="1">
      <c r="A400" s="81">
        <v>45476.0</v>
      </c>
      <c r="B400" s="63" t="s">
        <v>443</v>
      </c>
      <c r="C400" s="43" t="s">
        <v>48</v>
      </c>
      <c r="D400" s="43" t="s">
        <v>9</v>
      </c>
      <c r="E400" s="39" t="s">
        <v>10</v>
      </c>
      <c r="F400" s="43">
        <v>-14.69</v>
      </c>
      <c r="G400" s="82" t="s">
        <v>330</v>
      </c>
      <c r="H400" s="62"/>
    </row>
    <row r="401" hidden="1">
      <c r="A401" s="81">
        <v>45476.0</v>
      </c>
      <c r="B401" s="63" t="s">
        <v>443</v>
      </c>
      <c r="C401" s="43" t="s">
        <v>593</v>
      </c>
      <c r="D401" s="72" t="s">
        <v>73</v>
      </c>
      <c r="E401" s="43" t="s">
        <v>226</v>
      </c>
      <c r="F401" s="43">
        <v>-10.0</v>
      </c>
      <c r="G401" s="82" t="s">
        <v>330</v>
      </c>
      <c r="H401" s="62"/>
    </row>
    <row r="402" hidden="1">
      <c r="A402" s="81">
        <v>45476.0</v>
      </c>
      <c r="B402" s="63" t="s">
        <v>443</v>
      </c>
      <c r="C402" s="43" t="s">
        <v>594</v>
      </c>
      <c r="D402" s="72" t="s">
        <v>73</v>
      </c>
      <c r="E402" s="43" t="s">
        <v>243</v>
      </c>
      <c r="F402" s="43">
        <v>-45.0</v>
      </c>
      <c r="G402" s="82" t="s">
        <v>330</v>
      </c>
      <c r="H402" s="62"/>
    </row>
    <row r="403" hidden="1">
      <c r="A403" s="81">
        <v>45476.0</v>
      </c>
      <c r="B403" s="63" t="s">
        <v>443</v>
      </c>
      <c r="C403" s="43" t="s">
        <v>48</v>
      </c>
      <c r="D403" s="43" t="s">
        <v>9</v>
      </c>
      <c r="E403" s="39" t="s">
        <v>10</v>
      </c>
      <c r="F403" s="43">
        <v>-15.2</v>
      </c>
      <c r="G403" s="82" t="s">
        <v>330</v>
      </c>
      <c r="H403" s="62"/>
    </row>
    <row r="404" hidden="1">
      <c r="A404" s="81">
        <v>45477.0</v>
      </c>
      <c r="B404" s="63" t="s">
        <v>443</v>
      </c>
      <c r="C404" s="43" t="s">
        <v>518</v>
      </c>
      <c r="D404" s="43" t="s">
        <v>78</v>
      </c>
      <c r="E404" s="39" t="s">
        <v>10</v>
      </c>
      <c r="F404" s="43">
        <v>-110.0</v>
      </c>
      <c r="G404" s="82" t="s">
        <v>330</v>
      </c>
      <c r="H404" s="62"/>
    </row>
    <row r="405" hidden="1">
      <c r="A405" s="81">
        <v>45477.0</v>
      </c>
      <c r="B405" s="63" t="s">
        <v>443</v>
      </c>
      <c r="C405" s="43" t="s">
        <v>140</v>
      </c>
      <c r="D405" s="43" t="s">
        <v>13</v>
      </c>
      <c r="E405" s="39" t="s">
        <v>10</v>
      </c>
      <c r="F405" s="43">
        <v>-6.05</v>
      </c>
      <c r="G405" s="82" t="s">
        <v>330</v>
      </c>
      <c r="H405" s="62"/>
    </row>
    <row r="406" hidden="1">
      <c r="A406" s="81">
        <v>45479.0</v>
      </c>
      <c r="B406" s="63" t="s">
        <v>443</v>
      </c>
      <c r="C406" s="43" t="s">
        <v>595</v>
      </c>
      <c r="D406" s="43" t="s">
        <v>78</v>
      </c>
      <c r="E406" s="39" t="s">
        <v>10</v>
      </c>
      <c r="F406" s="43">
        <v>-7.0</v>
      </c>
      <c r="G406" s="82" t="s">
        <v>330</v>
      </c>
      <c r="H406" s="62"/>
    </row>
    <row r="407" hidden="1">
      <c r="A407" s="81">
        <v>45480.0</v>
      </c>
      <c r="B407" s="63" t="s">
        <v>443</v>
      </c>
      <c r="C407" s="43" t="s">
        <v>596</v>
      </c>
      <c r="D407" s="43" t="s">
        <v>78</v>
      </c>
      <c r="E407" s="39" t="s">
        <v>28</v>
      </c>
      <c r="F407" s="43">
        <v>-25.78</v>
      </c>
      <c r="G407" s="82" t="s">
        <v>330</v>
      </c>
      <c r="H407" s="62"/>
    </row>
    <row r="408" hidden="1">
      <c r="A408" s="81">
        <v>45480.0</v>
      </c>
      <c r="B408" s="63" t="s">
        <v>443</v>
      </c>
      <c r="C408" s="43" t="s">
        <v>549</v>
      </c>
      <c r="D408" s="43" t="s">
        <v>9</v>
      </c>
      <c r="E408" s="39" t="s">
        <v>10</v>
      </c>
      <c r="F408" s="43">
        <v>-30.0</v>
      </c>
      <c r="G408" s="82" t="s">
        <v>330</v>
      </c>
      <c r="H408" s="62"/>
    </row>
    <row r="409" hidden="1">
      <c r="A409" s="81">
        <v>45480.0</v>
      </c>
      <c r="B409" s="63" t="s">
        <v>443</v>
      </c>
      <c r="C409" s="43" t="s">
        <v>597</v>
      </c>
      <c r="D409" s="43" t="s">
        <v>13</v>
      </c>
      <c r="E409" s="39" t="s">
        <v>28</v>
      </c>
      <c r="F409" s="43">
        <v>-20.0</v>
      </c>
      <c r="G409" s="82" t="s">
        <v>330</v>
      </c>
      <c r="H409" s="62"/>
    </row>
    <row r="410" hidden="1">
      <c r="A410" s="81">
        <v>45481.0</v>
      </c>
      <c r="B410" s="63" t="s">
        <v>443</v>
      </c>
      <c r="C410" s="43" t="s">
        <v>598</v>
      </c>
      <c r="D410" s="43" t="s">
        <v>599</v>
      </c>
      <c r="E410" s="39" t="s">
        <v>600</v>
      </c>
      <c r="F410" s="43">
        <v>-170.0</v>
      </c>
      <c r="G410" s="82" t="s">
        <v>330</v>
      </c>
      <c r="H410" s="62"/>
    </row>
    <row r="411" hidden="1">
      <c r="A411" s="81">
        <v>45482.0</v>
      </c>
      <c r="B411" s="63" t="s">
        <v>443</v>
      </c>
      <c r="C411" s="43" t="s">
        <v>601</v>
      </c>
      <c r="D411" s="43" t="s">
        <v>602</v>
      </c>
      <c r="E411" s="39" t="s">
        <v>603</v>
      </c>
      <c r="F411" s="43">
        <v>-96.34</v>
      </c>
      <c r="G411" s="82" t="s">
        <v>330</v>
      </c>
      <c r="H411" s="62"/>
    </row>
    <row r="412" hidden="1">
      <c r="A412" s="81">
        <v>45482.0</v>
      </c>
      <c r="B412" s="63" t="s">
        <v>443</v>
      </c>
      <c r="C412" s="43" t="s">
        <v>151</v>
      </c>
      <c r="D412" s="43" t="s">
        <v>13</v>
      </c>
      <c r="E412" s="39" t="s">
        <v>10</v>
      </c>
      <c r="F412" s="43">
        <v>-14.5</v>
      </c>
      <c r="G412" s="82" t="s">
        <v>330</v>
      </c>
      <c r="H412" s="62"/>
    </row>
    <row r="413" hidden="1">
      <c r="A413" s="81">
        <v>45484.0</v>
      </c>
      <c r="B413" s="63" t="s">
        <v>443</v>
      </c>
      <c r="C413" s="43" t="s">
        <v>604</v>
      </c>
      <c r="D413" s="72" t="s">
        <v>73</v>
      </c>
      <c r="E413" s="43" t="s">
        <v>226</v>
      </c>
      <c r="F413" s="43">
        <v>-24.57</v>
      </c>
      <c r="G413" s="82" t="s">
        <v>330</v>
      </c>
      <c r="H413" s="62"/>
    </row>
    <row r="414" hidden="1">
      <c r="A414" s="81">
        <v>45485.0</v>
      </c>
      <c r="B414" s="63" t="s">
        <v>443</v>
      </c>
      <c r="C414" s="43" t="s">
        <v>140</v>
      </c>
      <c r="D414" s="43" t="s">
        <v>13</v>
      </c>
      <c r="E414" s="39" t="s">
        <v>10</v>
      </c>
      <c r="F414" s="43">
        <v>-13.25</v>
      </c>
      <c r="G414" s="82" t="s">
        <v>330</v>
      </c>
      <c r="H414" s="62"/>
    </row>
    <row r="415" hidden="1">
      <c r="A415" s="84">
        <v>45486.0</v>
      </c>
      <c r="B415" s="63" t="s">
        <v>443</v>
      </c>
      <c r="C415" s="43" t="s">
        <v>140</v>
      </c>
      <c r="D415" s="43" t="s">
        <v>13</v>
      </c>
      <c r="E415" s="43" t="s">
        <v>10</v>
      </c>
      <c r="F415" s="43">
        <v>-23.75</v>
      </c>
      <c r="G415" s="86" t="s">
        <v>330</v>
      </c>
      <c r="H415" s="62"/>
    </row>
    <row r="416" hidden="1">
      <c r="A416" s="84">
        <v>45486.0</v>
      </c>
      <c r="B416" s="63" t="s">
        <v>443</v>
      </c>
      <c r="C416" s="43" t="s">
        <v>605</v>
      </c>
      <c r="D416" s="43" t="s">
        <v>13</v>
      </c>
      <c r="E416" s="43" t="s">
        <v>10</v>
      </c>
      <c r="F416" s="43">
        <v>-36.96</v>
      </c>
      <c r="G416" s="86" t="s">
        <v>330</v>
      </c>
      <c r="H416" s="62"/>
    </row>
    <row r="417" hidden="1">
      <c r="A417" s="84">
        <v>45486.0</v>
      </c>
      <c r="B417" s="63" t="s">
        <v>443</v>
      </c>
      <c r="C417" s="43" t="s">
        <v>606</v>
      </c>
      <c r="D417" s="43" t="s">
        <v>13</v>
      </c>
      <c r="E417" s="43" t="s">
        <v>10</v>
      </c>
      <c r="F417" s="43">
        <v>-112.86</v>
      </c>
      <c r="G417" s="86" t="s">
        <v>330</v>
      </c>
      <c r="H417" s="62"/>
    </row>
    <row r="418" hidden="1">
      <c r="A418" s="84">
        <v>45487.0</v>
      </c>
      <c r="B418" s="63" t="s">
        <v>443</v>
      </c>
      <c r="C418" s="63" t="s">
        <v>504</v>
      </c>
      <c r="D418" s="63" t="s">
        <v>76</v>
      </c>
      <c r="E418" s="43" t="s">
        <v>28</v>
      </c>
      <c r="F418" s="63">
        <v>-7.99</v>
      </c>
      <c r="G418" s="86" t="s">
        <v>330</v>
      </c>
      <c r="H418" s="62"/>
    </row>
    <row r="419" hidden="1">
      <c r="A419" s="84">
        <v>45487.0</v>
      </c>
      <c r="B419" s="63" t="s">
        <v>443</v>
      </c>
      <c r="C419" s="43" t="s">
        <v>607</v>
      </c>
      <c r="D419" s="43" t="s">
        <v>78</v>
      </c>
      <c r="E419" s="43" t="s">
        <v>10</v>
      </c>
      <c r="F419" s="43">
        <v>-5.0</v>
      </c>
      <c r="G419" s="86" t="s">
        <v>330</v>
      </c>
      <c r="H419" s="62"/>
    </row>
    <row r="420" hidden="1">
      <c r="A420" s="84">
        <v>45487.0</v>
      </c>
      <c r="B420" s="63" t="s">
        <v>443</v>
      </c>
      <c r="C420" s="43" t="s">
        <v>608</v>
      </c>
      <c r="D420" s="43" t="s">
        <v>13</v>
      </c>
      <c r="E420" s="43" t="s">
        <v>10</v>
      </c>
      <c r="F420" s="43">
        <v>-12.0</v>
      </c>
      <c r="G420" s="86" t="s">
        <v>330</v>
      </c>
      <c r="H420" s="62"/>
    </row>
    <row r="421" hidden="1">
      <c r="A421" s="84">
        <v>45487.0</v>
      </c>
      <c r="B421" s="63" t="s">
        <v>443</v>
      </c>
      <c r="C421" s="43" t="s">
        <v>609</v>
      </c>
      <c r="D421" s="43" t="s">
        <v>13</v>
      </c>
      <c r="E421" s="43" t="s">
        <v>10</v>
      </c>
      <c r="F421" s="43">
        <v>-10.0</v>
      </c>
      <c r="G421" s="86" t="s">
        <v>330</v>
      </c>
      <c r="H421" s="62"/>
    </row>
    <row r="422" hidden="1">
      <c r="A422" s="81">
        <v>45490.0</v>
      </c>
      <c r="B422" s="63" t="s">
        <v>443</v>
      </c>
      <c r="C422" s="43" t="s">
        <v>490</v>
      </c>
      <c r="D422" s="43" t="s">
        <v>9</v>
      </c>
      <c r="E422" s="43" t="s">
        <v>10</v>
      </c>
      <c r="F422" s="43">
        <v>-30.0</v>
      </c>
      <c r="G422" s="86" t="s">
        <v>330</v>
      </c>
      <c r="H422" s="62"/>
    </row>
    <row r="423" hidden="1">
      <c r="A423" s="81">
        <v>45490.0</v>
      </c>
      <c r="B423" s="63" t="s">
        <v>443</v>
      </c>
      <c r="C423" s="43" t="s">
        <v>151</v>
      </c>
      <c r="D423" s="43" t="s">
        <v>13</v>
      </c>
      <c r="E423" s="43" t="s">
        <v>10</v>
      </c>
      <c r="F423" s="43">
        <v>-7.5</v>
      </c>
      <c r="G423" s="86" t="s">
        <v>330</v>
      </c>
      <c r="H423" s="62"/>
    </row>
    <row r="424" hidden="1">
      <c r="A424" s="81">
        <v>45491.0</v>
      </c>
      <c r="B424" s="63" t="s">
        <v>443</v>
      </c>
      <c r="C424" s="43" t="s">
        <v>546</v>
      </c>
      <c r="D424" s="43" t="s">
        <v>78</v>
      </c>
      <c r="E424" s="43" t="s">
        <v>28</v>
      </c>
      <c r="F424" s="43">
        <v>-2.0</v>
      </c>
      <c r="G424" s="86" t="s">
        <v>330</v>
      </c>
      <c r="H424" s="62"/>
    </row>
    <row r="425" hidden="1">
      <c r="A425" s="81">
        <v>45491.0</v>
      </c>
      <c r="B425" s="63" t="s">
        <v>443</v>
      </c>
      <c r="C425" s="43" t="s">
        <v>48</v>
      </c>
      <c r="D425" s="43" t="s">
        <v>9</v>
      </c>
      <c r="E425" s="43" t="s">
        <v>28</v>
      </c>
      <c r="F425" s="43">
        <v>-20.8</v>
      </c>
      <c r="G425" s="86" t="s">
        <v>330</v>
      </c>
      <c r="H425" s="62"/>
    </row>
    <row r="426" hidden="1">
      <c r="A426" s="81">
        <v>45491.0</v>
      </c>
      <c r="B426" s="63" t="s">
        <v>443</v>
      </c>
      <c r="C426" s="43" t="s">
        <v>48</v>
      </c>
      <c r="D426" s="43" t="s">
        <v>9</v>
      </c>
      <c r="E426" s="43" t="s">
        <v>28</v>
      </c>
      <c r="F426" s="43">
        <v>-12.66</v>
      </c>
      <c r="G426" s="86" t="s">
        <v>330</v>
      </c>
      <c r="H426" s="62"/>
    </row>
    <row r="427" hidden="1">
      <c r="A427" s="81">
        <v>45491.0</v>
      </c>
      <c r="B427" s="63" t="s">
        <v>443</v>
      </c>
      <c r="C427" s="43" t="s">
        <v>140</v>
      </c>
      <c r="D427" s="43" t="s">
        <v>13</v>
      </c>
      <c r="E427" s="43" t="s">
        <v>10</v>
      </c>
      <c r="F427" s="43">
        <v>-11.8</v>
      </c>
      <c r="G427" s="86" t="s">
        <v>330</v>
      </c>
      <c r="H427" s="62"/>
    </row>
    <row r="428" hidden="1">
      <c r="A428" s="9">
        <v>45493.0</v>
      </c>
      <c r="B428" s="72" t="s">
        <v>443</v>
      </c>
      <c r="C428" s="43" t="s">
        <v>75</v>
      </c>
      <c r="D428" s="43" t="s">
        <v>76</v>
      </c>
      <c r="E428" s="43" t="s">
        <v>28</v>
      </c>
      <c r="F428" s="43">
        <v>-27.9</v>
      </c>
      <c r="G428" s="44" t="s">
        <v>330</v>
      </c>
      <c r="H428" s="62"/>
    </row>
    <row r="429" hidden="1">
      <c r="A429" s="9">
        <v>45493.0</v>
      </c>
      <c r="B429" s="72" t="s">
        <v>443</v>
      </c>
      <c r="C429" s="43" t="s">
        <v>48</v>
      </c>
      <c r="D429" s="43" t="s">
        <v>9</v>
      </c>
      <c r="E429" s="45" t="s">
        <v>28</v>
      </c>
      <c r="F429" s="43">
        <v>-10.22</v>
      </c>
      <c r="G429" s="44" t="s">
        <v>330</v>
      </c>
      <c r="H429" s="62"/>
    </row>
    <row r="430" hidden="1">
      <c r="A430" s="81">
        <v>45493.0</v>
      </c>
      <c r="B430" s="63" t="s">
        <v>443</v>
      </c>
      <c r="C430" s="43" t="s">
        <v>29</v>
      </c>
      <c r="D430" s="43" t="s">
        <v>19</v>
      </c>
      <c r="E430" s="43" t="s">
        <v>10</v>
      </c>
      <c r="F430" s="43">
        <v>-66.7</v>
      </c>
      <c r="G430" s="86" t="s">
        <v>330</v>
      </c>
      <c r="H430" s="62"/>
    </row>
    <row r="431" hidden="1">
      <c r="A431" s="81">
        <v>45494.0</v>
      </c>
      <c r="B431" s="63" t="s">
        <v>443</v>
      </c>
      <c r="C431" s="43" t="s">
        <v>610</v>
      </c>
      <c r="D431" s="43" t="s">
        <v>13</v>
      </c>
      <c r="E431" s="63" t="s">
        <v>10</v>
      </c>
      <c r="F431" s="43">
        <v>-61.8</v>
      </c>
      <c r="G431" s="44" t="s">
        <v>330</v>
      </c>
      <c r="H431" s="62"/>
    </row>
    <row r="432" hidden="1">
      <c r="A432" s="81">
        <v>45495.0</v>
      </c>
      <c r="B432" s="63" t="s">
        <v>443</v>
      </c>
      <c r="C432" s="43" t="s">
        <v>32</v>
      </c>
      <c r="D432" s="43" t="s">
        <v>19</v>
      </c>
      <c r="E432" s="43" t="s">
        <v>10</v>
      </c>
      <c r="F432" s="43">
        <v>-56.52</v>
      </c>
      <c r="G432" s="44" t="s">
        <v>330</v>
      </c>
      <c r="H432" s="62"/>
    </row>
    <row r="433" hidden="1">
      <c r="A433" s="9">
        <v>45502.0</v>
      </c>
      <c r="B433" s="72" t="s">
        <v>443</v>
      </c>
      <c r="C433" s="43" t="s">
        <v>611</v>
      </c>
      <c r="D433" s="43" t="s">
        <v>50</v>
      </c>
      <c r="E433" s="45" t="s">
        <v>10</v>
      </c>
      <c r="F433" s="43">
        <v>-187.2</v>
      </c>
      <c r="G433" s="44" t="s">
        <v>330</v>
      </c>
      <c r="H433" s="62"/>
    </row>
    <row r="434" hidden="1">
      <c r="A434" s="81">
        <v>45506.0</v>
      </c>
      <c r="B434" s="63" t="s">
        <v>443</v>
      </c>
      <c r="C434" s="63" t="s">
        <v>15</v>
      </c>
      <c r="D434" s="63" t="s">
        <v>16</v>
      </c>
      <c r="E434" s="43" t="s">
        <v>17</v>
      </c>
      <c r="F434" s="63">
        <f> SUM( INDIRECT("$G"&amp;MATCH($G434, $G$1:$G907, 0)) : INDIRECT("$F"&amp;ROW() - 1) ) * -1</f>
        <v>2287.98</v>
      </c>
      <c r="G434" s="44" t="s">
        <v>330</v>
      </c>
      <c r="H434" s="64"/>
    </row>
    <row r="435" hidden="1">
      <c r="A435" s="15"/>
      <c r="B435" s="15"/>
      <c r="C435" s="15"/>
      <c r="D435" s="15"/>
      <c r="E435" s="15"/>
      <c r="F435" s="15"/>
      <c r="G435" s="15"/>
    </row>
    <row r="436" hidden="1">
      <c r="A436" s="16"/>
      <c r="B436" s="16"/>
      <c r="C436" s="16"/>
      <c r="D436" s="16"/>
      <c r="E436" s="16"/>
      <c r="F436" s="16"/>
      <c r="G436" s="16"/>
    </row>
    <row r="437" hidden="1">
      <c r="A437" s="17"/>
      <c r="B437" s="17"/>
      <c r="C437" s="17"/>
      <c r="D437" s="17"/>
      <c r="E437" s="17"/>
      <c r="F437" s="17"/>
      <c r="G437" s="17"/>
    </row>
    <row r="438" hidden="1">
      <c r="A438" s="81">
        <v>45496.0</v>
      </c>
      <c r="B438" s="69" t="s">
        <v>443</v>
      </c>
      <c r="C438" s="43" t="s">
        <v>530</v>
      </c>
      <c r="D438" s="43" t="s">
        <v>78</v>
      </c>
      <c r="E438" s="45" t="s">
        <v>28</v>
      </c>
      <c r="F438" s="43">
        <v>-29.89</v>
      </c>
      <c r="G438" s="82" t="s">
        <v>335</v>
      </c>
      <c r="H438" s="61" t="s">
        <v>99</v>
      </c>
    </row>
    <row r="439" hidden="1">
      <c r="A439" s="81">
        <v>45498.0</v>
      </c>
      <c r="B439" s="63" t="s">
        <v>443</v>
      </c>
      <c r="C439" s="43" t="s">
        <v>151</v>
      </c>
      <c r="D439" s="43" t="s">
        <v>13</v>
      </c>
      <c r="E439" s="63" t="s">
        <v>10</v>
      </c>
      <c r="F439" s="43">
        <v>-9.0</v>
      </c>
      <c r="G439" s="82" t="s">
        <v>335</v>
      </c>
      <c r="H439" s="62"/>
    </row>
    <row r="440" hidden="1">
      <c r="A440" s="81">
        <v>45499.0</v>
      </c>
      <c r="B440" s="72" t="s">
        <v>443</v>
      </c>
      <c r="C440" s="43" t="s">
        <v>140</v>
      </c>
      <c r="D440" s="43" t="s">
        <v>13</v>
      </c>
      <c r="E440" s="63" t="s">
        <v>10</v>
      </c>
      <c r="F440" s="43">
        <v>-11.45</v>
      </c>
      <c r="G440" s="82" t="s">
        <v>335</v>
      </c>
      <c r="H440" s="62"/>
    </row>
    <row r="441" hidden="1">
      <c r="A441" s="81">
        <v>45499.0</v>
      </c>
      <c r="B441" s="72" t="s">
        <v>443</v>
      </c>
      <c r="C441" s="43" t="s">
        <v>612</v>
      </c>
      <c r="D441" s="43" t="s">
        <v>13</v>
      </c>
      <c r="E441" s="63" t="s">
        <v>10</v>
      </c>
      <c r="F441" s="43">
        <v>-21.23</v>
      </c>
      <c r="G441" s="82" t="s">
        <v>335</v>
      </c>
      <c r="H441" s="62"/>
    </row>
    <row r="442" hidden="1">
      <c r="A442" s="81">
        <v>45499.0</v>
      </c>
      <c r="B442" s="72" t="s">
        <v>443</v>
      </c>
      <c r="C442" s="43" t="s">
        <v>48</v>
      </c>
      <c r="D442" s="43" t="s">
        <v>9</v>
      </c>
      <c r="E442" s="43" t="s">
        <v>10</v>
      </c>
      <c r="F442" s="43">
        <v>-7.99</v>
      </c>
      <c r="G442" s="82" t="s">
        <v>335</v>
      </c>
      <c r="H442" s="62"/>
    </row>
    <row r="443" hidden="1">
      <c r="A443" s="81">
        <v>45499.0</v>
      </c>
      <c r="B443" s="72" t="s">
        <v>443</v>
      </c>
      <c r="C443" s="43" t="s">
        <v>613</v>
      </c>
      <c r="D443" s="43" t="s">
        <v>13</v>
      </c>
      <c r="E443" s="63" t="s">
        <v>10</v>
      </c>
      <c r="F443" s="43">
        <v>-93.06</v>
      </c>
      <c r="G443" s="82" t="s">
        <v>335</v>
      </c>
      <c r="H443" s="62"/>
    </row>
    <row r="444" hidden="1">
      <c r="A444" s="81">
        <v>45499.0</v>
      </c>
      <c r="B444" s="72" t="s">
        <v>443</v>
      </c>
      <c r="C444" s="43" t="s">
        <v>14</v>
      </c>
      <c r="D444" s="43" t="s">
        <v>9</v>
      </c>
      <c r="E444" s="43" t="s">
        <v>10</v>
      </c>
      <c r="F444" s="43">
        <v>-8.6</v>
      </c>
      <c r="G444" s="82" t="s">
        <v>335</v>
      </c>
      <c r="H444" s="62"/>
    </row>
    <row r="445" hidden="1">
      <c r="A445" s="81">
        <v>45500.0</v>
      </c>
      <c r="B445" s="72" t="s">
        <v>443</v>
      </c>
      <c r="C445" s="43" t="s">
        <v>614</v>
      </c>
      <c r="D445" s="43" t="s">
        <v>13</v>
      </c>
      <c r="E445" s="43" t="s">
        <v>28</v>
      </c>
      <c r="F445" s="43">
        <v>-21.82</v>
      </c>
      <c r="G445" s="82" t="s">
        <v>335</v>
      </c>
      <c r="H445" s="62"/>
    </row>
    <row r="446" hidden="1">
      <c r="A446" s="81">
        <v>45500.0</v>
      </c>
      <c r="B446" s="72" t="s">
        <v>443</v>
      </c>
      <c r="C446" s="43" t="s">
        <v>32</v>
      </c>
      <c r="D446" s="43" t="s">
        <v>19</v>
      </c>
      <c r="E446" s="43" t="s">
        <v>10</v>
      </c>
      <c r="F446" s="43">
        <v>-35.7</v>
      </c>
      <c r="G446" s="82" t="s">
        <v>335</v>
      </c>
      <c r="H446" s="62"/>
    </row>
    <row r="447" hidden="1">
      <c r="A447" s="81">
        <v>45501.0</v>
      </c>
      <c r="B447" s="72" t="s">
        <v>443</v>
      </c>
      <c r="C447" s="43" t="s">
        <v>455</v>
      </c>
      <c r="D447" s="43" t="s">
        <v>9</v>
      </c>
      <c r="E447" s="45" t="s">
        <v>10</v>
      </c>
      <c r="F447" s="43">
        <v>-4.3</v>
      </c>
      <c r="G447" s="82" t="s">
        <v>335</v>
      </c>
      <c r="H447" s="62"/>
    </row>
    <row r="448" hidden="1">
      <c r="A448" s="81">
        <v>45501.0</v>
      </c>
      <c r="B448" s="72" t="s">
        <v>443</v>
      </c>
      <c r="C448" s="43" t="s">
        <v>605</v>
      </c>
      <c r="D448" s="43" t="s">
        <v>13</v>
      </c>
      <c r="E448" s="43" t="s">
        <v>10</v>
      </c>
      <c r="F448" s="43">
        <v>-14.99</v>
      </c>
      <c r="G448" s="82" t="s">
        <v>335</v>
      </c>
      <c r="H448" s="62"/>
    </row>
    <row r="449" hidden="1">
      <c r="A449" s="81">
        <v>45501.0</v>
      </c>
      <c r="B449" s="72" t="s">
        <v>443</v>
      </c>
      <c r="C449" s="43" t="s">
        <v>33</v>
      </c>
      <c r="D449" s="43" t="s">
        <v>13</v>
      </c>
      <c r="E449" s="43" t="s">
        <v>10</v>
      </c>
      <c r="F449" s="43">
        <v>-5.99</v>
      </c>
      <c r="G449" s="82" t="s">
        <v>335</v>
      </c>
      <c r="H449" s="62"/>
    </row>
    <row r="450" hidden="1">
      <c r="A450" s="81">
        <v>45502.0</v>
      </c>
      <c r="B450" s="72" t="s">
        <v>443</v>
      </c>
      <c r="C450" s="43" t="s">
        <v>615</v>
      </c>
      <c r="D450" s="43" t="s">
        <v>78</v>
      </c>
      <c r="E450" s="43" t="s">
        <v>28</v>
      </c>
      <c r="F450" s="43">
        <v>-145.0</v>
      </c>
      <c r="G450" s="82" t="s">
        <v>335</v>
      </c>
      <c r="H450" s="62"/>
    </row>
    <row r="451" hidden="1">
      <c r="A451" s="81">
        <v>45502.0</v>
      </c>
      <c r="B451" s="72" t="s">
        <v>443</v>
      </c>
      <c r="C451" s="43" t="s">
        <v>616</v>
      </c>
      <c r="D451" s="43" t="s">
        <v>50</v>
      </c>
      <c r="E451" s="43" t="s">
        <v>226</v>
      </c>
      <c r="F451" s="43">
        <v>-27.93</v>
      </c>
      <c r="G451" s="82" t="s">
        <v>335</v>
      </c>
      <c r="H451" s="62"/>
    </row>
    <row r="452" hidden="1">
      <c r="A452" s="81">
        <v>45502.0</v>
      </c>
      <c r="B452" s="72" t="s">
        <v>443</v>
      </c>
      <c r="C452" s="43" t="s">
        <v>617</v>
      </c>
      <c r="D452" s="43" t="s">
        <v>50</v>
      </c>
      <c r="E452" s="43" t="s">
        <v>226</v>
      </c>
      <c r="F452" s="43">
        <v>-204.01</v>
      </c>
      <c r="G452" s="82" t="s">
        <v>335</v>
      </c>
      <c r="H452" s="62"/>
    </row>
    <row r="453" hidden="1">
      <c r="A453" s="81">
        <v>45502.0</v>
      </c>
      <c r="B453" s="72" t="s">
        <v>443</v>
      </c>
      <c r="C453" s="43" t="s">
        <v>618</v>
      </c>
      <c r="D453" s="43" t="s">
        <v>9</v>
      </c>
      <c r="E453" s="43" t="s">
        <v>10</v>
      </c>
      <c r="F453" s="43">
        <v>-40.0</v>
      </c>
      <c r="G453" s="82" t="s">
        <v>335</v>
      </c>
      <c r="H453" s="62"/>
    </row>
    <row r="454" hidden="1">
      <c r="A454" s="81">
        <v>45503.0</v>
      </c>
      <c r="B454" s="72" t="s">
        <v>443</v>
      </c>
      <c r="C454" s="43" t="s">
        <v>32</v>
      </c>
      <c r="D454" s="43" t="s">
        <v>19</v>
      </c>
      <c r="E454" s="43" t="s">
        <v>10</v>
      </c>
      <c r="F454" s="43">
        <v>-53.37</v>
      </c>
      <c r="G454" s="82" t="s">
        <v>335</v>
      </c>
      <c r="H454" s="62"/>
    </row>
    <row r="455" hidden="1">
      <c r="A455" s="81">
        <v>45503.0</v>
      </c>
      <c r="B455" s="72" t="s">
        <v>443</v>
      </c>
      <c r="C455" s="43" t="s">
        <v>140</v>
      </c>
      <c r="D455" s="43" t="s">
        <v>13</v>
      </c>
      <c r="E455" s="43" t="s">
        <v>10</v>
      </c>
      <c r="F455" s="43">
        <v>-12.75</v>
      </c>
      <c r="G455" s="82" t="s">
        <v>335</v>
      </c>
      <c r="H455" s="62"/>
    </row>
    <row r="456" hidden="1">
      <c r="A456" s="81">
        <v>45504.0</v>
      </c>
      <c r="B456" s="72" t="s">
        <v>443</v>
      </c>
      <c r="C456" s="43" t="s">
        <v>151</v>
      </c>
      <c r="D456" s="43" t="s">
        <v>13</v>
      </c>
      <c r="E456" s="43" t="s">
        <v>10</v>
      </c>
      <c r="F456" s="43">
        <v>-7.0</v>
      </c>
      <c r="G456" s="82" t="s">
        <v>335</v>
      </c>
      <c r="H456" s="62"/>
    </row>
    <row r="457" hidden="1">
      <c r="A457" s="81">
        <v>45505.0</v>
      </c>
      <c r="B457" s="72" t="s">
        <v>443</v>
      </c>
      <c r="C457" s="43" t="s">
        <v>619</v>
      </c>
      <c r="D457" s="43" t="s">
        <v>76</v>
      </c>
      <c r="E457" s="43" t="s">
        <v>10</v>
      </c>
      <c r="F457" s="43">
        <v>-147.55</v>
      </c>
      <c r="G457" s="82" t="s">
        <v>335</v>
      </c>
      <c r="H457" s="62"/>
    </row>
    <row r="458" hidden="1">
      <c r="A458" s="81">
        <v>45506.0</v>
      </c>
      <c r="B458" s="63" t="s">
        <v>443</v>
      </c>
      <c r="C458" s="79" t="s">
        <v>620</v>
      </c>
      <c r="D458" s="79" t="s">
        <v>494</v>
      </c>
      <c r="E458" s="79" t="s">
        <v>28</v>
      </c>
      <c r="F458" s="39">
        <v>-108.2</v>
      </c>
      <c r="G458" s="82" t="s">
        <v>335</v>
      </c>
      <c r="H458" s="62"/>
    </row>
    <row r="459" hidden="1">
      <c r="A459" s="81">
        <v>45507.0</v>
      </c>
      <c r="B459" s="63" t="s">
        <v>443</v>
      </c>
      <c r="C459" s="43" t="s">
        <v>621</v>
      </c>
      <c r="D459" s="43" t="s">
        <v>78</v>
      </c>
      <c r="E459" s="43" t="s">
        <v>10</v>
      </c>
      <c r="F459" s="43">
        <v>-24.0</v>
      </c>
      <c r="G459" s="82" t="s">
        <v>335</v>
      </c>
      <c r="H459" s="62"/>
    </row>
    <row r="460" hidden="1">
      <c r="A460" s="81">
        <v>45507.0</v>
      </c>
      <c r="B460" s="63" t="s">
        <v>443</v>
      </c>
      <c r="C460" s="43" t="s">
        <v>495</v>
      </c>
      <c r="D460" s="43" t="s">
        <v>13</v>
      </c>
      <c r="E460" s="43" t="s">
        <v>10</v>
      </c>
      <c r="F460" s="43">
        <v>-8.5</v>
      </c>
      <c r="G460" s="82" t="s">
        <v>335</v>
      </c>
      <c r="H460" s="62"/>
    </row>
    <row r="461" hidden="1">
      <c r="A461" s="81">
        <v>45507.0</v>
      </c>
      <c r="B461" s="63" t="s">
        <v>443</v>
      </c>
      <c r="C461" s="43" t="s">
        <v>622</v>
      </c>
      <c r="D461" s="43" t="s">
        <v>13</v>
      </c>
      <c r="E461" s="43" t="s">
        <v>28</v>
      </c>
      <c r="F461" s="43">
        <v>-20.19</v>
      </c>
      <c r="G461" s="82" t="s">
        <v>335</v>
      </c>
      <c r="H461" s="62"/>
    </row>
    <row r="462" hidden="1">
      <c r="A462" s="81">
        <v>45508.0</v>
      </c>
      <c r="B462" s="63" t="s">
        <v>443</v>
      </c>
      <c r="C462" s="43" t="s">
        <v>455</v>
      </c>
      <c r="D462" s="63" t="s">
        <v>9</v>
      </c>
      <c r="E462" s="63" t="s">
        <v>10</v>
      </c>
      <c r="F462" s="43">
        <v>-4.3</v>
      </c>
      <c r="G462" s="82" t="s">
        <v>335</v>
      </c>
      <c r="H462" s="62"/>
    </row>
    <row r="463" hidden="1">
      <c r="A463" s="81">
        <v>45508.0</v>
      </c>
      <c r="B463" s="63" t="s">
        <v>443</v>
      </c>
      <c r="C463" s="43" t="s">
        <v>48</v>
      </c>
      <c r="D463" s="63" t="s">
        <v>9</v>
      </c>
      <c r="E463" s="63" t="s">
        <v>10</v>
      </c>
      <c r="F463" s="43">
        <v>-28.59</v>
      </c>
      <c r="G463" s="82" t="s">
        <v>335</v>
      </c>
      <c r="H463" s="62"/>
    </row>
    <row r="464" hidden="1">
      <c r="A464" s="81">
        <v>45509.0</v>
      </c>
      <c r="B464" s="63" t="s">
        <v>443</v>
      </c>
      <c r="C464" s="43" t="s">
        <v>623</v>
      </c>
      <c r="D464" s="43" t="s">
        <v>13</v>
      </c>
      <c r="E464" s="43" t="s">
        <v>10</v>
      </c>
      <c r="F464" s="43">
        <v>-18.0</v>
      </c>
      <c r="G464" s="82" t="s">
        <v>335</v>
      </c>
      <c r="H464" s="62"/>
    </row>
    <row r="465" hidden="1">
      <c r="A465" s="81">
        <v>45509.0</v>
      </c>
      <c r="B465" s="63" t="s">
        <v>443</v>
      </c>
      <c r="C465" s="43" t="s">
        <v>624</v>
      </c>
      <c r="D465" s="43" t="s">
        <v>13</v>
      </c>
      <c r="E465" s="43" t="s">
        <v>10</v>
      </c>
      <c r="F465" s="43">
        <v>-4.0</v>
      </c>
      <c r="G465" s="82" t="s">
        <v>335</v>
      </c>
      <c r="H465" s="62"/>
    </row>
    <row r="466" hidden="1">
      <c r="A466" s="81">
        <v>45510.0</v>
      </c>
      <c r="B466" s="63" t="s">
        <v>443</v>
      </c>
      <c r="C466" s="43" t="s">
        <v>625</v>
      </c>
      <c r="D466" s="43" t="s">
        <v>602</v>
      </c>
      <c r="E466" s="43" t="s">
        <v>603</v>
      </c>
      <c r="F466" s="43">
        <v>-40.0</v>
      </c>
      <c r="G466" s="82" t="s">
        <v>335</v>
      </c>
      <c r="H466" s="62"/>
    </row>
    <row r="467" hidden="1">
      <c r="A467" s="81">
        <v>45511.0</v>
      </c>
      <c r="B467" s="63" t="s">
        <v>443</v>
      </c>
      <c r="C467" s="43" t="s">
        <v>626</v>
      </c>
      <c r="D467" s="43" t="s">
        <v>78</v>
      </c>
      <c r="E467" s="39" t="s">
        <v>28</v>
      </c>
      <c r="F467" s="43">
        <v>-25.78</v>
      </c>
      <c r="G467" s="82" t="s">
        <v>335</v>
      </c>
      <c r="H467" s="62"/>
    </row>
    <row r="468" hidden="1">
      <c r="A468" s="81">
        <v>45512.0</v>
      </c>
      <c r="B468" s="63" t="s">
        <v>443</v>
      </c>
      <c r="C468" s="43" t="s">
        <v>627</v>
      </c>
      <c r="D468" s="43" t="s">
        <v>599</v>
      </c>
      <c r="E468" s="39" t="s">
        <v>600</v>
      </c>
      <c r="F468" s="43">
        <v>-170.0</v>
      </c>
      <c r="G468" s="82" t="s">
        <v>335</v>
      </c>
      <c r="H468" s="62"/>
    </row>
    <row r="469" hidden="1">
      <c r="A469" s="81">
        <v>45512.0</v>
      </c>
      <c r="B469" s="63" t="s">
        <v>443</v>
      </c>
      <c r="C469" s="43" t="s">
        <v>140</v>
      </c>
      <c r="D469" s="43" t="s">
        <v>13</v>
      </c>
      <c r="E469" s="39" t="s">
        <v>10</v>
      </c>
      <c r="F469" s="43">
        <v>-19.23</v>
      </c>
      <c r="G469" s="82" t="s">
        <v>335</v>
      </c>
      <c r="H469" s="62"/>
    </row>
    <row r="470" hidden="1">
      <c r="A470" s="81">
        <v>45513.0</v>
      </c>
      <c r="B470" s="63" t="s">
        <v>443</v>
      </c>
      <c r="C470" s="43" t="s">
        <v>628</v>
      </c>
      <c r="D470" s="43" t="s">
        <v>602</v>
      </c>
      <c r="E470" s="43" t="s">
        <v>603</v>
      </c>
      <c r="F470" s="43">
        <v>-96.32</v>
      </c>
      <c r="G470" s="82" t="s">
        <v>335</v>
      </c>
      <c r="H470" s="62"/>
    </row>
    <row r="471" hidden="1">
      <c r="A471" s="81">
        <v>45513.0</v>
      </c>
      <c r="B471" s="63" t="s">
        <v>443</v>
      </c>
      <c r="C471" s="43" t="s">
        <v>147</v>
      </c>
      <c r="D471" s="43" t="s">
        <v>13</v>
      </c>
      <c r="E471" s="43" t="s">
        <v>10</v>
      </c>
      <c r="F471" s="43">
        <v>-18.0</v>
      </c>
      <c r="G471" s="82" t="s">
        <v>335</v>
      </c>
      <c r="H471" s="62"/>
    </row>
    <row r="472" hidden="1">
      <c r="A472" s="81">
        <v>45513.0</v>
      </c>
      <c r="B472" s="63" t="s">
        <v>443</v>
      </c>
      <c r="C472" s="43" t="s">
        <v>629</v>
      </c>
      <c r="D472" s="43" t="s">
        <v>13</v>
      </c>
      <c r="E472" s="43" t="s">
        <v>10</v>
      </c>
      <c r="F472" s="43">
        <v>-41.0</v>
      </c>
      <c r="G472" s="82" t="s">
        <v>335</v>
      </c>
      <c r="H472" s="62"/>
    </row>
    <row r="473" hidden="1">
      <c r="A473" s="81">
        <v>45515.0</v>
      </c>
      <c r="B473" s="63" t="s">
        <v>443</v>
      </c>
      <c r="C473" s="43" t="s">
        <v>48</v>
      </c>
      <c r="D473" s="63" t="s">
        <v>9</v>
      </c>
      <c r="E473" s="63" t="s">
        <v>10</v>
      </c>
      <c r="F473" s="43">
        <v>-30.29</v>
      </c>
      <c r="G473" s="44" t="s">
        <v>335</v>
      </c>
      <c r="H473" s="62"/>
    </row>
    <row r="474" hidden="1">
      <c r="A474" s="81">
        <v>45515.0</v>
      </c>
      <c r="B474" s="63" t="s">
        <v>443</v>
      </c>
      <c r="C474" s="43" t="s">
        <v>630</v>
      </c>
      <c r="D474" s="43" t="s">
        <v>78</v>
      </c>
      <c r="E474" s="43" t="s">
        <v>28</v>
      </c>
      <c r="F474" s="43">
        <v>-18.64</v>
      </c>
      <c r="G474" s="44" t="s">
        <v>335</v>
      </c>
      <c r="H474" s="62"/>
    </row>
    <row r="475" hidden="1">
      <c r="A475" s="84">
        <v>45517.0</v>
      </c>
      <c r="B475" s="63" t="s">
        <v>443</v>
      </c>
      <c r="C475" s="63" t="s">
        <v>504</v>
      </c>
      <c r="D475" s="63" t="s">
        <v>76</v>
      </c>
      <c r="E475" s="43" t="s">
        <v>28</v>
      </c>
      <c r="F475" s="63">
        <v>-7.99</v>
      </c>
      <c r="G475" s="86" t="s">
        <v>335</v>
      </c>
      <c r="H475" s="62"/>
    </row>
    <row r="476" hidden="1">
      <c r="A476" s="84">
        <v>45518.0</v>
      </c>
      <c r="B476" s="63" t="s">
        <v>443</v>
      </c>
      <c r="C476" s="43" t="s">
        <v>631</v>
      </c>
      <c r="D476" s="43" t="s">
        <v>13</v>
      </c>
      <c r="E476" s="43" t="s">
        <v>10</v>
      </c>
      <c r="F476" s="43">
        <v>-38.0</v>
      </c>
      <c r="G476" s="86" t="s">
        <v>335</v>
      </c>
      <c r="H476" s="62"/>
    </row>
    <row r="477" hidden="1">
      <c r="A477" s="81">
        <v>45520.0</v>
      </c>
      <c r="B477" s="63" t="s">
        <v>443</v>
      </c>
      <c r="C477" s="43" t="s">
        <v>48</v>
      </c>
      <c r="D477" s="43" t="s">
        <v>9</v>
      </c>
      <c r="E477" s="43" t="s">
        <v>10</v>
      </c>
      <c r="F477" s="43">
        <v>-23.44</v>
      </c>
      <c r="G477" s="86" t="s">
        <v>335</v>
      </c>
      <c r="H477" s="62"/>
    </row>
    <row r="478" hidden="1">
      <c r="A478" s="9">
        <v>45524.0</v>
      </c>
      <c r="B478" s="72" t="s">
        <v>443</v>
      </c>
      <c r="C478" s="43" t="s">
        <v>75</v>
      </c>
      <c r="D478" s="43" t="s">
        <v>76</v>
      </c>
      <c r="E478" s="43" t="s">
        <v>10</v>
      </c>
      <c r="F478" s="43">
        <v>-27.9</v>
      </c>
      <c r="G478" s="44" t="s">
        <v>335</v>
      </c>
      <c r="H478" s="62"/>
    </row>
    <row r="479" hidden="1">
      <c r="A479" s="9">
        <v>45524.0</v>
      </c>
      <c r="B479" s="72" t="s">
        <v>443</v>
      </c>
      <c r="C479" s="43" t="s">
        <v>632</v>
      </c>
      <c r="D479" s="43" t="s">
        <v>13</v>
      </c>
      <c r="E479" s="45" t="s">
        <v>10</v>
      </c>
      <c r="F479" s="43">
        <v>-25.0</v>
      </c>
      <c r="G479" s="44" t="s">
        <v>335</v>
      </c>
      <c r="H479" s="62"/>
    </row>
    <row r="480" hidden="1">
      <c r="A480" s="9">
        <v>45526.0</v>
      </c>
      <c r="B480" s="72" t="s">
        <v>443</v>
      </c>
      <c r="C480" s="43" t="s">
        <v>140</v>
      </c>
      <c r="D480" s="43" t="s">
        <v>13</v>
      </c>
      <c r="E480" s="45" t="s">
        <v>10</v>
      </c>
      <c r="F480" s="43">
        <v>-18.3</v>
      </c>
      <c r="G480" s="44" t="s">
        <v>335</v>
      </c>
      <c r="H480" s="62"/>
    </row>
    <row r="481" hidden="1">
      <c r="A481" s="9">
        <v>45533.0</v>
      </c>
      <c r="B481" s="72" t="s">
        <v>443</v>
      </c>
      <c r="C481" s="43" t="s">
        <v>633</v>
      </c>
      <c r="D481" s="43" t="s">
        <v>50</v>
      </c>
      <c r="E481" s="45" t="s">
        <v>10</v>
      </c>
      <c r="F481" s="43">
        <v>-187.2</v>
      </c>
      <c r="G481" s="44" t="s">
        <v>335</v>
      </c>
      <c r="H481" s="62"/>
    </row>
    <row r="482" hidden="1">
      <c r="A482" s="81">
        <v>45537.0</v>
      </c>
      <c r="B482" s="87" t="s">
        <v>443</v>
      </c>
      <c r="C482" s="63" t="s">
        <v>15</v>
      </c>
      <c r="D482" s="63" t="s">
        <v>16</v>
      </c>
      <c r="E482" s="43" t="s">
        <v>17</v>
      </c>
      <c r="F482" s="63">
        <f> SUM( INDIRECT("$G"&amp;MATCH($G482, $G$1:$G907, 0)) : INDIRECT("$F"&amp;ROW() - 1) ) * -1</f>
        <v>1904.5</v>
      </c>
      <c r="G482" s="44" t="s">
        <v>335</v>
      </c>
      <c r="H482" s="64"/>
    </row>
    <row r="483" hidden="1">
      <c r="A483" s="15"/>
      <c r="B483" s="15"/>
      <c r="C483" s="15"/>
      <c r="D483" s="15"/>
      <c r="E483" s="15"/>
      <c r="F483" s="15"/>
      <c r="G483" s="15"/>
    </row>
    <row r="484" hidden="1">
      <c r="A484" s="16"/>
      <c r="B484" s="16"/>
      <c r="C484" s="16"/>
      <c r="D484" s="16"/>
      <c r="E484" s="16"/>
      <c r="F484" s="16"/>
      <c r="G484" s="16"/>
    </row>
    <row r="485" hidden="1">
      <c r="A485" s="17"/>
      <c r="B485" s="17"/>
      <c r="C485" s="17"/>
      <c r="D485" s="17"/>
      <c r="E485" s="17"/>
      <c r="F485" s="17"/>
      <c r="G485" s="17"/>
    </row>
    <row r="486" hidden="1">
      <c r="A486" s="81">
        <v>45527.0</v>
      </c>
      <c r="B486" s="69" t="s">
        <v>443</v>
      </c>
      <c r="C486" s="43" t="s">
        <v>530</v>
      </c>
      <c r="D486" s="43" t="s">
        <v>78</v>
      </c>
      <c r="E486" s="45" t="s">
        <v>28</v>
      </c>
      <c r="F486" s="43">
        <v>-32.52</v>
      </c>
      <c r="G486" s="82" t="s">
        <v>339</v>
      </c>
      <c r="H486" s="61" t="s">
        <v>107</v>
      </c>
    </row>
    <row r="487" hidden="1">
      <c r="A487" s="81">
        <v>45529.0</v>
      </c>
      <c r="B487" s="72" t="s">
        <v>443</v>
      </c>
      <c r="C487" s="43" t="s">
        <v>634</v>
      </c>
      <c r="D487" s="43" t="s">
        <v>50</v>
      </c>
      <c r="E487" s="43" t="s">
        <v>28</v>
      </c>
      <c r="F487" s="43">
        <v>-83.76</v>
      </c>
      <c r="G487" s="82" t="s">
        <v>339</v>
      </c>
      <c r="H487" s="62"/>
    </row>
    <row r="488" hidden="1">
      <c r="A488" s="81">
        <v>45529.0</v>
      </c>
      <c r="B488" s="72" t="s">
        <v>443</v>
      </c>
      <c r="C488" s="43" t="s">
        <v>635</v>
      </c>
      <c r="D488" s="43" t="s">
        <v>13</v>
      </c>
      <c r="E488" s="45" t="s">
        <v>10</v>
      </c>
      <c r="F488" s="43">
        <v>-41.67</v>
      </c>
      <c r="G488" s="82" t="s">
        <v>339</v>
      </c>
      <c r="H488" s="62"/>
    </row>
    <row r="489" hidden="1">
      <c r="A489" s="81">
        <v>45529.0</v>
      </c>
      <c r="B489" s="72" t="s">
        <v>443</v>
      </c>
      <c r="C489" s="43" t="s">
        <v>151</v>
      </c>
      <c r="D489" s="43" t="s">
        <v>13</v>
      </c>
      <c r="E489" s="45" t="s">
        <v>10</v>
      </c>
      <c r="F489" s="43">
        <v>-11.0</v>
      </c>
      <c r="G489" s="82" t="s">
        <v>339</v>
      </c>
      <c r="H489" s="62"/>
    </row>
    <row r="490" hidden="1">
      <c r="A490" s="81">
        <v>45530.0</v>
      </c>
      <c r="B490" s="72" t="s">
        <v>443</v>
      </c>
      <c r="C490" s="43" t="s">
        <v>140</v>
      </c>
      <c r="D490" s="43" t="s">
        <v>13</v>
      </c>
      <c r="E490" s="45" t="s">
        <v>10</v>
      </c>
      <c r="F490" s="43">
        <v>-21.15</v>
      </c>
      <c r="G490" s="82" t="s">
        <v>339</v>
      </c>
      <c r="H490" s="62"/>
    </row>
    <row r="491" hidden="1">
      <c r="A491" s="81">
        <v>45530.0</v>
      </c>
      <c r="B491" s="72" t="s">
        <v>443</v>
      </c>
      <c r="C491" s="43" t="s">
        <v>147</v>
      </c>
      <c r="D491" s="43" t="s">
        <v>13</v>
      </c>
      <c r="E491" s="45" t="s">
        <v>10</v>
      </c>
      <c r="F491" s="43">
        <v>-20.99</v>
      </c>
      <c r="G491" s="82" t="s">
        <v>339</v>
      </c>
      <c r="H491" s="62"/>
    </row>
    <row r="492" hidden="1">
      <c r="A492" s="81">
        <v>45530.0</v>
      </c>
      <c r="B492" s="72" t="s">
        <v>443</v>
      </c>
      <c r="C492" s="43" t="s">
        <v>636</v>
      </c>
      <c r="D492" s="43" t="s">
        <v>78</v>
      </c>
      <c r="E492" s="45" t="s">
        <v>28</v>
      </c>
      <c r="F492" s="43">
        <v>-21.36</v>
      </c>
      <c r="G492" s="82" t="s">
        <v>339</v>
      </c>
      <c r="H492" s="62"/>
    </row>
    <row r="493" hidden="1">
      <c r="A493" s="81">
        <v>45530.0</v>
      </c>
      <c r="B493" s="72" t="s">
        <v>443</v>
      </c>
      <c r="C493" s="43" t="s">
        <v>637</v>
      </c>
      <c r="D493" s="43" t="s">
        <v>78</v>
      </c>
      <c r="E493" s="45" t="s">
        <v>28</v>
      </c>
      <c r="F493" s="43">
        <v>-36.2</v>
      </c>
      <c r="G493" s="82" t="s">
        <v>339</v>
      </c>
      <c r="H493" s="62"/>
    </row>
    <row r="494" hidden="1">
      <c r="A494" s="81">
        <v>45531.0</v>
      </c>
      <c r="B494" s="72" t="s">
        <v>443</v>
      </c>
      <c r="C494" s="43" t="s">
        <v>638</v>
      </c>
      <c r="D494" s="43" t="s">
        <v>78</v>
      </c>
      <c r="E494" s="45" t="s">
        <v>28</v>
      </c>
      <c r="F494" s="43">
        <v>-12.0</v>
      </c>
      <c r="G494" s="82" t="s">
        <v>339</v>
      </c>
      <c r="H494" s="62"/>
    </row>
    <row r="495" hidden="1">
      <c r="A495" s="81">
        <v>45531.0</v>
      </c>
      <c r="B495" s="72" t="s">
        <v>443</v>
      </c>
      <c r="C495" s="43" t="s">
        <v>32</v>
      </c>
      <c r="D495" s="43" t="s">
        <v>19</v>
      </c>
      <c r="E495" s="45" t="s">
        <v>10</v>
      </c>
      <c r="F495" s="43">
        <v>-21.8</v>
      </c>
      <c r="G495" s="82" t="s">
        <v>339</v>
      </c>
      <c r="H495" s="62"/>
    </row>
    <row r="496" hidden="1">
      <c r="A496" s="81">
        <v>45533.0</v>
      </c>
      <c r="B496" s="72" t="s">
        <v>443</v>
      </c>
      <c r="C496" s="43" t="s">
        <v>639</v>
      </c>
      <c r="D496" s="43" t="s">
        <v>78</v>
      </c>
      <c r="E496" s="43" t="s">
        <v>28</v>
      </c>
      <c r="F496" s="43">
        <v>-145.0</v>
      </c>
      <c r="G496" s="82" t="s">
        <v>339</v>
      </c>
      <c r="H496" s="62"/>
    </row>
    <row r="497" hidden="1">
      <c r="A497" s="81">
        <v>45533.0</v>
      </c>
      <c r="B497" s="72" t="s">
        <v>443</v>
      </c>
      <c r="C497" s="43" t="s">
        <v>140</v>
      </c>
      <c r="D497" s="43" t="s">
        <v>13</v>
      </c>
      <c r="E497" s="43" t="s">
        <v>10</v>
      </c>
      <c r="F497" s="43">
        <v>-15.74</v>
      </c>
      <c r="G497" s="82" t="s">
        <v>339</v>
      </c>
      <c r="H497" s="62"/>
    </row>
    <row r="498" hidden="1">
      <c r="A498" s="81">
        <v>45533.0</v>
      </c>
      <c r="B498" s="72" t="s">
        <v>443</v>
      </c>
      <c r="C498" s="43" t="s">
        <v>510</v>
      </c>
      <c r="D498" s="43" t="s">
        <v>13</v>
      </c>
      <c r="E498" s="43" t="s">
        <v>10</v>
      </c>
      <c r="F498" s="43">
        <v>-23.15</v>
      </c>
      <c r="G498" s="82" t="s">
        <v>339</v>
      </c>
      <c r="H498" s="62"/>
    </row>
    <row r="499" hidden="1">
      <c r="A499" s="81">
        <v>45535.0</v>
      </c>
      <c r="B499" s="72" t="s">
        <v>443</v>
      </c>
      <c r="C499" s="43" t="s">
        <v>455</v>
      </c>
      <c r="D499" s="43" t="s">
        <v>9</v>
      </c>
      <c r="E499" s="43" t="s">
        <v>10</v>
      </c>
      <c r="F499" s="43">
        <v>-4.3</v>
      </c>
      <c r="G499" s="82" t="s">
        <v>339</v>
      </c>
      <c r="H499" s="62"/>
    </row>
    <row r="500" hidden="1">
      <c r="A500" s="81">
        <v>45536.0</v>
      </c>
      <c r="B500" s="72" t="s">
        <v>443</v>
      </c>
      <c r="C500" s="43" t="s">
        <v>640</v>
      </c>
      <c r="D500" s="43" t="s">
        <v>76</v>
      </c>
      <c r="E500" s="43" t="s">
        <v>10</v>
      </c>
      <c r="F500" s="43">
        <v>-147.55</v>
      </c>
      <c r="G500" s="82" t="s">
        <v>339</v>
      </c>
      <c r="H500" s="62"/>
    </row>
    <row r="501" hidden="1">
      <c r="A501" s="81">
        <v>45536.0</v>
      </c>
      <c r="B501" s="72" t="s">
        <v>443</v>
      </c>
      <c r="C501" s="43" t="s">
        <v>549</v>
      </c>
      <c r="D501" s="43" t="s">
        <v>9</v>
      </c>
      <c r="E501" s="43" t="s">
        <v>10</v>
      </c>
      <c r="F501" s="43">
        <v>-40.0</v>
      </c>
      <c r="G501" s="82" t="s">
        <v>339</v>
      </c>
      <c r="H501" s="62"/>
    </row>
    <row r="502" hidden="1">
      <c r="A502" s="81">
        <v>45536.0</v>
      </c>
      <c r="B502" s="72" t="s">
        <v>443</v>
      </c>
      <c r="C502" s="43" t="s">
        <v>496</v>
      </c>
      <c r="D502" s="43" t="s">
        <v>13</v>
      </c>
      <c r="E502" s="43" t="s">
        <v>10</v>
      </c>
      <c r="F502" s="43">
        <v>-23.0</v>
      </c>
      <c r="G502" s="82" t="s">
        <v>339</v>
      </c>
      <c r="H502" s="62"/>
    </row>
    <row r="503" hidden="1">
      <c r="A503" s="81">
        <v>45537.0</v>
      </c>
      <c r="B503" s="72" t="s">
        <v>443</v>
      </c>
      <c r="C503" s="79" t="s">
        <v>641</v>
      </c>
      <c r="D503" s="79" t="s">
        <v>494</v>
      </c>
      <c r="E503" s="79" t="s">
        <v>28</v>
      </c>
      <c r="F503" s="39">
        <v>-108.2</v>
      </c>
      <c r="G503" s="82" t="s">
        <v>339</v>
      </c>
      <c r="H503" s="62"/>
    </row>
    <row r="504" hidden="1">
      <c r="A504" s="81">
        <v>45539.0</v>
      </c>
      <c r="B504" s="72" t="s">
        <v>443</v>
      </c>
      <c r="C504" s="43" t="s">
        <v>642</v>
      </c>
      <c r="D504" s="43" t="s">
        <v>13</v>
      </c>
      <c r="E504" s="43" t="s">
        <v>10</v>
      </c>
      <c r="F504" s="43">
        <v>-47.0</v>
      </c>
      <c r="G504" s="82" t="s">
        <v>339</v>
      </c>
      <c r="H504" s="62"/>
    </row>
    <row r="505" hidden="1">
      <c r="A505" s="81">
        <v>45540.0</v>
      </c>
      <c r="B505" s="72" t="s">
        <v>443</v>
      </c>
      <c r="C505" s="43" t="s">
        <v>140</v>
      </c>
      <c r="D505" s="43" t="s">
        <v>13</v>
      </c>
      <c r="E505" s="43" t="s">
        <v>10</v>
      </c>
      <c r="F505" s="43">
        <v>-8.0</v>
      </c>
      <c r="G505" s="82" t="s">
        <v>339</v>
      </c>
      <c r="H505" s="62"/>
    </row>
    <row r="506" hidden="1">
      <c r="A506" s="81">
        <v>45541.0</v>
      </c>
      <c r="B506" s="72" t="s">
        <v>443</v>
      </c>
      <c r="C506" s="43" t="s">
        <v>147</v>
      </c>
      <c r="D506" s="43" t="s">
        <v>13</v>
      </c>
      <c r="E506" s="43" t="s">
        <v>10</v>
      </c>
      <c r="F506" s="43">
        <v>-21.0</v>
      </c>
      <c r="G506" s="82" t="s">
        <v>339</v>
      </c>
      <c r="H506" s="62"/>
    </row>
    <row r="507" hidden="1">
      <c r="A507" s="81">
        <v>45542.0</v>
      </c>
      <c r="B507" s="72" t="s">
        <v>443</v>
      </c>
      <c r="C507" s="43" t="s">
        <v>643</v>
      </c>
      <c r="D507" s="43" t="s">
        <v>13</v>
      </c>
      <c r="E507" s="43" t="s">
        <v>10</v>
      </c>
      <c r="F507" s="43">
        <v>-25.58</v>
      </c>
      <c r="G507" s="82" t="s">
        <v>339</v>
      </c>
      <c r="H507" s="62"/>
    </row>
    <row r="508" hidden="1">
      <c r="A508" s="81">
        <v>45542.0</v>
      </c>
      <c r="B508" s="72" t="s">
        <v>443</v>
      </c>
      <c r="C508" s="43" t="s">
        <v>644</v>
      </c>
      <c r="D508" s="43" t="s">
        <v>13</v>
      </c>
      <c r="E508" s="43" t="s">
        <v>10</v>
      </c>
      <c r="F508" s="43">
        <v>-22.11</v>
      </c>
      <c r="G508" s="82" t="s">
        <v>339</v>
      </c>
      <c r="H508" s="62"/>
    </row>
    <row r="509" hidden="1">
      <c r="A509" s="81">
        <v>45543.0</v>
      </c>
      <c r="B509" s="72" t="s">
        <v>443</v>
      </c>
      <c r="C509" s="43" t="s">
        <v>645</v>
      </c>
      <c r="D509" s="43" t="s">
        <v>599</v>
      </c>
      <c r="E509" s="39" t="s">
        <v>600</v>
      </c>
      <c r="F509" s="43">
        <v>-170.0</v>
      </c>
      <c r="G509" s="82" t="s">
        <v>339</v>
      </c>
      <c r="H509" s="62"/>
    </row>
    <row r="510" hidden="1">
      <c r="A510" s="81">
        <v>45543.0</v>
      </c>
      <c r="B510" s="63" t="s">
        <v>443</v>
      </c>
      <c r="C510" s="43" t="s">
        <v>646</v>
      </c>
      <c r="D510" s="43" t="s">
        <v>13</v>
      </c>
      <c r="E510" s="39" t="s">
        <v>10</v>
      </c>
      <c r="F510" s="43">
        <v>-39.9</v>
      </c>
      <c r="G510" s="82" t="s">
        <v>339</v>
      </c>
      <c r="H510" s="62"/>
    </row>
    <row r="511" hidden="1">
      <c r="A511" s="81">
        <v>45544.0</v>
      </c>
      <c r="B511" s="63" t="s">
        <v>443</v>
      </c>
      <c r="C511" s="43" t="s">
        <v>647</v>
      </c>
      <c r="D511" s="43" t="s">
        <v>602</v>
      </c>
      <c r="E511" s="43" t="s">
        <v>603</v>
      </c>
      <c r="F511" s="43">
        <v>-96.34</v>
      </c>
      <c r="G511" s="82" t="s">
        <v>339</v>
      </c>
      <c r="H511" s="62"/>
    </row>
    <row r="512" hidden="1">
      <c r="A512" s="81">
        <v>45544.0</v>
      </c>
      <c r="B512" s="63" t="s">
        <v>443</v>
      </c>
      <c r="C512" s="43" t="s">
        <v>648</v>
      </c>
      <c r="D512" s="43" t="s">
        <v>76</v>
      </c>
      <c r="E512" s="43" t="s">
        <v>28</v>
      </c>
      <c r="F512" s="43">
        <v>-4.9</v>
      </c>
      <c r="G512" s="82" t="s">
        <v>339</v>
      </c>
      <c r="H512" s="62"/>
    </row>
    <row r="513" hidden="1">
      <c r="A513" s="81">
        <v>45544.0</v>
      </c>
      <c r="B513" s="63" t="s">
        <v>443</v>
      </c>
      <c r="C513" s="43" t="s">
        <v>648</v>
      </c>
      <c r="D513" s="43" t="s">
        <v>76</v>
      </c>
      <c r="E513" s="43" t="s">
        <v>28</v>
      </c>
      <c r="F513" s="43">
        <v>-4.9</v>
      </c>
      <c r="G513" s="82" t="s">
        <v>339</v>
      </c>
      <c r="H513" s="62"/>
    </row>
    <row r="514" hidden="1">
      <c r="A514" s="81">
        <v>45544.0</v>
      </c>
      <c r="B514" s="63" t="s">
        <v>443</v>
      </c>
      <c r="C514" s="43" t="s">
        <v>648</v>
      </c>
      <c r="D514" s="43" t="s">
        <v>76</v>
      </c>
      <c r="E514" s="43" t="s">
        <v>28</v>
      </c>
      <c r="F514" s="43">
        <v>-4.9</v>
      </c>
      <c r="G514" s="82" t="s">
        <v>339</v>
      </c>
      <c r="H514" s="62"/>
    </row>
    <row r="515" hidden="1">
      <c r="A515" s="81">
        <v>45546.0</v>
      </c>
      <c r="B515" s="63" t="s">
        <v>443</v>
      </c>
      <c r="C515" s="43" t="s">
        <v>649</v>
      </c>
      <c r="D515" s="43" t="s">
        <v>78</v>
      </c>
      <c r="E515" s="43" t="s">
        <v>28</v>
      </c>
      <c r="F515" s="43">
        <v>-18.22</v>
      </c>
      <c r="G515" s="82" t="s">
        <v>339</v>
      </c>
      <c r="H515" s="62"/>
    </row>
    <row r="516" hidden="1">
      <c r="A516" s="81">
        <v>45546.0</v>
      </c>
      <c r="B516" s="63" t="s">
        <v>443</v>
      </c>
      <c r="C516" s="83" t="s">
        <v>648</v>
      </c>
      <c r="D516" s="83" t="s">
        <v>76</v>
      </c>
      <c r="E516" s="43" t="s">
        <v>28</v>
      </c>
      <c r="F516" s="83">
        <v>-4.9</v>
      </c>
      <c r="G516" s="82" t="s">
        <v>339</v>
      </c>
      <c r="H516" s="62"/>
    </row>
    <row r="517" hidden="1">
      <c r="A517" s="81">
        <v>45546.0</v>
      </c>
      <c r="B517" s="63" t="s">
        <v>443</v>
      </c>
      <c r="C517" s="83" t="s">
        <v>648</v>
      </c>
      <c r="D517" s="83" t="s">
        <v>76</v>
      </c>
      <c r="E517" s="43" t="s">
        <v>28</v>
      </c>
      <c r="F517" s="83">
        <v>-24.9</v>
      </c>
      <c r="G517" s="82" t="s">
        <v>339</v>
      </c>
      <c r="H517" s="62"/>
    </row>
    <row r="518" hidden="1">
      <c r="A518" s="81">
        <v>45546.0</v>
      </c>
      <c r="B518" s="63" t="s">
        <v>443</v>
      </c>
      <c r="C518" s="43" t="s">
        <v>650</v>
      </c>
      <c r="D518" s="43" t="s">
        <v>78</v>
      </c>
      <c r="E518" s="43" t="s">
        <v>10</v>
      </c>
      <c r="F518" s="83">
        <v>-24.9</v>
      </c>
      <c r="G518" s="82" t="s">
        <v>339</v>
      </c>
      <c r="H518" s="62"/>
    </row>
    <row r="519" hidden="1">
      <c r="A519" s="81">
        <v>45547.0</v>
      </c>
      <c r="B519" s="63" t="s">
        <v>443</v>
      </c>
      <c r="C519" s="83" t="s">
        <v>648</v>
      </c>
      <c r="D519" s="83" t="s">
        <v>76</v>
      </c>
      <c r="E519" s="43" t="s">
        <v>28</v>
      </c>
      <c r="F519" s="83">
        <v>-4.9</v>
      </c>
      <c r="G519" s="82" t="s">
        <v>339</v>
      </c>
      <c r="H519" s="62"/>
    </row>
    <row r="520" hidden="1">
      <c r="A520" s="81">
        <v>45547.0</v>
      </c>
      <c r="B520" s="63" t="s">
        <v>443</v>
      </c>
      <c r="C520" s="83" t="s">
        <v>648</v>
      </c>
      <c r="D520" s="83" t="s">
        <v>76</v>
      </c>
      <c r="E520" s="43" t="s">
        <v>28</v>
      </c>
      <c r="F520" s="43">
        <v>-49.9</v>
      </c>
      <c r="G520" s="82" t="s">
        <v>339</v>
      </c>
      <c r="H520" s="62"/>
    </row>
    <row r="521" hidden="1">
      <c r="A521" s="81">
        <v>45547.0</v>
      </c>
      <c r="B521" s="63" t="s">
        <v>443</v>
      </c>
      <c r="C521" s="43" t="s">
        <v>140</v>
      </c>
      <c r="D521" s="43" t="s">
        <v>13</v>
      </c>
      <c r="E521" s="39" t="s">
        <v>10</v>
      </c>
      <c r="F521" s="43">
        <v>-24.6</v>
      </c>
      <c r="G521" s="82" t="s">
        <v>339</v>
      </c>
      <c r="H521" s="62"/>
    </row>
    <row r="522" hidden="1">
      <c r="A522" s="81">
        <v>45547.0</v>
      </c>
      <c r="B522" s="63" t="s">
        <v>443</v>
      </c>
      <c r="C522" s="43" t="s">
        <v>632</v>
      </c>
      <c r="D522" s="43" t="s">
        <v>13</v>
      </c>
      <c r="E522" s="39" t="s">
        <v>10</v>
      </c>
      <c r="F522" s="43">
        <v>-25.0</v>
      </c>
      <c r="G522" s="82" t="s">
        <v>339</v>
      </c>
      <c r="H522" s="62"/>
    </row>
    <row r="523" hidden="1">
      <c r="A523" s="81">
        <v>45547.0</v>
      </c>
      <c r="B523" s="63" t="s">
        <v>443</v>
      </c>
      <c r="C523" s="43" t="s">
        <v>651</v>
      </c>
      <c r="D523" s="43" t="s">
        <v>13</v>
      </c>
      <c r="E523" s="39" t="s">
        <v>10</v>
      </c>
      <c r="F523" s="43">
        <v>-26.93</v>
      </c>
      <c r="G523" s="82" t="s">
        <v>339</v>
      </c>
      <c r="H523" s="62"/>
    </row>
    <row r="524" hidden="1">
      <c r="A524" s="84">
        <v>45548.0</v>
      </c>
      <c r="B524" s="72" t="s">
        <v>443</v>
      </c>
      <c r="C524" s="83" t="s">
        <v>648</v>
      </c>
      <c r="D524" s="83" t="s">
        <v>76</v>
      </c>
      <c r="E524" s="43" t="s">
        <v>28</v>
      </c>
      <c r="F524" s="43">
        <v>-49.9</v>
      </c>
      <c r="G524" s="82" t="s">
        <v>339</v>
      </c>
      <c r="H524" s="62"/>
    </row>
    <row r="525" hidden="1">
      <c r="A525" s="84">
        <v>45548.0</v>
      </c>
      <c r="B525" s="72" t="s">
        <v>443</v>
      </c>
      <c r="C525" s="83" t="s">
        <v>648</v>
      </c>
      <c r="D525" s="83" t="s">
        <v>76</v>
      </c>
      <c r="E525" s="43" t="s">
        <v>28</v>
      </c>
      <c r="F525" s="43">
        <v>-49.9</v>
      </c>
      <c r="G525" s="82" t="s">
        <v>339</v>
      </c>
      <c r="H525" s="62"/>
    </row>
    <row r="526" hidden="1">
      <c r="A526" s="84">
        <v>45548.0</v>
      </c>
      <c r="B526" s="72" t="s">
        <v>443</v>
      </c>
      <c r="C526" s="43" t="s">
        <v>652</v>
      </c>
      <c r="D526" s="43" t="s">
        <v>13</v>
      </c>
      <c r="E526" s="43" t="s">
        <v>10</v>
      </c>
      <c r="F526" s="43">
        <v>-35.0</v>
      </c>
      <c r="G526" s="82" t="s">
        <v>339</v>
      </c>
      <c r="H526" s="62"/>
    </row>
    <row r="527" hidden="1">
      <c r="A527" s="84">
        <v>45548.0</v>
      </c>
      <c r="B527" s="72" t="s">
        <v>443</v>
      </c>
      <c r="C527" s="43" t="s">
        <v>653</v>
      </c>
      <c r="D527" s="43" t="s">
        <v>13</v>
      </c>
      <c r="E527" s="43" t="s">
        <v>10</v>
      </c>
      <c r="F527" s="43">
        <v>-17.0</v>
      </c>
      <c r="G527" s="82" t="s">
        <v>339</v>
      </c>
      <c r="H527" s="62"/>
    </row>
    <row r="528" hidden="1">
      <c r="A528" s="84">
        <v>45548.0</v>
      </c>
      <c r="B528" s="72" t="s">
        <v>443</v>
      </c>
      <c r="C528" s="43" t="s">
        <v>151</v>
      </c>
      <c r="D528" s="43" t="s">
        <v>13</v>
      </c>
      <c r="E528" s="43" t="s">
        <v>10</v>
      </c>
      <c r="F528" s="43">
        <v>-8.0</v>
      </c>
      <c r="G528" s="82" t="s">
        <v>339</v>
      </c>
      <c r="H528" s="62"/>
    </row>
    <row r="529" hidden="1">
      <c r="A529" s="84">
        <v>45548.0</v>
      </c>
      <c r="B529" s="72" t="s">
        <v>443</v>
      </c>
      <c r="C529" s="43" t="s">
        <v>654</v>
      </c>
      <c r="D529" s="43" t="s">
        <v>13</v>
      </c>
      <c r="E529" s="43" t="s">
        <v>10</v>
      </c>
      <c r="F529" s="43">
        <v>-20.65</v>
      </c>
      <c r="G529" s="82" t="s">
        <v>339</v>
      </c>
      <c r="H529" s="62"/>
    </row>
    <row r="530" hidden="1">
      <c r="A530" s="84">
        <v>45549.0</v>
      </c>
      <c r="B530" s="72" t="s">
        <v>443</v>
      </c>
      <c r="C530" s="63" t="s">
        <v>504</v>
      </c>
      <c r="D530" s="63" t="s">
        <v>76</v>
      </c>
      <c r="E530" s="43" t="s">
        <v>28</v>
      </c>
      <c r="F530" s="63">
        <v>-7.99</v>
      </c>
      <c r="G530" s="86" t="s">
        <v>339</v>
      </c>
      <c r="H530" s="62"/>
    </row>
    <row r="531" hidden="1">
      <c r="A531" s="84">
        <v>45549.0</v>
      </c>
      <c r="B531" s="72" t="s">
        <v>443</v>
      </c>
      <c r="C531" s="43" t="s">
        <v>655</v>
      </c>
      <c r="D531" s="43" t="s">
        <v>13</v>
      </c>
      <c r="E531" s="43" t="s">
        <v>10</v>
      </c>
      <c r="F531" s="43">
        <v>-3.0</v>
      </c>
      <c r="G531" s="82" t="s">
        <v>339</v>
      </c>
      <c r="H531" s="62"/>
    </row>
    <row r="532" hidden="1">
      <c r="A532" s="84">
        <v>45549.0</v>
      </c>
      <c r="B532" s="72" t="s">
        <v>443</v>
      </c>
      <c r="C532" s="43" t="s">
        <v>656</v>
      </c>
      <c r="D532" s="43" t="s">
        <v>50</v>
      </c>
      <c r="E532" s="43" t="s">
        <v>10</v>
      </c>
      <c r="F532" s="43">
        <v>-95.0</v>
      </c>
      <c r="G532" s="82" t="s">
        <v>339</v>
      </c>
      <c r="H532" s="62"/>
    </row>
    <row r="533" hidden="1">
      <c r="A533" s="84">
        <v>45549.0</v>
      </c>
      <c r="B533" s="72" t="s">
        <v>443</v>
      </c>
      <c r="C533" s="43" t="s">
        <v>657</v>
      </c>
      <c r="D533" s="43" t="s">
        <v>50</v>
      </c>
      <c r="E533" s="43" t="s">
        <v>10</v>
      </c>
      <c r="F533" s="43">
        <v>-10.0</v>
      </c>
      <c r="G533" s="82" t="s">
        <v>339</v>
      </c>
      <c r="H533" s="62"/>
    </row>
    <row r="534" hidden="1">
      <c r="A534" s="84">
        <v>45549.0</v>
      </c>
      <c r="B534" s="72" t="s">
        <v>443</v>
      </c>
      <c r="C534" s="43" t="s">
        <v>658</v>
      </c>
      <c r="D534" s="43" t="s">
        <v>78</v>
      </c>
      <c r="E534" s="43" t="s">
        <v>10</v>
      </c>
      <c r="F534" s="43">
        <v>-47.5</v>
      </c>
      <c r="G534" s="82" t="s">
        <v>339</v>
      </c>
      <c r="H534" s="62"/>
    </row>
    <row r="535" hidden="1">
      <c r="A535" s="84">
        <v>45549.0</v>
      </c>
      <c r="B535" s="72" t="s">
        <v>443</v>
      </c>
      <c r="C535" s="43" t="s">
        <v>659</v>
      </c>
      <c r="D535" s="43" t="s">
        <v>78</v>
      </c>
      <c r="E535" s="43" t="s">
        <v>28</v>
      </c>
      <c r="F535" s="43">
        <v>-45.0</v>
      </c>
      <c r="G535" s="82" t="s">
        <v>339</v>
      </c>
      <c r="H535" s="62"/>
    </row>
    <row r="536" hidden="1">
      <c r="A536" s="84">
        <v>45549.0</v>
      </c>
      <c r="B536" s="72" t="s">
        <v>443</v>
      </c>
      <c r="C536" s="43" t="s">
        <v>151</v>
      </c>
      <c r="D536" s="43" t="s">
        <v>13</v>
      </c>
      <c r="E536" s="43" t="s">
        <v>10</v>
      </c>
      <c r="F536" s="43">
        <v>-10.0</v>
      </c>
      <c r="G536" s="82" t="s">
        <v>339</v>
      </c>
      <c r="H536" s="62"/>
    </row>
    <row r="537" hidden="1">
      <c r="A537" s="84">
        <v>45550.0</v>
      </c>
      <c r="B537" s="72" t="s">
        <v>443</v>
      </c>
      <c r="C537" s="43" t="s">
        <v>648</v>
      </c>
      <c r="D537" s="43" t="s">
        <v>76</v>
      </c>
      <c r="E537" s="43" t="s">
        <v>28</v>
      </c>
      <c r="F537" s="43">
        <v>-24.9</v>
      </c>
      <c r="G537" s="82" t="s">
        <v>339</v>
      </c>
      <c r="H537" s="62"/>
    </row>
    <row r="538" hidden="1">
      <c r="A538" s="84">
        <v>45550.0</v>
      </c>
      <c r="B538" s="72" t="s">
        <v>443</v>
      </c>
      <c r="C538" s="43" t="s">
        <v>564</v>
      </c>
      <c r="D538" s="43" t="s">
        <v>13</v>
      </c>
      <c r="E538" s="43" t="s">
        <v>10</v>
      </c>
      <c r="F538" s="43">
        <v>-28.0</v>
      </c>
      <c r="G538" s="82" t="s">
        <v>339</v>
      </c>
      <c r="H538" s="62"/>
    </row>
    <row r="539" hidden="1">
      <c r="A539" s="84">
        <v>45550.0</v>
      </c>
      <c r="B539" s="72" t="s">
        <v>443</v>
      </c>
      <c r="C539" s="43" t="s">
        <v>660</v>
      </c>
      <c r="D539" s="43" t="s">
        <v>13</v>
      </c>
      <c r="E539" s="43" t="s">
        <v>10</v>
      </c>
      <c r="F539" s="43">
        <v>-22.0</v>
      </c>
      <c r="G539" s="82" t="s">
        <v>339</v>
      </c>
      <c r="H539" s="62"/>
    </row>
    <row r="540" hidden="1">
      <c r="A540" s="84">
        <v>45551.0</v>
      </c>
      <c r="B540" s="72" t="s">
        <v>443</v>
      </c>
      <c r="C540" s="43" t="s">
        <v>648</v>
      </c>
      <c r="D540" s="43" t="s">
        <v>76</v>
      </c>
      <c r="E540" s="43" t="s">
        <v>28</v>
      </c>
      <c r="F540" s="43">
        <v>-24.9</v>
      </c>
      <c r="G540" s="82" t="s">
        <v>339</v>
      </c>
      <c r="H540" s="62"/>
    </row>
    <row r="541" hidden="1">
      <c r="A541" s="84">
        <v>45552.0</v>
      </c>
      <c r="B541" s="72" t="s">
        <v>443</v>
      </c>
      <c r="C541" s="43" t="s">
        <v>648</v>
      </c>
      <c r="D541" s="43" t="s">
        <v>76</v>
      </c>
      <c r="E541" s="43" t="s">
        <v>28</v>
      </c>
      <c r="F541" s="43">
        <v>-24.9</v>
      </c>
      <c r="G541" s="82" t="s">
        <v>339</v>
      </c>
      <c r="H541" s="62"/>
    </row>
    <row r="542" hidden="1">
      <c r="A542" s="84">
        <v>45552.0</v>
      </c>
      <c r="B542" s="72" t="s">
        <v>443</v>
      </c>
      <c r="C542" s="43" t="s">
        <v>648</v>
      </c>
      <c r="D542" s="43" t="s">
        <v>76</v>
      </c>
      <c r="E542" s="43" t="s">
        <v>28</v>
      </c>
      <c r="F542" s="43">
        <v>-24.9</v>
      </c>
      <c r="G542" s="82" t="s">
        <v>339</v>
      </c>
      <c r="H542" s="62"/>
    </row>
    <row r="543" hidden="1">
      <c r="A543" s="84">
        <v>45553.0</v>
      </c>
      <c r="B543" s="72" t="s">
        <v>443</v>
      </c>
      <c r="C543" s="43" t="s">
        <v>648</v>
      </c>
      <c r="D543" s="43" t="s">
        <v>76</v>
      </c>
      <c r="E543" s="43" t="s">
        <v>28</v>
      </c>
      <c r="F543" s="43">
        <v>-4.9</v>
      </c>
      <c r="G543" s="82" t="s">
        <v>339</v>
      </c>
      <c r="H543" s="62"/>
    </row>
    <row r="544" hidden="1">
      <c r="A544" s="84">
        <v>45553.0</v>
      </c>
      <c r="B544" s="72" t="s">
        <v>443</v>
      </c>
      <c r="C544" s="43" t="s">
        <v>48</v>
      </c>
      <c r="D544" s="63" t="s">
        <v>9</v>
      </c>
      <c r="E544" s="63" t="s">
        <v>10</v>
      </c>
      <c r="F544" s="43">
        <v>-10.97</v>
      </c>
      <c r="G544" s="82" t="s">
        <v>339</v>
      </c>
      <c r="H544" s="62"/>
    </row>
    <row r="545" hidden="1">
      <c r="A545" s="84">
        <v>45554.0</v>
      </c>
      <c r="B545" s="72" t="s">
        <v>443</v>
      </c>
      <c r="C545" s="43" t="s">
        <v>661</v>
      </c>
      <c r="D545" s="43" t="s">
        <v>50</v>
      </c>
      <c r="E545" s="43" t="s">
        <v>28</v>
      </c>
      <c r="F545" s="43">
        <v>-15.0</v>
      </c>
      <c r="G545" s="82" t="s">
        <v>339</v>
      </c>
      <c r="H545" s="62"/>
    </row>
    <row r="546" hidden="1">
      <c r="A546" s="84">
        <v>45554.0</v>
      </c>
      <c r="B546" s="72" t="s">
        <v>443</v>
      </c>
      <c r="C546" s="43" t="s">
        <v>662</v>
      </c>
      <c r="D546" s="43" t="s">
        <v>13</v>
      </c>
      <c r="E546" s="43" t="s">
        <v>10</v>
      </c>
      <c r="F546" s="43">
        <v>-88.86</v>
      </c>
      <c r="G546" s="82" t="s">
        <v>339</v>
      </c>
      <c r="H546" s="62"/>
    </row>
    <row r="547" hidden="1">
      <c r="A547" s="84">
        <v>45554.0</v>
      </c>
      <c r="B547" s="72" t="s">
        <v>443</v>
      </c>
      <c r="C547" s="43" t="s">
        <v>648</v>
      </c>
      <c r="D547" s="43" t="s">
        <v>76</v>
      </c>
      <c r="E547" s="43" t="s">
        <v>28</v>
      </c>
      <c r="F547" s="43">
        <v>-24.9</v>
      </c>
      <c r="G547" s="44" t="s">
        <v>339</v>
      </c>
      <c r="H547" s="62"/>
    </row>
    <row r="548" hidden="1">
      <c r="A548" s="84">
        <v>45554.0</v>
      </c>
      <c r="B548" s="63" t="s">
        <v>443</v>
      </c>
      <c r="C548" s="43" t="s">
        <v>140</v>
      </c>
      <c r="D548" s="43" t="s">
        <v>13</v>
      </c>
      <c r="E548" s="39" t="s">
        <v>10</v>
      </c>
      <c r="F548" s="43">
        <v>-8.25</v>
      </c>
      <c r="G548" s="44" t="s">
        <v>339</v>
      </c>
      <c r="H548" s="62"/>
    </row>
    <row r="549" hidden="1">
      <c r="A549" s="9">
        <v>45555.0</v>
      </c>
      <c r="B549" s="72" t="s">
        <v>443</v>
      </c>
      <c r="C549" s="43" t="s">
        <v>75</v>
      </c>
      <c r="D549" s="43" t="s">
        <v>76</v>
      </c>
      <c r="E549" s="39" t="s">
        <v>10</v>
      </c>
      <c r="F549" s="43">
        <v>-27.9</v>
      </c>
      <c r="G549" s="44" t="s">
        <v>339</v>
      </c>
      <c r="H549" s="62"/>
    </row>
    <row r="550" hidden="1">
      <c r="A550" s="9">
        <v>45556.0</v>
      </c>
      <c r="B550" s="63" t="s">
        <v>443</v>
      </c>
      <c r="C550" s="43" t="s">
        <v>48</v>
      </c>
      <c r="D550" s="63" t="s">
        <v>9</v>
      </c>
      <c r="E550" s="63" t="s">
        <v>10</v>
      </c>
      <c r="F550" s="43">
        <v>-9.26</v>
      </c>
      <c r="G550" s="44" t="s">
        <v>339</v>
      </c>
      <c r="H550" s="62"/>
    </row>
    <row r="551" hidden="1">
      <c r="A551" s="9">
        <v>45556.0</v>
      </c>
      <c r="B551" s="63" t="s">
        <v>443</v>
      </c>
      <c r="C551" s="43" t="s">
        <v>663</v>
      </c>
      <c r="D551" s="43" t="s">
        <v>13</v>
      </c>
      <c r="E551" s="63" t="s">
        <v>10</v>
      </c>
      <c r="F551" s="43">
        <v>-39.3</v>
      </c>
      <c r="G551" s="44" t="s">
        <v>339</v>
      </c>
      <c r="H551" s="62"/>
    </row>
    <row r="552" hidden="1">
      <c r="A552" s="9">
        <v>45556.0</v>
      </c>
      <c r="B552" s="63" t="s">
        <v>443</v>
      </c>
      <c r="C552" s="43" t="s">
        <v>549</v>
      </c>
      <c r="D552" s="63" t="s">
        <v>9</v>
      </c>
      <c r="E552" s="63" t="s">
        <v>10</v>
      </c>
      <c r="F552" s="43">
        <v>-40.0</v>
      </c>
      <c r="G552" s="44" t="s">
        <v>339</v>
      </c>
      <c r="H552" s="62"/>
    </row>
    <row r="553" hidden="1">
      <c r="A553" s="9">
        <v>45557.0</v>
      </c>
      <c r="B553" s="63" t="s">
        <v>443</v>
      </c>
      <c r="C553" s="43" t="s">
        <v>549</v>
      </c>
      <c r="D553" s="63" t="s">
        <v>9</v>
      </c>
      <c r="E553" s="63" t="s">
        <v>10</v>
      </c>
      <c r="F553" s="43">
        <v>-30.0</v>
      </c>
      <c r="G553" s="44" t="s">
        <v>339</v>
      </c>
      <c r="H553" s="62"/>
    </row>
    <row r="554" hidden="1">
      <c r="A554" s="9">
        <v>45558.0</v>
      </c>
      <c r="B554" s="63" t="s">
        <v>443</v>
      </c>
      <c r="C554" s="43" t="s">
        <v>48</v>
      </c>
      <c r="D554" s="63" t="s">
        <v>9</v>
      </c>
      <c r="E554" s="63" t="s">
        <v>10</v>
      </c>
      <c r="F554" s="43">
        <v>-10.92</v>
      </c>
      <c r="G554" s="44" t="s">
        <v>339</v>
      </c>
      <c r="H554" s="62"/>
    </row>
    <row r="555" hidden="1">
      <c r="A555" s="9">
        <v>45558.0</v>
      </c>
      <c r="B555" s="63" t="s">
        <v>443</v>
      </c>
      <c r="C555" s="43" t="s">
        <v>664</v>
      </c>
      <c r="D555" s="43" t="s">
        <v>13</v>
      </c>
      <c r="E555" s="63" t="s">
        <v>10</v>
      </c>
      <c r="F555" s="43">
        <v>-22.0</v>
      </c>
      <c r="G555" s="44" t="s">
        <v>339</v>
      </c>
      <c r="H555" s="62"/>
    </row>
    <row r="556" hidden="1">
      <c r="A556" s="9">
        <v>45558.0</v>
      </c>
      <c r="B556" s="63" t="s">
        <v>443</v>
      </c>
      <c r="C556" s="43" t="s">
        <v>151</v>
      </c>
      <c r="D556" s="43" t="s">
        <v>13</v>
      </c>
      <c r="E556" s="63" t="s">
        <v>10</v>
      </c>
      <c r="F556" s="43">
        <v>-6.0</v>
      </c>
      <c r="G556" s="44" t="s">
        <v>339</v>
      </c>
      <c r="H556" s="62"/>
    </row>
    <row r="557" hidden="1">
      <c r="A557" s="9">
        <v>45558.0</v>
      </c>
      <c r="B557" s="63" t="s">
        <v>443</v>
      </c>
      <c r="C557" s="43" t="s">
        <v>665</v>
      </c>
      <c r="D557" s="72" t="s">
        <v>73</v>
      </c>
      <c r="E557" s="43" t="s">
        <v>243</v>
      </c>
      <c r="F557" s="43">
        <v>-18.0</v>
      </c>
      <c r="G557" s="44" t="s">
        <v>339</v>
      </c>
      <c r="H557" s="62"/>
    </row>
    <row r="558" hidden="1">
      <c r="A558" s="9">
        <v>45559.0</v>
      </c>
      <c r="B558" s="63" t="s">
        <v>443</v>
      </c>
      <c r="C558" s="43" t="s">
        <v>32</v>
      </c>
      <c r="D558" s="43" t="s">
        <v>19</v>
      </c>
      <c r="E558" s="63" t="s">
        <v>10</v>
      </c>
      <c r="F558" s="43">
        <v>-5.81</v>
      </c>
      <c r="G558" s="44" t="s">
        <v>339</v>
      </c>
      <c r="H558" s="62"/>
    </row>
    <row r="559" hidden="1">
      <c r="A559" s="9">
        <v>45564.0</v>
      </c>
      <c r="B559" s="72" t="s">
        <v>443</v>
      </c>
      <c r="C559" s="43" t="s">
        <v>666</v>
      </c>
      <c r="D559" s="43" t="s">
        <v>50</v>
      </c>
      <c r="E559" s="45" t="s">
        <v>10</v>
      </c>
      <c r="F559" s="43">
        <v>-187.2</v>
      </c>
      <c r="G559" s="44" t="s">
        <v>339</v>
      </c>
      <c r="H559" s="62"/>
    </row>
    <row r="560" hidden="1">
      <c r="A560" s="78">
        <v>45567.0</v>
      </c>
      <c r="B560" s="63" t="s">
        <v>443</v>
      </c>
      <c r="C560" s="63" t="s">
        <v>15</v>
      </c>
      <c r="D560" s="63" t="s">
        <v>16</v>
      </c>
      <c r="E560" s="43" t="s">
        <v>17</v>
      </c>
      <c r="F560" s="63">
        <f> SUM( INDIRECT("$G"&amp;MATCH($G560, $G$1:$G907, 0)) : INDIRECT("$F"&amp;ROW() - 1) ) * -1</f>
        <v>2556.08</v>
      </c>
      <c r="G560" s="44" t="s">
        <v>339</v>
      </c>
      <c r="H560" s="64"/>
    </row>
    <row r="561" hidden="1">
      <c r="A561" s="15"/>
      <c r="B561" s="15"/>
      <c r="C561" s="15"/>
      <c r="D561" s="15"/>
      <c r="E561" s="15"/>
      <c r="F561" s="15"/>
      <c r="G561" s="15"/>
    </row>
    <row r="562" hidden="1">
      <c r="A562" s="16"/>
      <c r="B562" s="16"/>
      <c r="C562" s="16"/>
      <c r="D562" s="16"/>
      <c r="E562" s="16"/>
      <c r="F562" s="16"/>
      <c r="G562" s="16"/>
    </row>
    <row r="563" hidden="1">
      <c r="A563" s="17"/>
      <c r="B563" s="17"/>
      <c r="C563" s="17"/>
      <c r="D563" s="17"/>
      <c r="E563" s="17"/>
      <c r="F563" s="17"/>
      <c r="G563" s="17"/>
    </row>
    <row r="564" hidden="1">
      <c r="A564" s="81">
        <v>45558.0</v>
      </c>
      <c r="B564" s="69" t="s">
        <v>443</v>
      </c>
      <c r="C564" s="43" t="s">
        <v>530</v>
      </c>
      <c r="D564" s="43" t="s">
        <v>78</v>
      </c>
      <c r="E564" s="45" t="s">
        <v>28</v>
      </c>
      <c r="F564" s="43">
        <v>-32.52</v>
      </c>
      <c r="G564" s="82" t="s">
        <v>348</v>
      </c>
      <c r="H564" s="61" t="s">
        <v>113</v>
      </c>
    </row>
    <row r="565" hidden="1">
      <c r="A565" s="81">
        <v>45561.0</v>
      </c>
      <c r="B565" s="72" t="s">
        <v>443</v>
      </c>
      <c r="C565" s="43" t="s">
        <v>667</v>
      </c>
      <c r="D565" s="43" t="s">
        <v>13</v>
      </c>
      <c r="E565" s="45" t="s">
        <v>10</v>
      </c>
      <c r="F565" s="43">
        <v>-40.0</v>
      </c>
      <c r="G565" s="82" t="s">
        <v>348</v>
      </c>
      <c r="H565" s="62"/>
    </row>
    <row r="566" hidden="1">
      <c r="A566" s="81">
        <v>45562.0</v>
      </c>
      <c r="B566" s="72" t="s">
        <v>443</v>
      </c>
      <c r="C566" s="43" t="s">
        <v>141</v>
      </c>
      <c r="D566" s="43" t="s">
        <v>13</v>
      </c>
      <c r="E566" s="45" t="s">
        <v>10</v>
      </c>
      <c r="F566" s="43">
        <v>-20.0</v>
      </c>
      <c r="G566" s="82" t="s">
        <v>348</v>
      </c>
      <c r="H566" s="62"/>
    </row>
    <row r="567" hidden="1">
      <c r="A567" s="81">
        <v>45562.0</v>
      </c>
      <c r="B567" s="72" t="s">
        <v>443</v>
      </c>
      <c r="C567" s="43" t="s">
        <v>668</v>
      </c>
      <c r="D567" s="43" t="s">
        <v>13</v>
      </c>
      <c r="E567" s="45" t="s">
        <v>10</v>
      </c>
      <c r="F567" s="43">
        <v>-4.0</v>
      </c>
      <c r="G567" s="82" t="s">
        <v>348</v>
      </c>
      <c r="H567" s="62"/>
    </row>
    <row r="568" hidden="1">
      <c r="A568" s="81">
        <v>45563.0</v>
      </c>
      <c r="B568" s="72" t="s">
        <v>443</v>
      </c>
      <c r="C568" s="43" t="s">
        <v>648</v>
      </c>
      <c r="D568" s="43" t="s">
        <v>76</v>
      </c>
      <c r="E568" s="45" t="s">
        <v>28</v>
      </c>
      <c r="F568" s="43">
        <v>-24.9</v>
      </c>
      <c r="G568" s="82" t="s">
        <v>348</v>
      </c>
      <c r="H568" s="62"/>
    </row>
    <row r="569" hidden="1">
      <c r="A569" s="81">
        <v>45563.0</v>
      </c>
      <c r="B569" s="72" t="s">
        <v>443</v>
      </c>
      <c r="C569" s="43" t="s">
        <v>648</v>
      </c>
      <c r="D569" s="43" t="s">
        <v>76</v>
      </c>
      <c r="E569" s="45" t="s">
        <v>28</v>
      </c>
      <c r="F569" s="43">
        <v>-24.9</v>
      </c>
      <c r="G569" s="82" t="s">
        <v>348</v>
      </c>
      <c r="H569" s="62"/>
    </row>
    <row r="570" hidden="1">
      <c r="A570" s="81">
        <v>45563.0</v>
      </c>
      <c r="B570" s="72" t="s">
        <v>443</v>
      </c>
      <c r="C570" s="43" t="s">
        <v>669</v>
      </c>
      <c r="D570" s="43" t="s">
        <v>78</v>
      </c>
      <c r="E570" s="45" t="s">
        <v>10</v>
      </c>
      <c r="F570" s="43">
        <v>-30.0</v>
      </c>
      <c r="G570" s="82" t="s">
        <v>348</v>
      </c>
      <c r="H570" s="62"/>
    </row>
    <row r="571" hidden="1">
      <c r="A571" s="81">
        <v>45563.0</v>
      </c>
      <c r="B571" s="72" t="s">
        <v>443</v>
      </c>
      <c r="C571" s="43" t="s">
        <v>670</v>
      </c>
      <c r="D571" s="43" t="s">
        <v>13</v>
      </c>
      <c r="E571" s="45" t="s">
        <v>10</v>
      </c>
      <c r="F571" s="43">
        <v>-18.0</v>
      </c>
      <c r="G571" s="82" t="s">
        <v>348</v>
      </c>
      <c r="H571" s="62"/>
    </row>
    <row r="572" hidden="1">
      <c r="A572" s="81">
        <v>45563.0</v>
      </c>
      <c r="B572" s="72" t="s">
        <v>443</v>
      </c>
      <c r="C572" s="43" t="s">
        <v>549</v>
      </c>
      <c r="D572" s="43" t="s">
        <v>9</v>
      </c>
      <c r="E572" s="45" t="s">
        <v>10</v>
      </c>
      <c r="F572" s="43">
        <v>-30.0</v>
      </c>
      <c r="G572" s="82" t="s">
        <v>348</v>
      </c>
      <c r="H572" s="62"/>
    </row>
    <row r="573" hidden="1">
      <c r="A573" s="81">
        <v>45563.0</v>
      </c>
      <c r="B573" s="72" t="s">
        <v>443</v>
      </c>
      <c r="C573" s="43" t="s">
        <v>671</v>
      </c>
      <c r="D573" s="43" t="s">
        <v>13</v>
      </c>
      <c r="E573" s="45" t="s">
        <v>10</v>
      </c>
      <c r="F573" s="43">
        <v>-95.0</v>
      </c>
      <c r="G573" s="82" t="s">
        <v>348</v>
      </c>
      <c r="H573" s="62"/>
    </row>
    <row r="574" hidden="1">
      <c r="A574" s="81">
        <v>45564.0</v>
      </c>
      <c r="B574" s="72" t="s">
        <v>443</v>
      </c>
      <c r="C574" s="43" t="s">
        <v>672</v>
      </c>
      <c r="D574" s="43" t="s">
        <v>78</v>
      </c>
      <c r="E574" s="43" t="s">
        <v>28</v>
      </c>
      <c r="F574" s="43">
        <v>-145.0</v>
      </c>
      <c r="G574" s="82" t="s">
        <v>348</v>
      </c>
      <c r="H574" s="62"/>
    </row>
    <row r="575" hidden="1">
      <c r="A575" s="81">
        <v>45564.0</v>
      </c>
      <c r="B575" s="72" t="s">
        <v>443</v>
      </c>
      <c r="C575" s="39" t="s">
        <v>24</v>
      </c>
      <c r="D575" s="39" t="s">
        <v>13</v>
      </c>
      <c r="E575" s="39" t="s">
        <v>10</v>
      </c>
      <c r="F575" s="39">
        <v>-9.4</v>
      </c>
      <c r="G575" s="82" t="s">
        <v>348</v>
      </c>
      <c r="H575" s="62"/>
    </row>
    <row r="576" hidden="1">
      <c r="A576" s="81">
        <v>45566.0</v>
      </c>
      <c r="B576" s="72" t="s">
        <v>443</v>
      </c>
      <c r="C576" s="43" t="s">
        <v>673</v>
      </c>
      <c r="D576" s="43" t="s">
        <v>76</v>
      </c>
      <c r="E576" s="43" t="s">
        <v>10</v>
      </c>
      <c r="F576" s="43">
        <v>-147.55</v>
      </c>
      <c r="G576" s="82" t="s">
        <v>348</v>
      </c>
      <c r="H576" s="62"/>
    </row>
    <row r="577" hidden="1">
      <c r="A577" s="81">
        <v>45568.0</v>
      </c>
      <c r="B577" s="72" t="s">
        <v>443</v>
      </c>
      <c r="C577" s="39" t="s">
        <v>549</v>
      </c>
      <c r="D577" s="63" t="s">
        <v>9</v>
      </c>
      <c r="E577" s="63" t="s">
        <v>10</v>
      </c>
      <c r="F577" s="39">
        <v>-100.0</v>
      </c>
      <c r="G577" s="82" t="s">
        <v>348</v>
      </c>
      <c r="H577" s="62"/>
    </row>
    <row r="578" hidden="1">
      <c r="A578" s="81">
        <v>45568.0</v>
      </c>
      <c r="B578" s="72" t="s">
        <v>443</v>
      </c>
      <c r="C578" s="39" t="s">
        <v>674</v>
      </c>
      <c r="D578" s="39" t="s">
        <v>13</v>
      </c>
      <c r="E578" s="39" t="s">
        <v>10</v>
      </c>
      <c r="F578" s="39">
        <v>-8.5</v>
      </c>
      <c r="G578" s="82" t="s">
        <v>348</v>
      </c>
      <c r="H578" s="62"/>
    </row>
    <row r="579" hidden="1">
      <c r="A579" s="81">
        <v>45569.0</v>
      </c>
      <c r="B579" s="72" t="s">
        <v>443</v>
      </c>
      <c r="C579" s="79" t="s">
        <v>675</v>
      </c>
      <c r="D579" s="79" t="s">
        <v>494</v>
      </c>
      <c r="E579" s="79" t="s">
        <v>28</v>
      </c>
      <c r="F579" s="39">
        <v>-108.2</v>
      </c>
      <c r="G579" s="82" t="s">
        <v>348</v>
      </c>
      <c r="H579" s="62"/>
    </row>
    <row r="580" hidden="1">
      <c r="A580" s="81">
        <v>45569.0</v>
      </c>
      <c r="B580" s="72" t="s">
        <v>443</v>
      </c>
      <c r="C580" s="39" t="s">
        <v>632</v>
      </c>
      <c r="D580" s="39" t="s">
        <v>13</v>
      </c>
      <c r="E580" s="39" t="s">
        <v>10</v>
      </c>
      <c r="F580" s="39">
        <v>-25.0</v>
      </c>
      <c r="G580" s="82" t="s">
        <v>348</v>
      </c>
      <c r="H580" s="62"/>
    </row>
    <row r="581" hidden="1">
      <c r="A581" s="81">
        <v>45570.0</v>
      </c>
      <c r="B581" s="72" t="s">
        <v>443</v>
      </c>
      <c r="C581" s="43" t="s">
        <v>510</v>
      </c>
      <c r="D581" s="43" t="s">
        <v>13</v>
      </c>
      <c r="E581" s="43" t="s">
        <v>10</v>
      </c>
      <c r="F581" s="43">
        <v>-14.61</v>
      </c>
      <c r="G581" s="82" t="s">
        <v>348</v>
      </c>
      <c r="H581" s="62"/>
    </row>
    <row r="582" hidden="1">
      <c r="A582" s="81">
        <v>45570.0</v>
      </c>
      <c r="B582" s="72" t="s">
        <v>443</v>
      </c>
      <c r="C582" s="43" t="s">
        <v>676</v>
      </c>
      <c r="D582" s="43" t="s">
        <v>13</v>
      </c>
      <c r="E582" s="43" t="s">
        <v>10</v>
      </c>
      <c r="F582" s="43">
        <v>-7.0</v>
      </c>
      <c r="G582" s="82" t="s">
        <v>348</v>
      </c>
      <c r="H582" s="62"/>
    </row>
    <row r="583" hidden="1">
      <c r="A583" s="81">
        <v>45570.0</v>
      </c>
      <c r="B583" s="72" t="s">
        <v>443</v>
      </c>
      <c r="C583" s="43" t="s">
        <v>151</v>
      </c>
      <c r="D583" s="43" t="s">
        <v>13</v>
      </c>
      <c r="E583" s="43" t="s">
        <v>10</v>
      </c>
      <c r="F583" s="43">
        <v>-15.0</v>
      </c>
      <c r="G583" s="82" t="s">
        <v>348</v>
      </c>
      <c r="H583" s="62"/>
    </row>
    <row r="584" hidden="1">
      <c r="A584" s="81">
        <v>45570.0</v>
      </c>
      <c r="B584" s="72" t="s">
        <v>443</v>
      </c>
      <c r="C584" s="43" t="s">
        <v>677</v>
      </c>
      <c r="D584" s="43" t="s">
        <v>13</v>
      </c>
      <c r="E584" s="43" t="s">
        <v>10</v>
      </c>
      <c r="F584" s="43">
        <v>-12.0</v>
      </c>
      <c r="G584" s="82" t="s">
        <v>348</v>
      </c>
      <c r="H584" s="62"/>
    </row>
    <row r="585" hidden="1">
      <c r="A585" s="81">
        <v>45571.0</v>
      </c>
      <c r="B585" s="72" t="s">
        <v>443</v>
      </c>
      <c r="C585" s="43" t="s">
        <v>678</v>
      </c>
      <c r="D585" s="43" t="s">
        <v>50</v>
      </c>
      <c r="E585" s="43" t="s">
        <v>10</v>
      </c>
      <c r="F585" s="43">
        <v>-7.53</v>
      </c>
      <c r="G585" s="82" t="s">
        <v>348</v>
      </c>
      <c r="H585" s="62"/>
    </row>
    <row r="586" hidden="1">
      <c r="A586" s="81">
        <v>45571.0</v>
      </c>
      <c r="B586" s="72" t="s">
        <v>443</v>
      </c>
      <c r="C586" s="43" t="s">
        <v>679</v>
      </c>
      <c r="D586" s="43" t="s">
        <v>9</v>
      </c>
      <c r="E586" s="43" t="s">
        <v>10</v>
      </c>
      <c r="F586" s="43">
        <v>-27.34</v>
      </c>
      <c r="G586" s="82" t="s">
        <v>348</v>
      </c>
      <c r="H586" s="62"/>
    </row>
    <row r="587" hidden="1">
      <c r="A587" s="81">
        <v>45572.0</v>
      </c>
      <c r="B587" s="72" t="s">
        <v>443</v>
      </c>
      <c r="C587" s="43" t="s">
        <v>680</v>
      </c>
      <c r="D587" s="43" t="s">
        <v>681</v>
      </c>
      <c r="E587" s="43" t="s">
        <v>682</v>
      </c>
      <c r="F587" s="43">
        <v>-125.74</v>
      </c>
      <c r="G587" s="82" t="s">
        <v>348</v>
      </c>
      <c r="H587" s="62"/>
    </row>
    <row r="588" hidden="1">
      <c r="A588" s="81">
        <v>45572.0</v>
      </c>
      <c r="B588" s="72" t="s">
        <v>443</v>
      </c>
      <c r="C588" s="43" t="s">
        <v>683</v>
      </c>
      <c r="D588" s="43" t="s">
        <v>13</v>
      </c>
      <c r="E588" s="43" t="s">
        <v>10</v>
      </c>
      <c r="F588" s="43">
        <v>-20.0</v>
      </c>
      <c r="G588" s="82" t="s">
        <v>348</v>
      </c>
      <c r="H588" s="62"/>
    </row>
    <row r="589" hidden="1">
      <c r="A589" s="81">
        <v>45572.0</v>
      </c>
      <c r="B589" s="72" t="s">
        <v>443</v>
      </c>
      <c r="C589" s="43" t="s">
        <v>684</v>
      </c>
      <c r="D589" s="43" t="s">
        <v>13</v>
      </c>
      <c r="E589" s="43" t="s">
        <v>10</v>
      </c>
      <c r="F589" s="43">
        <v>-11.0</v>
      </c>
      <c r="G589" s="82" t="s">
        <v>348</v>
      </c>
      <c r="H589" s="62"/>
    </row>
    <row r="590" hidden="1">
      <c r="A590" s="81">
        <v>45572.0</v>
      </c>
      <c r="B590" s="72" t="s">
        <v>443</v>
      </c>
      <c r="C590" s="43" t="s">
        <v>648</v>
      </c>
      <c r="D590" s="43" t="s">
        <v>76</v>
      </c>
      <c r="E590" s="45" t="s">
        <v>28</v>
      </c>
      <c r="F590" s="43">
        <v>-24.9</v>
      </c>
      <c r="G590" s="82" t="s">
        <v>348</v>
      </c>
      <c r="H590" s="62"/>
    </row>
    <row r="591" hidden="1">
      <c r="A591" s="81">
        <v>45573.0</v>
      </c>
      <c r="B591" s="72" t="s">
        <v>443</v>
      </c>
      <c r="C591" s="43" t="s">
        <v>648</v>
      </c>
      <c r="D591" s="43" t="s">
        <v>76</v>
      </c>
      <c r="E591" s="45" t="s">
        <v>28</v>
      </c>
      <c r="F591" s="43">
        <v>-4.9</v>
      </c>
      <c r="G591" s="82" t="s">
        <v>348</v>
      </c>
      <c r="H591" s="62"/>
    </row>
    <row r="592" hidden="1">
      <c r="A592" s="81">
        <v>45573.0</v>
      </c>
      <c r="B592" s="72" t="s">
        <v>443</v>
      </c>
      <c r="C592" s="43" t="s">
        <v>685</v>
      </c>
      <c r="D592" s="43" t="s">
        <v>602</v>
      </c>
      <c r="E592" s="43" t="s">
        <v>603</v>
      </c>
      <c r="F592" s="43">
        <v>-50.0</v>
      </c>
      <c r="G592" s="53" t="s">
        <v>348</v>
      </c>
      <c r="H592" s="62"/>
    </row>
    <row r="593" hidden="1">
      <c r="A593" s="81">
        <v>45576.0</v>
      </c>
      <c r="B593" s="72" t="s">
        <v>443</v>
      </c>
      <c r="C593" s="43" t="s">
        <v>686</v>
      </c>
      <c r="D593" s="43" t="s">
        <v>78</v>
      </c>
      <c r="E593" s="43" t="s">
        <v>28</v>
      </c>
      <c r="F593" s="43">
        <v>-18.64</v>
      </c>
      <c r="G593" s="82" t="s">
        <v>348</v>
      </c>
      <c r="H593" s="62"/>
    </row>
    <row r="594" hidden="1">
      <c r="A594" s="81">
        <v>45577.0</v>
      </c>
      <c r="B594" s="72" t="s">
        <v>443</v>
      </c>
      <c r="C594" s="43" t="s">
        <v>140</v>
      </c>
      <c r="D594" s="43" t="s">
        <v>13</v>
      </c>
      <c r="E594" s="43" t="s">
        <v>10</v>
      </c>
      <c r="F594" s="43">
        <v>-4.96</v>
      </c>
      <c r="G594" s="82" t="s">
        <v>348</v>
      </c>
      <c r="H594" s="62"/>
    </row>
    <row r="595" hidden="1">
      <c r="A595" s="84">
        <v>45578.0</v>
      </c>
      <c r="B595" s="72" t="s">
        <v>443</v>
      </c>
      <c r="C595" s="63" t="s">
        <v>504</v>
      </c>
      <c r="D595" s="63" t="s">
        <v>76</v>
      </c>
      <c r="E595" s="45" t="s">
        <v>28</v>
      </c>
      <c r="F595" s="63">
        <v>-7.99</v>
      </c>
      <c r="G595" s="82" t="s">
        <v>348</v>
      </c>
      <c r="H595" s="62"/>
    </row>
    <row r="596" hidden="1">
      <c r="A596" s="81">
        <v>45579.0</v>
      </c>
      <c r="B596" s="72" t="s">
        <v>443</v>
      </c>
      <c r="C596" s="43" t="s">
        <v>687</v>
      </c>
      <c r="D596" s="43" t="s">
        <v>50</v>
      </c>
      <c r="E596" s="43" t="s">
        <v>10</v>
      </c>
      <c r="F596" s="43">
        <v>-95.0</v>
      </c>
      <c r="G596" s="86" t="s">
        <v>348</v>
      </c>
      <c r="H596" s="62"/>
    </row>
    <row r="597" hidden="1">
      <c r="A597" s="81">
        <v>45579.0</v>
      </c>
      <c r="B597" s="72" t="s">
        <v>443</v>
      </c>
      <c r="C597" s="43" t="s">
        <v>688</v>
      </c>
      <c r="D597" s="43" t="s">
        <v>78</v>
      </c>
      <c r="E597" s="43" t="s">
        <v>10</v>
      </c>
      <c r="F597" s="43">
        <v>-47.5</v>
      </c>
      <c r="G597" s="86" t="s">
        <v>348</v>
      </c>
      <c r="H597" s="62"/>
    </row>
    <row r="598" hidden="1">
      <c r="A598" s="81">
        <v>45579.0</v>
      </c>
      <c r="B598" s="72" t="s">
        <v>443</v>
      </c>
      <c r="C598" s="43" t="s">
        <v>522</v>
      </c>
      <c r="D598" s="43" t="s">
        <v>78</v>
      </c>
      <c r="E598" s="43" t="s">
        <v>10</v>
      </c>
      <c r="F598" s="43">
        <v>-12.0</v>
      </c>
      <c r="G598" s="86" t="s">
        <v>348</v>
      </c>
      <c r="H598" s="62"/>
    </row>
    <row r="599" hidden="1">
      <c r="A599" s="81">
        <v>45580.0</v>
      </c>
      <c r="B599" s="72" t="s">
        <v>443</v>
      </c>
      <c r="C599" s="43" t="s">
        <v>689</v>
      </c>
      <c r="D599" s="43" t="s">
        <v>13</v>
      </c>
      <c r="E599" s="43" t="s">
        <v>10</v>
      </c>
      <c r="F599" s="43">
        <v>-81.0</v>
      </c>
      <c r="G599" s="44" t="s">
        <v>348</v>
      </c>
      <c r="H599" s="62"/>
    </row>
    <row r="600" hidden="1">
      <c r="A600" s="81">
        <v>45584.0</v>
      </c>
      <c r="B600" s="72" t="s">
        <v>443</v>
      </c>
      <c r="C600" s="43" t="s">
        <v>690</v>
      </c>
      <c r="D600" s="43" t="s">
        <v>78</v>
      </c>
      <c r="E600" s="43" t="s">
        <v>28</v>
      </c>
      <c r="F600" s="43">
        <v>-65.0</v>
      </c>
      <c r="G600" s="44" t="s">
        <v>348</v>
      </c>
      <c r="H600" s="62"/>
    </row>
    <row r="601" hidden="1">
      <c r="A601" s="81">
        <v>45584.0</v>
      </c>
      <c r="B601" s="72" t="s">
        <v>443</v>
      </c>
      <c r="C601" s="43" t="s">
        <v>690</v>
      </c>
      <c r="D601" s="43" t="s">
        <v>78</v>
      </c>
      <c r="E601" s="43" t="s">
        <v>28</v>
      </c>
      <c r="F601" s="43">
        <v>-30.0</v>
      </c>
      <c r="G601" s="44" t="s">
        <v>348</v>
      </c>
      <c r="H601" s="62"/>
    </row>
    <row r="602" hidden="1">
      <c r="A602" s="81">
        <v>45584.0</v>
      </c>
      <c r="B602" s="72" t="s">
        <v>443</v>
      </c>
      <c r="C602" s="43" t="s">
        <v>691</v>
      </c>
      <c r="D602" s="43" t="s">
        <v>78</v>
      </c>
      <c r="E602" s="43" t="s">
        <v>28</v>
      </c>
      <c r="F602" s="43">
        <v>-17.0</v>
      </c>
      <c r="G602" s="44" t="s">
        <v>348</v>
      </c>
      <c r="H602" s="62"/>
    </row>
    <row r="603" hidden="1">
      <c r="A603" s="81">
        <v>45584.0</v>
      </c>
      <c r="B603" s="72" t="s">
        <v>443</v>
      </c>
      <c r="C603" s="43" t="s">
        <v>691</v>
      </c>
      <c r="D603" s="43" t="s">
        <v>78</v>
      </c>
      <c r="E603" s="43" t="s">
        <v>28</v>
      </c>
      <c r="F603" s="43">
        <v>-3.0</v>
      </c>
      <c r="G603" s="44" t="s">
        <v>348</v>
      </c>
      <c r="H603" s="62"/>
    </row>
    <row r="604" hidden="1">
      <c r="A604" s="81">
        <v>45584.0</v>
      </c>
      <c r="B604" s="72" t="s">
        <v>443</v>
      </c>
      <c r="C604" s="43" t="s">
        <v>691</v>
      </c>
      <c r="D604" s="43" t="s">
        <v>78</v>
      </c>
      <c r="E604" s="43" t="s">
        <v>28</v>
      </c>
      <c r="F604" s="43">
        <v>-34.0</v>
      </c>
      <c r="G604" s="44" t="s">
        <v>348</v>
      </c>
      <c r="H604" s="62"/>
    </row>
    <row r="605" hidden="1">
      <c r="A605" s="9">
        <v>45585.0</v>
      </c>
      <c r="B605" s="72" t="s">
        <v>443</v>
      </c>
      <c r="C605" s="43" t="s">
        <v>75</v>
      </c>
      <c r="D605" s="43" t="s">
        <v>76</v>
      </c>
      <c r="E605" s="45" t="s">
        <v>10</v>
      </c>
      <c r="F605" s="43">
        <v>-27.9</v>
      </c>
      <c r="G605" s="44" t="s">
        <v>348</v>
      </c>
      <c r="H605" s="62"/>
    </row>
    <row r="606" hidden="1">
      <c r="A606" s="9">
        <v>45585.0</v>
      </c>
      <c r="B606" s="63" t="s">
        <v>443</v>
      </c>
      <c r="C606" s="43" t="s">
        <v>564</v>
      </c>
      <c r="D606" s="43" t="s">
        <v>13</v>
      </c>
      <c r="E606" s="63" t="s">
        <v>10</v>
      </c>
      <c r="F606" s="43">
        <v>-27.0</v>
      </c>
      <c r="G606" s="44" t="s">
        <v>348</v>
      </c>
      <c r="H606" s="62"/>
    </row>
    <row r="607" hidden="1">
      <c r="A607" s="81">
        <v>45586.0</v>
      </c>
      <c r="B607" s="72" t="s">
        <v>443</v>
      </c>
      <c r="C607" s="43" t="s">
        <v>692</v>
      </c>
      <c r="D607" s="43" t="s">
        <v>78</v>
      </c>
      <c r="E607" s="43" t="s">
        <v>28</v>
      </c>
      <c r="F607" s="43">
        <v>-75.91</v>
      </c>
      <c r="G607" s="44" t="s">
        <v>348</v>
      </c>
      <c r="H607" s="62"/>
    </row>
    <row r="608" hidden="1">
      <c r="A608" s="81">
        <v>45586.0</v>
      </c>
      <c r="B608" s="72" t="s">
        <v>443</v>
      </c>
      <c r="C608" s="43" t="s">
        <v>689</v>
      </c>
      <c r="D608" s="43" t="s">
        <v>13</v>
      </c>
      <c r="E608" s="43" t="s">
        <v>10</v>
      </c>
      <c r="F608" s="43">
        <v>-38.0</v>
      </c>
      <c r="G608" s="44" t="s">
        <v>348</v>
      </c>
      <c r="H608" s="62"/>
    </row>
    <row r="609" hidden="1">
      <c r="A609" s="81">
        <v>45587.0</v>
      </c>
      <c r="B609" s="72" t="s">
        <v>443</v>
      </c>
      <c r="C609" s="43" t="s">
        <v>691</v>
      </c>
      <c r="D609" s="43" t="s">
        <v>78</v>
      </c>
      <c r="E609" s="43" t="s">
        <v>28</v>
      </c>
      <c r="F609" s="43">
        <v>-15.0</v>
      </c>
      <c r="G609" s="44" t="s">
        <v>348</v>
      </c>
      <c r="H609" s="62"/>
    </row>
    <row r="610" hidden="1">
      <c r="A610" s="81">
        <v>45587.0</v>
      </c>
      <c r="B610" s="72" t="s">
        <v>443</v>
      </c>
      <c r="C610" s="43" t="s">
        <v>32</v>
      </c>
      <c r="D610" s="43" t="s">
        <v>19</v>
      </c>
      <c r="E610" s="43" t="s">
        <v>10</v>
      </c>
      <c r="F610" s="43">
        <v>-16.17</v>
      </c>
      <c r="G610" s="44" t="s">
        <v>348</v>
      </c>
      <c r="H610" s="62"/>
    </row>
    <row r="611" hidden="1">
      <c r="A611" s="81">
        <v>45589.0</v>
      </c>
      <c r="B611" s="72" t="s">
        <v>443</v>
      </c>
      <c r="C611" s="43" t="s">
        <v>691</v>
      </c>
      <c r="D611" s="43" t="s">
        <v>78</v>
      </c>
      <c r="E611" s="43" t="s">
        <v>28</v>
      </c>
      <c r="F611" s="43">
        <v>-40.0</v>
      </c>
      <c r="G611" s="44" t="s">
        <v>348</v>
      </c>
      <c r="H611" s="62"/>
    </row>
    <row r="612" hidden="1">
      <c r="A612" s="81">
        <v>45589.0</v>
      </c>
      <c r="B612" s="72" t="s">
        <v>443</v>
      </c>
      <c r="C612" s="43" t="s">
        <v>692</v>
      </c>
      <c r="D612" s="43" t="s">
        <v>78</v>
      </c>
      <c r="E612" s="43" t="s">
        <v>28</v>
      </c>
      <c r="F612" s="43">
        <v>-60.41</v>
      </c>
      <c r="G612" s="44" t="s">
        <v>348</v>
      </c>
      <c r="H612" s="62"/>
    </row>
    <row r="613" hidden="1">
      <c r="A613" s="81">
        <v>45589.0</v>
      </c>
      <c r="B613" s="72" t="s">
        <v>443</v>
      </c>
      <c r="C613" s="43" t="s">
        <v>691</v>
      </c>
      <c r="D613" s="43" t="s">
        <v>78</v>
      </c>
      <c r="E613" s="43" t="s">
        <v>28</v>
      </c>
      <c r="F613" s="43">
        <v>-26.0</v>
      </c>
      <c r="G613" s="44" t="s">
        <v>348</v>
      </c>
      <c r="H613" s="62"/>
    </row>
    <row r="614" hidden="1">
      <c r="A614" s="81">
        <v>45590.0</v>
      </c>
      <c r="B614" s="72" t="s">
        <v>443</v>
      </c>
      <c r="C614" s="43" t="s">
        <v>140</v>
      </c>
      <c r="D614" s="43" t="s">
        <v>13</v>
      </c>
      <c r="E614" s="43" t="s">
        <v>10</v>
      </c>
      <c r="F614" s="43">
        <v>-11.15</v>
      </c>
      <c r="G614" s="44" t="s">
        <v>348</v>
      </c>
      <c r="H614" s="62"/>
    </row>
    <row r="615" hidden="1">
      <c r="A615" s="81">
        <v>45590.0</v>
      </c>
      <c r="B615" s="72" t="s">
        <v>443</v>
      </c>
      <c r="C615" s="43" t="s">
        <v>147</v>
      </c>
      <c r="D615" s="43" t="s">
        <v>13</v>
      </c>
      <c r="E615" s="43" t="s">
        <v>10</v>
      </c>
      <c r="F615" s="43">
        <v>-18.0</v>
      </c>
      <c r="G615" s="44" t="s">
        <v>348</v>
      </c>
      <c r="H615" s="62"/>
    </row>
    <row r="616" hidden="1">
      <c r="A616" s="81">
        <v>45590.0</v>
      </c>
      <c r="B616" s="72" t="s">
        <v>443</v>
      </c>
      <c r="C616" s="43" t="s">
        <v>32</v>
      </c>
      <c r="D616" s="43" t="s">
        <v>19</v>
      </c>
      <c r="E616" s="43" t="s">
        <v>10</v>
      </c>
      <c r="F616" s="43">
        <v>-16.09</v>
      </c>
      <c r="G616" s="44" t="s">
        <v>348</v>
      </c>
      <c r="H616" s="62"/>
    </row>
    <row r="617" hidden="1">
      <c r="A617" s="9">
        <v>45594.0</v>
      </c>
      <c r="B617" s="72" t="s">
        <v>443</v>
      </c>
      <c r="C617" s="43" t="s">
        <v>693</v>
      </c>
      <c r="D617" s="43" t="s">
        <v>50</v>
      </c>
      <c r="E617" s="45" t="s">
        <v>10</v>
      </c>
      <c r="F617" s="43">
        <v>-187.2</v>
      </c>
      <c r="G617" s="44" t="s">
        <v>348</v>
      </c>
      <c r="H617" s="62"/>
    </row>
    <row r="618" hidden="1">
      <c r="A618" s="78">
        <v>45598.0</v>
      </c>
      <c r="B618" s="63" t="s">
        <v>443</v>
      </c>
      <c r="C618" s="63" t="s">
        <v>15</v>
      </c>
      <c r="D618" s="63" t="s">
        <v>16</v>
      </c>
      <c r="E618" s="43" t="s">
        <v>17</v>
      </c>
      <c r="F618" s="63">
        <f> SUM( INDIRECT("$G"&amp;MATCH($G618, $G$1:$G907, 0)) : INDIRECT("$F"&amp;ROW() - 1) ) * -1</f>
        <v>2157.91</v>
      </c>
      <c r="G618" s="44" t="s">
        <v>348</v>
      </c>
      <c r="H618" s="64"/>
    </row>
    <row r="619" hidden="1">
      <c r="A619" s="15"/>
      <c r="B619" s="15"/>
      <c r="C619" s="15"/>
      <c r="D619" s="15"/>
      <c r="E619" s="15"/>
      <c r="F619" s="15"/>
      <c r="G619" s="15"/>
    </row>
    <row r="620" hidden="1">
      <c r="A620" s="16"/>
      <c r="B620" s="16"/>
      <c r="C620" s="16"/>
      <c r="D620" s="16"/>
      <c r="E620" s="16"/>
      <c r="F620" s="16"/>
      <c r="G620" s="16"/>
    </row>
    <row r="621" hidden="1">
      <c r="A621" s="17"/>
      <c r="B621" s="17"/>
      <c r="C621" s="17"/>
      <c r="D621" s="17"/>
      <c r="E621" s="17"/>
      <c r="F621" s="17"/>
      <c r="G621" s="17"/>
    </row>
    <row r="622" hidden="1">
      <c r="A622" s="5">
        <v>45588.0</v>
      </c>
      <c r="B622" s="69" t="s">
        <v>443</v>
      </c>
      <c r="C622" s="43" t="s">
        <v>530</v>
      </c>
      <c r="D622" s="43" t="s">
        <v>78</v>
      </c>
      <c r="E622" s="45" t="s">
        <v>28</v>
      </c>
      <c r="F622" s="43">
        <v>-32.52</v>
      </c>
      <c r="G622" s="82" t="s">
        <v>356</v>
      </c>
      <c r="H622" s="61" t="s">
        <v>120</v>
      </c>
    </row>
    <row r="623" hidden="1">
      <c r="A623" s="81">
        <v>45591.0</v>
      </c>
      <c r="B623" s="72" t="s">
        <v>443</v>
      </c>
      <c r="C623" s="43" t="s">
        <v>691</v>
      </c>
      <c r="D623" s="43" t="s">
        <v>78</v>
      </c>
      <c r="E623" s="43" t="s">
        <v>28</v>
      </c>
      <c r="F623" s="43">
        <v>-13.0</v>
      </c>
      <c r="G623" s="82" t="s">
        <v>356</v>
      </c>
      <c r="H623" s="62"/>
    </row>
    <row r="624" hidden="1">
      <c r="A624" s="81">
        <v>45591.0</v>
      </c>
      <c r="B624" s="72" t="s">
        <v>443</v>
      </c>
      <c r="C624" s="43" t="s">
        <v>691</v>
      </c>
      <c r="D624" s="43" t="s">
        <v>78</v>
      </c>
      <c r="E624" s="43" t="s">
        <v>28</v>
      </c>
      <c r="F624" s="43">
        <v>-18.0</v>
      </c>
      <c r="G624" s="82" t="s">
        <v>356</v>
      </c>
      <c r="H624" s="62"/>
    </row>
    <row r="625" hidden="1">
      <c r="A625" s="81">
        <v>45591.0</v>
      </c>
      <c r="B625" s="72" t="s">
        <v>443</v>
      </c>
      <c r="C625" s="43" t="s">
        <v>694</v>
      </c>
      <c r="D625" s="43" t="s">
        <v>13</v>
      </c>
      <c r="E625" s="43" t="s">
        <v>10</v>
      </c>
      <c r="F625" s="43">
        <v>-35.4</v>
      </c>
      <c r="G625" s="82" t="s">
        <v>356</v>
      </c>
      <c r="H625" s="62"/>
    </row>
    <row r="626" hidden="1">
      <c r="A626" s="81">
        <v>45591.0</v>
      </c>
      <c r="B626" s="72" t="s">
        <v>443</v>
      </c>
      <c r="C626" s="43" t="s">
        <v>695</v>
      </c>
      <c r="D626" s="43" t="s">
        <v>13</v>
      </c>
      <c r="E626" s="43" t="s">
        <v>10</v>
      </c>
      <c r="F626" s="43">
        <v>-20.0</v>
      </c>
      <c r="G626" s="82" t="s">
        <v>356</v>
      </c>
      <c r="H626" s="62"/>
    </row>
    <row r="627" hidden="1">
      <c r="A627" s="81">
        <v>45591.0</v>
      </c>
      <c r="B627" s="72" t="s">
        <v>443</v>
      </c>
      <c r="C627" s="43" t="s">
        <v>696</v>
      </c>
      <c r="D627" s="43" t="s">
        <v>13</v>
      </c>
      <c r="E627" s="43" t="s">
        <v>10</v>
      </c>
      <c r="F627" s="43">
        <v>-8.0</v>
      </c>
      <c r="G627" s="82" t="s">
        <v>356</v>
      </c>
      <c r="H627" s="62"/>
    </row>
    <row r="628" hidden="1">
      <c r="A628" s="9">
        <v>45592.0</v>
      </c>
      <c r="B628" s="72" t="s">
        <v>443</v>
      </c>
      <c r="C628" s="43" t="s">
        <v>33</v>
      </c>
      <c r="D628" s="43" t="s">
        <v>19</v>
      </c>
      <c r="E628" s="45" t="s">
        <v>10</v>
      </c>
      <c r="F628" s="43">
        <v>-47.41</v>
      </c>
      <c r="G628" s="82" t="s">
        <v>356</v>
      </c>
      <c r="H628" s="62"/>
    </row>
    <row r="629" hidden="1">
      <c r="A629" s="9">
        <v>45592.0</v>
      </c>
      <c r="B629" s="72" t="s">
        <v>443</v>
      </c>
      <c r="C629" s="43" t="s">
        <v>697</v>
      </c>
      <c r="D629" s="43" t="s">
        <v>13</v>
      </c>
      <c r="E629" s="45" t="s">
        <v>10</v>
      </c>
      <c r="F629" s="43">
        <v>-37.98</v>
      </c>
      <c r="G629" s="82" t="s">
        <v>356</v>
      </c>
      <c r="H629" s="62"/>
    </row>
    <row r="630" hidden="1">
      <c r="A630" s="9">
        <v>45592.0</v>
      </c>
      <c r="B630" s="72" t="s">
        <v>443</v>
      </c>
      <c r="C630" s="43" t="s">
        <v>444</v>
      </c>
      <c r="D630" s="43" t="s">
        <v>78</v>
      </c>
      <c r="E630" s="45" t="s">
        <v>10</v>
      </c>
      <c r="F630" s="43">
        <v>-13.02</v>
      </c>
      <c r="G630" s="82" t="s">
        <v>356</v>
      </c>
      <c r="H630" s="62"/>
    </row>
    <row r="631" hidden="1">
      <c r="A631" s="9">
        <v>45592.0</v>
      </c>
      <c r="B631" s="72" t="s">
        <v>443</v>
      </c>
      <c r="C631" s="43" t="s">
        <v>648</v>
      </c>
      <c r="D631" s="43" t="s">
        <v>76</v>
      </c>
      <c r="E631" s="45" t="s">
        <v>28</v>
      </c>
      <c r="F631" s="43">
        <v>-24.9</v>
      </c>
      <c r="G631" s="82" t="s">
        <v>356</v>
      </c>
      <c r="H631" s="62"/>
    </row>
    <row r="632" hidden="1">
      <c r="A632" s="9">
        <v>45592.0</v>
      </c>
      <c r="B632" s="72" t="s">
        <v>443</v>
      </c>
      <c r="C632" s="43" t="s">
        <v>648</v>
      </c>
      <c r="D632" s="43" t="s">
        <v>76</v>
      </c>
      <c r="E632" s="45" t="s">
        <v>28</v>
      </c>
      <c r="F632" s="43">
        <v>-24.9</v>
      </c>
      <c r="G632" s="82" t="s">
        <v>356</v>
      </c>
      <c r="H632" s="62"/>
    </row>
    <row r="633" hidden="1">
      <c r="A633" s="9">
        <v>45593.0</v>
      </c>
      <c r="B633" s="72" t="s">
        <v>443</v>
      </c>
      <c r="C633" s="43" t="s">
        <v>138</v>
      </c>
      <c r="D633" s="43" t="s">
        <v>13</v>
      </c>
      <c r="E633" s="45" t="s">
        <v>10</v>
      </c>
      <c r="F633" s="43">
        <v>-14.97</v>
      </c>
      <c r="G633" s="53" t="s">
        <v>356</v>
      </c>
      <c r="H633" s="62"/>
    </row>
    <row r="634" hidden="1">
      <c r="A634" s="9">
        <v>45597.0</v>
      </c>
      <c r="B634" s="72" t="s">
        <v>443</v>
      </c>
      <c r="C634" s="43" t="s">
        <v>698</v>
      </c>
      <c r="D634" s="43" t="s">
        <v>76</v>
      </c>
      <c r="E634" s="43" t="s">
        <v>10</v>
      </c>
      <c r="F634" s="43">
        <v>-147.55</v>
      </c>
      <c r="G634" s="82" t="s">
        <v>356</v>
      </c>
      <c r="H634" s="62"/>
    </row>
    <row r="635" hidden="1">
      <c r="A635" s="9">
        <v>45597.0</v>
      </c>
      <c r="B635" s="72" t="s">
        <v>443</v>
      </c>
      <c r="C635" s="43" t="s">
        <v>549</v>
      </c>
      <c r="D635" s="43" t="s">
        <v>9</v>
      </c>
      <c r="E635" s="43" t="s">
        <v>10</v>
      </c>
      <c r="F635" s="43">
        <v>-50.0</v>
      </c>
      <c r="G635" s="82" t="s">
        <v>356</v>
      </c>
      <c r="H635" s="62"/>
    </row>
    <row r="636" hidden="1">
      <c r="A636" s="9">
        <v>45597.0</v>
      </c>
      <c r="B636" s="72" t="s">
        <v>443</v>
      </c>
      <c r="C636" s="79" t="s">
        <v>699</v>
      </c>
      <c r="D636" s="79" t="s">
        <v>494</v>
      </c>
      <c r="E636" s="79" t="s">
        <v>28</v>
      </c>
      <c r="F636" s="39">
        <v>-108.2</v>
      </c>
      <c r="G636" s="82" t="s">
        <v>356</v>
      </c>
      <c r="H636" s="62"/>
    </row>
    <row r="637" hidden="1">
      <c r="A637" s="9">
        <v>45597.0</v>
      </c>
      <c r="B637" s="72" t="s">
        <v>443</v>
      </c>
      <c r="C637" s="39" t="s">
        <v>700</v>
      </c>
      <c r="D637" s="39" t="s">
        <v>13</v>
      </c>
      <c r="E637" s="39" t="s">
        <v>10</v>
      </c>
      <c r="F637" s="39">
        <v>-68.0</v>
      </c>
      <c r="G637" s="82" t="s">
        <v>356</v>
      </c>
      <c r="H637" s="62"/>
    </row>
    <row r="638" hidden="1">
      <c r="A638" s="9">
        <v>45598.0</v>
      </c>
      <c r="B638" s="72" t="s">
        <v>443</v>
      </c>
      <c r="C638" s="43" t="s">
        <v>701</v>
      </c>
      <c r="D638" s="43" t="s">
        <v>50</v>
      </c>
      <c r="E638" s="43" t="s">
        <v>10</v>
      </c>
      <c r="F638" s="43">
        <v>-61.94</v>
      </c>
      <c r="G638" s="44" t="s">
        <v>356</v>
      </c>
      <c r="H638" s="62"/>
    </row>
    <row r="639" hidden="1">
      <c r="A639" s="9">
        <v>45599.0</v>
      </c>
      <c r="B639" s="72" t="s">
        <v>443</v>
      </c>
      <c r="C639" s="43" t="s">
        <v>141</v>
      </c>
      <c r="D639" s="39" t="s">
        <v>13</v>
      </c>
      <c r="E639" s="39" t="s">
        <v>10</v>
      </c>
      <c r="F639" s="43">
        <v>-20.0</v>
      </c>
      <c r="G639" s="44" t="s">
        <v>356</v>
      </c>
      <c r="H639" s="62"/>
    </row>
    <row r="640" hidden="1">
      <c r="A640" s="9">
        <v>45600.0</v>
      </c>
      <c r="B640" s="72" t="s">
        <v>443</v>
      </c>
      <c r="C640" s="43" t="s">
        <v>141</v>
      </c>
      <c r="D640" s="39" t="s">
        <v>13</v>
      </c>
      <c r="E640" s="39" t="s">
        <v>10</v>
      </c>
      <c r="F640" s="43">
        <v>-20.0</v>
      </c>
      <c r="G640" s="44" t="s">
        <v>356</v>
      </c>
      <c r="H640" s="62"/>
    </row>
    <row r="641" hidden="1">
      <c r="A641" s="9">
        <v>45601.0</v>
      </c>
      <c r="B641" s="72" t="s">
        <v>443</v>
      </c>
      <c r="C641" s="43" t="s">
        <v>702</v>
      </c>
      <c r="D641" s="63" t="s">
        <v>76</v>
      </c>
      <c r="E641" s="45" t="s">
        <v>28</v>
      </c>
      <c r="F641" s="43">
        <v>-5.52</v>
      </c>
      <c r="G641" s="86" t="s">
        <v>356</v>
      </c>
      <c r="H641" s="62"/>
    </row>
    <row r="642" hidden="1">
      <c r="A642" s="9">
        <v>45602.0</v>
      </c>
      <c r="B642" s="72" t="s">
        <v>443</v>
      </c>
      <c r="C642" s="43" t="s">
        <v>703</v>
      </c>
      <c r="D642" s="43" t="s">
        <v>50</v>
      </c>
      <c r="E642" s="43" t="s">
        <v>10</v>
      </c>
      <c r="F642" s="43">
        <v>-7.11</v>
      </c>
      <c r="G642" s="82" t="s">
        <v>356</v>
      </c>
      <c r="H642" s="62"/>
    </row>
    <row r="643" hidden="1">
      <c r="A643" s="9">
        <v>45602.0</v>
      </c>
      <c r="B643" s="72" t="s">
        <v>443</v>
      </c>
      <c r="C643" s="43" t="s">
        <v>582</v>
      </c>
      <c r="D643" s="43" t="s">
        <v>13</v>
      </c>
      <c r="E643" s="43" t="s">
        <v>10</v>
      </c>
      <c r="F643" s="43">
        <v>-21.01</v>
      </c>
      <c r="G643" s="82" t="s">
        <v>356</v>
      </c>
      <c r="H643" s="62"/>
    </row>
    <row r="644" hidden="1">
      <c r="A644" s="9">
        <v>45602.0</v>
      </c>
      <c r="B644" s="72" t="s">
        <v>443</v>
      </c>
      <c r="C644" s="43" t="s">
        <v>495</v>
      </c>
      <c r="D644" s="43" t="s">
        <v>13</v>
      </c>
      <c r="E644" s="43" t="s">
        <v>10</v>
      </c>
      <c r="F644" s="43">
        <v>-7.5</v>
      </c>
      <c r="G644" s="82" t="s">
        <v>356</v>
      </c>
      <c r="H644" s="62"/>
    </row>
    <row r="645" hidden="1">
      <c r="A645" s="9">
        <v>45602.0</v>
      </c>
      <c r="B645" s="72" t="s">
        <v>443</v>
      </c>
      <c r="C645" s="43" t="s">
        <v>455</v>
      </c>
      <c r="D645" s="43" t="s">
        <v>9</v>
      </c>
      <c r="E645" s="43" t="s">
        <v>28</v>
      </c>
      <c r="F645" s="43">
        <v>-4.3</v>
      </c>
      <c r="G645" s="82" t="s">
        <v>356</v>
      </c>
      <c r="H645" s="62"/>
    </row>
    <row r="646" hidden="1">
      <c r="A646" s="9">
        <v>45603.0</v>
      </c>
      <c r="B646" s="72" t="s">
        <v>443</v>
      </c>
      <c r="C646" s="43" t="s">
        <v>704</v>
      </c>
      <c r="D646" s="43" t="s">
        <v>681</v>
      </c>
      <c r="E646" s="43" t="s">
        <v>682</v>
      </c>
      <c r="F646" s="43">
        <v>-125.56</v>
      </c>
      <c r="G646" s="82" t="s">
        <v>356</v>
      </c>
      <c r="H646" s="62"/>
    </row>
    <row r="647" hidden="1">
      <c r="A647" s="9">
        <v>45603.0</v>
      </c>
      <c r="B647" s="72" t="s">
        <v>443</v>
      </c>
      <c r="C647" s="43" t="s">
        <v>705</v>
      </c>
      <c r="D647" s="72" t="s">
        <v>73</v>
      </c>
      <c r="E647" s="43" t="s">
        <v>243</v>
      </c>
      <c r="F647" s="43">
        <v>-359.89</v>
      </c>
      <c r="G647" s="82" t="s">
        <v>356</v>
      </c>
      <c r="H647" s="62"/>
    </row>
    <row r="648" hidden="1">
      <c r="A648" s="9">
        <v>45604.0</v>
      </c>
      <c r="B648" s="72" t="s">
        <v>443</v>
      </c>
      <c r="C648" s="43" t="s">
        <v>141</v>
      </c>
      <c r="D648" s="39" t="s">
        <v>13</v>
      </c>
      <c r="E648" s="39" t="s">
        <v>10</v>
      </c>
      <c r="F648" s="43">
        <v>-23.79</v>
      </c>
      <c r="G648" s="82" t="s">
        <v>356</v>
      </c>
      <c r="H648" s="62"/>
    </row>
    <row r="649" hidden="1">
      <c r="A649" s="9">
        <v>45605.0</v>
      </c>
      <c r="B649" s="72" t="s">
        <v>443</v>
      </c>
      <c r="C649" s="43" t="s">
        <v>522</v>
      </c>
      <c r="D649" s="43" t="s">
        <v>78</v>
      </c>
      <c r="E649" s="43" t="s">
        <v>28</v>
      </c>
      <c r="F649" s="43">
        <v>-28.0</v>
      </c>
      <c r="G649" s="82" t="s">
        <v>356</v>
      </c>
      <c r="H649" s="62"/>
    </row>
    <row r="650" hidden="1">
      <c r="A650" s="9">
        <v>45605.0</v>
      </c>
      <c r="B650" s="72" t="s">
        <v>443</v>
      </c>
      <c r="C650" s="43" t="s">
        <v>48</v>
      </c>
      <c r="D650" s="43" t="s">
        <v>9</v>
      </c>
      <c r="E650" s="43" t="s">
        <v>10</v>
      </c>
      <c r="F650" s="43">
        <v>-10.86</v>
      </c>
      <c r="G650" s="82" t="s">
        <v>356</v>
      </c>
      <c r="H650" s="62"/>
    </row>
    <row r="651" hidden="1">
      <c r="A651" s="81">
        <v>45607.0</v>
      </c>
      <c r="B651" s="72" t="s">
        <v>443</v>
      </c>
      <c r="C651" s="43" t="s">
        <v>706</v>
      </c>
      <c r="D651" s="43" t="s">
        <v>78</v>
      </c>
      <c r="E651" s="43" t="s">
        <v>28</v>
      </c>
      <c r="F651" s="43">
        <v>-18.64</v>
      </c>
      <c r="G651" s="82" t="s">
        <v>356</v>
      </c>
      <c r="H651" s="62"/>
    </row>
    <row r="652" hidden="1">
      <c r="A652" s="81">
        <v>45608.0</v>
      </c>
      <c r="B652" s="72" t="s">
        <v>443</v>
      </c>
      <c r="C652" s="43" t="s">
        <v>648</v>
      </c>
      <c r="D652" s="43" t="s">
        <v>76</v>
      </c>
      <c r="E652" s="45" t="s">
        <v>28</v>
      </c>
      <c r="F652" s="43">
        <v>-4.9</v>
      </c>
      <c r="G652" s="82" t="s">
        <v>356</v>
      </c>
      <c r="H652" s="62"/>
    </row>
    <row r="653" hidden="1">
      <c r="A653" s="84">
        <v>45609.0</v>
      </c>
      <c r="B653" s="72" t="s">
        <v>443</v>
      </c>
      <c r="C653" s="63" t="s">
        <v>504</v>
      </c>
      <c r="D653" s="63" t="s">
        <v>76</v>
      </c>
      <c r="E653" s="45" t="s">
        <v>28</v>
      </c>
      <c r="F653" s="63">
        <v>-7.99</v>
      </c>
      <c r="G653" s="86" t="s">
        <v>356</v>
      </c>
      <c r="H653" s="62"/>
    </row>
    <row r="654" hidden="1">
      <c r="A654" s="84">
        <v>45609.0</v>
      </c>
      <c r="B654" s="72" t="s">
        <v>443</v>
      </c>
      <c r="C654" s="43" t="s">
        <v>648</v>
      </c>
      <c r="D654" s="43" t="s">
        <v>76</v>
      </c>
      <c r="E654" s="45" t="s">
        <v>28</v>
      </c>
      <c r="F654" s="43">
        <v>-4.9</v>
      </c>
      <c r="G654" s="82" t="s">
        <v>356</v>
      </c>
      <c r="H654" s="62"/>
    </row>
    <row r="655" hidden="1">
      <c r="A655" s="84">
        <v>45609.0</v>
      </c>
      <c r="B655" s="72" t="s">
        <v>443</v>
      </c>
      <c r="C655" s="43" t="s">
        <v>707</v>
      </c>
      <c r="D655" s="39" t="s">
        <v>13</v>
      </c>
      <c r="E655" s="39" t="s">
        <v>10</v>
      </c>
      <c r="F655" s="43">
        <v>-18.0</v>
      </c>
      <c r="G655" s="44" t="s">
        <v>356</v>
      </c>
      <c r="H655" s="62"/>
    </row>
    <row r="656" hidden="1">
      <c r="A656" s="84">
        <v>45609.0</v>
      </c>
      <c r="B656" s="72" t="s">
        <v>443</v>
      </c>
      <c r="C656" s="43" t="s">
        <v>689</v>
      </c>
      <c r="D656" s="39" t="s">
        <v>13</v>
      </c>
      <c r="E656" s="39" t="s">
        <v>10</v>
      </c>
      <c r="F656" s="43">
        <v>-43.0</v>
      </c>
      <c r="G656" s="44" t="s">
        <v>356</v>
      </c>
      <c r="H656" s="62"/>
    </row>
    <row r="657" hidden="1">
      <c r="A657" s="81">
        <v>45610.0</v>
      </c>
      <c r="B657" s="72" t="s">
        <v>443</v>
      </c>
      <c r="C657" s="43" t="s">
        <v>708</v>
      </c>
      <c r="D657" s="43" t="s">
        <v>50</v>
      </c>
      <c r="E657" s="43" t="s">
        <v>10</v>
      </c>
      <c r="F657" s="43">
        <v>-95.0</v>
      </c>
      <c r="G657" s="86" t="s">
        <v>356</v>
      </c>
      <c r="H657" s="62"/>
    </row>
    <row r="658" hidden="1">
      <c r="A658" s="81">
        <v>45610.0</v>
      </c>
      <c r="B658" s="72" t="s">
        <v>443</v>
      </c>
      <c r="C658" s="43" t="s">
        <v>709</v>
      </c>
      <c r="D658" s="43" t="s">
        <v>78</v>
      </c>
      <c r="E658" s="43" t="s">
        <v>10</v>
      </c>
      <c r="F658" s="43">
        <v>-47.5</v>
      </c>
      <c r="G658" s="86" t="s">
        <v>356</v>
      </c>
      <c r="H658" s="62"/>
    </row>
    <row r="659" hidden="1">
      <c r="A659" s="81">
        <v>45610.0</v>
      </c>
      <c r="B659" s="72" t="s">
        <v>443</v>
      </c>
      <c r="C659" s="43" t="s">
        <v>710</v>
      </c>
      <c r="D659" s="72" t="s">
        <v>73</v>
      </c>
      <c r="E659" s="43" t="s">
        <v>26</v>
      </c>
      <c r="F659" s="43">
        <v>-72.0</v>
      </c>
      <c r="G659" s="44" t="s">
        <v>356</v>
      </c>
      <c r="H659" s="62"/>
    </row>
    <row r="660" hidden="1">
      <c r="A660" s="81">
        <v>45610.0</v>
      </c>
      <c r="B660" s="72" t="s">
        <v>443</v>
      </c>
      <c r="C660" s="43" t="s">
        <v>140</v>
      </c>
      <c r="D660" s="39" t="s">
        <v>13</v>
      </c>
      <c r="E660" s="39" t="s">
        <v>10</v>
      </c>
      <c r="F660" s="43">
        <v>-6.5</v>
      </c>
      <c r="G660" s="44" t="s">
        <v>356</v>
      </c>
      <c r="H660" s="62"/>
    </row>
    <row r="661" hidden="1">
      <c r="A661" s="81">
        <v>45610.0</v>
      </c>
      <c r="B661" s="72" t="s">
        <v>443</v>
      </c>
      <c r="C661" s="43" t="s">
        <v>711</v>
      </c>
      <c r="D661" s="39" t="s">
        <v>13</v>
      </c>
      <c r="E661" s="39" t="s">
        <v>10</v>
      </c>
      <c r="F661" s="43">
        <v>-16.0</v>
      </c>
      <c r="G661" s="44" t="s">
        <v>356</v>
      </c>
      <c r="H661" s="62"/>
    </row>
    <row r="662" hidden="1">
      <c r="A662" s="81">
        <v>45611.0</v>
      </c>
      <c r="B662" s="72" t="s">
        <v>443</v>
      </c>
      <c r="C662" s="43" t="s">
        <v>712</v>
      </c>
      <c r="D662" s="43" t="s">
        <v>13</v>
      </c>
      <c r="E662" s="43" t="s">
        <v>10</v>
      </c>
      <c r="F662" s="43">
        <v>-12.0</v>
      </c>
      <c r="G662" s="82" t="s">
        <v>356</v>
      </c>
      <c r="H662" s="62"/>
    </row>
    <row r="663" hidden="1">
      <c r="A663" s="81">
        <v>45611.0</v>
      </c>
      <c r="B663" s="72" t="s">
        <v>443</v>
      </c>
      <c r="C663" s="43" t="s">
        <v>549</v>
      </c>
      <c r="D663" s="43" t="s">
        <v>9</v>
      </c>
      <c r="E663" s="43" t="s">
        <v>10</v>
      </c>
      <c r="F663" s="43">
        <v>-50.0</v>
      </c>
      <c r="G663" s="82" t="s">
        <v>356</v>
      </c>
      <c r="H663" s="62"/>
    </row>
    <row r="664" hidden="1">
      <c r="A664" s="81">
        <v>45612.0</v>
      </c>
      <c r="B664" s="72" t="s">
        <v>443</v>
      </c>
      <c r="C664" s="43" t="s">
        <v>713</v>
      </c>
      <c r="D664" s="43" t="s">
        <v>13</v>
      </c>
      <c r="E664" s="43" t="s">
        <v>10</v>
      </c>
      <c r="F664" s="43">
        <v>-68.0</v>
      </c>
      <c r="G664" s="82" t="s">
        <v>356</v>
      </c>
      <c r="H664" s="62"/>
    </row>
    <row r="665" hidden="1">
      <c r="A665" s="81">
        <v>45613.0</v>
      </c>
      <c r="B665" s="72" t="s">
        <v>443</v>
      </c>
      <c r="C665" s="43" t="s">
        <v>714</v>
      </c>
      <c r="D665" s="43" t="s">
        <v>13</v>
      </c>
      <c r="E665" s="43" t="s">
        <v>10</v>
      </c>
      <c r="F665" s="43">
        <v>-10.0</v>
      </c>
      <c r="G665" s="82" t="s">
        <v>356</v>
      </c>
      <c r="H665" s="62"/>
    </row>
    <row r="666" hidden="1">
      <c r="A666" s="81">
        <v>45613.0</v>
      </c>
      <c r="B666" s="72" t="s">
        <v>443</v>
      </c>
      <c r="C666" s="43" t="s">
        <v>496</v>
      </c>
      <c r="D666" s="43" t="s">
        <v>13</v>
      </c>
      <c r="E666" s="43" t="s">
        <v>10</v>
      </c>
      <c r="F666" s="43">
        <v>-23.0</v>
      </c>
      <c r="G666" s="82" t="s">
        <v>356</v>
      </c>
      <c r="H666" s="62"/>
    </row>
    <row r="667" hidden="1">
      <c r="A667" s="9">
        <v>45615.0</v>
      </c>
      <c r="B667" s="63" t="s">
        <v>443</v>
      </c>
      <c r="C667" s="43" t="s">
        <v>715</v>
      </c>
      <c r="D667" s="43" t="s">
        <v>78</v>
      </c>
      <c r="E667" s="43" t="s">
        <v>28</v>
      </c>
      <c r="F667" s="43">
        <v>-65.0</v>
      </c>
      <c r="G667" s="44" t="s">
        <v>356</v>
      </c>
      <c r="H667" s="62"/>
    </row>
    <row r="668" hidden="1">
      <c r="A668" s="9">
        <v>45615.0</v>
      </c>
      <c r="B668" s="63" t="s">
        <v>443</v>
      </c>
      <c r="C668" s="43" t="s">
        <v>715</v>
      </c>
      <c r="D668" s="43" t="s">
        <v>78</v>
      </c>
      <c r="E668" s="43" t="s">
        <v>28</v>
      </c>
      <c r="F668" s="43">
        <v>-30.0</v>
      </c>
      <c r="G668" s="44" t="s">
        <v>356</v>
      </c>
      <c r="H668" s="62"/>
    </row>
    <row r="669" hidden="1">
      <c r="A669" s="9">
        <v>45615.0</v>
      </c>
      <c r="B669" s="63" t="s">
        <v>443</v>
      </c>
      <c r="C669" s="43" t="s">
        <v>716</v>
      </c>
      <c r="D669" s="43" t="s">
        <v>13</v>
      </c>
      <c r="E669" s="43" t="s">
        <v>10</v>
      </c>
      <c r="F669" s="43">
        <v>-25.0</v>
      </c>
      <c r="G669" s="44" t="s">
        <v>356</v>
      </c>
      <c r="H669" s="62"/>
    </row>
    <row r="670" hidden="1">
      <c r="A670" s="9">
        <v>45617.0</v>
      </c>
      <c r="B670" s="72" t="s">
        <v>443</v>
      </c>
      <c r="C670" s="43" t="s">
        <v>75</v>
      </c>
      <c r="D670" s="43" t="s">
        <v>76</v>
      </c>
      <c r="E670" s="45" t="s">
        <v>10</v>
      </c>
      <c r="F670" s="43">
        <v>-27.9</v>
      </c>
      <c r="G670" s="44" t="s">
        <v>356</v>
      </c>
      <c r="H670" s="62"/>
    </row>
    <row r="671" hidden="1">
      <c r="A671" s="9">
        <v>45617.0</v>
      </c>
      <c r="B671" s="72" t="s">
        <v>443</v>
      </c>
      <c r="C671" s="43" t="s">
        <v>717</v>
      </c>
      <c r="D671" s="43" t="s">
        <v>78</v>
      </c>
      <c r="E671" s="43" t="s">
        <v>28</v>
      </c>
      <c r="F671" s="43">
        <v>-75.63</v>
      </c>
      <c r="G671" s="44" t="s">
        <v>356</v>
      </c>
      <c r="H671" s="62"/>
    </row>
    <row r="672" hidden="1">
      <c r="A672" s="9">
        <v>45620.0</v>
      </c>
      <c r="B672" s="72" t="s">
        <v>443</v>
      </c>
      <c r="C672" s="43" t="s">
        <v>717</v>
      </c>
      <c r="D672" s="43" t="s">
        <v>78</v>
      </c>
      <c r="E672" s="43" t="s">
        <v>28</v>
      </c>
      <c r="F672" s="43">
        <v>-60.13</v>
      </c>
      <c r="G672" s="44" t="s">
        <v>356</v>
      </c>
      <c r="H672" s="62"/>
    </row>
    <row r="673" hidden="1">
      <c r="A673" s="9">
        <v>45620.0</v>
      </c>
      <c r="B673" s="72" t="s">
        <v>443</v>
      </c>
      <c r="C673" s="43" t="s">
        <v>718</v>
      </c>
      <c r="D673" s="72" t="s">
        <v>73</v>
      </c>
      <c r="E673" s="43" t="s">
        <v>226</v>
      </c>
      <c r="F673" s="43">
        <v>-38.0</v>
      </c>
      <c r="G673" s="44" t="s">
        <v>356</v>
      </c>
      <c r="H673" s="62"/>
    </row>
    <row r="674" hidden="1">
      <c r="A674" s="9">
        <v>45625.0</v>
      </c>
      <c r="B674" s="72" t="s">
        <v>443</v>
      </c>
      <c r="C674" s="43" t="s">
        <v>719</v>
      </c>
      <c r="D674" s="43" t="s">
        <v>50</v>
      </c>
      <c r="E674" s="45" t="s">
        <v>10</v>
      </c>
      <c r="F674" s="43">
        <v>-187.2</v>
      </c>
      <c r="G674" s="44" t="s">
        <v>356</v>
      </c>
      <c r="H674" s="62"/>
    </row>
    <row r="675" hidden="1">
      <c r="A675" s="9">
        <v>45626.0</v>
      </c>
      <c r="B675" s="72" t="s">
        <v>443</v>
      </c>
      <c r="C675" s="43" t="s">
        <v>15</v>
      </c>
      <c r="D675" s="45" t="s">
        <v>51</v>
      </c>
      <c r="E675" s="45" t="s">
        <v>17</v>
      </c>
      <c r="F675" s="43">
        <v>158.67</v>
      </c>
      <c r="G675" s="44" t="s">
        <v>356</v>
      </c>
      <c r="H675" s="62"/>
    </row>
    <row r="676" hidden="1">
      <c r="A676" s="78">
        <v>45628.0</v>
      </c>
      <c r="B676" s="63" t="s">
        <v>443</v>
      </c>
      <c r="C676" s="63" t="s">
        <v>15</v>
      </c>
      <c r="D676" s="63" t="s">
        <v>16</v>
      </c>
      <c r="E676" s="43" t="s">
        <v>17</v>
      </c>
      <c r="F676" s="63">
        <f> SUM( INDIRECT("$G"&amp;MATCH($G676, $G$1:$G907, 0)) : INDIRECT("$F"&amp;ROW() - 1) ) * -1</f>
        <v>2206.95</v>
      </c>
      <c r="G676" s="44" t="s">
        <v>356</v>
      </c>
      <c r="H676" s="64"/>
    </row>
    <row r="677" hidden="1">
      <c r="A677" s="15"/>
      <c r="B677" s="15"/>
      <c r="C677" s="15"/>
      <c r="D677" s="15"/>
      <c r="E677" s="15"/>
      <c r="F677" s="15"/>
      <c r="G677" s="15"/>
    </row>
    <row r="678" hidden="1">
      <c r="A678" s="16"/>
      <c r="B678" s="16"/>
      <c r="C678" s="16"/>
      <c r="D678" s="16"/>
      <c r="E678" s="16"/>
      <c r="F678" s="16"/>
      <c r="G678" s="16"/>
    </row>
    <row r="679" hidden="1">
      <c r="A679" s="17"/>
      <c r="B679" s="17"/>
      <c r="C679" s="17"/>
      <c r="D679" s="17"/>
      <c r="E679" s="17"/>
      <c r="F679" s="17"/>
      <c r="G679" s="17"/>
    </row>
    <row r="680" hidden="1">
      <c r="A680" s="5">
        <v>45619.0</v>
      </c>
      <c r="B680" s="69" t="s">
        <v>443</v>
      </c>
      <c r="C680" s="43" t="s">
        <v>530</v>
      </c>
      <c r="D680" s="43" t="s">
        <v>78</v>
      </c>
      <c r="E680" s="45" t="s">
        <v>28</v>
      </c>
      <c r="F680" s="43">
        <v>-32.52</v>
      </c>
      <c r="G680" s="53" t="s">
        <v>367</v>
      </c>
      <c r="H680" s="61" t="s">
        <v>12</v>
      </c>
    </row>
    <row r="681" hidden="1">
      <c r="A681" s="9">
        <v>45622.0</v>
      </c>
      <c r="B681" s="72" t="s">
        <v>443</v>
      </c>
      <c r="C681" s="43" t="s">
        <v>716</v>
      </c>
      <c r="D681" s="43" t="s">
        <v>13</v>
      </c>
      <c r="E681" s="45" t="s">
        <v>10</v>
      </c>
      <c r="F681" s="43">
        <v>-31.0</v>
      </c>
      <c r="G681" s="53" t="s">
        <v>367</v>
      </c>
      <c r="H681" s="62"/>
    </row>
    <row r="682" hidden="1">
      <c r="A682" s="9">
        <v>45622.0</v>
      </c>
      <c r="B682" s="72" t="s">
        <v>443</v>
      </c>
      <c r="C682" s="43" t="s">
        <v>32</v>
      </c>
      <c r="D682" s="43" t="s">
        <v>19</v>
      </c>
      <c r="E682" s="45" t="s">
        <v>10</v>
      </c>
      <c r="F682" s="43">
        <v>-19.67</v>
      </c>
      <c r="G682" s="53" t="s">
        <v>367</v>
      </c>
      <c r="H682" s="62"/>
    </row>
    <row r="683" hidden="1">
      <c r="A683" s="9">
        <v>45622.0</v>
      </c>
      <c r="B683" s="72" t="s">
        <v>443</v>
      </c>
      <c r="C683" s="43" t="s">
        <v>549</v>
      </c>
      <c r="D683" s="43" t="s">
        <v>9</v>
      </c>
      <c r="E683" s="43" t="s">
        <v>10</v>
      </c>
      <c r="F683" s="43">
        <v>-50.0</v>
      </c>
      <c r="G683" s="53" t="s">
        <v>367</v>
      </c>
      <c r="H683" s="62"/>
    </row>
    <row r="684" hidden="1">
      <c r="A684" s="9">
        <v>45623.0</v>
      </c>
      <c r="B684" s="72" t="s">
        <v>443</v>
      </c>
      <c r="C684" s="43" t="s">
        <v>140</v>
      </c>
      <c r="D684" s="43" t="s">
        <v>13</v>
      </c>
      <c r="E684" s="45" t="s">
        <v>10</v>
      </c>
      <c r="F684" s="43">
        <v>-14.4</v>
      </c>
      <c r="G684" s="53" t="s">
        <v>367</v>
      </c>
      <c r="H684" s="62"/>
    </row>
    <row r="685" hidden="1">
      <c r="A685" s="9">
        <v>45626.0</v>
      </c>
      <c r="B685" s="72" t="s">
        <v>443</v>
      </c>
      <c r="C685" s="43" t="s">
        <v>720</v>
      </c>
      <c r="D685" s="43" t="s">
        <v>13</v>
      </c>
      <c r="E685" s="45" t="s">
        <v>10</v>
      </c>
      <c r="F685" s="43">
        <v>-34.0</v>
      </c>
      <c r="G685" s="53" t="s">
        <v>367</v>
      </c>
      <c r="H685" s="62"/>
    </row>
    <row r="686" hidden="1">
      <c r="A686" s="9">
        <v>45626.0</v>
      </c>
      <c r="B686" s="72" t="s">
        <v>443</v>
      </c>
      <c r="C686" s="43" t="s">
        <v>721</v>
      </c>
      <c r="D686" s="43" t="s">
        <v>78</v>
      </c>
      <c r="E686" s="45" t="s">
        <v>10</v>
      </c>
      <c r="F686" s="43">
        <v>-40.0</v>
      </c>
      <c r="G686" s="53" t="s">
        <v>367</v>
      </c>
      <c r="H686" s="62"/>
    </row>
    <row r="687" hidden="1">
      <c r="A687" s="9">
        <v>45626.0</v>
      </c>
      <c r="B687" s="72" t="s">
        <v>443</v>
      </c>
      <c r="C687" s="43" t="s">
        <v>140</v>
      </c>
      <c r="D687" s="43" t="s">
        <v>13</v>
      </c>
      <c r="E687" s="45" t="s">
        <v>10</v>
      </c>
      <c r="F687" s="43">
        <v>-7.2</v>
      </c>
      <c r="G687" s="53" t="s">
        <v>367</v>
      </c>
      <c r="H687" s="62"/>
    </row>
    <row r="688" hidden="1">
      <c r="A688" s="9">
        <v>45626.0</v>
      </c>
      <c r="B688" s="72" t="s">
        <v>443</v>
      </c>
      <c r="C688" s="43" t="s">
        <v>486</v>
      </c>
      <c r="D688" s="43" t="s">
        <v>13</v>
      </c>
      <c r="E688" s="45" t="s">
        <v>10</v>
      </c>
      <c r="F688" s="43">
        <v>-26.0</v>
      </c>
      <c r="G688" s="53" t="s">
        <v>367</v>
      </c>
      <c r="H688" s="62"/>
    </row>
    <row r="689" hidden="1">
      <c r="A689" s="9">
        <v>45628.0</v>
      </c>
      <c r="B689" s="72" t="s">
        <v>443</v>
      </c>
      <c r="C689" s="43" t="s">
        <v>578</v>
      </c>
      <c r="D689" s="43" t="s">
        <v>13</v>
      </c>
      <c r="E689" s="45" t="s">
        <v>10</v>
      </c>
      <c r="F689" s="43">
        <v>-18.0</v>
      </c>
      <c r="G689" s="53" t="s">
        <v>367</v>
      </c>
      <c r="H689" s="62"/>
    </row>
    <row r="690" hidden="1">
      <c r="A690" s="9">
        <v>45629.0</v>
      </c>
      <c r="B690" s="72" t="s">
        <v>443</v>
      </c>
      <c r="C690" s="43" t="s">
        <v>722</v>
      </c>
      <c r="D690" s="63" t="s">
        <v>494</v>
      </c>
      <c r="E690" s="63" t="s">
        <v>28</v>
      </c>
      <c r="F690" s="39">
        <v>-160.85</v>
      </c>
      <c r="G690" s="53" t="s">
        <v>367</v>
      </c>
      <c r="H690" s="62"/>
    </row>
    <row r="691" hidden="1">
      <c r="A691" s="9">
        <v>45629.0</v>
      </c>
      <c r="B691" s="72" t="s">
        <v>443</v>
      </c>
      <c r="C691" s="43" t="s">
        <v>723</v>
      </c>
      <c r="D691" s="43" t="s">
        <v>681</v>
      </c>
      <c r="E691" s="43" t="s">
        <v>682</v>
      </c>
      <c r="F691" s="39">
        <v>-221.06</v>
      </c>
      <c r="G691" s="53" t="s">
        <v>367</v>
      </c>
      <c r="H691" s="62"/>
    </row>
    <row r="692" hidden="1">
      <c r="A692" s="81">
        <v>45631.0</v>
      </c>
      <c r="B692" s="72" t="s">
        <v>443</v>
      </c>
      <c r="C692" s="43" t="s">
        <v>724</v>
      </c>
      <c r="D692" s="63" t="s">
        <v>76</v>
      </c>
      <c r="E692" s="45" t="s">
        <v>28</v>
      </c>
      <c r="F692" s="43">
        <v>-5.51</v>
      </c>
      <c r="G692" s="53" t="s">
        <v>367</v>
      </c>
      <c r="H692" s="62"/>
    </row>
    <row r="693" hidden="1">
      <c r="A693" s="81">
        <v>45631.0</v>
      </c>
      <c r="B693" s="72" t="s">
        <v>443</v>
      </c>
      <c r="C693" s="43" t="s">
        <v>725</v>
      </c>
      <c r="D693" s="43" t="s">
        <v>78</v>
      </c>
      <c r="E693" s="43" t="s">
        <v>10</v>
      </c>
      <c r="F693" s="43">
        <v>-16.57</v>
      </c>
      <c r="G693" s="53" t="s">
        <v>367</v>
      </c>
      <c r="H693" s="62"/>
    </row>
    <row r="694" hidden="1">
      <c r="A694" s="81">
        <v>45631.0</v>
      </c>
      <c r="B694" s="72" t="s">
        <v>443</v>
      </c>
      <c r="C694" s="43" t="s">
        <v>726</v>
      </c>
      <c r="D694" s="43" t="s">
        <v>13</v>
      </c>
      <c r="E694" s="43" t="s">
        <v>10</v>
      </c>
      <c r="F694" s="43">
        <v>-44.8</v>
      </c>
      <c r="G694" s="53" t="s">
        <v>367</v>
      </c>
      <c r="H694" s="62"/>
    </row>
    <row r="695" hidden="1">
      <c r="A695" s="81">
        <v>45632.0</v>
      </c>
      <c r="B695" s="72" t="s">
        <v>443</v>
      </c>
      <c r="C695" s="43" t="s">
        <v>727</v>
      </c>
      <c r="D695" s="43" t="s">
        <v>50</v>
      </c>
      <c r="E695" s="43" t="s">
        <v>10</v>
      </c>
      <c r="F695" s="43">
        <v>-7.53</v>
      </c>
      <c r="G695" s="53" t="s">
        <v>367</v>
      </c>
      <c r="H695" s="62"/>
    </row>
    <row r="696" hidden="1">
      <c r="A696" s="81">
        <v>45632.0</v>
      </c>
      <c r="B696" s="72" t="s">
        <v>443</v>
      </c>
      <c r="C696" s="43" t="s">
        <v>140</v>
      </c>
      <c r="D696" s="43" t="s">
        <v>13</v>
      </c>
      <c r="E696" s="43" t="s">
        <v>10</v>
      </c>
      <c r="F696" s="43">
        <v>-16.0</v>
      </c>
      <c r="G696" s="53" t="s">
        <v>367</v>
      </c>
      <c r="H696" s="62"/>
    </row>
    <row r="697" hidden="1">
      <c r="A697" s="81">
        <v>45633.0</v>
      </c>
      <c r="B697" s="72" t="s">
        <v>443</v>
      </c>
      <c r="C697" s="43" t="s">
        <v>728</v>
      </c>
      <c r="D697" s="43" t="s">
        <v>681</v>
      </c>
      <c r="E697" s="43" t="s">
        <v>682</v>
      </c>
      <c r="F697" s="43">
        <v>-125.74</v>
      </c>
      <c r="G697" s="53" t="s">
        <v>367</v>
      </c>
      <c r="H697" s="62"/>
    </row>
    <row r="698" hidden="1">
      <c r="A698" s="81">
        <v>45633.0</v>
      </c>
      <c r="B698" s="72" t="s">
        <v>443</v>
      </c>
      <c r="C698" s="43" t="s">
        <v>729</v>
      </c>
      <c r="D698" s="72" t="s">
        <v>73</v>
      </c>
      <c r="E698" s="43" t="s">
        <v>243</v>
      </c>
      <c r="F698" s="43">
        <v>-359.75</v>
      </c>
      <c r="G698" s="53" t="s">
        <v>367</v>
      </c>
      <c r="H698" s="62"/>
    </row>
    <row r="699" hidden="1">
      <c r="A699" s="81">
        <v>45633.0</v>
      </c>
      <c r="B699" s="72" t="s">
        <v>443</v>
      </c>
      <c r="C699" s="43" t="s">
        <v>730</v>
      </c>
      <c r="D699" s="43" t="s">
        <v>13</v>
      </c>
      <c r="E699" s="43" t="s">
        <v>226</v>
      </c>
      <c r="F699" s="43">
        <v>-32.9</v>
      </c>
      <c r="G699" s="53" t="s">
        <v>367</v>
      </c>
      <c r="H699" s="62"/>
    </row>
    <row r="700" hidden="1">
      <c r="A700" s="81">
        <v>45637.0</v>
      </c>
      <c r="B700" s="72" t="s">
        <v>443</v>
      </c>
      <c r="C700" s="43" t="s">
        <v>731</v>
      </c>
      <c r="D700" s="43" t="s">
        <v>78</v>
      </c>
      <c r="E700" s="43" t="s">
        <v>28</v>
      </c>
      <c r="F700" s="43">
        <v>-18.64</v>
      </c>
      <c r="G700" s="53" t="s">
        <v>367</v>
      </c>
      <c r="H700" s="62"/>
    </row>
    <row r="701" hidden="1">
      <c r="A701" s="81">
        <v>45639.0</v>
      </c>
      <c r="B701" s="72" t="s">
        <v>443</v>
      </c>
      <c r="C701" s="63" t="s">
        <v>504</v>
      </c>
      <c r="D701" s="63" t="s">
        <v>76</v>
      </c>
      <c r="E701" s="45" t="s">
        <v>28</v>
      </c>
      <c r="F701" s="63">
        <v>-7.99</v>
      </c>
      <c r="G701" s="53" t="s">
        <v>367</v>
      </c>
      <c r="H701" s="62"/>
    </row>
    <row r="702" hidden="1">
      <c r="A702" s="81">
        <v>45640.0</v>
      </c>
      <c r="B702" s="72" t="s">
        <v>443</v>
      </c>
      <c r="C702" s="43" t="s">
        <v>732</v>
      </c>
      <c r="D702" s="43" t="s">
        <v>50</v>
      </c>
      <c r="E702" s="43" t="s">
        <v>10</v>
      </c>
      <c r="F702" s="43">
        <v>-95.0</v>
      </c>
      <c r="G702" s="53" t="s">
        <v>367</v>
      </c>
      <c r="H702" s="62"/>
    </row>
    <row r="703" hidden="1">
      <c r="A703" s="81">
        <v>45640.0</v>
      </c>
      <c r="B703" s="72" t="s">
        <v>443</v>
      </c>
      <c r="C703" s="43" t="s">
        <v>733</v>
      </c>
      <c r="D703" s="43" t="s">
        <v>78</v>
      </c>
      <c r="E703" s="43" t="s">
        <v>10</v>
      </c>
      <c r="F703" s="43">
        <v>-47.5</v>
      </c>
      <c r="G703" s="53" t="s">
        <v>367</v>
      </c>
      <c r="H703" s="62"/>
    </row>
    <row r="704" hidden="1">
      <c r="A704" s="9">
        <v>45646.0</v>
      </c>
      <c r="B704" s="72" t="s">
        <v>443</v>
      </c>
      <c r="C704" s="43" t="s">
        <v>75</v>
      </c>
      <c r="D704" s="43" t="s">
        <v>76</v>
      </c>
      <c r="E704" s="45" t="s">
        <v>10</v>
      </c>
      <c r="F704" s="43">
        <v>-27.9</v>
      </c>
      <c r="G704" s="53" t="s">
        <v>367</v>
      </c>
      <c r="H704" s="62"/>
    </row>
    <row r="705" hidden="1">
      <c r="A705" s="9">
        <v>45647.0</v>
      </c>
      <c r="B705" s="72" t="s">
        <v>443</v>
      </c>
      <c r="C705" s="43" t="s">
        <v>734</v>
      </c>
      <c r="D705" s="43" t="s">
        <v>78</v>
      </c>
      <c r="E705" s="43" t="s">
        <v>28</v>
      </c>
      <c r="F705" s="43">
        <v>-75.91</v>
      </c>
      <c r="G705" s="53" t="s">
        <v>367</v>
      </c>
      <c r="H705" s="62"/>
    </row>
    <row r="706" hidden="1">
      <c r="A706" s="9">
        <v>45649.0</v>
      </c>
      <c r="B706" s="72"/>
      <c r="C706" s="43" t="s">
        <v>735</v>
      </c>
      <c r="D706" s="43" t="s">
        <v>13</v>
      </c>
      <c r="E706" s="43" t="s">
        <v>226</v>
      </c>
      <c r="F706" s="43">
        <v>-17.0</v>
      </c>
      <c r="G706" s="53" t="s">
        <v>367</v>
      </c>
      <c r="H706" s="62"/>
    </row>
    <row r="707" hidden="1">
      <c r="A707" s="9">
        <v>45650.0</v>
      </c>
      <c r="B707" s="72" t="s">
        <v>443</v>
      </c>
      <c r="C707" s="43" t="s">
        <v>734</v>
      </c>
      <c r="D707" s="43" t="s">
        <v>78</v>
      </c>
      <c r="E707" s="43" t="s">
        <v>28</v>
      </c>
      <c r="F707" s="43">
        <v>-60.41</v>
      </c>
      <c r="G707" s="53" t="s">
        <v>367</v>
      </c>
      <c r="H707" s="62"/>
    </row>
    <row r="708" hidden="1">
      <c r="A708" s="9">
        <v>45655.0</v>
      </c>
      <c r="B708" s="72" t="s">
        <v>443</v>
      </c>
      <c r="C708" s="43" t="s">
        <v>736</v>
      </c>
      <c r="D708" s="43" t="s">
        <v>50</v>
      </c>
      <c r="E708" s="45" t="s">
        <v>10</v>
      </c>
      <c r="F708" s="43">
        <v>-187.2</v>
      </c>
      <c r="G708" s="53" t="s">
        <v>367</v>
      </c>
      <c r="H708" s="62"/>
    </row>
    <row r="709" hidden="1">
      <c r="A709" s="9">
        <v>45659.0</v>
      </c>
      <c r="B709" s="63" t="s">
        <v>443</v>
      </c>
      <c r="C709" s="63" t="s">
        <v>15</v>
      </c>
      <c r="D709" s="63" t="s">
        <v>16</v>
      </c>
      <c r="E709" s="43" t="s">
        <v>17</v>
      </c>
      <c r="F709" s="63">
        <f> SUM( INDIRECT("$G"&amp;MATCH($G709, $G$1:$G907, 0)) : INDIRECT("$F"&amp;ROW() - 1) ) * -1</f>
        <v>1801.05</v>
      </c>
      <c r="G709" s="53" t="s">
        <v>367</v>
      </c>
      <c r="H709" s="64"/>
    </row>
    <row r="710" hidden="1">
      <c r="A710" s="15"/>
      <c r="B710" s="15"/>
      <c r="C710" s="15"/>
      <c r="D710" s="15"/>
      <c r="E710" s="15"/>
      <c r="F710" s="15"/>
      <c r="G710" s="15"/>
    </row>
    <row r="711" hidden="1">
      <c r="A711" s="16"/>
      <c r="B711" s="16"/>
      <c r="C711" s="16"/>
      <c r="D711" s="16"/>
      <c r="E711" s="16"/>
      <c r="F711" s="16"/>
      <c r="G711" s="16"/>
    </row>
    <row r="712" hidden="1">
      <c r="A712" s="16"/>
      <c r="B712" s="16"/>
      <c r="C712" s="16"/>
      <c r="D712" s="16"/>
      <c r="E712" s="16"/>
      <c r="F712" s="16"/>
      <c r="G712" s="16"/>
    </row>
    <row r="713" hidden="1">
      <c r="A713" s="74">
        <v>45649.0</v>
      </c>
      <c r="B713" s="72" t="s">
        <v>443</v>
      </c>
      <c r="C713" s="72" t="s">
        <v>530</v>
      </c>
      <c r="D713" s="72" t="s">
        <v>78</v>
      </c>
      <c r="E713" s="75" t="s">
        <v>28</v>
      </c>
      <c r="F713" s="72">
        <v>-32.52</v>
      </c>
      <c r="G713" s="73" t="s">
        <v>378</v>
      </c>
      <c r="H713" s="61" t="s">
        <v>144</v>
      </c>
    </row>
    <row r="714" hidden="1">
      <c r="A714" s="74">
        <v>45653.0</v>
      </c>
      <c r="B714" s="72" t="s">
        <v>443</v>
      </c>
      <c r="C714" s="72" t="s">
        <v>140</v>
      </c>
      <c r="D714" s="72" t="s">
        <v>13</v>
      </c>
      <c r="E714" s="75" t="s">
        <v>10</v>
      </c>
      <c r="F714" s="72">
        <v>-18.0</v>
      </c>
      <c r="G714" s="73" t="s">
        <v>378</v>
      </c>
      <c r="H714" s="62"/>
    </row>
    <row r="715" hidden="1">
      <c r="A715" s="74">
        <v>45653.0</v>
      </c>
      <c r="B715" s="72" t="s">
        <v>443</v>
      </c>
      <c r="C715" s="72" t="s">
        <v>151</v>
      </c>
      <c r="D715" s="72" t="s">
        <v>13</v>
      </c>
      <c r="E715" s="75" t="s">
        <v>10</v>
      </c>
      <c r="F715" s="72">
        <v>-8.0</v>
      </c>
      <c r="G715" s="73" t="s">
        <v>378</v>
      </c>
      <c r="H715" s="62"/>
    </row>
    <row r="716" hidden="1">
      <c r="A716" s="74">
        <v>45654.0</v>
      </c>
      <c r="B716" s="72" t="s">
        <v>443</v>
      </c>
      <c r="C716" s="72" t="s">
        <v>737</v>
      </c>
      <c r="D716" s="72" t="s">
        <v>50</v>
      </c>
      <c r="E716" s="75" t="s">
        <v>10</v>
      </c>
      <c r="F716" s="72">
        <v>-260.0</v>
      </c>
      <c r="G716" s="73" t="s">
        <v>378</v>
      </c>
      <c r="H716" s="62"/>
    </row>
    <row r="717" hidden="1">
      <c r="A717" s="74">
        <v>45654.0</v>
      </c>
      <c r="B717" s="72" t="s">
        <v>443</v>
      </c>
      <c r="C717" s="72" t="s">
        <v>522</v>
      </c>
      <c r="D717" s="72" t="s">
        <v>78</v>
      </c>
      <c r="E717" s="75" t="s">
        <v>10</v>
      </c>
      <c r="F717" s="72">
        <v>-5.0</v>
      </c>
      <c r="G717" s="73" t="s">
        <v>378</v>
      </c>
      <c r="H717" s="62"/>
    </row>
    <row r="718" hidden="1">
      <c r="A718" s="74">
        <v>45654.0</v>
      </c>
      <c r="B718" s="72" t="s">
        <v>443</v>
      </c>
      <c r="C718" s="72" t="s">
        <v>689</v>
      </c>
      <c r="D718" s="72" t="s">
        <v>13</v>
      </c>
      <c r="E718" s="75" t="s">
        <v>10</v>
      </c>
      <c r="F718" s="72">
        <v>-59.0</v>
      </c>
      <c r="G718" s="73" t="s">
        <v>378</v>
      </c>
      <c r="H718" s="62"/>
    </row>
    <row r="719" hidden="1">
      <c r="A719" s="74">
        <v>45655.0</v>
      </c>
      <c r="B719" s="72" t="s">
        <v>443</v>
      </c>
      <c r="C719" s="72" t="s">
        <v>140</v>
      </c>
      <c r="D719" s="72" t="s">
        <v>13</v>
      </c>
      <c r="E719" s="75" t="s">
        <v>10</v>
      </c>
      <c r="F719" s="72">
        <v>-12.5</v>
      </c>
      <c r="G719" s="73" t="s">
        <v>378</v>
      </c>
      <c r="H719" s="62"/>
    </row>
    <row r="720" hidden="1">
      <c r="A720" s="74">
        <v>45655.0</v>
      </c>
      <c r="B720" s="72" t="s">
        <v>443</v>
      </c>
      <c r="C720" s="72" t="s">
        <v>138</v>
      </c>
      <c r="D720" s="72" t="s">
        <v>13</v>
      </c>
      <c r="E720" s="75" t="s">
        <v>10</v>
      </c>
      <c r="F720" s="72">
        <v>-18.0</v>
      </c>
      <c r="G720" s="73" t="s">
        <v>378</v>
      </c>
      <c r="H720" s="62"/>
    </row>
    <row r="721" hidden="1">
      <c r="A721" s="71">
        <v>45658.0</v>
      </c>
      <c r="B721" s="72" t="s">
        <v>443</v>
      </c>
      <c r="C721" s="72" t="s">
        <v>738</v>
      </c>
      <c r="D721" s="72" t="s">
        <v>76</v>
      </c>
      <c r="E721" s="75" t="s">
        <v>28</v>
      </c>
      <c r="F721" s="72">
        <v>-4.66</v>
      </c>
      <c r="G721" s="73" t="s">
        <v>378</v>
      </c>
      <c r="H721" s="62"/>
    </row>
    <row r="722" hidden="1">
      <c r="A722" s="71">
        <v>45660.0</v>
      </c>
      <c r="B722" s="72" t="s">
        <v>443</v>
      </c>
      <c r="C722" s="72" t="s">
        <v>739</v>
      </c>
      <c r="D722" s="43" t="s">
        <v>681</v>
      </c>
      <c r="E722" s="43" t="s">
        <v>682</v>
      </c>
      <c r="F722" s="72">
        <v>-220.9</v>
      </c>
      <c r="G722" s="73" t="s">
        <v>378</v>
      </c>
      <c r="H722" s="62"/>
    </row>
    <row r="723" hidden="1">
      <c r="A723" s="71">
        <v>45660.0</v>
      </c>
      <c r="B723" s="72" t="s">
        <v>443</v>
      </c>
      <c r="C723" s="72" t="s">
        <v>740</v>
      </c>
      <c r="D723" s="72" t="s">
        <v>13</v>
      </c>
      <c r="E723" s="72" t="s">
        <v>10</v>
      </c>
      <c r="F723" s="72">
        <v>-36.0</v>
      </c>
      <c r="G723" s="73" t="s">
        <v>378</v>
      </c>
      <c r="H723" s="62"/>
    </row>
    <row r="724" hidden="1">
      <c r="A724" s="71">
        <v>45660.0</v>
      </c>
      <c r="B724" s="72" t="s">
        <v>443</v>
      </c>
      <c r="C724" s="72" t="s">
        <v>140</v>
      </c>
      <c r="D724" s="72" t="s">
        <v>13</v>
      </c>
      <c r="E724" s="72" t="s">
        <v>10</v>
      </c>
      <c r="F724" s="72">
        <v>-5.04</v>
      </c>
      <c r="G724" s="73" t="s">
        <v>378</v>
      </c>
      <c r="H724" s="62"/>
    </row>
    <row r="725" hidden="1">
      <c r="A725" s="71">
        <v>45662.0</v>
      </c>
      <c r="B725" s="72" t="s">
        <v>443</v>
      </c>
      <c r="C725" s="72" t="s">
        <v>741</v>
      </c>
      <c r="D725" s="72" t="s">
        <v>73</v>
      </c>
      <c r="E725" s="72" t="s">
        <v>243</v>
      </c>
      <c r="F725" s="72">
        <v>-17.9</v>
      </c>
      <c r="G725" s="73" t="s">
        <v>378</v>
      </c>
      <c r="H725" s="62"/>
    </row>
    <row r="726" hidden="1">
      <c r="A726" s="71">
        <v>45662.0</v>
      </c>
      <c r="B726" s="72" t="s">
        <v>443</v>
      </c>
      <c r="C726" s="72" t="s">
        <v>742</v>
      </c>
      <c r="D726" s="72" t="s">
        <v>13</v>
      </c>
      <c r="E726" s="72" t="s">
        <v>28</v>
      </c>
      <c r="F726" s="72">
        <v>-29.9</v>
      </c>
      <c r="G726" s="73" t="s">
        <v>378</v>
      </c>
      <c r="H726" s="62"/>
    </row>
    <row r="727" hidden="1">
      <c r="A727" s="71">
        <v>45662.0</v>
      </c>
      <c r="B727" s="72" t="s">
        <v>443</v>
      </c>
      <c r="C727" s="72" t="s">
        <v>743</v>
      </c>
      <c r="D727" s="72" t="s">
        <v>78</v>
      </c>
      <c r="E727" s="72" t="s">
        <v>10</v>
      </c>
      <c r="F727" s="72">
        <v>-14.1</v>
      </c>
      <c r="G727" s="73" t="s">
        <v>378</v>
      </c>
      <c r="H727" s="62"/>
    </row>
    <row r="728" hidden="1">
      <c r="A728" s="71">
        <v>45662.0</v>
      </c>
      <c r="B728" s="72" t="s">
        <v>443</v>
      </c>
      <c r="C728" s="72" t="s">
        <v>744</v>
      </c>
      <c r="D728" s="72" t="s">
        <v>73</v>
      </c>
      <c r="E728" s="72" t="s">
        <v>243</v>
      </c>
      <c r="F728" s="72">
        <v>-87.71</v>
      </c>
      <c r="G728" s="73" t="s">
        <v>378</v>
      </c>
      <c r="H728" s="62"/>
    </row>
    <row r="729" hidden="1">
      <c r="A729" s="71">
        <v>45663.0</v>
      </c>
      <c r="B729" s="72" t="s">
        <v>443</v>
      </c>
      <c r="C729" s="72" t="s">
        <v>745</v>
      </c>
      <c r="D729" s="72" t="s">
        <v>50</v>
      </c>
      <c r="E729" s="72" t="s">
        <v>10</v>
      </c>
      <c r="F729" s="72">
        <v>-7.53</v>
      </c>
      <c r="G729" s="73" t="s">
        <v>378</v>
      </c>
      <c r="H729" s="62"/>
    </row>
    <row r="730" hidden="1">
      <c r="A730" s="71">
        <v>45664.0</v>
      </c>
      <c r="B730" s="72" t="s">
        <v>443</v>
      </c>
      <c r="C730" s="72" t="s">
        <v>746</v>
      </c>
      <c r="D730" s="43" t="s">
        <v>681</v>
      </c>
      <c r="E730" s="43" t="s">
        <v>682</v>
      </c>
      <c r="F730" s="72">
        <v>-125.74</v>
      </c>
      <c r="G730" s="73" t="s">
        <v>378</v>
      </c>
      <c r="H730" s="62"/>
    </row>
    <row r="731" hidden="1">
      <c r="A731" s="71">
        <v>45664.0</v>
      </c>
      <c r="B731" s="72" t="s">
        <v>443</v>
      </c>
      <c r="C731" s="72" t="s">
        <v>747</v>
      </c>
      <c r="D731" s="72" t="s">
        <v>73</v>
      </c>
      <c r="E731" s="72" t="s">
        <v>243</v>
      </c>
      <c r="F731" s="72">
        <v>-359.89</v>
      </c>
      <c r="G731" s="73" t="s">
        <v>378</v>
      </c>
      <c r="H731" s="62"/>
    </row>
    <row r="732" hidden="1">
      <c r="A732" s="71">
        <v>45668.0</v>
      </c>
      <c r="B732" s="72" t="s">
        <v>443</v>
      </c>
      <c r="C732" s="72" t="s">
        <v>748</v>
      </c>
      <c r="D732" s="72" t="s">
        <v>78</v>
      </c>
      <c r="E732" s="72" t="s">
        <v>28</v>
      </c>
      <c r="F732" s="72">
        <v>-18.64</v>
      </c>
      <c r="G732" s="73" t="s">
        <v>378</v>
      </c>
      <c r="H732" s="62"/>
    </row>
    <row r="733" hidden="1">
      <c r="A733" s="71">
        <v>45670.0</v>
      </c>
      <c r="B733" s="72" t="s">
        <v>443</v>
      </c>
      <c r="C733" s="77" t="s">
        <v>504</v>
      </c>
      <c r="D733" s="77" t="s">
        <v>76</v>
      </c>
      <c r="E733" s="72" t="s">
        <v>28</v>
      </c>
      <c r="F733" s="77">
        <v>-7.99</v>
      </c>
      <c r="G733" s="73" t="s">
        <v>378</v>
      </c>
      <c r="H733" s="62"/>
    </row>
    <row r="734" hidden="1">
      <c r="A734" s="71">
        <v>45670.0</v>
      </c>
      <c r="B734" s="72" t="s">
        <v>443</v>
      </c>
      <c r="C734" s="72" t="s">
        <v>749</v>
      </c>
      <c r="D734" s="77" t="s">
        <v>76</v>
      </c>
      <c r="E734" s="72" t="s">
        <v>28</v>
      </c>
      <c r="F734" s="72">
        <v>-5.51</v>
      </c>
      <c r="G734" s="73" t="s">
        <v>378</v>
      </c>
      <c r="H734" s="62"/>
    </row>
    <row r="735" hidden="1">
      <c r="A735" s="71">
        <v>45671.0</v>
      </c>
      <c r="B735" s="72" t="s">
        <v>443</v>
      </c>
      <c r="C735" s="72" t="s">
        <v>750</v>
      </c>
      <c r="D735" s="72" t="s">
        <v>50</v>
      </c>
      <c r="E735" s="72" t="s">
        <v>10</v>
      </c>
      <c r="F735" s="72">
        <v>-95.0</v>
      </c>
      <c r="G735" s="73" t="s">
        <v>378</v>
      </c>
      <c r="H735" s="62"/>
    </row>
    <row r="736" hidden="1">
      <c r="A736" s="71">
        <v>45671.0</v>
      </c>
      <c r="B736" s="72" t="s">
        <v>443</v>
      </c>
      <c r="C736" s="72" t="s">
        <v>751</v>
      </c>
      <c r="D736" s="72" t="s">
        <v>78</v>
      </c>
      <c r="E736" s="72" t="s">
        <v>10</v>
      </c>
      <c r="F736" s="72">
        <v>-47.5</v>
      </c>
      <c r="G736" s="73" t="s">
        <v>378</v>
      </c>
      <c r="H736" s="62"/>
    </row>
    <row r="737" hidden="1">
      <c r="A737" s="74">
        <v>45677.0</v>
      </c>
      <c r="B737" s="72" t="s">
        <v>443</v>
      </c>
      <c r="C737" s="72" t="s">
        <v>75</v>
      </c>
      <c r="D737" s="72" t="s">
        <v>76</v>
      </c>
      <c r="E737" s="72" t="s">
        <v>10</v>
      </c>
      <c r="F737" s="72">
        <v>-27.9</v>
      </c>
      <c r="G737" s="73" t="s">
        <v>378</v>
      </c>
      <c r="H737" s="62"/>
    </row>
    <row r="738" hidden="1">
      <c r="A738" s="74">
        <v>45678.0</v>
      </c>
      <c r="B738" s="72" t="s">
        <v>443</v>
      </c>
      <c r="C738" s="72" t="s">
        <v>752</v>
      </c>
      <c r="D738" s="72" t="s">
        <v>78</v>
      </c>
      <c r="E738" s="72" t="s">
        <v>28</v>
      </c>
      <c r="F738" s="72">
        <v>-75.91</v>
      </c>
      <c r="G738" s="73" t="s">
        <v>378</v>
      </c>
      <c r="H738" s="62"/>
    </row>
    <row r="739" hidden="1">
      <c r="A739" s="74">
        <v>45681.0</v>
      </c>
      <c r="B739" s="72" t="s">
        <v>443</v>
      </c>
      <c r="C739" s="72" t="s">
        <v>752</v>
      </c>
      <c r="D739" s="72" t="s">
        <v>78</v>
      </c>
      <c r="E739" s="72" t="s">
        <v>28</v>
      </c>
      <c r="F739" s="72">
        <v>-60.41</v>
      </c>
      <c r="G739" s="73" t="s">
        <v>378</v>
      </c>
      <c r="H739" s="62"/>
    </row>
    <row r="740" hidden="1">
      <c r="A740" s="74">
        <v>45684.0</v>
      </c>
      <c r="B740" s="72" t="s">
        <v>443</v>
      </c>
      <c r="C740" s="88" t="s">
        <v>15</v>
      </c>
      <c r="D740" s="88" t="s">
        <v>51</v>
      </c>
      <c r="E740" s="88" t="s">
        <v>17</v>
      </c>
      <c r="F740" s="88">
        <v>313.91</v>
      </c>
      <c r="G740" s="73" t="s">
        <v>378</v>
      </c>
      <c r="H740" s="62"/>
    </row>
    <row r="741" hidden="1">
      <c r="A741" s="74">
        <v>45686.0</v>
      </c>
      <c r="B741" s="72" t="s">
        <v>443</v>
      </c>
      <c r="C741" s="72" t="s">
        <v>753</v>
      </c>
      <c r="D741" s="72" t="s">
        <v>50</v>
      </c>
      <c r="E741" s="75" t="s">
        <v>10</v>
      </c>
      <c r="F741" s="72">
        <v>-187.2</v>
      </c>
      <c r="G741" s="73" t="s">
        <v>378</v>
      </c>
      <c r="H741" s="62"/>
    </row>
    <row r="742" hidden="1">
      <c r="A742" s="71">
        <v>45690.0</v>
      </c>
      <c r="B742" s="77" t="s">
        <v>443</v>
      </c>
      <c r="C742" s="77" t="s">
        <v>15</v>
      </c>
      <c r="D742" s="77" t="s">
        <v>16</v>
      </c>
      <c r="E742" s="72" t="s">
        <v>17</v>
      </c>
      <c r="F742" s="77">
        <f> SUM( INDIRECT("$G"&amp;MATCH($G742, $G$1:$G907, 0)) : INDIRECT("$F"&amp;ROW() - 1) ) * -1</f>
        <v>1534.54</v>
      </c>
      <c r="G742" s="73" t="s">
        <v>378</v>
      </c>
      <c r="H742" s="64"/>
    </row>
    <row r="743" hidden="1">
      <c r="A743" s="16"/>
      <c r="B743" s="16"/>
      <c r="C743" s="16"/>
      <c r="D743" s="16"/>
      <c r="E743" s="16"/>
      <c r="F743" s="16"/>
      <c r="G743" s="16"/>
    </row>
    <row r="744" hidden="1">
      <c r="A744" s="16"/>
      <c r="B744" s="16"/>
      <c r="C744" s="16"/>
      <c r="D744" s="16"/>
      <c r="E744" s="16"/>
      <c r="F744" s="16"/>
      <c r="G744" s="16"/>
    </row>
    <row r="745" hidden="1">
      <c r="A745" s="16"/>
      <c r="B745" s="16"/>
      <c r="C745" s="16"/>
      <c r="D745" s="16"/>
      <c r="E745" s="16"/>
      <c r="F745" s="16"/>
      <c r="G745" s="16"/>
    </row>
    <row r="746" hidden="1">
      <c r="A746" s="89">
        <v>45684.0</v>
      </c>
      <c r="B746" s="90" t="s">
        <v>443</v>
      </c>
      <c r="C746" s="90" t="s">
        <v>754</v>
      </c>
      <c r="D746" s="90" t="s">
        <v>681</v>
      </c>
      <c r="E746" s="90" t="s">
        <v>682</v>
      </c>
      <c r="F746" s="72">
        <v>-200.0</v>
      </c>
      <c r="G746" s="73" t="s">
        <v>394</v>
      </c>
      <c r="H746" s="61" t="s">
        <v>755</v>
      </c>
    </row>
    <row r="747" hidden="1">
      <c r="A747" s="89">
        <v>45684.0</v>
      </c>
      <c r="B747" s="90" t="s">
        <v>443</v>
      </c>
      <c r="C747" s="72" t="s">
        <v>756</v>
      </c>
      <c r="D747" s="72" t="s">
        <v>19</v>
      </c>
      <c r="E747" s="72" t="s">
        <v>10</v>
      </c>
      <c r="F747" s="72">
        <v>-15.25</v>
      </c>
      <c r="G747" s="73" t="s">
        <v>394</v>
      </c>
      <c r="H747" s="62"/>
    </row>
    <row r="748" hidden="1">
      <c r="A748" s="89">
        <v>45684.0</v>
      </c>
      <c r="B748" s="90" t="s">
        <v>443</v>
      </c>
      <c r="C748" s="72" t="s">
        <v>757</v>
      </c>
      <c r="D748" s="72" t="s">
        <v>19</v>
      </c>
      <c r="E748" s="72" t="s">
        <v>10</v>
      </c>
      <c r="F748" s="72">
        <v>-13.89</v>
      </c>
      <c r="G748" s="73" t="s">
        <v>394</v>
      </c>
      <c r="H748" s="62"/>
    </row>
    <row r="749" hidden="1">
      <c r="A749" s="89">
        <v>45684.0</v>
      </c>
      <c r="B749" s="90" t="s">
        <v>443</v>
      </c>
      <c r="C749" s="72" t="s">
        <v>758</v>
      </c>
      <c r="D749" s="72" t="s">
        <v>13</v>
      </c>
      <c r="E749" s="72" t="s">
        <v>10</v>
      </c>
      <c r="F749" s="72">
        <v>-22.0</v>
      </c>
      <c r="G749" s="73" t="s">
        <v>394</v>
      </c>
      <c r="H749" s="62"/>
    </row>
    <row r="750" hidden="1">
      <c r="A750" s="89">
        <v>45684.0</v>
      </c>
      <c r="B750" s="90" t="s">
        <v>443</v>
      </c>
      <c r="C750" s="72" t="s">
        <v>32</v>
      </c>
      <c r="D750" s="72" t="s">
        <v>19</v>
      </c>
      <c r="E750" s="72" t="s">
        <v>10</v>
      </c>
      <c r="F750" s="72">
        <v>-17.06</v>
      </c>
      <c r="G750" s="73" t="s">
        <v>394</v>
      </c>
      <c r="H750" s="62"/>
    </row>
    <row r="751" hidden="1">
      <c r="A751" s="89">
        <v>45685.0</v>
      </c>
      <c r="B751" s="90" t="s">
        <v>443</v>
      </c>
      <c r="C751" s="72" t="s">
        <v>48</v>
      </c>
      <c r="D751" s="72" t="s">
        <v>9</v>
      </c>
      <c r="E751" s="72" t="s">
        <v>28</v>
      </c>
      <c r="F751" s="72">
        <v>-7.83</v>
      </c>
      <c r="G751" s="73" t="s">
        <v>394</v>
      </c>
      <c r="H751" s="62"/>
    </row>
    <row r="752" hidden="1">
      <c r="A752" s="89">
        <v>45685.0</v>
      </c>
      <c r="B752" s="90" t="s">
        <v>443</v>
      </c>
      <c r="C752" s="72" t="s">
        <v>759</v>
      </c>
      <c r="D752" s="72" t="s">
        <v>13</v>
      </c>
      <c r="E752" s="72" t="s">
        <v>10</v>
      </c>
      <c r="F752" s="72">
        <v>-47.3</v>
      </c>
      <c r="G752" s="73" t="s">
        <v>394</v>
      </c>
      <c r="H752" s="62"/>
    </row>
    <row r="753" hidden="1">
      <c r="A753" s="74">
        <v>45320.0</v>
      </c>
      <c r="B753" s="72" t="s">
        <v>443</v>
      </c>
      <c r="C753" s="72" t="s">
        <v>760</v>
      </c>
      <c r="D753" s="72" t="s">
        <v>50</v>
      </c>
      <c r="E753" s="75" t="s">
        <v>10</v>
      </c>
      <c r="F753" s="72">
        <v>-260.0</v>
      </c>
      <c r="G753" s="73" t="s">
        <v>394</v>
      </c>
      <c r="H753" s="62"/>
    </row>
    <row r="754" hidden="1">
      <c r="A754" s="74">
        <v>45320.0</v>
      </c>
      <c r="B754" s="72" t="s">
        <v>443</v>
      </c>
      <c r="C754" s="72" t="s">
        <v>151</v>
      </c>
      <c r="D754" s="72" t="s">
        <v>13</v>
      </c>
      <c r="E754" s="72" t="s">
        <v>10</v>
      </c>
      <c r="F754" s="72">
        <v>-11.0</v>
      </c>
      <c r="G754" s="73" t="s">
        <v>394</v>
      </c>
      <c r="H754" s="62"/>
    </row>
    <row r="755" hidden="1">
      <c r="A755" s="74">
        <v>45689.0</v>
      </c>
      <c r="B755" s="72" t="s">
        <v>443</v>
      </c>
      <c r="C755" s="72" t="s">
        <v>549</v>
      </c>
      <c r="D755" s="72" t="s">
        <v>9</v>
      </c>
      <c r="E755" s="75" t="s">
        <v>10</v>
      </c>
      <c r="F755" s="72">
        <v>-100.0</v>
      </c>
      <c r="G755" s="73" t="s">
        <v>394</v>
      </c>
      <c r="H755" s="62"/>
    </row>
    <row r="756" hidden="1">
      <c r="A756" s="74">
        <v>45691.0</v>
      </c>
      <c r="B756" s="72" t="s">
        <v>443</v>
      </c>
      <c r="C756" s="72" t="s">
        <v>761</v>
      </c>
      <c r="D756" s="43" t="s">
        <v>681</v>
      </c>
      <c r="E756" s="43" t="s">
        <v>682</v>
      </c>
      <c r="F756" s="72">
        <v>-221.06</v>
      </c>
      <c r="G756" s="73" t="s">
        <v>394</v>
      </c>
      <c r="H756" s="62"/>
    </row>
    <row r="757" hidden="1">
      <c r="A757" s="74">
        <v>45692.0</v>
      </c>
      <c r="B757" s="72" t="s">
        <v>443</v>
      </c>
      <c r="C757" s="72" t="s">
        <v>48</v>
      </c>
      <c r="D757" s="72" t="s">
        <v>9</v>
      </c>
      <c r="E757" s="72" t="s">
        <v>28</v>
      </c>
      <c r="F757" s="72">
        <v>-5.85</v>
      </c>
      <c r="G757" s="73" t="s">
        <v>394</v>
      </c>
      <c r="H757" s="62"/>
    </row>
    <row r="758" hidden="1">
      <c r="A758" s="74">
        <v>45693.0</v>
      </c>
      <c r="B758" s="72" t="s">
        <v>443</v>
      </c>
      <c r="C758" s="72" t="s">
        <v>762</v>
      </c>
      <c r="D758" s="72" t="s">
        <v>73</v>
      </c>
      <c r="E758" s="72" t="s">
        <v>243</v>
      </c>
      <c r="F758" s="72">
        <v>-87.7</v>
      </c>
      <c r="G758" s="73" t="s">
        <v>394</v>
      </c>
      <c r="H758" s="62"/>
    </row>
    <row r="759" hidden="1">
      <c r="A759" s="74">
        <v>45693.0</v>
      </c>
      <c r="B759" s="72" t="s">
        <v>443</v>
      </c>
      <c r="C759" s="72" t="s">
        <v>763</v>
      </c>
      <c r="D759" s="72" t="s">
        <v>13</v>
      </c>
      <c r="E759" s="72" t="s">
        <v>10</v>
      </c>
      <c r="F759" s="72">
        <v>-18.0</v>
      </c>
      <c r="G759" s="73" t="s">
        <v>394</v>
      </c>
      <c r="H759" s="62"/>
    </row>
    <row r="760" hidden="1">
      <c r="A760" s="71">
        <v>45694.0</v>
      </c>
      <c r="B760" s="72" t="s">
        <v>443</v>
      </c>
      <c r="C760" s="72" t="s">
        <v>764</v>
      </c>
      <c r="D760" s="72" t="s">
        <v>50</v>
      </c>
      <c r="E760" s="72" t="s">
        <v>10</v>
      </c>
      <c r="F760" s="72">
        <v>-7.53</v>
      </c>
      <c r="G760" s="73" t="s">
        <v>394</v>
      </c>
      <c r="H760" s="62"/>
    </row>
    <row r="761" hidden="1">
      <c r="A761" s="71">
        <v>45695.0</v>
      </c>
      <c r="B761" s="72" t="s">
        <v>443</v>
      </c>
      <c r="C761" s="72" t="s">
        <v>765</v>
      </c>
      <c r="D761" s="43" t="s">
        <v>681</v>
      </c>
      <c r="E761" s="43" t="s">
        <v>682</v>
      </c>
      <c r="F761" s="72">
        <v>-125.74</v>
      </c>
      <c r="G761" s="73" t="s">
        <v>394</v>
      </c>
      <c r="H761" s="62"/>
    </row>
    <row r="762" hidden="1">
      <c r="A762" s="71">
        <v>45695.0</v>
      </c>
      <c r="B762" s="72" t="s">
        <v>443</v>
      </c>
      <c r="C762" s="72" t="s">
        <v>766</v>
      </c>
      <c r="D762" s="72" t="s">
        <v>73</v>
      </c>
      <c r="E762" s="72" t="s">
        <v>243</v>
      </c>
      <c r="F762" s="72">
        <v>-359.89</v>
      </c>
      <c r="G762" s="73" t="s">
        <v>394</v>
      </c>
      <c r="H762" s="62"/>
    </row>
    <row r="763" hidden="1">
      <c r="A763" s="71">
        <v>45699.0</v>
      </c>
      <c r="B763" s="72" t="s">
        <v>443</v>
      </c>
      <c r="C763" s="72" t="s">
        <v>767</v>
      </c>
      <c r="D763" s="72" t="s">
        <v>78</v>
      </c>
      <c r="E763" s="72" t="s">
        <v>28</v>
      </c>
      <c r="F763" s="72">
        <v>-18.64</v>
      </c>
      <c r="G763" s="73" t="s">
        <v>394</v>
      </c>
      <c r="H763" s="62"/>
    </row>
    <row r="764" hidden="1">
      <c r="A764" s="71">
        <v>45700.0</v>
      </c>
      <c r="B764" s="72" t="s">
        <v>443</v>
      </c>
      <c r="C764" s="72" t="s">
        <v>768</v>
      </c>
      <c r="D764" s="72" t="s">
        <v>681</v>
      </c>
      <c r="E764" s="72" t="s">
        <v>10</v>
      </c>
      <c r="F764" s="72">
        <v>-195.0</v>
      </c>
      <c r="G764" s="72" t="s">
        <v>394</v>
      </c>
      <c r="H764" s="62"/>
    </row>
    <row r="765" hidden="1">
      <c r="A765" s="71">
        <v>45701.0</v>
      </c>
      <c r="B765" s="72" t="s">
        <v>443</v>
      </c>
      <c r="C765" s="77" t="s">
        <v>504</v>
      </c>
      <c r="D765" s="77" t="s">
        <v>76</v>
      </c>
      <c r="E765" s="72" t="s">
        <v>28</v>
      </c>
      <c r="F765" s="77">
        <v>-7.99</v>
      </c>
      <c r="G765" s="73" t="s">
        <v>394</v>
      </c>
      <c r="H765" s="62"/>
    </row>
    <row r="766" hidden="1">
      <c r="A766" s="71">
        <v>45701.0</v>
      </c>
      <c r="B766" s="72" t="s">
        <v>443</v>
      </c>
      <c r="C766" s="72" t="s">
        <v>769</v>
      </c>
      <c r="D766" s="77" t="s">
        <v>76</v>
      </c>
      <c r="E766" s="72" t="s">
        <v>28</v>
      </c>
      <c r="F766" s="72">
        <v>-5.12</v>
      </c>
      <c r="G766" s="73" t="s">
        <v>394</v>
      </c>
      <c r="H766" s="62"/>
    </row>
    <row r="767" hidden="1">
      <c r="A767" s="71">
        <v>45702.0</v>
      </c>
      <c r="B767" s="72" t="s">
        <v>443</v>
      </c>
      <c r="C767" s="72" t="s">
        <v>770</v>
      </c>
      <c r="D767" s="72" t="s">
        <v>50</v>
      </c>
      <c r="E767" s="72" t="s">
        <v>10</v>
      </c>
      <c r="F767" s="72">
        <v>-95.0</v>
      </c>
      <c r="G767" s="73" t="s">
        <v>394</v>
      </c>
      <c r="H767" s="62"/>
    </row>
    <row r="768" hidden="1">
      <c r="A768" s="71">
        <v>45702.0</v>
      </c>
      <c r="B768" s="72" t="s">
        <v>443</v>
      </c>
      <c r="C768" s="72" t="s">
        <v>771</v>
      </c>
      <c r="D768" s="72" t="s">
        <v>78</v>
      </c>
      <c r="E768" s="72" t="s">
        <v>10</v>
      </c>
      <c r="F768" s="72">
        <v>-47.5</v>
      </c>
      <c r="G768" s="73" t="s">
        <v>394</v>
      </c>
      <c r="H768" s="62"/>
    </row>
    <row r="769" hidden="1">
      <c r="A769" s="71">
        <v>45702.0</v>
      </c>
      <c r="B769" s="72" t="s">
        <v>443</v>
      </c>
      <c r="C769" s="72" t="s">
        <v>772</v>
      </c>
      <c r="D769" s="72" t="s">
        <v>13</v>
      </c>
      <c r="E769" s="72" t="s">
        <v>10</v>
      </c>
      <c r="F769" s="72">
        <v>-31.0</v>
      </c>
      <c r="G769" s="73" t="s">
        <v>394</v>
      </c>
      <c r="H769" s="62"/>
    </row>
    <row r="770" hidden="1">
      <c r="A770" s="71">
        <v>45703.0</v>
      </c>
      <c r="B770" s="72" t="s">
        <v>443</v>
      </c>
      <c r="C770" s="72" t="s">
        <v>48</v>
      </c>
      <c r="D770" s="72" t="s">
        <v>9</v>
      </c>
      <c r="E770" s="72" t="s">
        <v>28</v>
      </c>
      <c r="F770" s="72">
        <v>-12.86</v>
      </c>
      <c r="G770" s="73" t="s">
        <v>394</v>
      </c>
      <c r="H770" s="62"/>
    </row>
    <row r="771" hidden="1">
      <c r="A771" s="71">
        <v>45703.0</v>
      </c>
      <c r="B771" s="72" t="s">
        <v>443</v>
      </c>
      <c r="C771" s="72" t="s">
        <v>773</v>
      </c>
      <c r="D771" s="72" t="s">
        <v>13</v>
      </c>
      <c r="E771" s="72" t="s">
        <v>28</v>
      </c>
      <c r="F771" s="72">
        <v>-18.0</v>
      </c>
      <c r="G771" s="73" t="s">
        <v>394</v>
      </c>
      <c r="H771" s="62"/>
    </row>
    <row r="772" hidden="1">
      <c r="A772" s="71">
        <v>45703.0</v>
      </c>
      <c r="B772" s="72" t="s">
        <v>443</v>
      </c>
      <c r="C772" s="72" t="s">
        <v>151</v>
      </c>
      <c r="D772" s="72" t="s">
        <v>13</v>
      </c>
      <c r="E772" s="72" t="s">
        <v>10</v>
      </c>
      <c r="F772" s="72">
        <v>-12.0</v>
      </c>
      <c r="G772" s="73" t="s">
        <v>394</v>
      </c>
      <c r="H772" s="62"/>
    </row>
    <row r="773" hidden="1">
      <c r="A773" s="71">
        <v>45705.0</v>
      </c>
      <c r="B773" s="72" t="s">
        <v>443</v>
      </c>
      <c r="C773" s="72" t="s">
        <v>48</v>
      </c>
      <c r="D773" s="72" t="s">
        <v>9</v>
      </c>
      <c r="E773" s="72" t="s">
        <v>28</v>
      </c>
      <c r="F773" s="72">
        <v>-5.9</v>
      </c>
      <c r="G773" s="73" t="s">
        <v>394</v>
      </c>
      <c r="H773" s="62"/>
    </row>
    <row r="774" hidden="1">
      <c r="A774" s="71">
        <v>45705.0</v>
      </c>
      <c r="B774" s="72" t="s">
        <v>443</v>
      </c>
      <c r="C774" s="72" t="s">
        <v>774</v>
      </c>
      <c r="D774" s="72" t="s">
        <v>13</v>
      </c>
      <c r="E774" s="72" t="s">
        <v>10</v>
      </c>
      <c r="F774" s="72">
        <v>-14.48</v>
      </c>
      <c r="G774" s="73" t="s">
        <v>394</v>
      </c>
      <c r="H774" s="62"/>
    </row>
    <row r="775" hidden="1">
      <c r="A775" s="71">
        <v>45707.0</v>
      </c>
      <c r="B775" s="72" t="s">
        <v>443</v>
      </c>
      <c r="C775" s="72" t="s">
        <v>549</v>
      </c>
      <c r="D775" s="72" t="s">
        <v>9</v>
      </c>
      <c r="E775" s="72" t="s">
        <v>10</v>
      </c>
      <c r="F775" s="72">
        <v>-40.0</v>
      </c>
      <c r="G775" s="73" t="s">
        <v>394</v>
      </c>
      <c r="H775" s="62"/>
    </row>
    <row r="776" hidden="1">
      <c r="A776" s="71">
        <v>45707.0</v>
      </c>
      <c r="B776" s="72" t="s">
        <v>443</v>
      </c>
      <c r="C776" s="72" t="s">
        <v>775</v>
      </c>
      <c r="D776" s="72" t="s">
        <v>13</v>
      </c>
      <c r="E776" s="72" t="s">
        <v>10</v>
      </c>
      <c r="F776" s="72">
        <v>-28.0</v>
      </c>
      <c r="G776" s="73" t="s">
        <v>394</v>
      </c>
      <c r="H776" s="62"/>
    </row>
    <row r="777" hidden="1">
      <c r="A777" s="74">
        <v>45708.0</v>
      </c>
      <c r="B777" s="72" t="s">
        <v>443</v>
      </c>
      <c r="C777" s="72" t="s">
        <v>75</v>
      </c>
      <c r="D777" s="72" t="s">
        <v>76</v>
      </c>
      <c r="E777" s="72" t="s">
        <v>10</v>
      </c>
      <c r="F777" s="72">
        <v>-27.9</v>
      </c>
      <c r="G777" s="73" t="s">
        <v>394</v>
      </c>
      <c r="H777" s="62"/>
    </row>
    <row r="778" hidden="1">
      <c r="A778" s="74">
        <v>45708.0</v>
      </c>
      <c r="B778" s="72" t="s">
        <v>443</v>
      </c>
      <c r="C778" s="72" t="s">
        <v>776</v>
      </c>
      <c r="D778" s="72" t="s">
        <v>73</v>
      </c>
      <c r="E778" s="72" t="s">
        <v>243</v>
      </c>
      <c r="F778" s="72">
        <v>-18.0</v>
      </c>
      <c r="G778" s="73" t="s">
        <v>394</v>
      </c>
      <c r="H778" s="62"/>
    </row>
    <row r="779" hidden="1">
      <c r="A779" s="74">
        <v>45709.0</v>
      </c>
      <c r="B779" s="72" t="s">
        <v>443</v>
      </c>
      <c r="C779" s="72" t="s">
        <v>777</v>
      </c>
      <c r="D779" s="72" t="s">
        <v>78</v>
      </c>
      <c r="E779" s="72" t="s">
        <v>28</v>
      </c>
      <c r="F779" s="72">
        <v>-75.91</v>
      </c>
      <c r="G779" s="73" t="s">
        <v>394</v>
      </c>
      <c r="H779" s="62"/>
    </row>
    <row r="780" hidden="1">
      <c r="A780" s="74">
        <v>45709.0</v>
      </c>
      <c r="B780" s="72" t="s">
        <v>443</v>
      </c>
      <c r="C780" s="72" t="s">
        <v>486</v>
      </c>
      <c r="D780" s="72" t="s">
        <v>13</v>
      </c>
      <c r="E780" s="72" t="s">
        <v>28</v>
      </c>
      <c r="F780" s="72">
        <v>-16.15</v>
      </c>
      <c r="G780" s="73" t="s">
        <v>394</v>
      </c>
      <c r="H780" s="62"/>
    </row>
    <row r="781" hidden="1">
      <c r="A781" s="74">
        <v>45710.0</v>
      </c>
      <c r="B781" s="72" t="s">
        <v>443</v>
      </c>
      <c r="C781" s="72" t="s">
        <v>151</v>
      </c>
      <c r="D781" s="72" t="s">
        <v>13</v>
      </c>
      <c r="E781" s="72" t="s">
        <v>10</v>
      </c>
      <c r="F781" s="72">
        <v>-11.5</v>
      </c>
      <c r="G781" s="73" t="s">
        <v>394</v>
      </c>
      <c r="H781" s="62"/>
    </row>
    <row r="782" hidden="1">
      <c r="A782" s="74">
        <v>45711.0</v>
      </c>
      <c r="B782" s="72" t="s">
        <v>443</v>
      </c>
      <c r="C782" s="72" t="s">
        <v>549</v>
      </c>
      <c r="D782" s="72" t="s">
        <v>9</v>
      </c>
      <c r="E782" s="72" t="s">
        <v>10</v>
      </c>
      <c r="F782" s="72">
        <v>-50.0</v>
      </c>
      <c r="G782" s="73" t="s">
        <v>394</v>
      </c>
      <c r="H782" s="62"/>
    </row>
    <row r="783" hidden="1">
      <c r="A783" s="71">
        <v>45711.0</v>
      </c>
      <c r="B783" s="72" t="s">
        <v>443</v>
      </c>
      <c r="C783" s="72" t="s">
        <v>48</v>
      </c>
      <c r="D783" s="72" t="s">
        <v>73</v>
      </c>
      <c r="E783" s="72" t="s">
        <v>778</v>
      </c>
      <c r="F783" s="72">
        <v>-15.35</v>
      </c>
      <c r="G783" s="73" t="s">
        <v>394</v>
      </c>
      <c r="H783" s="62"/>
    </row>
    <row r="784" hidden="1">
      <c r="A784" s="74">
        <v>45712.0</v>
      </c>
      <c r="B784" s="72" t="s">
        <v>443</v>
      </c>
      <c r="C784" s="72" t="s">
        <v>777</v>
      </c>
      <c r="D784" s="72" t="s">
        <v>78</v>
      </c>
      <c r="E784" s="72" t="s">
        <v>28</v>
      </c>
      <c r="F784" s="72">
        <v>-60.38</v>
      </c>
      <c r="G784" s="73" t="s">
        <v>394</v>
      </c>
      <c r="H784" s="62"/>
    </row>
    <row r="785" hidden="1">
      <c r="A785" s="74">
        <v>45712.0</v>
      </c>
      <c r="B785" s="72" t="s">
        <v>443</v>
      </c>
      <c r="C785" s="72" t="s">
        <v>141</v>
      </c>
      <c r="D785" s="72" t="s">
        <v>13</v>
      </c>
      <c r="E785" s="72" t="s">
        <v>10</v>
      </c>
      <c r="F785" s="72">
        <v>-20.0</v>
      </c>
      <c r="G785" s="73" t="s">
        <v>394</v>
      </c>
      <c r="H785" s="62"/>
    </row>
    <row r="786" hidden="1">
      <c r="A786" s="74">
        <v>45713.0</v>
      </c>
      <c r="B786" s="72" t="s">
        <v>443</v>
      </c>
      <c r="C786" s="72" t="s">
        <v>140</v>
      </c>
      <c r="D786" s="72" t="s">
        <v>13</v>
      </c>
      <c r="E786" s="72" t="s">
        <v>10</v>
      </c>
      <c r="F786" s="72">
        <v>-10.15</v>
      </c>
      <c r="G786" s="73" t="s">
        <v>394</v>
      </c>
      <c r="H786" s="62"/>
    </row>
    <row r="787" hidden="1">
      <c r="A787" s="74">
        <v>45713.0</v>
      </c>
      <c r="B787" s="72" t="s">
        <v>443</v>
      </c>
      <c r="C787" s="72" t="s">
        <v>32</v>
      </c>
      <c r="D787" s="72" t="s">
        <v>19</v>
      </c>
      <c r="E787" s="72" t="s">
        <v>10</v>
      </c>
      <c r="F787" s="72">
        <v>-8.63</v>
      </c>
      <c r="G787" s="73" t="s">
        <v>394</v>
      </c>
      <c r="H787" s="62"/>
    </row>
    <row r="788" hidden="1">
      <c r="A788" s="74">
        <v>45715.0</v>
      </c>
      <c r="B788" s="72" t="s">
        <v>443</v>
      </c>
      <c r="C788" s="72" t="s">
        <v>779</v>
      </c>
      <c r="D788" s="72" t="s">
        <v>13</v>
      </c>
      <c r="E788" s="72" t="s">
        <v>10</v>
      </c>
      <c r="F788" s="72">
        <v>-25.0</v>
      </c>
      <c r="G788" s="73" t="s">
        <v>394</v>
      </c>
      <c r="H788" s="62"/>
    </row>
    <row r="789" hidden="1">
      <c r="A789" s="74">
        <v>45715.0</v>
      </c>
      <c r="B789" s="72" t="s">
        <v>443</v>
      </c>
      <c r="C789" s="72" t="s">
        <v>744</v>
      </c>
      <c r="D789" s="72" t="s">
        <v>73</v>
      </c>
      <c r="E789" s="72" t="s">
        <v>243</v>
      </c>
      <c r="F789" s="72">
        <v>-88.16</v>
      </c>
      <c r="G789" s="73" t="s">
        <v>394</v>
      </c>
      <c r="H789" s="62"/>
    </row>
    <row r="790" hidden="1">
      <c r="A790" s="74">
        <v>45715.0</v>
      </c>
      <c r="B790" s="72" t="s">
        <v>443</v>
      </c>
      <c r="C790" s="72" t="s">
        <v>32</v>
      </c>
      <c r="D790" s="72" t="s">
        <v>19</v>
      </c>
      <c r="E790" s="72" t="s">
        <v>10</v>
      </c>
      <c r="F790" s="72">
        <v>-15.72</v>
      </c>
      <c r="G790" s="73" t="s">
        <v>394</v>
      </c>
      <c r="H790" s="62"/>
    </row>
    <row r="791" hidden="1">
      <c r="A791" s="74">
        <v>45717.0</v>
      </c>
      <c r="B791" s="72" t="s">
        <v>443</v>
      </c>
      <c r="C791" s="72" t="s">
        <v>549</v>
      </c>
      <c r="D791" s="72" t="s">
        <v>9</v>
      </c>
      <c r="E791" s="72" t="s">
        <v>10</v>
      </c>
      <c r="F791" s="72">
        <v>-50.0</v>
      </c>
      <c r="G791" s="73" t="s">
        <v>394</v>
      </c>
      <c r="H791" s="62"/>
    </row>
    <row r="792" hidden="1">
      <c r="A792" s="74">
        <v>45723.0</v>
      </c>
      <c r="B792" s="72" t="s">
        <v>443</v>
      </c>
      <c r="C792" s="72" t="s">
        <v>48</v>
      </c>
      <c r="D792" s="72" t="s">
        <v>9</v>
      </c>
      <c r="E792" s="72" t="s">
        <v>28</v>
      </c>
      <c r="F792" s="72">
        <v>-12.93</v>
      </c>
      <c r="G792" s="73" t="s">
        <v>394</v>
      </c>
      <c r="H792" s="62"/>
    </row>
    <row r="793" hidden="1">
      <c r="A793" s="74">
        <v>45725.0</v>
      </c>
      <c r="B793" s="72" t="s">
        <v>443</v>
      </c>
      <c r="C793" s="72" t="s">
        <v>138</v>
      </c>
      <c r="D793" s="72" t="s">
        <v>13</v>
      </c>
      <c r="E793" s="72" t="s">
        <v>10</v>
      </c>
      <c r="F793" s="72">
        <v>-9.0</v>
      </c>
      <c r="G793" s="73" t="s">
        <v>394</v>
      </c>
      <c r="H793" s="62"/>
    </row>
    <row r="794" hidden="1">
      <c r="A794" s="91">
        <v>45729.0</v>
      </c>
      <c r="B794" s="72" t="s">
        <v>443</v>
      </c>
      <c r="C794" s="77" t="s">
        <v>504</v>
      </c>
      <c r="D794" s="77" t="s">
        <v>76</v>
      </c>
      <c r="E794" s="72" t="s">
        <v>28</v>
      </c>
      <c r="F794" s="77">
        <v>-7.99</v>
      </c>
      <c r="G794" s="73" t="s">
        <v>394</v>
      </c>
      <c r="H794" s="62"/>
    </row>
    <row r="795" hidden="1">
      <c r="A795" s="92">
        <v>45736.0</v>
      </c>
      <c r="B795" s="93" t="s">
        <v>443</v>
      </c>
      <c r="C795" s="93" t="s">
        <v>75</v>
      </c>
      <c r="D795" s="93" t="s">
        <v>76</v>
      </c>
      <c r="E795" s="93" t="s">
        <v>10</v>
      </c>
      <c r="F795" s="93">
        <v>-27.9</v>
      </c>
      <c r="G795" s="94" t="s">
        <v>394</v>
      </c>
      <c r="H795" s="62"/>
    </row>
    <row r="796" hidden="1">
      <c r="A796" s="74">
        <v>45748.0</v>
      </c>
      <c r="B796" s="77" t="s">
        <v>443</v>
      </c>
      <c r="C796" s="77" t="s">
        <v>15</v>
      </c>
      <c r="D796" s="77" t="s">
        <v>16</v>
      </c>
      <c r="E796" s="72" t="s">
        <v>17</v>
      </c>
      <c r="F796" s="77">
        <f> SUM( INDIRECT("$G"&amp;MATCH($G796, $G$1:$G907, 0)) : INDIRECT("$F"&amp;ROW() - 1) ) * -1</f>
        <v>2602.26</v>
      </c>
      <c r="G796" s="73" t="s">
        <v>394</v>
      </c>
      <c r="H796" s="64"/>
    </row>
    <row r="797" hidden="1">
      <c r="A797" s="16"/>
      <c r="B797" s="16"/>
      <c r="C797" s="16"/>
      <c r="D797" s="16"/>
      <c r="E797" s="16"/>
      <c r="F797" s="16"/>
      <c r="G797" s="16"/>
    </row>
    <row r="798" hidden="1">
      <c r="A798" s="16"/>
      <c r="B798" s="16"/>
      <c r="C798" s="16"/>
      <c r="D798" s="16"/>
      <c r="E798" s="16"/>
      <c r="F798" s="16"/>
      <c r="G798" s="16"/>
    </row>
    <row r="799" hidden="1">
      <c r="A799" s="16"/>
      <c r="B799" s="16"/>
      <c r="C799" s="16"/>
      <c r="D799" s="16"/>
      <c r="E799" s="16"/>
      <c r="F799" s="16"/>
      <c r="G799" s="16"/>
    </row>
    <row r="800">
      <c r="A800" s="74">
        <v>45378.0</v>
      </c>
      <c r="B800" s="72" t="s">
        <v>443</v>
      </c>
      <c r="C800" s="72" t="s">
        <v>48</v>
      </c>
      <c r="D800" s="72" t="s">
        <v>9</v>
      </c>
      <c r="E800" s="75" t="s">
        <v>10</v>
      </c>
      <c r="F800" s="72">
        <v>-5.93</v>
      </c>
      <c r="G800" s="73" t="s">
        <v>404</v>
      </c>
      <c r="H800" s="61" t="s">
        <v>67</v>
      </c>
    </row>
    <row r="801">
      <c r="A801" s="74">
        <v>45378.0</v>
      </c>
      <c r="B801" s="72" t="s">
        <v>443</v>
      </c>
      <c r="C801" s="72" t="s">
        <v>48</v>
      </c>
      <c r="D801" s="72" t="s">
        <v>9</v>
      </c>
      <c r="E801" s="75" t="s">
        <v>10</v>
      </c>
      <c r="F801" s="72">
        <v>-9.71</v>
      </c>
      <c r="G801" s="73" t="s">
        <v>404</v>
      </c>
      <c r="H801" s="62"/>
    </row>
    <row r="802">
      <c r="A802" s="74">
        <v>45380.0</v>
      </c>
      <c r="B802" s="72" t="s">
        <v>443</v>
      </c>
      <c r="C802" s="72" t="s">
        <v>780</v>
      </c>
      <c r="D802" s="72" t="s">
        <v>50</v>
      </c>
      <c r="E802" s="75" t="s">
        <v>10</v>
      </c>
      <c r="F802" s="72">
        <v>-260.0</v>
      </c>
      <c r="G802" s="73" t="s">
        <v>404</v>
      </c>
      <c r="H802" s="62"/>
    </row>
    <row r="803">
      <c r="A803" s="74">
        <v>45381.0</v>
      </c>
      <c r="B803" s="72" t="s">
        <v>443</v>
      </c>
      <c r="C803" s="72" t="s">
        <v>48</v>
      </c>
      <c r="D803" s="72" t="s">
        <v>9</v>
      </c>
      <c r="E803" s="75" t="s">
        <v>10</v>
      </c>
      <c r="F803" s="72">
        <v>-28.48</v>
      </c>
      <c r="G803" s="73" t="s">
        <v>404</v>
      </c>
      <c r="H803" s="62"/>
    </row>
    <row r="804">
      <c r="A804" s="74">
        <v>45750.0</v>
      </c>
      <c r="B804" s="72" t="s">
        <v>443</v>
      </c>
      <c r="C804" s="72" t="s">
        <v>781</v>
      </c>
      <c r="D804" s="43" t="s">
        <v>681</v>
      </c>
      <c r="E804" s="43" t="s">
        <v>682</v>
      </c>
      <c r="F804" s="72">
        <v>-221.06</v>
      </c>
      <c r="G804" s="73" t="s">
        <v>404</v>
      </c>
      <c r="H804" s="62"/>
    </row>
    <row r="805">
      <c r="A805" s="71">
        <v>45753.0</v>
      </c>
      <c r="B805" s="72" t="s">
        <v>443</v>
      </c>
      <c r="C805" s="72" t="s">
        <v>48</v>
      </c>
      <c r="D805" s="72" t="s">
        <v>9</v>
      </c>
      <c r="E805" s="75" t="s">
        <v>10</v>
      </c>
      <c r="F805" s="72">
        <v>-5.58</v>
      </c>
      <c r="G805" s="73" t="s">
        <v>404</v>
      </c>
      <c r="H805" s="62"/>
    </row>
    <row r="806">
      <c r="A806" s="71">
        <v>45753.0</v>
      </c>
      <c r="B806" s="72" t="s">
        <v>443</v>
      </c>
      <c r="C806" s="72" t="s">
        <v>782</v>
      </c>
      <c r="D806" s="72" t="s">
        <v>50</v>
      </c>
      <c r="E806" s="72" t="s">
        <v>10</v>
      </c>
      <c r="F806" s="72">
        <v>-7.53</v>
      </c>
      <c r="G806" s="73" t="s">
        <v>404</v>
      </c>
      <c r="H806" s="62"/>
    </row>
    <row r="807">
      <c r="A807" s="71">
        <v>45754.0</v>
      </c>
      <c r="B807" s="72" t="s">
        <v>443</v>
      </c>
      <c r="C807" s="72" t="s">
        <v>783</v>
      </c>
      <c r="D807" s="43" t="s">
        <v>681</v>
      </c>
      <c r="E807" s="43" t="s">
        <v>682</v>
      </c>
      <c r="F807" s="72">
        <v>-125.74</v>
      </c>
      <c r="G807" s="73" t="s">
        <v>404</v>
      </c>
      <c r="H807" s="62"/>
    </row>
    <row r="808">
      <c r="A808" s="71">
        <v>45754.0</v>
      </c>
      <c r="B808" s="72" t="s">
        <v>443</v>
      </c>
      <c r="C808" s="72" t="s">
        <v>784</v>
      </c>
      <c r="D808" s="72" t="s">
        <v>73</v>
      </c>
      <c r="E808" s="72" t="s">
        <v>243</v>
      </c>
      <c r="F808" s="72">
        <v>-359.89</v>
      </c>
      <c r="G808" s="73" t="s">
        <v>404</v>
      </c>
      <c r="H808" s="62"/>
    </row>
    <row r="809">
      <c r="A809" s="71">
        <v>45758.0</v>
      </c>
      <c r="B809" s="72" t="s">
        <v>443</v>
      </c>
      <c r="C809" s="72" t="s">
        <v>785</v>
      </c>
      <c r="D809" s="72" t="s">
        <v>78</v>
      </c>
      <c r="E809" s="72" t="s">
        <v>28</v>
      </c>
      <c r="F809" s="72">
        <v>-18.64</v>
      </c>
      <c r="G809" s="73" t="s">
        <v>404</v>
      </c>
      <c r="H809" s="62"/>
    </row>
    <row r="810">
      <c r="A810" s="71">
        <v>45760.0</v>
      </c>
      <c r="B810" s="72" t="s">
        <v>443</v>
      </c>
      <c r="C810" s="72" t="s">
        <v>786</v>
      </c>
      <c r="D810" s="77" t="s">
        <v>76</v>
      </c>
      <c r="E810" s="72" t="s">
        <v>28</v>
      </c>
      <c r="F810" s="72">
        <v>-5.51</v>
      </c>
      <c r="G810" s="73" t="s">
        <v>404</v>
      </c>
      <c r="H810" s="62"/>
    </row>
    <row r="811">
      <c r="A811" s="71">
        <v>45761.0</v>
      </c>
      <c r="B811" s="72" t="s">
        <v>443</v>
      </c>
      <c r="C811" s="72" t="s">
        <v>787</v>
      </c>
      <c r="D811" s="72" t="s">
        <v>50</v>
      </c>
      <c r="E811" s="72" t="s">
        <v>10</v>
      </c>
      <c r="F811" s="72">
        <v>-95.0</v>
      </c>
      <c r="G811" s="73" t="s">
        <v>404</v>
      </c>
      <c r="H811" s="62"/>
    </row>
    <row r="812">
      <c r="A812" s="74">
        <v>45767.0</v>
      </c>
      <c r="B812" s="72" t="s">
        <v>443</v>
      </c>
      <c r="C812" s="72" t="s">
        <v>75</v>
      </c>
      <c r="D812" s="72" t="s">
        <v>76</v>
      </c>
      <c r="E812" s="72" t="s">
        <v>10</v>
      </c>
      <c r="F812" s="72">
        <v>-27.9</v>
      </c>
      <c r="G812" s="73" t="s">
        <v>404</v>
      </c>
      <c r="H812" s="62"/>
    </row>
    <row r="813">
      <c r="A813" s="74">
        <v>45768.0</v>
      </c>
      <c r="B813" s="72" t="s">
        <v>443</v>
      </c>
      <c r="C813" s="72" t="s">
        <v>788</v>
      </c>
      <c r="D813" s="72" t="s">
        <v>78</v>
      </c>
      <c r="E813" s="72" t="s">
        <v>28</v>
      </c>
      <c r="F813" s="72">
        <v>-75.91</v>
      </c>
      <c r="G813" s="73" t="s">
        <v>404</v>
      </c>
      <c r="H813" s="62"/>
    </row>
    <row r="814">
      <c r="A814" s="74">
        <v>45771.0</v>
      </c>
      <c r="B814" s="72" t="s">
        <v>443</v>
      </c>
      <c r="C814" s="72" t="s">
        <v>788</v>
      </c>
      <c r="D814" s="72" t="s">
        <v>78</v>
      </c>
      <c r="E814" s="72" t="s">
        <v>28</v>
      </c>
      <c r="F814" s="72">
        <v>-60.38</v>
      </c>
      <c r="G814" s="73" t="s">
        <v>404</v>
      </c>
      <c r="H814" s="62"/>
    </row>
    <row r="815">
      <c r="A815" s="74">
        <v>45774.0</v>
      </c>
      <c r="B815" s="72" t="s">
        <v>443</v>
      </c>
      <c r="C815" s="72" t="s">
        <v>762</v>
      </c>
      <c r="D815" s="72" t="s">
        <v>73</v>
      </c>
      <c r="E815" s="72" t="s">
        <v>243</v>
      </c>
      <c r="F815" s="72">
        <v>-88.15</v>
      </c>
      <c r="G815" s="73" t="s">
        <v>404</v>
      </c>
      <c r="H815" s="62"/>
    </row>
    <row r="816">
      <c r="A816" s="95"/>
      <c r="B816" s="77" t="s">
        <v>443</v>
      </c>
      <c r="C816" s="77" t="s">
        <v>15</v>
      </c>
      <c r="D816" s="77" t="s">
        <v>16</v>
      </c>
      <c r="E816" s="72" t="s">
        <v>17</v>
      </c>
      <c r="F816" s="77">
        <f> SUM( INDIRECT("$G"&amp;MATCH($G816, $G$1:$G907, 0)) : INDIRECT("$F"&amp;ROW() - 1) ) * -1</f>
        <v>1395.41</v>
      </c>
      <c r="G816" s="73" t="s">
        <v>404</v>
      </c>
      <c r="H816" s="64"/>
    </row>
    <row r="817">
      <c r="A817" s="16"/>
      <c r="B817" s="16"/>
      <c r="C817" s="16"/>
      <c r="D817" s="16"/>
      <c r="E817" s="16"/>
      <c r="F817" s="16"/>
      <c r="G817" s="16"/>
    </row>
    <row r="818">
      <c r="A818" s="16"/>
      <c r="B818" s="16"/>
      <c r="C818" s="16"/>
      <c r="D818" s="16"/>
      <c r="E818" s="16"/>
      <c r="F818" s="16"/>
      <c r="G818" s="16"/>
    </row>
    <row r="819">
      <c r="A819" s="16"/>
      <c r="B819" s="16"/>
      <c r="C819" s="16"/>
      <c r="D819" s="16"/>
      <c r="E819" s="16"/>
      <c r="F819" s="16"/>
      <c r="G819" s="16"/>
    </row>
    <row r="820">
      <c r="A820" s="74">
        <v>45411.0</v>
      </c>
      <c r="B820" s="72" t="s">
        <v>443</v>
      </c>
      <c r="C820" s="72" t="s">
        <v>789</v>
      </c>
      <c r="D820" s="72" t="s">
        <v>50</v>
      </c>
      <c r="E820" s="75" t="s">
        <v>10</v>
      </c>
      <c r="F820" s="72">
        <v>-260.0</v>
      </c>
      <c r="G820" s="73" t="s">
        <v>416</v>
      </c>
      <c r="H820" s="61"/>
    </row>
    <row r="821">
      <c r="A821" s="71">
        <v>45780.0</v>
      </c>
      <c r="B821" s="72" t="s">
        <v>443</v>
      </c>
      <c r="C821" s="72" t="s">
        <v>790</v>
      </c>
      <c r="D821" s="43" t="s">
        <v>681</v>
      </c>
      <c r="E821" s="43" t="s">
        <v>682</v>
      </c>
      <c r="F821" s="72">
        <v>-221.06</v>
      </c>
      <c r="G821" s="73" t="s">
        <v>416</v>
      </c>
      <c r="H821" s="62"/>
    </row>
    <row r="822">
      <c r="A822" s="71">
        <v>45783.0</v>
      </c>
      <c r="B822" s="72" t="s">
        <v>443</v>
      </c>
      <c r="C822" s="72" t="s">
        <v>791</v>
      </c>
      <c r="D822" s="72" t="s">
        <v>50</v>
      </c>
      <c r="E822" s="72" t="s">
        <v>10</v>
      </c>
      <c r="F822" s="72">
        <v>-7.53</v>
      </c>
      <c r="G822" s="73" t="s">
        <v>416</v>
      </c>
      <c r="H822" s="62"/>
    </row>
    <row r="823">
      <c r="A823" s="71">
        <v>45784.0</v>
      </c>
      <c r="B823" s="72" t="s">
        <v>443</v>
      </c>
      <c r="C823" s="72" t="s">
        <v>792</v>
      </c>
      <c r="D823" s="43" t="s">
        <v>681</v>
      </c>
      <c r="E823" s="43" t="s">
        <v>682</v>
      </c>
      <c r="F823" s="72">
        <v>-125.74</v>
      </c>
      <c r="G823" s="73" t="s">
        <v>416</v>
      </c>
      <c r="H823" s="62"/>
    </row>
    <row r="824">
      <c r="A824" s="71">
        <v>45784.0</v>
      </c>
      <c r="B824" s="72" t="s">
        <v>443</v>
      </c>
      <c r="C824" s="72" t="s">
        <v>793</v>
      </c>
      <c r="D824" s="72" t="s">
        <v>73</v>
      </c>
      <c r="E824" s="72" t="s">
        <v>243</v>
      </c>
      <c r="F824" s="72">
        <v>-359.89</v>
      </c>
      <c r="G824" s="73" t="s">
        <v>416</v>
      </c>
      <c r="H824" s="62"/>
    </row>
    <row r="825">
      <c r="A825" s="71">
        <v>45790.0</v>
      </c>
      <c r="B825" s="72" t="s">
        <v>443</v>
      </c>
      <c r="C825" s="72" t="s">
        <v>794</v>
      </c>
      <c r="D825" s="77" t="s">
        <v>76</v>
      </c>
      <c r="E825" s="72" t="s">
        <v>28</v>
      </c>
      <c r="F825" s="72">
        <v>-5.51</v>
      </c>
      <c r="G825" s="73" t="s">
        <v>416</v>
      </c>
      <c r="H825" s="62"/>
    </row>
    <row r="826">
      <c r="A826" s="71">
        <v>45791.0</v>
      </c>
      <c r="B826" s="72" t="s">
        <v>443</v>
      </c>
      <c r="C826" s="72" t="s">
        <v>795</v>
      </c>
      <c r="D826" s="72" t="s">
        <v>50</v>
      </c>
      <c r="E826" s="72" t="s">
        <v>10</v>
      </c>
      <c r="F826" s="72">
        <v>-95.0</v>
      </c>
      <c r="G826" s="73" t="s">
        <v>416</v>
      </c>
      <c r="H826" s="62"/>
    </row>
    <row r="827">
      <c r="A827" s="74">
        <v>45797.0</v>
      </c>
      <c r="B827" s="72" t="s">
        <v>443</v>
      </c>
      <c r="C827" s="72" t="s">
        <v>75</v>
      </c>
      <c r="D827" s="72" t="s">
        <v>76</v>
      </c>
      <c r="E827" s="72" t="s">
        <v>10</v>
      </c>
      <c r="F827" s="72">
        <v>-27.9</v>
      </c>
      <c r="G827" s="73" t="s">
        <v>416</v>
      </c>
      <c r="H827" s="62"/>
    </row>
    <row r="828">
      <c r="A828" s="74">
        <v>45798.0</v>
      </c>
      <c r="B828" s="72" t="s">
        <v>443</v>
      </c>
      <c r="C828" s="72" t="s">
        <v>796</v>
      </c>
      <c r="D828" s="72" t="s">
        <v>78</v>
      </c>
      <c r="E828" s="72" t="s">
        <v>28</v>
      </c>
      <c r="F828" s="72">
        <v>-75.91</v>
      </c>
      <c r="G828" s="73" t="s">
        <v>416</v>
      </c>
      <c r="H828" s="62"/>
    </row>
    <row r="829">
      <c r="A829" s="74">
        <v>45801.0</v>
      </c>
      <c r="B829" s="72" t="s">
        <v>443</v>
      </c>
      <c r="C829" s="72" t="s">
        <v>796</v>
      </c>
      <c r="D829" s="72" t="s">
        <v>78</v>
      </c>
      <c r="E829" s="72" t="s">
        <v>28</v>
      </c>
      <c r="F829" s="72">
        <v>-60.41</v>
      </c>
      <c r="G829" s="73" t="s">
        <v>416</v>
      </c>
      <c r="H829" s="62"/>
    </row>
    <row r="830">
      <c r="A830" s="95"/>
      <c r="B830" s="77" t="s">
        <v>443</v>
      </c>
      <c r="C830" s="77" t="s">
        <v>15</v>
      </c>
      <c r="D830" s="77" t="s">
        <v>16</v>
      </c>
      <c r="E830" s="72" t="s">
        <v>17</v>
      </c>
      <c r="F830" s="77">
        <f> SUM( INDIRECT("$G"&amp;MATCH($G830, $G$1:$G907, 0)) : INDIRECT("$F"&amp;ROW() - 1) ) * -1</f>
        <v>1238.95</v>
      </c>
      <c r="G830" s="73" t="s">
        <v>416</v>
      </c>
      <c r="H830" s="64"/>
    </row>
    <row r="831">
      <c r="A831" s="16"/>
      <c r="B831" s="16"/>
      <c r="C831" s="16"/>
      <c r="D831" s="16"/>
      <c r="E831" s="16"/>
      <c r="F831" s="16"/>
      <c r="G831" s="16"/>
    </row>
    <row r="832">
      <c r="A832" s="16"/>
      <c r="B832" s="16"/>
      <c r="C832" s="16"/>
      <c r="D832" s="16"/>
      <c r="E832" s="16"/>
      <c r="F832" s="16"/>
      <c r="G832" s="16"/>
    </row>
    <row r="833">
      <c r="A833" s="16"/>
      <c r="B833" s="16"/>
      <c r="C833" s="16"/>
      <c r="D833" s="16"/>
      <c r="E833" s="16"/>
      <c r="F833" s="16"/>
      <c r="G833" s="16"/>
    </row>
    <row r="834">
      <c r="A834" s="95"/>
      <c r="B834" s="96"/>
      <c r="C834" s="96"/>
      <c r="D834" s="96"/>
      <c r="E834" s="96"/>
      <c r="F834" s="96"/>
      <c r="G834" s="97"/>
      <c r="H834" s="61" t="s">
        <v>324</v>
      </c>
    </row>
    <row r="835">
      <c r="A835" s="74">
        <v>45441.0</v>
      </c>
      <c r="B835" s="72" t="s">
        <v>443</v>
      </c>
      <c r="C835" s="72" t="s">
        <v>797</v>
      </c>
      <c r="D835" s="72" t="s">
        <v>50</v>
      </c>
      <c r="E835" s="75" t="s">
        <v>10</v>
      </c>
      <c r="F835" s="72">
        <v>-260.0</v>
      </c>
      <c r="G835" s="73" t="s">
        <v>425</v>
      </c>
      <c r="H835" s="62"/>
    </row>
    <row r="836">
      <c r="A836" s="95"/>
      <c r="B836" s="72"/>
      <c r="C836" s="72"/>
      <c r="D836" s="72"/>
      <c r="E836" s="75"/>
      <c r="F836" s="72"/>
      <c r="G836" s="73"/>
      <c r="H836" s="62"/>
    </row>
    <row r="837">
      <c r="A837" s="74">
        <v>45811.0</v>
      </c>
      <c r="B837" s="72" t="s">
        <v>443</v>
      </c>
      <c r="C837" s="72" t="s">
        <v>798</v>
      </c>
      <c r="D837" s="43" t="s">
        <v>681</v>
      </c>
      <c r="E837" s="43" t="s">
        <v>682</v>
      </c>
      <c r="F837" s="72">
        <v>-221.06</v>
      </c>
      <c r="G837" s="73" t="s">
        <v>425</v>
      </c>
      <c r="H837" s="62"/>
    </row>
    <row r="838">
      <c r="A838" s="71">
        <v>45814.0</v>
      </c>
      <c r="B838" s="72" t="s">
        <v>443</v>
      </c>
      <c r="C838" s="72" t="s">
        <v>799</v>
      </c>
      <c r="D838" s="72" t="s">
        <v>50</v>
      </c>
      <c r="E838" s="72" t="s">
        <v>10</v>
      </c>
      <c r="F838" s="72">
        <v>-7.53</v>
      </c>
      <c r="G838" s="73" t="s">
        <v>425</v>
      </c>
      <c r="H838" s="62"/>
    </row>
    <row r="839">
      <c r="A839" s="71">
        <v>45815.0</v>
      </c>
      <c r="B839" s="90" t="s">
        <v>443</v>
      </c>
      <c r="C839" s="72" t="s">
        <v>800</v>
      </c>
      <c r="D839" s="72" t="s">
        <v>73</v>
      </c>
      <c r="E839" s="90" t="s">
        <v>243</v>
      </c>
      <c r="F839" s="90">
        <v>-359.89</v>
      </c>
      <c r="G839" s="73" t="s">
        <v>425</v>
      </c>
      <c r="H839" s="62"/>
    </row>
    <row r="840">
      <c r="A840" s="95"/>
      <c r="B840" s="96"/>
      <c r="C840" s="96"/>
      <c r="D840" s="96"/>
      <c r="E840" s="96"/>
      <c r="F840" s="96"/>
      <c r="G840" s="97"/>
      <c r="H840" s="62"/>
    </row>
    <row r="841">
      <c r="A841" s="71">
        <v>45821.0</v>
      </c>
      <c r="B841" s="72" t="s">
        <v>443</v>
      </c>
      <c r="C841" s="72" t="s">
        <v>801</v>
      </c>
      <c r="D841" s="77" t="s">
        <v>76</v>
      </c>
      <c r="E841" s="72" t="s">
        <v>28</v>
      </c>
      <c r="F841" s="72">
        <v>-5.51</v>
      </c>
      <c r="G841" s="73" t="s">
        <v>425</v>
      </c>
      <c r="H841" s="62"/>
    </row>
    <row r="842">
      <c r="A842" s="71"/>
      <c r="B842" s="72"/>
      <c r="C842" s="77"/>
      <c r="D842" s="77"/>
      <c r="E842" s="77"/>
      <c r="F842" s="77"/>
      <c r="G842" s="73"/>
      <c r="H842" s="62"/>
    </row>
    <row r="843">
      <c r="A843" s="71">
        <v>45822.0</v>
      </c>
      <c r="B843" s="72" t="s">
        <v>443</v>
      </c>
      <c r="C843" s="72" t="s">
        <v>802</v>
      </c>
      <c r="D843" s="72" t="s">
        <v>50</v>
      </c>
      <c r="E843" s="72" t="s">
        <v>10</v>
      </c>
      <c r="F843" s="72">
        <v>-95.0</v>
      </c>
      <c r="G843" s="73" t="s">
        <v>425</v>
      </c>
      <c r="H843" s="62"/>
    </row>
    <row r="844">
      <c r="A844" s="95"/>
      <c r="B844" s="96"/>
      <c r="C844" s="96"/>
      <c r="D844" s="96"/>
      <c r="E844" s="96"/>
      <c r="F844" s="72"/>
      <c r="G844" s="97"/>
      <c r="H844" s="62"/>
    </row>
    <row r="845">
      <c r="A845" s="74">
        <v>45828.0</v>
      </c>
      <c r="B845" s="72" t="s">
        <v>443</v>
      </c>
      <c r="C845" s="72" t="s">
        <v>75</v>
      </c>
      <c r="D845" s="72" t="s">
        <v>76</v>
      </c>
      <c r="E845" s="72" t="s">
        <v>10</v>
      </c>
      <c r="F845" s="72">
        <v>-27.9</v>
      </c>
      <c r="G845" s="73" t="s">
        <v>425</v>
      </c>
      <c r="H845" s="62"/>
    </row>
    <row r="846">
      <c r="A846" s="74">
        <v>45829.0</v>
      </c>
      <c r="B846" s="72" t="s">
        <v>443</v>
      </c>
      <c r="C846" s="72" t="s">
        <v>803</v>
      </c>
      <c r="D846" s="72" t="s">
        <v>78</v>
      </c>
      <c r="E846" s="72" t="s">
        <v>28</v>
      </c>
      <c r="F846" s="72">
        <v>-75.91</v>
      </c>
      <c r="G846" s="73" t="s">
        <v>425</v>
      </c>
      <c r="H846" s="62"/>
    </row>
    <row r="847">
      <c r="A847" s="74"/>
      <c r="B847" s="72"/>
      <c r="C847" s="72"/>
      <c r="D847" s="72"/>
      <c r="E847" s="72"/>
      <c r="F847" s="72"/>
      <c r="G847" s="73"/>
      <c r="H847" s="62"/>
    </row>
    <row r="848">
      <c r="A848" s="74">
        <v>45832.0</v>
      </c>
      <c r="B848" s="72" t="s">
        <v>443</v>
      </c>
      <c r="C848" s="72" t="s">
        <v>803</v>
      </c>
      <c r="D848" s="72" t="s">
        <v>78</v>
      </c>
      <c r="E848" s="72" t="s">
        <v>28</v>
      </c>
      <c r="F848" s="72">
        <v>-60.41</v>
      </c>
      <c r="G848" s="73" t="s">
        <v>425</v>
      </c>
      <c r="H848" s="62"/>
    </row>
    <row r="849">
      <c r="A849" s="95"/>
      <c r="B849" s="77" t="s">
        <v>443</v>
      </c>
      <c r="C849" s="77" t="s">
        <v>15</v>
      </c>
      <c r="D849" s="77" t="s">
        <v>16</v>
      </c>
      <c r="E849" s="72" t="s">
        <v>17</v>
      </c>
      <c r="F849" s="77">
        <f> SUM( INDIRECT("$G"&amp;MATCH($G849, $G$1:$G907, 0)) : INDIRECT("$F"&amp;ROW() - 1) ) * -1</f>
        <v>1113.21</v>
      </c>
      <c r="G849" s="73" t="s">
        <v>425</v>
      </c>
      <c r="H849" s="64"/>
    </row>
    <row r="850">
      <c r="A850" s="16"/>
      <c r="B850" s="16"/>
      <c r="C850" s="16"/>
      <c r="D850" s="16"/>
      <c r="E850" s="16"/>
      <c r="F850" s="16"/>
      <c r="G850" s="16"/>
    </row>
    <row r="851">
      <c r="A851" s="16"/>
      <c r="B851" s="16"/>
      <c r="C851" s="16"/>
      <c r="D851" s="16"/>
      <c r="E851" s="16"/>
      <c r="F851" s="16"/>
      <c r="G851" s="16"/>
    </row>
    <row r="852">
      <c r="A852" s="16"/>
      <c r="B852" s="16"/>
      <c r="C852" s="16"/>
      <c r="D852" s="16"/>
      <c r="E852" s="16"/>
      <c r="F852" s="16"/>
      <c r="G852" s="16"/>
    </row>
    <row r="853">
      <c r="A853" s="95"/>
      <c r="B853" s="96"/>
      <c r="C853" s="96"/>
      <c r="D853" s="96"/>
      <c r="E853" s="96"/>
      <c r="F853" s="96"/>
      <c r="G853" s="97"/>
      <c r="H853" s="65" t="s">
        <v>93</v>
      </c>
    </row>
    <row r="854">
      <c r="A854" s="74">
        <v>45472.0</v>
      </c>
      <c r="B854" s="72" t="s">
        <v>443</v>
      </c>
      <c r="C854" s="72" t="s">
        <v>804</v>
      </c>
      <c r="D854" s="72" t="s">
        <v>50</v>
      </c>
      <c r="E854" s="75" t="s">
        <v>10</v>
      </c>
      <c r="F854" s="72">
        <v>-260.0</v>
      </c>
      <c r="G854" s="98" t="s">
        <v>431</v>
      </c>
      <c r="H854" s="62"/>
    </row>
    <row r="855">
      <c r="A855" s="95"/>
      <c r="B855" s="96"/>
      <c r="C855" s="96"/>
      <c r="D855" s="96"/>
      <c r="E855" s="96"/>
      <c r="F855" s="96"/>
      <c r="G855" s="97"/>
      <c r="H855" s="62"/>
    </row>
    <row r="856">
      <c r="A856" s="71">
        <v>45841.0</v>
      </c>
      <c r="B856" s="72" t="s">
        <v>443</v>
      </c>
      <c r="C856" s="72" t="s">
        <v>805</v>
      </c>
      <c r="D856" s="43" t="s">
        <v>681</v>
      </c>
      <c r="E856" s="43" t="s">
        <v>682</v>
      </c>
      <c r="F856" s="72">
        <v>-221.05</v>
      </c>
      <c r="G856" s="98" t="s">
        <v>431</v>
      </c>
      <c r="H856" s="62"/>
    </row>
    <row r="857">
      <c r="A857" s="71">
        <v>45845.0</v>
      </c>
      <c r="B857" s="77" t="s">
        <v>443</v>
      </c>
      <c r="C857" s="72" t="s">
        <v>806</v>
      </c>
      <c r="D857" s="72" t="s">
        <v>73</v>
      </c>
      <c r="E857" s="77" t="s">
        <v>243</v>
      </c>
      <c r="F857" s="77">
        <v>-359.89</v>
      </c>
      <c r="G857" s="98" t="s">
        <v>431</v>
      </c>
      <c r="H857" s="62"/>
    </row>
    <row r="858">
      <c r="A858" s="95"/>
      <c r="B858" s="96"/>
      <c r="C858" s="96"/>
      <c r="D858" s="96"/>
      <c r="E858" s="96"/>
      <c r="F858" s="96"/>
      <c r="G858" s="97"/>
      <c r="H858" s="62"/>
    </row>
    <row r="859">
      <c r="A859" s="71">
        <v>45851.0</v>
      </c>
      <c r="B859" s="72" t="s">
        <v>443</v>
      </c>
      <c r="C859" s="72" t="s">
        <v>807</v>
      </c>
      <c r="D859" s="77" t="s">
        <v>76</v>
      </c>
      <c r="E859" s="72" t="s">
        <v>28</v>
      </c>
      <c r="F859" s="72">
        <v>-5.51</v>
      </c>
      <c r="G859" s="98" t="s">
        <v>431</v>
      </c>
      <c r="H859" s="62"/>
    </row>
    <row r="860">
      <c r="A860" s="71"/>
      <c r="B860" s="72"/>
      <c r="C860" s="77"/>
      <c r="D860" s="77"/>
      <c r="E860" s="77"/>
      <c r="F860" s="77"/>
      <c r="G860" s="73"/>
      <c r="H860" s="62"/>
    </row>
    <row r="861">
      <c r="A861" s="71">
        <v>45822.0</v>
      </c>
      <c r="B861" s="72" t="s">
        <v>443</v>
      </c>
      <c r="C861" s="72" t="s">
        <v>808</v>
      </c>
      <c r="D861" s="72" t="s">
        <v>50</v>
      </c>
      <c r="E861" s="72" t="s">
        <v>10</v>
      </c>
      <c r="F861" s="72">
        <v>-95.0</v>
      </c>
      <c r="G861" s="98" t="s">
        <v>431</v>
      </c>
      <c r="H861" s="62"/>
    </row>
    <row r="862">
      <c r="A862" s="95"/>
      <c r="B862" s="96"/>
      <c r="C862" s="96"/>
      <c r="D862" s="96"/>
      <c r="E862" s="96"/>
      <c r="F862" s="72"/>
      <c r="G862" s="97"/>
      <c r="H862" s="62"/>
    </row>
    <row r="863">
      <c r="A863" s="71">
        <v>45858.0</v>
      </c>
      <c r="B863" s="72" t="s">
        <v>443</v>
      </c>
      <c r="C863" s="72" t="s">
        <v>75</v>
      </c>
      <c r="D863" s="72" t="s">
        <v>76</v>
      </c>
      <c r="E863" s="72" t="s">
        <v>10</v>
      </c>
      <c r="F863" s="72">
        <v>-27.9</v>
      </c>
      <c r="G863" s="98" t="s">
        <v>431</v>
      </c>
      <c r="H863" s="62"/>
    </row>
    <row r="864">
      <c r="A864" s="95"/>
      <c r="B864" s="77" t="s">
        <v>443</v>
      </c>
      <c r="C864" s="77" t="s">
        <v>15</v>
      </c>
      <c r="D864" s="77" t="s">
        <v>16</v>
      </c>
      <c r="E864" s="72" t="s">
        <v>17</v>
      </c>
      <c r="F864" s="77">
        <f> SUM( INDIRECT("$G"&amp;MATCH($G864, $G$1:$G907, 0)) : INDIRECT("$F"&amp;ROW() - 1) ) * -1</f>
        <v>969.35</v>
      </c>
      <c r="G864" s="98" t="s">
        <v>431</v>
      </c>
      <c r="H864" s="64"/>
    </row>
    <row r="865">
      <c r="A865" s="16"/>
      <c r="B865" s="16"/>
      <c r="C865" s="16"/>
      <c r="D865" s="16"/>
      <c r="E865" s="16"/>
      <c r="F865" s="16"/>
      <c r="G865" s="16"/>
    </row>
    <row r="866">
      <c r="A866" s="16"/>
      <c r="B866" s="16"/>
      <c r="C866" s="16"/>
      <c r="D866" s="16"/>
      <c r="E866" s="16"/>
      <c r="F866" s="16"/>
      <c r="G866" s="16"/>
    </row>
    <row r="867">
      <c r="A867" s="16"/>
      <c r="B867" s="16"/>
      <c r="C867" s="16"/>
      <c r="D867" s="16"/>
      <c r="E867" s="16"/>
      <c r="F867" s="16"/>
      <c r="G867" s="16"/>
    </row>
    <row r="868">
      <c r="A868" s="95"/>
      <c r="B868" s="96"/>
      <c r="C868" s="96"/>
      <c r="D868" s="96"/>
      <c r="E868" s="96"/>
      <c r="F868" s="96"/>
      <c r="G868" s="97"/>
      <c r="H868" s="61" t="s">
        <v>99</v>
      </c>
    </row>
    <row r="869">
      <c r="A869" s="74">
        <v>45502.0</v>
      </c>
      <c r="B869" s="72" t="s">
        <v>443</v>
      </c>
      <c r="C869" s="72" t="s">
        <v>809</v>
      </c>
      <c r="D869" s="72" t="s">
        <v>50</v>
      </c>
      <c r="E869" s="75" t="s">
        <v>10</v>
      </c>
      <c r="F869" s="72">
        <v>-260.0</v>
      </c>
      <c r="G869" s="73" t="s">
        <v>437</v>
      </c>
      <c r="H869" s="62"/>
    </row>
    <row r="870">
      <c r="A870" s="95"/>
      <c r="B870" s="96"/>
      <c r="C870" s="96"/>
      <c r="D870" s="96"/>
      <c r="E870" s="96"/>
      <c r="F870" s="96"/>
      <c r="G870" s="97"/>
      <c r="H870" s="62"/>
    </row>
    <row r="871">
      <c r="A871" s="71">
        <v>45872.0</v>
      </c>
      <c r="B871" s="72" t="s">
        <v>443</v>
      </c>
      <c r="C871" s="72" t="s">
        <v>810</v>
      </c>
      <c r="D871" s="43" t="s">
        <v>681</v>
      </c>
      <c r="E871" s="43" t="s">
        <v>682</v>
      </c>
      <c r="F871" s="72">
        <v>-221.05</v>
      </c>
      <c r="G871" s="73" t="s">
        <v>437</v>
      </c>
      <c r="H871" s="62"/>
    </row>
    <row r="872">
      <c r="A872" s="71"/>
      <c r="B872" s="72"/>
      <c r="C872" s="72"/>
      <c r="D872" s="72"/>
      <c r="E872" s="72"/>
      <c r="F872" s="72"/>
      <c r="G872" s="73"/>
      <c r="H872" s="62"/>
    </row>
    <row r="873">
      <c r="A873" s="71">
        <v>45882.0</v>
      </c>
      <c r="B873" s="72" t="s">
        <v>443</v>
      </c>
      <c r="C873" s="72" t="s">
        <v>811</v>
      </c>
      <c r="D873" s="77" t="s">
        <v>76</v>
      </c>
      <c r="E873" s="72" t="s">
        <v>28</v>
      </c>
      <c r="F873" s="72">
        <v>-5.51</v>
      </c>
      <c r="G873" s="73" t="s">
        <v>437</v>
      </c>
      <c r="H873" s="62"/>
    </row>
    <row r="874">
      <c r="A874" s="71"/>
      <c r="B874" s="96"/>
      <c r="C874" s="96"/>
      <c r="D874" s="96"/>
      <c r="E874" s="96"/>
      <c r="F874" s="96"/>
      <c r="G874" s="97"/>
      <c r="H874" s="62"/>
    </row>
    <row r="875">
      <c r="A875" s="74">
        <v>45889.0</v>
      </c>
      <c r="B875" s="77" t="s">
        <v>443</v>
      </c>
      <c r="C875" s="77" t="s">
        <v>75</v>
      </c>
      <c r="D875" s="77" t="s">
        <v>76</v>
      </c>
      <c r="E875" s="72" t="s">
        <v>10</v>
      </c>
      <c r="F875" s="77">
        <v>-27.9</v>
      </c>
      <c r="G875" s="73" t="s">
        <v>437</v>
      </c>
      <c r="H875" s="62"/>
    </row>
    <row r="876">
      <c r="A876" s="95"/>
      <c r="B876" s="77" t="s">
        <v>443</v>
      </c>
      <c r="C876" s="77" t="s">
        <v>15</v>
      </c>
      <c r="D876" s="77" t="s">
        <v>16</v>
      </c>
      <c r="E876" s="72" t="s">
        <v>17</v>
      </c>
      <c r="F876" s="77">
        <f> SUM( INDIRECT("$G"&amp;MATCH($G876, $G$1:$G907, 0)) : INDIRECT("$F"&amp;ROW() - 1) ) * -1</f>
        <v>514.46</v>
      </c>
      <c r="G876" s="73" t="s">
        <v>437</v>
      </c>
      <c r="H876" s="64"/>
    </row>
    <row r="877">
      <c r="A877" s="16"/>
      <c r="B877" s="16"/>
      <c r="C877" s="16"/>
      <c r="D877" s="16"/>
      <c r="E877" s="16"/>
      <c r="F877" s="16"/>
      <c r="G877" s="16"/>
    </row>
    <row r="878">
      <c r="A878" s="16"/>
      <c r="B878" s="16"/>
      <c r="C878" s="16"/>
      <c r="D878" s="16"/>
      <c r="E878" s="16"/>
      <c r="F878" s="16"/>
      <c r="G878" s="16"/>
    </row>
    <row r="879">
      <c r="A879" s="16"/>
      <c r="B879" s="16"/>
      <c r="C879" s="16"/>
      <c r="D879" s="16"/>
      <c r="E879" s="16"/>
      <c r="F879" s="16"/>
      <c r="G879" s="16"/>
    </row>
    <row r="880">
      <c r="A880" s="95"/>
      <c r="B880" s="96"/>
      <c r="C880" s="96"/>
      <c r="D880" s="96"/>
      <c r="E880" s="96"/>
      <c r="F880" s="96"/>
      <c r="G880" s="97"/>
      <c r="H880" s="61" t="s">
        <v>107</v>
      </c>
    </row>
    <row r="881">
      <c r="A881" s="74">
        <v>45533.0</v>
      </c>
      <c r="B881" s="72" t="s">
        <v>443</v>
      </c>
      <c r="C881" s="72" t="s">
        <v>812</v>
      </c>
      <c r="D881" s="72" t="s">
        <v>50</v>
      </c>
      <c r="E881" s="75" t="s">
        <v>10</v>
      </c>
      <c r="F881" s="72">
        <v>-260.0</v>
      </c>
      <c r="G881" s="73" t="s">
        <v>442</v>
      </c>
      <c r="H881" s="62"/>
    </row>
    <row r="882">
      <c r="A882" s="95"/>
      <c r="B882" s="96"/>
      <c r="C882" s="96"/>
      <c r="D882" s="96"/>
      <c r="E882" s="96"/>
      <c r="F882" s="96"/>
      <c r="G882" s="97"/>
      <c r="H882" s="62"/>
    </row>
    <row r="883">
      <c r="A883" s="71">
        <v>45903.0</v>
      </c>
      <c r="B883" s="72" t="s">
        <v>443</v>
      </c>
      <c r="C883" s="72" t="s">
        <v>813</v>
      </c>
      <c r="D883" s="43" t="s">
        <v>681</v>
      </c>
      <c r="E883" s="43" t="s">
        <v>682</v>
      </c>
      <c r="F883" s="72">
        <v>-221.05</v>
      </c>
      <c r="G883" s="73" t="s">
        <v>442</v>
      </c>
      <c r="H883" s="62"/>
    </row>
    <row r="884">
      <c r="A884" s="71"/>
      <c r="B884" s="72"/>
      <c r="C884" s="72"/>
      <c r="D884" s="72"/>
      <c r="E884" s="72"/>
      <c r="F884" s="72"/>
      <c r="G884" s="73"/>
      <c r="H884" s="62"/>
    </row>
    <row r="885">
      <c r="A885" s="71">
        <v>45913.0</v>
      </c>
      <c r="B885" s="72" t="s">
        <v>443</v>
      </c>
      <c r="C885" s="72" t="s">
        <v>814</v>
      </c>
      <c r="D885" s="77" t="s">
        <v>76</v>
      </c>
      <c r="E885" s="72" t="s">
        <v>28</v>
      </c>
      <c r="F885" s="72">
        <v>-5.51</v>
      </c>
      <c r="G885" s="73" t="s">
        <v>442</v>
      </c>
      <c r="H885" s="62"/>
    </row>
    <row r="886">
      <c r="A886" s="71"/>
      <c r="B886" s="72"/>
      <c r="C886" s="77"/>
      <c r="D886" s="77"/>
      <c r="E886" s="96"/>
      <c r="F886" s="77"/>
      <c r="G886" s="73"/>
      <c r="H886" s="62"/>
    </row>
    <row r="887">
      <c r="A887" s="74">
        <v>45920.0</v>
      </c>
      <c r="B887" s="72" t="s">
        <v>443</v>
      </c>
      <c r="C887" s="72" t="s">
        <v>75</v>
      </c>
      <c r="D887" s="72" t="s">
        <v>76</v>
      </c>
      <c r="E887" s="72" t="s">
        <v>10</v>
      </c>
      <c r="F887" s="72">
        <v>-27.9</v>
      </c>
      <c r="G887" s="73" t="s">
        <v>442</v>
      </c>
      <c r="H887" s="62"/>
    </row>
    <row r="888">
      <c r="A888" s="95"/>
      <c r="B888" s="77" t="s">
        <v>443</v>
      </c>
      <c r="C888" s="77" t="s">
        <v>15</v>
      </c>
      <c r="D888" s="77" t="s">
        <v>16</v>
      </c>
      <c r="E888" s="72" t="s">
        <v>17</v>
      </c>
      <c r="F888" s="77">
        <f> SUM( INDIRECT("$G"&amp;MATCH($G888, $G$1:$G907, 0)) : INDIRECT("$F"&amp;ROW() - 1) ) * -1</f>
        <v>514.46</v>
      </c>
      <c r="G888" s="73" t="s">
        <v>442</v>
      </c>
      <c r="H888" s="64"/>
    </row>
    <row r="889">
      <c r="A889" s="16"/>
      <c r="B889" s="16"/>
      <c r="C889" s="16"/>
      <c r="D889" s="16"/>
      <c r="E889" s="16"/>
      <c r="F889" s="16"/>
      <c r="G889" s="16"/>
    </row>
    <row r="890">
      <c r="A890" s="16"/>
      <c r="B890" s="16"/>
      <c r="C890" s="16"/>
      <c r="D890" s="16"/>
      <c r="E890" s="16"/>
      <c r="F890" s="16"/>
      <c r="G890" s="16"/>
    </row>
    <row r="891">
      <c r="A891" s="16"/>
      <c r="B891" s="16"/>
      <c r="C891" s="16"/>
      <c r="D891" s="16"/>
      <c r="E891" s="16"/>
      <c r="F891" s="16"/>
      <c r="G891" s="16"/>
    </row>
    <row r="892">
      <c r="A892" s="95"/>
      <c r="B892" s="96"/>
      <c r="C892" s="96"/>
      <c r="D892" s="96"/>
      <c r="E892" s="96"/>
      <c r="F892" s="96"/>
      <c r="G892" s="97"/>
      <c r="H892" s="65" t="s">
        <v>113</v>
      </c>
    </row>
    <row r="893">
      <c r="A893" s="74">
        <v>45564.0</v>
      </c>
      <c r="B893" s="72" t="s">
        <v>443</v>
      </c>
      <c r="C893" s="72" t="s">
        <v>815</v>
      </c>
      <c r="D893" s="72" t="s">
        <v>50</v>
      </c>
      <c r="E893" s="75" t="s">
        <v>10</v>
      </c>
      <c r="F893" s="72">
        <v>-260.0</v>
      </c>
      <c r="G893" s="73" t="s">
        <v>816</v>
      </c>
      <c r="H893" s="62"/>
    </row>
    <row r="894">
      <c r="A894" s="95"/>
      <c r="B894" s="96"/>
      <c r="C894" s="96"/>
      <c r="D894" s="96"/>
      <c r="E894" s="96"/>
      <c r="F894" s="96"/>
      <c r="G894" s="97"/>
      <c r="H894" s="62"/>
    </row>
    <row r="895">
      <c r="A895" s="71">
        <v>45950.0</v>
      </c>
      <c r="B895" s="72" t="s">
        <v>443</v>
      </c>
      <c r="C895" s="72" t="s">
        <v>75</v>
      </c>
      <c r="D895" s="72" t="s">
        <v>76</v>
      </c>
      <c r="E895" s="72" t="s">
        <v>10</v>
      </c>
      <c r="F895" s="72">
        <v>-27.9</v>
      </c>
      <c r="G895" s="73" t="s">
        <v>816</v>
      </c>
      <c r="H895" s="62"/>
    </row>
    <row r="896">
      <c r="A896" s="95"/>
      <c r="B896" s="77" t="s">
        <v>443</v>
      </c>
      <c r="C896" s="77" t="s">
        <v>15</v>
      </c>
      <c r="D896" s="77" t="s">
        <v>16</v>
      </c>
      <c r="E896" s="72" t="s">
        <v>17</v>
      </c>
      <c r="F896" s="77">
        <f> SUM( INDIRECT("$G"&amp;MATCH($G896, $G$1:$G907, 0)) : INDIRECT("$F"&amp;ROW() - 1) ) * -1</f>
        <v>287.9</v>
      </c>
      <c r="G896" s="73" t="s">
        <v>816</v>
      </c>
      <c r="H896" s="64"/>
    </row>
    <row r="897">
      <c r="A897" s="16"/>
      <c r="B897" s="16"/>
      <c r="C897" s="16"/>
      <c r="D897" s="16"/>
      <c r="E897" s="16"/>
      <c r="F897" s="16"/>
      <c r="G897" s="16"/>
    </row>
    <row r="898">
      <c r="A898" s="16"/>
      <c r="B898" s="16"/>
      <c r="C898" s="16"/>
      <c r="D898" s="16"/>
      <c r="E898" s="16"/>
      <c r="F898" s="16"/>
      <c r="G898" s="16"/>
    </row>
    <row r="899">
      <c r="A899" s="16"/>
      <c r="B899" s="16"/>
      <c r="C899" s="16"/>
      <c r="D899" s="16"/>
      <c r="E899" s="16"/>
      <c r="F899" s="16"/>
      <c r="G899" s="16"/>
    </row>
    <row r="900">
      <c r="A900" s="95"/>
      <c r="B900" s="96"/>
      <c r="C900" s="96"/>
      <c r="D900" s="96"/>
      <c r="E900" s="96"/>
      <c r="F900" s="96"/>
      <c r="G900" s="97"/>
      <c r="H900" s="65" t="s">
        <v>120</v>
      </c>
    </row>
    <row r="901">
      <c r="A901" s="74">
        <v>45594.0</v>
      </c>
      <c r="B901" s="72" t="s">
        <v>443</v>
      </c>
      <c r="C901" s="72" t="s">
        <v>817</v>
      </c>
      <c r="D901" s="72" t="s">
        <v>50</v>
      </c>
      <c r="E901" s="75" t="s">
        <v>10</v>
      </c>
      <c r="F901" s="72">
        <v>-260.0</v>
      </c>
      <c r="G901" s="73" t="s">
        <v>818</v>
      </c>
      <c r="H901" s="62"/>
    </row>
    <row r="902">
      <c r="A902" s="95"/>
      <c r="B902" s="96"/>
      <c r="C902" s="96"/>
      <c r="D902" s="96"/>
      <c r="E902" s="96"/>
      <c r="F902" s="96"/>
      <c r="G902" s="97"/>
      <c r="H902" s="62"/>
    </row>
    <row r="903">
      <c r="A903" s="71">
        <v>45981.0</v>
      </c>
      <c r="B903" s="77" t="s">
        <v>443</v>
      </c>
      <c r="C903" s="77" t="s">
        <v>75</v>
      </c>
      <c r="D903" s="77" t="s">
        <v>76</v>
      </c>
      <c r="E903" s="72" t="s">
        <v>10</v>
      </c>
      <c r="F903" s="77">
        <v>-27.9</v>
      </c>
      <c r="G903" s="73" t="s">
        <v>818</v>
      </c>
      <c r="H903" s="62"/>
    </row>
    <row r="904">
      <c r="A904" s="95"/>
      <c r="B904" s="77" t="s">
        <v>443</v>
      </c>
      <c r="C904" s="77" t="s">
        <v>15</v>
      </c>
      <c r="D904" s="77" t="s">
        <v>16</v>
      </c>
      <c r="E904" s="72" t="s">
        <v>17</v>
      </c>
      <c r="F904" s="77">
        <f> SUM( INDIRECT("$G"&amp;MATCH($G904, $G$1:$G907, 0)) : INDIRECT("$F"&amp;ROW() - 1) ) * -1</f>
        <v>287.9</v>
      </c>
      <c r="G904" s="73" t="s">
        <v>818</v>
      </c>
      <c r="H904" s="64"/>
    </row>
    <row r="905">
      <c r="A905" s="16"/>
      <c r="B905" s="16"/>
      <c r="C905" s="16"/>
      <c r="D905" s="16"/>
      <c r="E905" s="16"/>
      <c r="F905" s="16"/>
      <c r="G905" s="16"/>
    </row>
    <row r="906">
      <c r="A906" s="16"/>
      <c r="B906" s="16"/>
      <c r="C906" s="16"/>
      <c r="D906" s="16"/>
      <c r="E906" s="16"/>
      <c r="F906" s="16"/>
      <c r="G906" s="16"/>
    </row>
    <row r="907">
      <c r="A907" s="16"/>
      <c r="B907" s="16"/>
      <c r="C907" s="16"/>
      <c r="D907" s="16"/>
      <c r="E907" s="16"/>
      <c r="F907" s="16"/>
      <c r="G907" s="16"/>
    </row>
  </sheetData>
  <mergeCells count="25">
    <mergeCell ref="H2:H13"/>
    <mergeCell ref="H17:H45"/>
    <mergeCell ref="H49:H73"/>
    <mergeCell ref="H77:H97"/>
    <mergeCell ref="H101:H115"/>
    <mergeCell ref="H119:H170"/>
    <mergeCell ref="H174:H262"/>
    <mergeCell ref="H266:H317"/>
    <mergeCell ref="H321:H376"/>
    <mergeCell ref="H380:H434"/>
    <mergeCell ref="H438:H482"/>
    <mergeCell ref="H486:H560"/>
    <mergeCell ref="H564:H618"/>
    <mergeCell ref="H622:H676"/>
    <mergeCell ref="H868:H876"/>
    <mergeCell ref="H880:H888"/>
    <mergeCell ref="H892:H896"/>
    <mergeCell ref="H900:H904"/>
    <mergeCell ref="H680:H709"/>
    <mergeCell ref="H713:H742"/>
    <mergeCell ref="H746:H796"/>
    <mergeCell ref="H800:H816"/>
    <mergeCell ref="H820:H830"/>
    <mergeCell ref="H834:H849"/>
    <mergeCell ref="H853:H864"/>
  </mergeCells>
  <conditionalFormatting sqref="C740:F740">
    <cfRule type="expression" dxfId="15" priority="1">
      <formula> $D740 = ("OBLIGATION")</formula>
    </cfRule>
  </conditionalFormatting>
  <conditionalFormatting sqref="C740:F740">
    <cfRule type="expression" dxfId="1" priority="2">
      <formula> $C740  = ("GIFT")</formula>
    </cfRule>
  </conditionalFormatting>
  <conditionalFormatting sqref="C740:F740">
    <cfRule type="expression" dxfId="2" priority="3">
      <formula> $C740  = ("FOOD")</formula>
    </cfRule>
  </conditionalFormatting>
  <conditionalFormatting sqref="C740:F740">
    <cfRule type="expression" dxfId="3" priority="4">
      <formula> $C740  = ("TRANSPORT")</formula>
    </cfRule>
  </conditionalFormatting>
  <conditionalFormatting sqref="C740:F740">
    <cfRule type="expression" dxfId="4" priority="5">
      <formula> $C740  = ("LEISURE")</formula>
    </cfRule>
  </conditionalFormatting>
  <conditionalFormatting sqref="C740:F740">
    <cfRule type="expression" dxfId="14" priority="6">
      <formula> $C740  = ("EXCHANGE")</formula>
    </cfRule>
  </conditionalFormatting>
  <conditionalFormatting sqref="C740:F740">
    <cfRule type="expression" dxfId="16" priority="7">
      <formula> $C740 = ("SALARY")</formula>
    </cfRule>
  </conditionalFormatting>
  <conditionalFormatting sqref="C740:F740">
    <cfRule type="expression" dxfId="17" priority="8">
      <formula> $C740  = ("BET")</formula>
    </cfRule>
  </conditionalFormatting>
  <conditionalFormatting sqref="C740:F740">
    <cfRule type="expression" dxfId="18" priority="9">
      <formula> $C740  = ("GODSEND")</formula>
    </cfRule>
  </conditionalFormatting>
  <conditionalFormatting sqref="C740:F740">
    <cfRule type="expression" dxfId="19" priority="10">
      <formula> $B740  = ("RENDIMENTO")</formula>
    </cfRule>
  </conditionalFormatting>
  <conditionalFormatting sqref="C740:F740">
    <cfRule type="expression" dxfId="7" priority="11">
      <formula> REGEXMATCH($D740, "AZUL|WILL|CLICK|NBNK|C6|PP|AME")</formula>
    </cfRule>
  </conditionalFormatting>
  <conditionalFormatting sqref="C740:F740">
    <cfRule type="expression" dxfId="20" priority="12">
      <formula> $D740  = ("PREDICTION")</formula>
    </cfRule>
  </conditionalFormatting>
  <conditionalFormatting sqref="C740:F740">
    <cfRule type="expression" dxfId="18" priority="13">
      <formula> $C740 = ("GROCERY")</formula>
    </cfRule>
  </conditionalFormatting>
  <conditionalFormatting sqref="A2:G907">
    <cfRule type="expression" dxfId="7" priority="14">
      <formula>$E2 = ("CARD")</formula>
    </cfRule>
  </conditionalFormatting>
  <conditionalFormatting sqref="A2:G907">
    <cfRule type="expression" dxfId="0" priority="15">
      <formula> $D2 = ("GROCERY")</formula>
    </cfRule>
  </conditionalFormatting>
  <conditionalFormatting sqref="A2:G907">
    <cfRule type="expression" dxfId="1" priority="16">
      <formula> $D2 = ("GIFT")</formula>
    </cfRule>
  </conditionalFormatting>
  <conditionalFormatting sqref="A2:G907">
    <cfRule type="expression" dxfId="2" priority="17">
      <formula> $D2 = ("FOOD")</formula>
    </cfRule>
  </conditionalFormatting>
  <conditionalFormatting sqref="A2:G907">
    <cfRule type="expression" dxfId="3" priority="18">
      <formula> $D2 = ("TRANSPORT")</formula>
    </cfRule>
  </conditionalFormatting>
  <conditionalFormatting sqref="A2:G907">
    <cfRule type="expression" dxfId="4" priority="19">
      <formula> $D2 = ("LEISURE")</formula>
    </cfRule>
  </conditionalFormatting>
  <conditionalFormatting sqref="A2:G907">
    <cfRule type="expression" dxfId="5" priority="20">
      <formula> $D2 = ("EXCHANGE")</formula>
    </cfRule>
  </conditionalFormatting>
  <conditionalFormatting sqref="A2:G907">
    <cfRule type="expression" dxfId="6" priority="21">
      <formula> $D2 = ("BET")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900FF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3" max="3" width="41.38"/>
    <col customWidth="1" min="7" max="7" width="15.13"/>
    <col customWidth="1" min="8" max="8" width="14.5"/>
  </cols>
  <sheetData>
    <row r="1" ht="33.75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I1" s="99">
        <f> SUMIFS($F$15:$F1794, $B$15:$B1794, $J1, $E$15:$E1794, "CARD")</f>
        <v>77176.11</v>
      </c>
      <c r="J1" s="100" t="s">
        <v>819</v>
      </c>
    </row>
    <row r="2" ht="15.75" hidden="1" customHeight="1">
      <c r="A2" s="101">
        <v>44392.0</v>
      </c>
      <c r="B2" s="102" t="s">
        <v>819</v>
      </c>
      <c r="C2" s="102" t="s">
        <v>820</v>
      </c>
      <c r="D2" s="103" t="s">
        <v>78</v>
      </c>
      <c r="E2" s="102" t="s">
        <v>28</v>
      </c>
      <c r="F2" s="102">
        <v>-409.74</v>
      </c>
      <c r="G2" s="104" t="s">
        <v>821</v>
      </c>
    </row>
    <row r="3" ht="15.75" hidden="1" customHeight="1">
      <c r="A3" s="105">
        <v>44414.0</v>
      </c>
      <c r="B3" s="46" t="s">
        <v>819</v>
      </c>
      <c r="C3" s="106" t="s">
        <v>15</v>
      </c>
      <c r="D3" s="106" t="s">
        <v>51</v>
      </c>
      <c r="E3" s="102" t="s">
        <v>17</v>
      </c>
      <c r="F3" s="107">
        <v>68.83</v>
      </c>
      <c r="G3" s="104" t="s">
        <v>821</v>
      </c>
    </row>
    <row r="4" ht="15.75" hidden="1" customHeight="1">
      <c r="A4" s="105">
        <v>44414.0</v>
      </c>
      <c r="B4" s="46" t="s">
        <v>819</v>
      </c>
      <c r="C4" s="106" t="s">
        <v>15</v>
      </c>
      <c r="D4" s="106" t="s">
        <v>51</v>
      </c>
      <c r="E4" s="102" t="s">
        <v>17</v>
      </c>
      <c r="F4" s="107">
        <v>64.78</v>
      </c>
      <c r="G4" s="104" t="s">
        <v>821</v>
      </c>
    </row>
    <row r="5" ht="15.75" hidden="1" customHeight="1">
      <c r="A5" s="108">
        <v>44417.0</v>
      </c>
      <c r="B5" s="46" t="s">
        <v>819</v>
      </c>
      <c r="C5" s="46" t="s">
        <v>15</v>
      </c>
      <c r="D5" s="46" t="s">
        <v>16</v>
      </c>
      <c r="E5" s="109" t="s">
        <v>17</v>
      </c>
      <c r="F5" s="102">
        <f> SUM( INDIRECT("$G"&amp;MATCH($G5, $G$1:$G1794, 0)) : INDIRECT("$F"&amp;ROW() - 1) ) * -1</f>
        <v>276.13</v>
      </c>
      <c r="G5" s="104" t="s">
        <v>821</v>
      </c>
    </row>
    <row r="6" ht="15.75" hidden="1" customHeight="1">
      <c r="A6" s="101"/>
      <c r="B6" s="102"/>
      <c r="C6" s="102"/>
      <c r="D6" s="103"/>
      <c r="E6" s="102"/>
      <c r="F6" s="102"/>
      <c r="G6" s="104"/>
    </row>
    <row r="7" ht="15.75" hidden="1" customHeight="1">
      <c r="A7" s="101">
        <v>44423.0</v>
      </c>
      <c r="B7" s="46" t="s">
        <v>819</v>
      </c>
      <c r="C7" s="46" t="s">
        <v>822</v>
      </c>
      <c r="D7" s="46" t="s">
        <v>78</v>
      </c>
      <c r="E7" s="109" t="s">
        <v>28</v>
      </c>
      <c r="F7" s="102">
        <v>-432.97</v>
      </c>
      <c r="G7" s="104" t="s">
        <v>823</v>
      </c>
    </row>
    <row r="8" ht="15.75" hidden="1" customHeight="1">
      <c r="A8" s="108">
        <v>44447.0</v>
      </c>
      <c r="B8" s="102" t="s">
        <v>819</v>
      </c>
      <c r="C8" s="102" t="s">
        <v>15</v>
      </c>
      <c r="D8" s="103" t="s">
        <v>16</v>
      </c>
      <c r="E8" s="102" t="s">
        <v>17</v>
      </c>
      <c r="F8" s="13">
        <f> SUM( INDIRECT("$G"&amp;MATCH($G8, $G$1:$G1794, 0)) : INDIRECT("$F"&amp;ROW() - 1) ) * -1</f>
        <v>432.97</v>
      </c>
      <c r="G8" s="104" t="s">
        <v>823</v>
      </c>
    </row>
    <row r="9" ht="15.75" hidden="1" customHeight="1">
      <c r="A9" s="101"/>
      <c r="B9" s="46"/>
      <c r="C9" s="46"/>
      <c r="D9" s="46"/>
      <c r="E9" s="109"/>
      <c r="F9" s="102"/>
      <c r="G9" s="104"/>
    </row>
    <row r="10" ht="15.75" hidden="1" customHeight="1">
      <c r="A10" s="108">
        <v>44452.0</v>
      </c>
      <c r="B10" s="46" t="s">
        <v>819</v>
      </c>
      <c r="C10" s="106" t="s">
        <v>15</v>
      </c>
      <c r="D10" s="106" t="s">
        <v>51</v>
      </c>
      <c r="E10" s="102" t="s">
        <v>17</v>
      </c>
      <c r="F10" s="107">
        <v>87.42</v>
      </c>
      <c r="G10" s="104" t="s">
        <v>824</v>
      </c>
    </row>
    <row r="11" ht="15.75" hidden="1" customHeight="1">
      <c r="A11" s="101">
        <v>44454.0</v>
      </c>
      <c r="B11" s="102" t="s">
        <v>819</v>
      </c>
      <c r="C11" s="102" t="s">
        <v>825</v>
      </c>
      <c r="D11" s="103" t="s">
        <v>78</v>
      </c>
      <c r="E11" s="102" t="s">
        <v>28</v>
      </c>
      <c r="F11" s="102">
        <v>-290.15</v>
      </c>
      <c r="G11" s="104" t="s">
        <v>824</v>
      </c>
    </row>
    <row r="12" ht="15.75" hidden="1" customHeight="1">
      <c r="A12" s="108">
        <v>44475.0</v>
      </c>
      <c r="B12" s="46" t="s">
        <v>819</v>
      </c>
      <c r="C12" s="106" t="s">
        <v>15</v>
      </c>
      <c r="D12" s="106" t="s">
        <v>51</v>
      </c>
      <c r="E12" s="102" t="s">
        <v>17</v>
      </c>
      <c r="F12" s="107">
        <v>76.97</v>
      </c>
      <c r="G12" s="104" t="s">
        <v>824</v>
      </c>
    </row>
    <row r="13" ht="15.75" hidden="1" customHeight="1">
      <c r="A13" s="105">
        <v>44476.0</v>
      </c>
      <c r="B13" s="46" t="s">
        <v>819</v>
      </c>
      <c r="C13" s="106" t="s">
        <v>15</v>
      </c>
      <c r="D13" s="106" t="s">
        <v>51</v>
      </c>
      <c r="E13" s="102" t="s">
        <v>17</v>
      </c>
      <c r="F13" s="107">
        <v>64.68</v>
      </c>
      <c r="G13" s="104" t="s">
        <v>824</v>
      </c>
    </row>
    <row r="14" ht="15.75" hidden="1" customHeight="1">
      <c r="A14" s="105">
        <v>44476.0</v>
      </c>
      <c r="B14" s="46" t="s">
        <v>819</v>
      </c>
      <c r="C14" s="106" t="s">
        <v>15</v>
      </c>
      <c r="D14" s="106" t="s">
        <v>51</v>
      </c>
      <c r="E14" s="102" t="s">
        <v>17</v>
      </c>
      <c r="F14" s="107">
        <v>61.08</v>
      </c>
      <c r="G14" s="104" t="s">
        <v>824</v>
      </c>
    </row>
    <row r="15" ht="15.75" hidden="1" customHeight="1">
      <c r="A15" s="101"/>
      <c r="B15" s="102"/>
      <c r="C15" s="102"/>
      <c r="D15" s="103"/>
      <c r="E15" s="102"/>
      <c r="F15" s="102"/>
      <c r="G15" s="104"/>
    </row>
    <row r="16" ht="15.75" hidden="1" customHeight="1">
      <c r="A16" s="101">
        <v>44484.0</v>
      </c>
      <c r="B16" s="46" t="s">
        <v>819</v>
      </c>
      <c r="C16" s="46" t="s">
        <v>826</v>
      </c>
      <c r="D16" s="46" t="s">
        <v>78</v>
      </c>
      <c r="E16" s="109" t="s">
        <v>28</v>
      </c>
      <c r="F16" s="102">
        <v>-194.82</v>
      </c>
      <c r="G16" s="104" t="s">
        <v>827</v>
      </c>
    </row>
    <row r="17" ht="15.75" hidden="1" customHeight="1">
      <c r="A17" s="105">
        <v>44484.0</v>
      </c>
      <c r="B17" s="46" t="s">
        <v>819</v>
      </c>
      <c r="C17" s="106" t="s">
        <v>15</v>
      </c>
      <c r="D17" s="106" t="s">
        <v>51</v>
      </c>
      <c r="E17" s="102" t="s">
        <v>17</v>
      </c>
      <c r="F17" s="107">
        <v>14.21</v>
      </c>
      <c r="G17" s="104" t="s">
        <v>827</v>
      </c>
    </row>
    <row r="18" ht="15.75" hidden="1" customHeight="1">
      <c r="A18" s="108">
        <v>44500.0</v>
      </c>
      <c r="B18" s="46" t="s">
        <v>819</v>
      </c>
      <c r="C18" s="106" t="s">
        <v>15</v>
      </c>
      <c r="D18" s="106" t="s">
        <v>51</v>
      </c>
      <c r="E18" s="102" t="s">
        <v>17</v>
      </c>
      <c r="F18" s="107">
        <v>20.04</v>
      </c>
      <c r="G18" s="104" t="s">
        <v>827</v>
      </c>
    </row>
    <row r="19" ht="15.75" hidden="1" customHeight="1">
      <c r="A19" s="108">
        <v>44508.0</v>
      </c>
      <c r="B19" s="46" t="s">
        <v>819</v>
      </c>
      <c r="C19" s="46" t="s">
        <v>15</v>
      </c>
      <c r="D19" s="46" t="s">
        <v>16</v>
      </c>
      <c r="E19" s="109" t="s">
        <v>17</v>
      </c>
      <c r="F19" s="106">
        <f> SUM( INDIRECT("$G"&amp;MATCH($G19, $G$1:$G1794, 0)) : INDIRECT("$F"&amp;ROW() - 1) ) * -1</f>
        <v>160.57</v>
      </c>
      <c r="G19" s="104" t="s">
        <v>827</v>
      </c>
    </row>
    <row r="20" ht="15.75" hidden="1" customHeight="1">
      <c r="A20" s="16"/>
      <c r="B20" s="16"/>
      <c r="C20" s="16"/>
      <c r="D20" s="16"/>
      <c r="E20" s="16"/>
      <c r="F20" s="16"/>
      <c r="G20" s="16"/>
    </row>
    <row r="21" ht="15.75" hidden="1" customHeight="1">
      <c r="A21" s="16"/>
      <c r="B21" s="16"/>
      <c r="C21" s="16"/>
      <c r="D21" s="16"/>
      <c r="E21" s="16"/>
      <c r="F21" s="16"/>
      <c r="G21" s="16"/>
    </row>
    <row r="22" ht="15.75" hidden="1" customHeight="1">
      <c r="A22" s="16"/>
      <c r="B22" s="16"/>
      <c r="C22" s="16"/>
      <c r="D22" s="16"/>
      <c r="E22" s="16"/>
      <c r="F22" s="16"/>
      <c r="G22" s="16"/>
    </row>
    <row r="23" hidden="1">
      <c r="A23" s="110">
        <v>44508.0</v>
      </c>
      <c r="B23" s="102" t="s">
        <v>819</v>
      </c>
      <c r="C23" s="102" t="s">
        <v>828</v>
      </c>
      <c r="D23" s="103" t="s">
        <v>50</v>
      </c>
      <c r="E23" s="102" t="s">
        <v>28</v>
      </c>
      <c r="F23" s="102">
        <v>-68.33</v>
      </c>
      <c r="G23" s="102" t="s">
        <v>829</v>
      </c>
      <c r="H23" s="111" t="s">
        <v>830</v>
      </c>
    </row>
    <row r="24" hidden="1">
      <c r="A24" s="110">
        <v>44508.0</v>
      </c>
      <c r="B24" s="102" t="s">
        <v>819</v>
      </c>
      <c r="C24" s="46" t="s">
        <v>831</v>
      </c>
      <c r="D24" s="109" t="s">
        <v>78</v>
      </c>
      <c r="E24" s="109" t="s">
        <v>28</v>
      </c>
      <c r="F24" s="109">
        <f> -1036.68 + 68.33</f>
        <v>-968.35</v>
      </c>
      <c r="G24" s="104" t="s">
        <v>829</v>
      </c>
      <c r="H24" s="12"/>
    </row>
    <row r="25" hidden="1">
      <c r="A25" s="108">
        <v>44517.0</v>
      </c>
      <c r="B25" s="102" t="s">
        <v>819</v>
      </c>
      <c r="C25" s="112" t="s">
        <v>15</v>
      </c>
      <c r="D25" s="112" t="s">
        <v>51</v>
      </c>
      <c r="E25" s="109" t="s">
        <v>17</v>
      </c>
      <c r="F25" s="112">
        <v>27.0</v>
      </c>
      <c r="G25" s="104" t="s">
        <v>829</v>
      </c>
      <c r="H25" s="12"/>
    </row>
    <row r="26" hidden="1">
      <c r="A26" s="108">
        <v>44524.0</v>
      </c>
      <c r="B26" s="102" t="s">
        <v>819</v>
      </c>
      <c r="C26" s="112" t="s">
        <v>15</v>
      </c>
      <c r="D26" s="112" t="s">
        <v>51</v>
      </c>
      <c r="E26" s="109" t="s">
        <v>17</v>
      </c>
      <c r="F26" s="112">
        <v>23.0</v>
      </c>
      <c r="G26" s="104" t="s">
        <v>829</v>
      </c>
      <c r="H26" s="12"/>
    </row>
    <row r="27" hidden="1">
      <c r="A27" s="108">
        <v>44526.0</v>
      </c>
      <c r="B27" s="102" t="s">
        <v>819</v>
      </c>
      <c r="C27" s="112" t="s">
        <v>15</v>
      </c>
      <c r="D27" s="112" t="s">
        <v>51</v>
      </c>
      <c r="E27" s="109" t="s">
        <v>17</v>
      </c>
      <c r="F27" s="112">
        <v>263.5</v>
      </c>
      <c r="G27" s="104" t="s">
        <v>829</v>
      </c>
      <c r="H27" s="12"/>
    </row>
    <row r="28" hidden="1">
      <c r="A28" s="108">
        <v>44526.0</v>
      </c>
      <c r="B28" s="102" t="s">
        <v>819</v>
      </c>
      <c r="C28" s="112" t="s">
        <v>15</v>
      </c>
      <c r="D28" s="112" t="s">
        <v>51</v>
      </c>
      <c r="E28" s="109" t="s">
        <v>17</v>
      </c>
      <c r="F28" s="112">
        <v>93.91</v>
      </c>
      <c r="G28" s="104" t="s">
        <v>829</v>
      </c>
      <c r="H28" s="12"/>
    </row>
    <row r="29" hidden="1">
      <c r="A29" s="108">
        <v>44526.0</v>
      </c>
      <c r="B29" s="102" t="s">
        <v>819</v>
      </c>
      <c r="C29" s="112" t="s">
        <v>15</v>
      </c>
      <c r="D29" s="112" t="s">
        <v>51</v>
      </c>
      <c r="E29" s="109" t="s">
        <v>17</v>
      </c>
      <c r="F29" s="112">
        <v>178.79</v>
      </c>
      <c r="G29" s="104" t="s">
        <v>829</v>
      </c>
      <c r="H29" s="12"/>
    </row>
    <row r="30" hidden="1">
      <c r="A30" s="108">
        <v>44527.0</v>
      </c>
      <c r="B30" s="102" t="s">
        <v>819</v>
      </c>
      <c r="C30" s="112" t="s">
        <v>15</v>
      </c>
      <c r="D30" s="112" t="s">
        <v>51</v>
      </c>
      <c r="E30" s="109" t="s">
        <v>17</v>
      </c>
      <c r="F30" s="112">
        <v>110.46</v>
      </c>
      <c r="G30" s="104" t="s">
        <v>829</v>
      </c>
      <c r="H30" s="12"/>
    </row>
    <row r="31" hidden="1">
      <c r="A31" s="108">
        <v>44528.0</v>
      </c>
      <c r="B31" s="102" t="s">
        <v>819</v>
      </c>
      <c r="C31" s="112" t="s">
        <v>15</v>
      </c>
      <c r="D31" s="112" t="s">
        <v>51</v>
      </c>
      <c r="E31" s="109" t="s">
        <v>17</v>
      </c>
      <c r="F31" s="112">
        <v>177.83</v>
      </c>
      <c r="G31" s="104" t="s">
        <v>829</v>
      </c>
      <c r="H31" s="12"/>
    </row>
    <row r="32" hidden="1">
      <c r="A32" s="108">
        <v>44528.0</v>
      </c>
      <c r="B32" s="102" t="s">
        <v>819</v>
      </c>
      <c r="C32" s="112" t="s">
        <v>15</v>
      </c>
      <c r="D32" s="112" t="s">
        <v>51</v>
      </c>
      <c r="E32" s="109" t="s">
        <v>17</v>
      </c>
      <c r="F32" s="112">
        <v>10.2</v>
      </c>
      <c r="G32" s="104" t="s">
        <v>829</v>
      </c>
      <c r="H32" s="12"/>
    </row>
    <row r="33" hidden="1">
      <c r="A33" s="108">
        <v>44528.0</v>
      </c>
      <c r="B33" s="102" t="s">
        <v>819</v>
      </c>
      <c r="C33" s="112" t="s">
        <v>15</v>
      </c>
      <c r="D33" s="112" t="s">
        <v>51</v>
      </c>
      <c r="E33" s="109" t="s">
        <v>17</v>
      </c>
      <c r="F33" s="112">
        <v>68.34</v>
      </c>
      <c r="G33" s="104" t="s">
        <v>829</v>
      </c>
      <c r="H33" s="12"/>
    </row>
    <row r="34" hidden="1">
      <c r="A34" s="108">
        <v>44534.0</v>
      </c>
      <c r="B34" s="102" t="s">
        <v>819</v>
      </c>
      <c r="C34" s="112" t="s">
        <v>15</v>
      </c>
      <c r="D34" s="112" t="s">
        <v>51</v>
      </c>
      <c r="E34" s="109" t="s">
        <v>17</v>
      </c>
      <c r="F34" s="112">
        <v>71.15</v>
      </c>
      <c r="G34" s="104" t="s">
        <v>829</v>
      </c>
      <c r="H34" s="12"/>
    </row>
    <row r="35" hidden="1">
      <c r="A35" s="108">
        <v>44536.0</v>
      </c>
      <c r="B35" s="102" t="s">
        <v>819</v>
      </c>
      <c r="C35" s="112" t="s">
        <v>15</v>
      </c>
      <c r="D35" s="112" t="s">
        <v>51</v>
      </c>
      <c r="E35" s="109" t="s">
        <v>17</v>
      </c>
      <c r="F35" s="112">
        <v>10.0</v>
      </c>
      <c r="G35" s="104" t="s">
        <v>829</v>
      </c>
      <c r="H35" s="12"/>
    </row>
    <row r="36" hidden="1">
      <c r="A36" s="101">
        <v>44545.0</v>
      </c>
      <c r="B36" s="46" t="s">
        <v>819</v>
      </c>
      <c r="C36" s="46" t="s">
        <v>15</v>
      </c>
      <c r="D36" s="46" t="s">
        <v>16</v>
      </c>
      <c r="E36" s="109" t="s">
        <v>17</v>
      </c>
      <c r="F36" s="109">
        <f> SUM( INDIRECT("$G"&amp;MATCH($G36, $G$1:$G1794, 0)) : INDIRECT("$F"&amp;ROW() - 1) ) * -1</f>
        <v>2.5</v>
      </c>
      <c r="G36" s="113" t="s">
        <v>829</v>
      </c>
      <c r="H36" s="14"/>
    </row>
    <row r="37" ht="15.75" hidden="1" customHeight="1">
      <c r="A37" s="16"/>
      <c r="B37" s="16"/>
      <c r="C37" s="16"/>
      <c r="D37" s="16"/>
      <c r="E37" s="16"/>
      <c r="F37" s="16"/>
      <c r="G37" s="16"/>
    </row>
    <row r="38" ht="15.75" hidden="1" customHeight="1">
      <c r="A38" s="16"/>
      <c r="B38" s="16"/>
      <c r="C38" s="16"/>
      <c r="D38" s="16"/>
      <c r="E38" s="16"/>
      <c r="F38" s="16"/>
      <c r="G38" s="16"/>
    </row>
    <row r="39" ht="15.75" hidden="1" customHeight="1">
      <c r="A39" s="16"/>
      <c r="B39" s="16"/>
      <c r="C39" s="16"/>
      <c r="D39" s="16"/>
      <c r="E39" s="16"/>
      <c r="F39" s="16"/>
      <c r="G39" s="16"/>
    </row>
    <row r="40" hidden="1">
      <c r="A40" s="101">
        <v>44531.0</v>
      </c>
      <c r="B40" s="102" t="s">
        <v>819</v>
      </c>
      <c r="C40" s="102" t="s">
        <v>832</v>
      </c>
      <c r="D40" s="102" t="s">
        <v>40</v>
      </c>
      <c r="E40" s="102" t="s">
        <v>28</v>
      </c>
      <c r="F40" s="102">
        <v>-2.5</v>
      </c>
      <c r="G40" s="113" t="s">
        <v>11</v>
      </c>
      <c r="H40" s="114" t="s">
        <v>12</v>
      </c>
      <c r="J40" s="115"/>
    </row>
    <row r="41" hidden="1">
      <c r="A41" s="110">
        <v>44538.0</v>
      </c>
      <c r="B41" s="109" t="s">
        <v>819</v>
      </c>
      <c r="C41" s="109" t="s">
        <v>15</v>
      </c>
      <c r="D41" s="109" t="s">
        <v>51</v>
      </c>
      <c r="E41" s="109" t="s">
        <v>17</v>
      </c>
      <c r="F41" s="109">
        <v>52.92</v>
      </c>
      <c r="G41" s="104" t="s">
        <v>11</v>
      </c>
      <c r="H41" s="12"/>
    </row>
    <row r="42" hidden="1">
      <c r="A42" s="101">
        <v>44538.0</v>
      </c>
      <c r="B42" s="102" t="s">
        <v>819</v>
      </c>
      <c r="C42" s="102" t="s">
        <v>833</v>
      </c>
      <c r="D42" s="102" t="s">
        <v>304</v>
      </c>
      <c r="E42" s="109" t="s">
        <v>17</v>
      </c>
      <c r="F42" s="102">
        <v>8.93</v>
      </c>
      <c r="G42" s="113" t="s">
        <v>11</v>
      </c>
      <c r="H42" s="12"/>
    </row>
    <row r="43" hidden="1">
      <c r="A43" s="101">
        <v>44538.0</v>
      </c>
      <c r="B43" s="102" t="s">
        <v>819</v>
      </c>
      <c r="C43" s="102" t="s">
        <v>834</v>
      </c>
      <c r="D43" s="102" t="s">
        <v>19</v>
      </c>
      <c r="E43" s="102" t="s">
        <v>28</v>
      </c>
      <c r="F43" s="102">
        <v>-11.55</v>
      </c>
      <c r="G43" s="113" t="s">
        <v>11</v>
      </c>
      <c r="H43" s="12"/>
    </row>
    <row r="44" hidden="1">
      <c r="A44" s="101">
        <v>44538.0</v>
      </c>
      <c r="B44" s="102" t="s">
        <v>819</v>
      </c>
      <c r="C44" s="102" t="s">
        <v>835</v>
      </c>
      <c r="D44" s="103" t="s">
        <v>50</v>
      </c>
      <c r="E44" s="102" t="s">
        <v>28</v>
      </c>
      <c r="F44" s="102">
        <v>-68.33</v>
      </c>
      <c r="G44" s="113" t="s">
        <v>11</v>
      </c>
      <c r="H44" s="12"/>
    </row>
    <row r="45" hidden="1">
      <c r="A45" s="101">
        <v>44541.0</v>
      </c>
      <c r="B45" s="102" t="s">
        <v>819</v>
      </c>
      <c r="C45" s="102" t="s">
        <v>834</v>
      </c>
      <c r="D45" s="102" t="s">
        <v>19</v>
      </c>
      <c r="E45" s="102" t="s">
        <v>28</v>
      </c>
      <c r="F45" s="102">
        <v>-9.97</v>
      </c>
      <c r="G45" s="113" t="s">
        <v>11</v>
      </c>
      <c r="H45" s="12"/>
    </row>
    <row r="46" hidden="1">
      <c r="A46" s="101">
        <v>44541.0</v>
      </c>
      <c r="B46" s="102" t="s">
        <v>819</v>
      </c>
      <c r="C46" s="102" t="s">
        <v>836</v>
      </c>
      <c r="D46" s="102" t="s">
        <v>13</v>
      </c>
      <c r="E46" s="102" t="s">
        <v>10</v>
      </c>
      <c r="F46" s="102">
        <v>-47.35</v>
      </c>
      <c r="G46" s="113" t="s">
        <v>11</v>
      </c>
      <c r="H46" s="12"/>
    </row>
    <row r="47" hidden="1">
      <c r="A47" s="101">
        <v>44542.0</v>
      </c>
      <c r="B47" s="102" t="s">
        <v>819</v>
      </c>
      <c r="C47" s="102" t="s">
        <v>837</v>
      </c>
      <c r="D47" s="102" t="s">
        <v>13</v>
      </c>
      <c r="E47" s="102" t="s">
        <v>10</v>
      </c>
      <c r="F47" s="102">
        <v>-15.0</v>
      </c>
      <c r="G47" s="113" t="s">
        <v>11</v>
      </c>
      <c r="H47" s="12"/>
    </row>
    <row r="48" hidden="1">
      <c r="A48" s="101">
        <v>44543.0</v>
      </c>
      <c r="B48" s="102" t="s">
        <v>819</v>
      </c>
      <c r="C48" s="102" t="s">
        <v>838</v>
      </c>
      <c r="D48" s="102" t="s">
        <v>13</v>
      </c>
      <c r="E48" s="102" t="s">
        <v>10</v>
      </c>
      <c r="F48" s="102">
        <v>-18.0</v>
      </c>
      <c r="G48" s="113" t="s">
        <v>11</v>
      </c>
      <c r="H48" s="12"/>
    </row>
    <row r="49" hidden="1">
      <c r="A49" s="101">
        <v>44546.0</v>
      </c>
      <c r="B49" s="102" t="s">
        <v>819</v>
      </c>
      <c r="C49" s="102" t="s">
        <v>31</v>
      </c>
      <c r="D49" s="102" t="s">
        <v>19</v>
      </c>
      <c r="E49" s="102" t="s">
        <v>28</v>
      </c>
      <c r="F49" s="102">
        <v>-24.77</v>
      </c>
      <c r="G49" s="113" t="s">
        <v>11</v>
      </c>
      <c r="H49" s="12"/>
    </row>
    <row r="50" hidden="1">
      <c r="A50" s="101">
        <v>44546.0</v>
      </c>
      <c r="B50" s="102" t="s">
        <v>819</v>
      </c>
      <c r="C50" s="102" t="s">
        <v>15</v>
      </c>
      <c r="D50" s="102" t="s">
        <v>51</v>
      </c>
      <c r="E50" s="109" t="s">
        <v>17</v>
      </c>
      <c r="F50" s="102">
        <v>135.62</v>
      </c>
      <c r="G50" s="113" t="s">
        <v>11</v>
      </c>
      <c r="H50" s="12"/>
    </row>
    <row r="51" hidden="1">
      <c r="A51" s="101">
        <v>44551.0</v>
      </c>
      <c r="B51" s="102" t="s">
        <v>819</v>
      </c>
      <c r="C51" s="102" t="s">
        <v>75</v>
      </c>
      <c r="D51" s="102" t="s">
        <v>76</v>
      </c>
      <c r="E51" s="102" t="s">
        <v>10</v>
      </c>
      <c r="F51" s="102">
        <v>-24.9</v>
      </c>
      <c r="G51" s="113" t="s">
        <v>11</v>
      </c>
      <c r="H51" s="12"/>
    </row>
    <row r="52" hidden="1">
      <c r="A52" s="101">
        <v>44552.0</v>
      </c>
      <c r="B52" s="102" t="s">
        <v>819</v>
      </c>
      <c r="C52" s="102" t="s">
        <v>839</v>
      </c>
      <c r="D52" s="102" t="s">
        <v>50</v>
      </c>
      <c r="E52" s="102" t="s">
        <v>10</v>
      </c>
      <c r="F52" s="102">
        <v>-6.31</v>
      </c>
      <c r="G52" s="113" t="s">
        <v>11</v>
      </c>
      <c r="H52" s="12"/>
    </row>
    <row r="53" hidden="1">
      <c r="A53" s="101">
        <v>44552.0</v>
      </c>
      <c r="B53" s="102" t="s">
        <v>819</v>
      </c>
      <c r="C53" s="102" t="s">
        <v>834</v>
      </c>
      <c r="D53" s="102" t="s">
        <v>19</v>
      </c>
      <c r="E53" s="102" t="s">
        <v>28</v>
      </c>
      <c r="F53" s="102">
        <v>-35.68</v>
      </c>
      <c r="G53" s="113" t="s">
        <v>11</v>
      </c>
      <c r="H53" s="12"/>
    </row>
    <row r="54" hidden="1">
      <c r="A54" s="101">
        <v>44559.0</v>
      </c>
      <c r="B54" s="102" t="s">
        <v>819</v>
      </c>
      <c r="C54" s="102" t="s">
        <v>15</v>
      </c>
      <c r="D54" s="102" t="s">
        <v>51</v>
      </c>
      <c r="E54" s="109" t="s">
        <v>17</v>
      </c>
      <c r="F54" s="102">
        <v>66.89</v>
      </c>
      <c r="G54" s="113" t="s">
        <v>11</v>
      </c>
      <c r="H54" s="12"/>
    </row>
    <row r="55" hidden="1">
      <c r="A55" s="101">
        <v>44560.0</v>
      </c>
      <c r="B55" s="102" t="s">
        <v>819</v>
      </c>
      <c r="C55" s="102" t="s">
        <v>15</v>
      </c>
      <c r="D55" s="102" t="s">
        <v>51</v>
      </c>
      <c r="E55" s="109" t="s">
        <v>17</v>
      </c>
      <c r="F55" s="102">
        <v>12.3</v>
      </c>
      <c r="G55" s="113" t="s">
        <v>11</v>
      </c>
      <c r="H55" s="12"/>
    </row>
    <row r="56" hidden="1">
      <c r="A56" s="101">
        <v>44560.0</v>
      </c>
      <c r="B56" s="102" t="s">
        <v>819</v>
      </c>
      <c r="C56" s="102" t="s">
        <v>840</v>
      </c>
      <c r="D56" s="102" t="s">
        <v>841</v>
      </c>
      <c r="E56" s="109" t="s">
        <v>17</v>
      </c>
      <c r="F56" s="102">
        <v>0.32</v>
      </c>
      <c r="G56" s="113" t="s">
        <v>11</v>
      </c>
      <c r="H56" s="12"/>
      <c r="I56" s="19"/>
      <c r="J56" s="20"/>
      <c r="K56" s="19"/>
    </row>
    <row r="57" hidden="1">
      <c r="A57" s="101">
        <v>44560.0</v>
      </c>
      <c r="B57" s="102" t="s">
        <v>819</v>
      </c>
      <c r="C57" s="102" t="s">
        <v>842</v>
      </c>
      <c r="D57" s="102" t="s">
        <v>50</v>
      </c>
      <c r="E57" s="102" t="s">
        <v>10</v>
      </c>
      <c r="F57" s="102">
        <v>-6.31</v>
      </c>
      <c r="G57" s="113" t="s">
        <v>11</v>
      </c>
      <c r="H57" s="12"/>
    </row>
    <row r="58" hidden="1">
      <c r="A58" s="101">
        <v>44560.0</v>
      </c>
      <c r="B58" s="102" t="s">
        <v>819</v>
      </c>
      <c r="C58" s="102" t="s">
        <v>843</v>
      </c>
      <c r="D58" s="102" t="s">
        <v>50</v>
      </c>
      <c r="E58" s="102" t="s">
        <v>10</v>
      </c>
      <c r="F58" s="102">
        <v>-6.31</v>
      </c>
      <c r="G58" s="113" t="s">
        <v>11</v>
      </c>
      <c r="H58" s="12"/>
    </row>
    <row r="59" hidden="1">
      <c r="A59" s="101">
        <v>44566.0</v>
      </c>
      <c r="B59" s="102" t="s">
        <v>819</v>
      </c>
      <c r="C59" s="102" t="s">
        <v>455</v>
      </c>
      <c r="D59" s="102" t="s">
        <v>9</v>
      </c>
      <c r="E59" s="102" t="s">
        <v>41</v>
      </c>
      <c r="F59" s="102">
        <v>-4.3</v>
      </c>
      <c r="G59" s="113" t="s">
        <v>11</v>
      </c>
      <c r="H59" s="12"/>
    </row>
    <row r="60" hidden="1">
      <c r="A60" s="101">
        <v>44567.0</v>
      </c>
      <c r="B60" s="102" t="s">
        <v>819</v>
      </c>
      <c r="C60" s="102" t="s">
        <v>455</v>
      </c>
      <c r="D60" s="102" t="s">
        <v>9</v>
      </c>
      <c r="E60" s="102" t="s">
        <v>41</v>
      </c>
      <c r="F60" s="102">
        <v>-4.3</v>
      </c>
      <c r="G60" s="113" t="s">
        <v>11</v>
      </c>
      <c r="H60" s="12"/>
    </row>
    <row r="61" hidden="1">
      <c r="A61" s="27">
        <v>44569.0</v>
      </c>
      <c r="B61" s="46" t="s">
        <v>819</v>
      </c>
      <c r="C61" s="46" t="s">
        <v>15</v>
      </c>
      <c r="D61" s="46" t="s">
        <v>16</v>
      </c>
      <c r="E61" s="109" t="s">
        <v>17</v>
      </c>
      <c r="F61" s="13">
        <f> SUM( INDIRECT("$G"&amp;MATCH($G61, $G$1:$G1794, 0)) : INDIRECT("$F"&amp;ROW() - 1) ) * -1</f>
        <v>8.6</v>
      </c>
      <c r="G61" s="113" t="s">
        <v>11</v>
      </c>
      <c r="H61" s="14"/>
    </row>
    <row r="62" ht="15.75" hidden="1" customHeight="1">
      <c r="A62" s="15"/>
      <c r="B62" s="15"/>
      <c r="C62" s="15"/>
      <c r="D62" s="15"/>
      <c r="E62" s="15"/>
      <c r="F62" s="15"/>
      <c r="G62" s="15"/>
    </row>
    <row r="63" ht="15.75" hidden="1" customHeight="1">
      <c r="A63" s="16"/>
      <c r="B63" s="16"/>
      <c r="C63" s="16"/>
      <c r="D63" s="16"/>
      <c r="E63" s="16"/>
      <c r="F63" s="16"/>
      <c r="G63" s="16"/>
    </row>
    <row r="64" ht="15.75" hidden="1" customHeight="1">
      <c r="A64" s="17"/>
      <c r="B64" s="17"/>
      <c r="C64" s="17"/>
      <c r="D64" s="17"/>
      <c r="E64" s="17"/>
      <c r="F64" s="17"/>
      <c r="G64" s="17"/>
    </row>
    <row r="65" hidden="1">
      <c r="A65" s="27">
        <v>44569.0</v>
      </c>
      <c r="B65" s="46" t="s">
        <v>819</v>
      </c>
      <c r="C65" s="46" t="s">
        <v>844</v>
      </c>
      <c r="D65" s="46" t="s">
        <v>50</v>
      </c>
      <c r="E65" s="46" t="s">
        <v>10</v>
      </c>
      <c r="F65" s="46">
        <v>-6.31</v>
      </c>
      <c r="G65" s="31" t="s">
        <v>20</v>
      </c>
      <c r="H65" s="114" t="s">
        <v>21</v>
      </c>
    </row>
    <row r="66" hidden="1">
      <c r="A66" s="27">
        <v>44569.0</v>
      </c>
      <c r="B66" s="46" t="s">
        <v>819</v>
      </c>
      <c r="C66" s="46" t="s">
        <v>845</v>
      </c>
      <c r="D66" s="103" t="s">
        <v>50</v>
      </c>
      <c r="E66" s="46" t="s">
        <v>28</v>
      </c>
      <c r="F66" s="46">
        <v>-68.33</v>
      </c>
      <c r="G66" s="31" t="s">
        <v>20</v>
      </c>
      <c r="H66" s="12"/>
    </row>
    <row r="67" hidden="1">
      <c r="A67" s="27">
        <v>44569.0</v>
      </c>
      <c r="B67" s="46" t="s">
        <v>819</v>
      </c>
      <c r="C67" s="46" t="s">
        <v>455</v>
      </c>
      <c r="D67" s="46" t="s">
        <v>9</v>
      </c>
      <c r="E67" s="46" t="s">
        <v>41</v>
      </c>
      <c r="F67" s="46">
        <v>-4.3</v>
      </c>
      <c r="G67" s="31" t="s">
        <v>20</v>
      </c>
      <c r="H67" s="12"/>
    </row>
    <row r="68" hidden="1">
      <c r="A68" s="27">
        <v>44569.0</v>
      </c>
      <c r="B68" s="46" t="s">
        <v>819</v>
      </c>
      <c r="C68" s="46" t="s">
        <v>15</v>
      </c>
      <c r="D68" s="46" t="s">
        <v>51</v>
      </c>
      <c r="E68" s="109" t="s">
        <v>17</v>
      </c>
      <c r="F68" s="46">
        <v>4.3</v>
      </c>
      <c r="G68" s="31" t="s">
        <v>20</v>
      </c>
      <c r="H68" s="12"/>
    </row>
    <row r="69" hidden="1">
      <c r="A69" s="27">
        <v>44573.0</v>
      </c>
      <c r="B69" s="46" t="s">
        <v>819</v>
      </c>
      <c r="C69" s="46" t="s">
        <v>846</v>
      </c>
      <c r="D69" s="46" t="s">
        <v>78</v>
      </c>
      <c r="E69" s="46" t="s">
        <v>28</v>
      </c>
      <c r="F69" s="46">
        <v>-23.93</v>
      </c>
      <c r="G69" s="31" t="s">
        <v>20</v>
      </c>
      <c r="H69" s="12"/>
    </row>
    <row r="70" hidden="1">
      <c r="A70" s="27">
        <v>44573.0</v>
      </c>
      <c r="B70" s="46" t="s">
        <v>819</v>
      </c>
      <c r="C70" s="46" t="s">
        <v>455</v>
      </c>
      <c r="D70" s="46" t="s">
        <v>9</v>
      </c>
      <c r="E70" s="46" t="s">
        <v>41</v>
      </c>
      <c r="F70" s="46">
        <v>-4.3</v>
      </c>
      <c r="G70" s="31" t="s">
        <v>20</v>
      </c>
      <c r="H70" s="12"/>
    </row>
    <row r="71" hidden="1">
      <c r="A71" s="27">
        <v>44574.0</v>
      </c>
      <c r="B71" s="46" t="s">
        <v>819</v>
      </c>
      <c r="C71" s="46" t="s">
        <v>840</v>
      </c>
      <c r="D71" s="102" t="s">
        <v>841</v>
      </c>
      <c r="E71" s="109" t="s">
        <v>17</v>
      </c>
      <c r="F71" s="46">
        <v>0.11</v>
      </c>
      <c r="G71" s="31" t="s">
        <v>20</v>
      </c>
      <c r="H71" s="12"/>
    </row>
    <row r="72" hidden="1">
      <c r="A72" s="27">
        <v>44574.0</v>
      </c>
      <c r="B72" s="46" t="s">
        <v>819</v>
      </c>
      <c r="C72" s="46" t="s">
        <v>847</v>
      </c>
      <c r="D72" s="46" t="s">
        <v>50</v>
      </c>
      <c r="E72" s="46" t="s">
        <v>10</v>
      </c>
      <c r="F72" s="46">
        <v>-6.31</v>
      </c>
      <c r="G72" s="31" t="s">
        <v>20</v>
      </c>
      <c r="H72" s="12"/>
    </row>
    <row r="73" hidden="1">
      <c r="A73" s="27">
        <v>44574.0</v>
      </c>
      <c r="B73" s="46" t="s">
        <v>819</v>
      </c>
      <c r="C73" s="46" t="s">
        <v>848</v>
      </c>
      <c r="D73" s="46" t="s">
        <v>50</v>
      </c>
      <c r="E73" s="46" t="s">
        <v>10</v>
      </c>
      <c r="F73" s="46">
        <v>-6.31</v>
      </c>
      <c r="G73" s="31" t="s">
        <v>20</v>
      </c>
      <c r="H73" s="12"/>
    </row>
    <row r="74" hidden="1">
      <c r="A74" s="27">
        <v>44574.0</v>
      </c>
      <c r="B74" s="46" t="s">
        <v>819</v>
      </c>
      <c r="C74" s="46" t="s">
        <v>15</v>
      </c>
      <c r="D74" s="46" t="s">
        <v>51</v>
      </c>
      <c r="E74" s="109" t="s">
        <v>17</v>
      </c>
      <c r="F74" s="46">
        <v>102.87</v>
      </c>
      <c r="G74" s="31" t="s">
        <v>20</v>
      </c>
      <c r="H74" s="12"/>
    </row>
    <row r="75" hidden="1">
      <c r="A75" s="27">
        <v>44574.0</v>
      </c>
      <c r="B75" s="46" t="s">
        <v>819</v>
      </c>
      <c r="C75" s="46" t="s">
        <v>15</v>
      </c>
      <c r="D75" s="46" t="s">
        <v>51</v>
      </c>
      <c r="E75" s="109" t="s">
        <v>17</v>
      </c>
      <c r="F75" s="46">
        <v>12.51</v>
      </c>
      <c r="G75" s="31" t="s">
        <v>20</v>
      </c>
      <c r="H75" s="12"/>
    </row>
    <row r="76" hidden="1">
      <c r="A76" s="27">
        <v>44581.0</v>
      </c>
      <c r="B76" s="46" t="s">
        <v>819</v>
      </c>
      <c r="C76" s="46" t="s">
        <v>15</v>
      </c>
      <c r="D76" s="46" t="s">
        <v>51</v>
      </c>
      <c r="E76" s="109" t="s">
        <v>17</v>
      </c>
      <c r="F76" s="46">
        <v>24.9</v>
      </c>
      <c r="G76" s="31" t="s">
        <v>20</v>
      </c>
      <c r="H76" s="12"/>
    </row>
    <row r="77" hidden="1">
      <c r="A77" s="27">
        <v>44582.0</v>
      </c>
      <c r="B77" s="46" t="s">
        <v>819</v>
      </c>
      <c r="C77" s="46" t="s">
        <v>75</v>
      </c>
      <c r="D77" s="46" t="s">
        <v>76</v>
      </c>
      <c r="E77" s="102" t="s">
        <v>10</v>
      </c>
      <c r="F77" s="46">
        <v>-24.9</v>
      </c>
      <c r="G77" s="31" t="s">
        <v>20</v>
      </c>
      <c r="H77" s="12"/>
    </row>
    <row r="78" hidden="1">
      <c r="A78" s="27">
        <v>44586.0</v>
      </c>
      <c r="B78" s="46" t="s">
        <v>819</v>
      </c>
      <c r="C78" s="46" t="s">
        <v>135</v>
      </c>
      <c r="D78" s="46" t="s">
        <v>13</v>
      </c>
      <c r="E78" s="46" t="s">
        <v>10</v>
      </c>
      <c r="F78" s="46">
        <v>-38.46</v>
      </c>
      <c r="G78" s="31" t="s">
        <v>20</v>
      </c>
      <c r="H78" s="12"/>
    </row>
    <row r="79" hidden="1">
      <c r="A79" s="27">
        <v>44586.0</v>
      </c>
      <c r="B79" s="46" t="s">
        <v>819</v>
      </c>
      <c r="C79" s="46" t="s">
        <v>849</v>
      </c>
      <c r="D79" s="46" t="s">
        <v>13</v>
      </c>
      <c r="E79" s="46" t="s">
        <v>28</v>
      </c>
      <c r="F79" s="46">
        <v>-16.0</v>
      </c>
      <c r="G79" s="31" t="s">
        <v>20</v>
      </c>
      <c r="H79" s="12"/>
    </row>
    <row r="80" hidden="1">
      <c r="A80" s="27">
        <v>44586.0</v>
      </c>
      <c r="B80" s="46" t="s">
        <v>819</v>
      </c>
      <c r="C80" s="46" t="s">
        <v>850</v>
      </c>
      <c r="D80" s="46" t="s">
        <v>13</v>
      </c>
      <c r="E80" s="46" t="s">
        <v>28</v>
      </c>
      <c r="F80" s="46">
        <v>-14.5</v>
      </c>
      <c r="G80" s="31" t="s">
        <v>20</v>
      </c>
      <c r="H80" s="12"/>
    </row>
    <row r="81" hidden="1">
      <c r="A81" s="27">
        <v>44587.0</v>
      </c>
      <c r="B81" s="46" t="s">
        <v>819</v>
      </c>
      <c r="C81" s="46" t="s">
        <v>36</v>
      </c>
      <c r="D81" s="46" t="s">
        <v>19</v>
      </c>
      <c r="E81" s="46" t="s">
        <v>28</v>
      </c>
      <c r="F81" s="46">
        <v>-99.82</v>
      </c>
      <c r="G81" s="31" t="s">
        <v>20</v>
      </c>
      <c r="H81" s="12"/>
    </row>
    <row r="82" hidden="1">
      <c r="A82" s="27">
        <v>44588.0</v>
      </c>
      <c r="B82" s="46" t="s">
        <v>819</v>
      </c>
      <c r="C82" s="46" t="s">
        <v>135</v>
      </c>
      <c r="D82" s="46" t="s">
        <v>13</v>
      </c>
      <c r="E82" s="46" t="s">
        <v>26</v>
      </c>
      <c r="F82" s="46">
        <v>-74.84</v>
      </c>
      <c r="G82" s="31" t="s">
        <v>20</v>
      </c>
      <c r="H82" s="12"/>
    </row>
    <row r="83" hidden="1">
      <c r="A83" s="27">
        <v>44596.0</v>
      </c>
      <c r="B83" s="46" t="s">
        <v>819</v>
      </c>
      <c r="C83" s="46" t="s">
        <v>851</v>
      </c>
      <c r="D83" s="46" t="s">
        <v>73</v>
      </c>
      <c r="E83" s="46" t="s">
        <v>26</v>
      </c>
      <c r="F83" s="46">
        <v>-216.62</v>
      </c>
      <c r="G83" s="31" t="s">
        <v>20</v>
      </c>
      <c r="H83" s="12"/>
    </row>
    <row r="84" hidden="1">
      <c r="A84" s="27">
        <v>44596.0</v>
      </c>
      <c r="B84" s="46" t="s">
        <v>819</v>
      </c>
      <c r="C84" s="46" t="s">
        <v>15</v>
      </c>
      <c r="D84" s="46" t="s">
        <v>51</v>
      </c>
      <c r="E84" s="109" t="s">
        <v>17</v>
      </c>
      <c r="F84" s="46">
        <v>243.62</v>
      </c>
      <c r="G84" s="31" t="s">
        <v>20</v>
      </c>
      <c r="H84" s="12"/>
    </row>
    <row r="85" hidden="1">
      <c r="A85" s="27">
        <v>44596.0</v>
      </c>
      <c r="B85" s="46" t="s">
        <v>819</v>
      </c>
      <c r="C85" s="46" t="s">
        <v>15</v>
      </c>
      <c r="D85" s="46" t="s">
        <v>51</v>
      </c>
      <c r="E85" s="109" t="s">
        <v>17</v>
      </c>
      <c r="F85" s="13">
        <f> SUM( INDIRECT("$G"&amp;MATCH($G85, $G$1:$G1794, 0)) : INDIRECT("$F"&amp;ROW() - 1) ) * -1</f>
        <v>216.62</v>
      </c>
      <c r="G85" s="31" t="s">
        <v>20</v>
      </c>
      <c r="H85" s="14"/>
    </row>
    <row r="86" ht="15.75" hidden="1" customHeight="1">
      <c r="A86" s="15"/>
      <c r="B86" s="15"/>
      <c r="C86" s="15"/>
      <c r="D86" s="15"/>
      <c r="E86" s="15"/>
      <c r="F86" s="15"/>
      <c r="G86" s="15"/>
    </row>
    <row r="87" ht="15.75" hidden="1" customHeight="1">
      <c r="A87" s="16"/>
      <c r="B87" s="16"/>
      <c r="C87" s="16"/>
      <c r="D87" s="16"/>
      <c r="E87" s="16"/>
      <c r="F87" s="16"/>
      <c r="G87" s="16"/>
    </row>
    <row r="88" ht="15.75" hidden="1" customHeight="1">
      <c r="A88" s="17"/>
      <c r="B88" s="17"/>
      <c r="C88" s="17"/>
      <c r="D88" s="17"/>
      <c r="E88" s="17"/>
      <c r="F88" s="17"/>
      <c r="G88" s="17"/>
    </row>
    <row r="89" hidden="1">
      <c r="A89" s="101">
        <v>44600.0</v>
      </c>
      <c r="B89" s="102" t="s">
        <v>819</v>
      </c>
      <c r="C89" s="102" t="s">
        <v>852</v>
      </c>
      <c r="D89" s="103" t="s">
        <v>50</v>
      </c>
      <c r="E89" s="102" t="s">
        <v>28</v>
      </c>
      <c r="F89" s="102">
        <v>-68.33</v>
      </c>
      <c r="G89" s="31" t="s">
        <v>37</v>
      </c>
      <c r="H89" s="114" t="s">
        <v>38</v>
      </c>
    </row>
    <row r="90" hidden="1">
      <c r="A90" s="101">
        <v>44601.0</v>
      </c>
      <c r="B90" s="102" t="s">
        <v>819</v>
      </c>
      <c r="C90" s="102" t="s">
        <v>36</v>
      </c>
      <c r="D90" s="102" t="s">
        <v>19</v>
      </c>
      <c r="E90" s="102" t="s">
        <v>28</v>
      </c>
      <c r="F90" s="102">
        <v>-32.4</v>
      </c>
      <c r="G90" s="31" t="s">
        <v>37</v>
      </c>
      <c r="H90" s="12"/>
    </row>
    <row r="91" hidden="1">
      <c r="A91" s="101">
        <v>44603.0</v>
      </c>
      <c r="B91" s="102" t="s">
        <v>819</v>
      </c>
      <c r="C91" s="102" t="s">
        <v>853</v>
      </c>
      <c r="D91" s="102" t="s">
        <v>78</v>
      </c>
      <c r="E91" s="102" t="s">
        <v>28</v>
      </c>
      <c r="F91" s="102">
        <v>-10.0</v>
      </c>
      <c r="G91" s="31" t="s">
        <v>37</v>
      </c>
      <c r="H91" s="12"/>
    </row>
    <row r="92" hidden="1">
      <c r="A92" s="101">
        <v>44605.0</v>
      </c>
      <c r="B92" s="102" t="s">
        <v>819</v>
      </c>
      <c r="C92" s="102" t="s">
        <v>854</v>
      </c>
      <c r="D92" s="46" t="s">
        <v>73</v>
      </c>
      <c r="E92" s="102" t="s">
        <v>26</v>
      </c>
      <c r="F92" s="102">
        <v>-42.96</v>
      </c>
      <c r="G92" s="31" t="s">
        <v>37</v>
      </c>
      <c r="H92" s="12"/>
    </row>
    <row r="93" hidden="1">
      <c r="A93" s="101">
        <v>44605.0</v>
      </c>
      <c r="B93" s="102" t="s">
        <v>819</v>
      </c>
      <c r="C93" s="102" t="s">
        <v>855</v>
      </c>
      <c r="D93" s="46" t="s">
        <v>73</v>
      </c>
      <c r="E93" s="102" t="s">
        <v>26</v>
      </c>
      <c r="F93" s="102">
        <v>-28.5</v>
      </c>
      <c r="G93" s="31" t="s">
        <v>37</v>
      </c>
      <c r="H93" s="12"/>
    </row>
    <row r="94" hidden="1">
      <c r="A94" s="101">
        <v>44606.0</v>
      </c>
      <c r="B94" s="102" t="s">
        <v>819</v>
      </c>
      <c r="C94" s="102" t="s">
        <v>846</v>
      </c>
      <c r="D94" s="102" t="s">
        <v>78</v>
      </c>
      <c r="E94" s="102" t="s">
        <v>28</v>
      </c>
      <c r="F94" s="102">
        <v>-23.93</v>
      </c>
      <c r="G94" s="31" t="s">
        <v>37</v>
      </c>
      <c r="H94" s="12"/>
    </row>
    <row r="95" hidden="1">
      <c r="A95" s="101">
        <v>44607.0</v>
      </c>
      <c r="B95" s="102" t="s">
        <v>819</v>
      </c>
      <c r="C95" s="102" t="s">
        <v>15</v>
      </c>
      <c r="D95" s="102" t="s">
        <v>51</v>
      </c>
      <c r="E95" s="109" t="s">
        <v>17</v>
      </c>
      <c r="F95" s="102">
        <v>6.96</v>
      </c>
      <c r="G95" s="31" t="s">
        <v>37</v>
      </c>
      <c r="H95" s="12"/>
    </row>
    <row r="96" hidden="1">
      <c r="A96" s="101">
        <v>44607.0</v>
      </c>
      <c r="B96" s="102" t="s">
        <v>819</v>
      </c>
      <c r="C96" s="102" t="s">
        <v>15</v>
      </c>
      <c r="D96" s="102" t="s">
        <v>51</v>
      </c>
      <c r="E96" s="109" t="s">
        <v>17</v>
      </c>
      <c r="F96" s="102">
        <v>113.43</v>
      </c>
      <c r="G96" s="31" t="s">
        <v>37</v>
      </c>
      <c r="H96" s="12"/>
    </row>
    <row r="97" hidden="1">
      <c r="A97" s="101">
        <v>44607.0</v>
      </c>
      <c r="B97" s="102" t="s">
        <v>819</v>
      </c>
      <c r="C97" s="102" t="s">
        <v>856</v>
      </c>
      <c r="D97" s="102" t="s">
        <v>841</v>
      </c>
      <c r="E97" s="109" t="s">
        <v>17</v>
      </c>
      <c r="F97" s="102">
        <v>0.9</v>
      </c>
      <c r="G97" s="31" t="s">
        <v>37</v>
      </c>
      <c r="H97" s="12"/>
    </row>
    <row r="98" hidden="1">
      <c r="A98" s="101">
        <v>44607.0</v>
      </c>
      <c r="B98" s="102" t="s">
        <v>819</v>
      </c>
      <c r="C98" s="102" t="s">
        <v>857</v>
      </c>
      <c r="D98" s="103" t="s">
        <v>50</v>
      </c>
      <c r="E98" s="102" t="s">
        <v>28</v>
      </c>
      <c r="F98" s="102">
        <v>-68.33</v>
      </c>
      <c r="G98" s="31" t="s">
        <v>37</v>
      </c>
      <c r="H98" s="12"/>
    </row>
    <row r="99" hidden="1">
      <c r="A99" s="101">
        <v>44607.0</v>
      </c>
      <c r="B99" s="102" t="s">
        <v>819</v>
      </c>
      <c r="C99" s="102" t="s">
        <v>858</v>
      </c>
      <c r="D99" s="102" t="s">
        <v>19</v>
      </c>
      <c r="E99" s="102" t="s">
        <v>28</v>
      </c>
      <c r="F99" s="102">
        <v>32.4</v>
      </c>
      <c r="G99" s="31" t="s">
        <v>37</v>
      </c>
      <c r="H99" s="12"/>
    </row>
    <row r="100" hidden="1">
      <c r="A100" s="101">
        <v>44607.0</v>
      </c>
      <c r="B100" s="102" t="s">
        <v>819</v>
      </c>
      <c r="C100" s="102" t="s">
        <v>859</v>
      </c>
      <c r="D100" s="102" t="s">
        <v>19</v>
      </c>
      <c r="E100" s="102" t="s">
        <v>28</v>
      </c>
      <c r="F100" s="102">
        <v>-16.52</v>
      </c>
      <c r="G100" s="31" t="s">
        <v>37</v>
      </c>
      <c r="H100" s="12"/>
    </row>
    <row r="101" hidden="1">
      <c r="A101" s="101">
        <v>44607.0</v>
      </c>
      <c r="B101" s="102" t="s">
        <v>819</v>
      </c>
      <c r="C101" s="102" t="s">
        <v>860</v>
      </c>
      <c r="D101" s="46" t="s">
        <v>73</v>
      </c>
      <c r="E101" s="102" t="s">
        <v>26</v>
      </c>
      <c r="F101" s="102">
        <v>42.96</v>
      </c>
      <c r="G101" s="31" t="s">
        <v>37</v>
      </c>
      <c r="H101" s="12"/>
    </row>
    <row r="102" hidden="1">
      <c r="A102" s="101">
        <v>44607.0</v>
      </c>
      <c r="B102" s="102" t="s">
        <v>819</v>
      </c>
      <c r="C102" s="102" t="s">
        <v>861</v>
      </c>
      <c r="D102" s="46" t="s">
        <v>73</v>
      </c>
      <c r="E102" s="102" t="s">
        <v>26</v>
      </c>
      <c r="F102" s="102">
        <v>-21.9</v>
      </c>
      <c r="G102" s="31" t="s">
        <v>37</v>
      </c>
      <c r="H102" s="12"/>
    </row>
    <row r="103" hidden="1">
      <c r="A103" s="101">
        <v>44607.0</v>
      </c>
      <c r="B103" s="102" t="s">
        <v>819</v>
      </c>
      <c r="C103" s="102" t="s">
        <v>862</v>
      </c>
      <c r="D103" s="46" t="s">
        <v>73</v>
      </c>
      <c r="E103" s="102" t="s">
        <v>26</v>
      </c>
      <c r="F103" s="102">
        <v>28.5</v>
      </c>
      <c r="G103" s="31" t="s">
        <v>37</v>
      </c>
      <c r="H103" s="12"/>
    </row>
    <row r="104" hidden="1">
      <c r="A104" s="101">
        <v>44607.0</v>
      </c>
      <c r="B104" s="102" t="s">
        <v>819</v>
      </c>
      <c r="C104" s="102" t="s">
        <v>863</v>
      </c>
      <c r="D104" s="46" t="s">
        <v>73</v>
      </c>
      <c r="E104" s="102" t="s">
        <v>26</v>
      </c>
      <c r="F104" s="102">
        <v>-14.54</v>
      </c>
      <c r="G104" s="31" t="s">
        <v>37</v>
      </c>
      <c r="H104" s="12"/>
    </row>
    <row r="105" hidden="1">
      <c r="A105" s="101">
        <v>44609.0</v>
      </c>
      <c r="B105" s="102" t="s">
        <v>819</v>
      </c>
      <c r="C105" s="102" t="s">
        <v>15</v>
      </c>
      <c r="D105" s="102" t="s">
        <v>51</v>
      </c>
      <c r="E105" s="109" t="s">
        <v>17</v>
      </c>
      <c r="F105" s="102">
        <v>23.93</v>
      </c>
      <c r="G105" s="31" t="s">
        <v>37</v>
      </c>
      <c r="H105" s="12"/>
    </row>
    <row r="106" hidden="1">
      <c r="A106" s="101">
        <v>44613.0</v>
      </c>
      <c r="B106" s="102" t="s">
        <v>819</v>
      </c>
      <c r="C106" s="102" t="s">
        <v>75</v>
      </c>
      <c r="D106" s="102" t="s">
        <v>76</v>
      </c>
      <c r="E106" s="102" t="s">
        <v>10</v>
      </c>
      <c r="F106" s="102">
        <v>-24.9</v>
      </c>
      <c r="G106" s="31" t="s">
        <v>37</v>
      </c>
      <c r="H106" s="12"/>
    </row>
    <row r="107" hidden="1">
      <c r="A107" s="101">
        <v>44628.0</v>
      </c>
      <c r="B107" s="102" t="s">
        <v>819</v>
      </c>
      <c r="C107" s="102" t="s">
        <v>15</v>
      </c>
      <c r="D107" s="102" t="s">
        <v>16</v>
      </c>
      <c r="E107" s="109" t="s">
        <v>17</v>
      </c>
      <c r="F107" s="13">
        <f> SUM( INDIRECT("$G"&amp;MATCH($G107, $G$1:$G1794, 0)) : INDIRECT("$F"&amp;ROW() - 1) ) * -1</f>
        <v>103.23</v>
      </c>
      <c r="G107" s="31" t="s">
        <v>37</v>
      </c>
      <c r="H107" s="14"/>
    </row>
    <row r="108" ht="15.75" hidden="1" customHeight="1">
      <c r="A108" s="15"/>
      <c r="B108" s="15"/>
      <c r="C108" s="15"/>
      <c r="D108" s="15"/>
      <c r="E108" s="15"/>
      <c r="F108" s="15"/>
      <c r="G108" s="15"/>
    </row>
    <row r="109" ht="15.75" hidden="1" customHeight="1">
      <c r="A109" s="16"/>
      <c r="B109" s="16"/>
      <c r="C109" s="16"/>
      <c r="D109" s="16"/>
      <c r="E109" s="16"/>
      <c r="F109" s="16"/>
      <c r="G109" s="16"/>
    </row>
    <row r="110" ht="15.75" hidden="1" customHeight="1">
      <c r="A110" s="17"/>
      <c r="B110" s="17"/>
      <c r="C110" s="17"/>
      <c r="D110" s="17"/>
      <c r="E110" s="17"/>
      <c r="F110" s="17"/>
      <c r="G110" s="17"/>
    </row>
    <row r="111" hidden="1">
      <c r="A111" s="101">
        <v>44628.0</v>
      </c>
      <c r="B111" s="102" t="s">
        <v>819</v>
      </c>
      <c r="C111" s="102" t="s">
        <v>864</v>
      </c>
      <c r="D111" s="103" t="s">
        <v>50</v>
      </c>
      <c r="E111" s="102" t="s">
        <v>28</v>
      </c>
      <c r="F111" s="102">
        <v>-68.33</v>
      </c>
      <c r="G111" s="113" t="s">
        <v>53</v>
      </c>
      <c r="H111" s="114" t="s">
        <v>54</v>
      </c>
    </row>
    <row r="112" hidden="1">
      <c r="A112" s="101">
        <v>44628.0</v>
      </c>
      <c r="B112" s="102" t="s">
        <v>819</v>
      </c>
      <c r="C112" s="102" t="s">
        <v>865</v>
      </c>
      <c r="D112" s="46" t="s">
        <v>73</v>
      </c>
      <c r="E112" s="102" t="s">
        <v>26</v>
      </c>
      <c r="F112" s="102">
        <v>-14.54</v>
      </c>
      <c r="G112" s="113" t="s">
        <v>53</v>
      </c>
      <c r="H112" s="12"/>
    </row>
    <row r="113" hidden="1">
      <c r="A113" s="101">
        <v>44628.0</v>
      </c>
      <c r="B113" s="102" t="s">
        <v>819</v>
      </c>
      <c r="C113" s="102" t="s">
        <v>866</v>
      </c>
      <c r="D113" s="102" t="s">
        <v>19</v>
      </c>
      <c r="E113" s="102" t="s">
        <v>28</v>
      </c>
      <c r="F113" s="102">
        <v>-16.52</v>
      </c>
      <c r="G113" s="113" t="s">
        <v>53</v>
      </c>
      <c r="H113" s="12"/>
    </row>
    <row r="114" hidden="1">
      <c r="A114" s="101">
        <v>44628.0</v>
      </c>
      <c r="B114" s="102" t="s">
        <v>819</v>
      </c>
      <c r="C114" s="102" t="s">
        <v>867</v>
      </c>
      <c r="D114" s="46" t="s">
        <v>73</v>
      </c>
      <c r="E114" s="102" t="s">
        <v>26</v>
      </c>
      <c r="F114" s="102">
        <v>-21.9</v>
      </c>
      <c r="G114" s="113" t="s">
        <v>53</v>
      </c>
      <c r="H114" s="12"/>
    </row>
    <row r="115" hidden="1">
      <c r="A115" s="101">
        <v>44628.0</v>
      </c>
      <c r="B115" s="102" t="s">
        <v>819</v>
      </c>
      <c r="C115" s="102" t="s">
        <v>853</v>
      </c>
      <c r="D115" s="46" t="s">
        <v>73</v>
      </c>
      <c r="E115" s="102" t="s">
        <v>26</v>
      </c>
      <c r="F115" s="102">
        <v>-10.0</v>
      </c>
      <c r="G115" s="113" t="s">
        <v>53</v>
      </c>
      <c r="H115" s="12"/>
    </row>
    <row r="116" hidden="1">
      <c r="A116" s="101">
        <v>44635.0</v>
      </c>
      <c r="B116" s="102" t="s">
        <v>819</v>
      </c>
      <c r="C116" s="102" t="s">
        <v>846</v>
      </c>
      <c r="D116" s="102" t="s">
        <v>78</v>
      </c>
      <c r="E116" s="102" t="s">
        <v>28</v>
      </c>
      <c r="F116" s="102">
        <v>-23.93</v>
      </c>
      <c r="G116" s="113" t="s">
        <v>53</v>
      </c>
      <c r="H116" s="12"/>
    </row>
    <row r="117" hidden="1">
      <c r="A117" s="101">
        <v>44641.0</v>
      </c>
      <c r="B117" s="102" t="s">
        <v>819</v>
      </c>
      <c r="C117" s="102" t="s">
        <v>868</v>
      </c>
      <c r="D117" s="46" t="s">
        <v>73</v>
      </c>
      <c r="E117" s="102" t="s">
        <v>243</v>
      </c>
      <c r="F117" s="102">
        <v>-6.24</v>
      </c>
      <c r="G117" s="113" t="s">
        <v>53</v>
      </c>
      <c r="H117" s="12"/>
    </row>
    <row r="118" hidden="1">
      <c r="A118" s="101">
        <v>44647.0</v>
      </c>
      <c r="B118" s="102" t="s">
        <v>819</v>
      </c>
      <c r="C118" s="102" t="s">
        <v>75</v>
      </c>
      <c r="D118" s="102" t="s">
        <v>76</v>
      </c>
      <c r="E118" s="102" t="s">
        <v>10</v>
      </c>
      <c r="F118" s="102">
        <v>-24.9</v>
      </c>
      <c r="G118" s="113" t="s">
        <v>53</v>
      </c>
      <c r="H118" s="12"/>
    </row>
    <row r="119" hidden="1">
      <c r="A119" s="101">
        <v>44649.0</v>
      </c>
      <c r="B119" s="102" t="s">
        <v>819</v>
      </c>
      <c r="C119" s="102" t="s">
        <v>869</v>
      </c>
      <c r="D119" s="46" t="s">
        <v>73</v>
      </c>
      <c r="E119" s="102" t="s">
        <v>26</v>
      </c>
      <c r="F119" s="102">
        <v>-207.98</v>
      </c>
      <c r="G119" s="113" t="s">
        <v>53</v>
      </c>
      <c r="H119" s="12"/>
    </row>
    <row r="120" hidden="1">
      <c r="A120" s="101">
        <v>44655.0</v>
      </c>
      <c r="B120" s="102" t="s">
        <v>819</v>
      </c>
      <c r="C120" s="102" t="s">
        <v>455</v>
      </c>
      <c r="D120" s="102" t="s">
        <v>9</v>
      </c>
      <c r="E120" s="102" t="s">
        <v>41</v>
      </c>
      <c r="F120" s="102">
        <v>-4.3</v>
      </c>
      <c r="G120" s="113" t="s">
        <v>53</v>
      </c>
      <c r="H120" s="12"/>
    </row>
    <row r="121" hidden="1">
      <c r="A121" s="101">
        <v>44656.0</v>
      </c>
      <c r="B121" s="102" t="s">
        <v>819</v>
      </c>
      <c r="C121" s="102" t="s">
        <v>455</v>
      </c>
      <c r="D121" s="102" t="s">
        <v>9</v>
      </c>
      <c r="E121" s="102" t="s">
        <v>41</v>
      </c>
      <c r="F121" s="102">
        <v>-4.3</v>
      </c>
      <c r="G121" s="113" t="s">
        <v>53</v>
      </c>
      <c r="H121" s="12"/>
    </row>
    <row r="122" hidden="1">
      <c r="A122" s="101">
        <v>44656.0</v>
      </c>
      <c r="B122" s="102" t="s">
        <v>819</v>
      </c>
      <c r="C122" s="102" t="s">
        <v>455</v>
      </c>
      <c r="D122" s="102" t="s">
        <v>9</v>
      </c>
      <c r="E122" s="102" t="s">
        <v>41</v>
      </c>
      <c r="F122" s="102">
        <v>-4.3</v>
      </c>
      <c r="G122" s="113" t="s">
        <v>53</v>
      </c>
      <c r="H122" s="12"/>
    </row>
    <row r="123" hidden="1">
      <c r="A123" s="101">
        <v>44657.0</v>
      </c>
      <c r="B123" s="102" t="s">
        <v>819</v>
      </c>
      <c r="C123" s="102" t="s">
        <v>455</v>
      </c>
      <c r="D123" s="102" t="s">
        <v>9</v>
      </c>
      <c r="E123" s="102" t="s">
        <v>41</v>
      </c>
      <c r="F123" s="102">
        <v>-4.3</v>
      </c>
      <c r="G123" s="113" t="s">
        <v>53</v>
      </c>
      <c r="H123" s="12"/>
    </row>
    <row r="124" hidden="1">
      <c r="A124" s="101">
        <v>44657.0</v>
      </c>
      <c r="B124" s="102" t="s">
        <v>819</v>
      </c>
      <c r="C124" s="102" t="s">
        <v>455</v>
      </c>
      <c r="D124" s="102" t="s">
        <v>9</v>
      </c>
      <c r="E124" s="102" t="s">
        <v>41</v>
      </c>
      <c r="F124" s="102">
        <v>-4.3</v>
      </c>
      <c r="G124" s="113" t="s">
        <v>53</v>
      </c>
      <c r="H124" s="12"/>
    </row>
    <row r="125" hidden="1">
      <c r="A125" s="101">
        <v>44659.0</v>
      </c>
      <c r="B125" s="102" t="s">
        <v>819</v>
      </c>
      <c r="C125" s="102" t="s">
        <v>15</v>
      </c>
      <c r="D125" s="102" t="s">
        <v>16</v>
      </c>
      <c r="E125" s="109" t="s">
        <v>17</v>
      </c>
      <c r="F125" s="13">
        <f> SUM( INDIRECT("$G"&amp;MATCH($G125, $G$1:$G1794, 0)) : INDIRECT("$F"&amp;ROW() - 1) ) * -1</f>
        <v>415.84</v>
      </c>
      <c r="G125" s="113" t="s">
        <v>53</v>
      </c>
      <c r="H125" s="14"/>
    </row>
    <row r="126" ht="15.75" hidden="1" customHeight="1">
      <c r="A126" s="15"/>
      <c r="B126" s="15"/>
      <c r="C126" s="15"/>
      <c r="D126" s="15"/>
      <c r="E126" s="15"/>
      <c r="F126" s="15"/>
      <c r="G126" s="15"/>
    </row>
    <row r="127" ht="15.75" hidden="1" customHeight="1">
      <c r="A127" s="16"/>
      <c r="B127" s="16"/>
      <c r="C127" s="16"/>
      <c r="D127" s="16"/>
      <c r="E127" s="16"/>
      <c r="F127" s="16"/>
      <c r="G127" s="16"/>
    </row>
    <row r="128" ht="15.75" hidden="1" customHeight="1">
      <c r="A128" s="17"/>
      <c r="B128" s="17"/>
      <c r="C128" s="17"/>
      <c r="D128" s="17"/>
      <c r="E128" s="17"/>
      <c r="F128" s="17"/>
      <c r="G128" s="17"/>
    </row>
    <row r="129" hidden="1">
      <c r="A129" s="101">
        <v>44663.0</v>
      </c>
      <c r="B129" s="102" t="s">
        <v>819</v>
      </c>
      <c r="C129" s="102" t="s">
        <v>846</v>
      </c>
      <c r="D129" s="102" t="s">
        <v>78</v>
      </c>
      <c r="E129" s="102" t="s">
        <v>28</v>
      </c>
      <c r="F129" s="102">
        <v>-23.93</v>
      </c>
      <c r="G129" s="103" t="s">
        <v>66</v>
      </c>
      <c r="H129" s="116" t="s">
        <v>67</v>
      </c>
    </row>
    <row r="130" hidden="1">
      <c r="A130" s="101">
        <v>44666.0</v>
      </c>
      <c r="B130" s="102" t="s">
        <v>819</v>
      </c>
      <c r="C130" s="102" t="s">
        <v>870</v>
      </c>
      <c r="D130" s="102" t="s">
        <v>494</v>
      </c>
      <c r="E130" s="102" t="s">
        <v>28</v>
      </c>
      <c r="F130" s="102">
        <v>-400.0</v>
      </c>
      <c r="G130" s="103" t="s">
        <v>66</v>
      </c>
      <c r="H130" s="12"/>
    </row>
    <row r="131" hidden="1">
      <c r="A131" s="101">
        <v>44667.0</v>
      </c>
      <c r="B131" s="102" t="s">
        <v>819</v>
      </c>
      <c r="C131" s="102" t="s">
        <v>15</v>
      </c>
      <c r="D131" s="102" t="s">
        <v>51</v>
      </c>
      <c r="E131" s="109" t="s">
        <v>17</v>
      </c>
      <c r="F131" s="102">
        <v>6.62</v>
      </c>
      <c r="G131" s="103" t="s">
        <v>66</v>
      </c>
      <c r="H131" s="12"/>
    </row>
    <row r="132" hidden="1">
      <c r="A132" s="101">
        <v>44667.0</v>
      </c>
      <c r="B132" s="102" t="s">
        <v>819</v>
      </c>
      <c r="C132" s="102" t="s">
        <v>871</v>
      </c>
      <c r="D132" s="102" t="s">
        <v>494</v>
      </c>
      <c r="E132" s="102" t="s">
        <v>28</v>
      </c>
      <c r="F132" s="102">
        <v>400.0</v>
      </c>
      <c r="G132" s="103" t="s">
        <v>66</v>
      </c>
      <c r="H132" s="12"/>
    </row>
    <row r="133" hidden="1">
      <c r="A133" s="101">
        <v>44667.0</v>
      </c>
      <c r="B133" s="102" t="s">
        <v>819</v>
      </c>
      <c r="C133" s="102" t="s">
        <v>15</v>
      </c>
      <c r="D133" s="102" t="s">
        <v>51</v>
      </c>
      <c r="E133" s="109" t="s">
        <v>17</v>
      </c>
      <c r="F133" s="102">
        <v>17.31</v>
      </c>
      <c r="G133" s="103" t="s">
        <v>66</v>
      </c>
      <c r="H133" s="12"/>
    </row>
    <row r="134" hidden="1">
      <c r="A134" s="101">
        <v>44667.0</v>
      </c>
      <c r="B134" s="102" t="s">
        <v>819</v>
      </c>
      <c r="C134" s="102" t="s">
        <v>872</v>
      </c>
      <c r="D134" s="102" t="s">
        <v>494</v>
      </c>
      <c r="E134" s="102" t="s">
        <v>28</v>
      </c>
      <c r="F134" s="102">
        <v>-63.03</v>
      </c>
      <c r="G134" s="103" t="s">
        <v>66</v>
      </c>
      <c r="H134" s="12"/>
    </row>
    <row r="135" hidden="1">
      <c r="A135" s="117">
        <v>44692.0</v>
      </c>
      <c r="B135" s="118" t="s">
        <v>819</v>
      </c>
      <c r="C135" s="46" t="s">
        <v>15</v>
      </c>
      <c r="D135" s="10" t="s">
        <v>16</v>
      </c>
      <c r="E135" s="109" t="s">
        <v>17</v>
      </c>
      <c r="F135" s="13">
        <f> SUM( INDIRECT("$G"&amp;MATCH($G135, $G$1:$G1794, 0)) : INDIRECT("$F"&amp;ROW() - 1) ) * -1</f>
        <v>63.03</v>
      </c>
      <c r="G135" s="103" t="s">
        <v>66</v>
      </c>
      <c r="H135" s="14"/>
    </row>
    <row r="136" ht="15.75" hidden="1" customHeight="1">
      <c r="A136" s="15"/>
      <c r="B136" s="15"/>
      <c r="C136" s="15"/>
      <c r="D136" s="15"/>
      <c r="E136" s="15"/>
      <c r="F136" s="15"/>
      <c r="G136" s="15"/>
    </row>
    <row r="137" ht="15.75" hidden="1" customHeight="1">
      <c r="A137" s="16"/>
      <c r="B137" s="16"/>
      <c r="C137" s="16"/>
      <c r="D137" s="16"/>
      <c r="E137" s="16"/>
      <c r="F137" s="16"/>
      <c r="G137" s="16"/>
    </row>
    <row r="138" ht="15.75" hidden="1" customHeight="1">
      <c r="A138" s="17"/>
      <c r="B138" s="17"/>
      <c r="C138" s="17"/>
      <c r="D138" s="17"/>
      <c r="E138" s="17"/>
      <c r="F138" s="17"/>
      <c r="G138" s="17"/>
    </row>
    <row r="139" ht="15.75" hidden="1" customHeight="1">
      <c r="A139" s="101">
        <v>44689.0</v>
      </c>
      <c r="B139" s="102" t="s">
        <v>819</v>
      </c>
      <c r="C139" s="102" t="s">
        <v>873</v>
      </c>
      <c r="D139" s="102" t="s">
        <v>494</v>
      </c>
      <c r="E139" s="102" t="s">
        <v>28</v>
      </c>
      <c r="F139" s="102">
        <v>-63.03</v>
      </c>
      <c r="G139" s="103" t="s">
        <v>81</v>
      </c>
      <c r="H139" s="119" t="s">
        <v>82</v>
      </c>
    </row>
    <row r="140" hidden="1">
      <c r="A140" s="101">
        <v>44693.0</v>
      </c>
      <c r="B140" s="102" t="s">
        <v>819</v>
      </c>
      <c r="C140" s="102" t="s">
        <v>846</v>
      </c>
      <c r="D140" s="102" t="s">
        <v>78</v>
      </c>
      <c r="E140" s="102" t="s">
        <v>28</v>
      </c>
      <c r="F140" s="102">
        <v>-26.64</v>
      </c>
      <c r="G140" s="103" t="s">
        <v>81</v>
      </c>
      <c r="H140" s="12"/>
    </row>
    <row r="141" hidden="1">
      <c r="A141" s="101">
        <v>44697.0</v>
      </c>
      <c r="B141" s="102" t="s">
        <v>819</v>
      </c>
      <c r="C141" s="102" t="s">
        <v>874</v>
      </c>
      <c r="D141" s="102" t="s">
        <v>9</v>
      </c>
      <c r="E141" s="102" t="s">
        <v>10</v>
      </c>
      <c r="F141" s="102">
        <v>-4.3</v>
      </c>
      <c r="G141" s="103" t="s">
        <v>81</v>
      </c>
      <c r="H141" s="12"/>
    </row>
    <row r="142" hidden="1">
      <c r="A142" s="9">
        <v>44719.0</v>
      </c>
      <c r="B142" s="10" t="s">
        <v>819</v>
      </c>
      <c r="C142" s="10" t="s">
        <v>15</v>
      </c>
      <c r="D142" s="10" t="s">
        <v>16</v>
      </c>
      <c r="E142" s="109" t="s">
        <v>17</v>
      </c>
      <c r="F142" s="13">
        <f> SUM( INDIRECT("$G"&amp;MATCH($G142, $G$1:$G1794, 0)) : INDIRECT("$F"&amp;ROW() - 1) ) * -1</f>
        <v>93.97</v>
      </c>
      <c r="G142" s="103" t="s">
        <v>81</v>
      </c>
      <c r="H142" s="14"/>
    </row>
    <row r="143" ht="15.75" hidden="1" customHeight="1">
      <c r="A143" s="15"/>
      <c r="B143" s="15"/>
      <c r="C143" s="15"/>
      <c r="D143" s="15"/>
      <c r="E143" s="15"/>
      <c r="F143" s="15"/>
      <c r="G143" s="15"/>
    </row>
    <row r="144" ht="15.75" hidden="1" customHeight="1">
      <c r="A144" s="16"/>
      <c r="B144" s="16"/>
      <c r="C144" s="16"/>
      <c r="D144" s="16"/>
      <c r="E144" s="16"/>
      <c r="F144" s="16"/>
      <c r="G144" s="16"/>
    </row>
    <row r="145" ht="15.75" hidden="1" customHeight="1">
      <c r="A145" s="17"/>
      <c r="B145" s="17"/>
      <c r="C145" s="17"/>
      <c r="D145" s="17"/>
      <c r="E145" s="17"/>
      <c r="F145" s="17"/>
      <c r="G145" s="17"/>
    </row>
    <row r="146" ht="15.75" hidden="1" customHeight="1">
      <c r="A146" s="101">
        <v>44720.0</v>
      </c>
      <c r="B146" s="102" t="s">
        <v>819</v>
      </c>
      <c r="C146" s="102" t="s">
        <v>875</v>
      </c>
      <c r="D146" s="102" t="s">
        <v>494</v>
      </c>
      <c r="E146" s="102" t="s">
        <v>28</v>
      </c>
      <c r="F146" s="102">
        <v>-63.03</v>
      </c>
      <c r="G146" s="103" t="s">
        <v>89</v>
      </c>
      <c r="H146" s="114" t="s">
        <v>90</v>
      </c>
    </row>
    <row r="147" ht="15.75" hidden="1" customHeight="1">
      <c r="A147" s="101">
        <v>44720.0</v>
      </c>
      <c r="B147" s="102" t="s">
        <v>819</v>
      </c>
      <c r="C147" s="102" t="s">
        <v>874</v>
      </c>
      <c r="D147" s="102" t="s">
        <v>9</v>
      </c>
      <c r="E147" s="102" t="s">
        <v>10</v>
      </c>
      <c r="F147" s="102">
        <v>-4.3</v>
      </c>
      <c r="G147" s="103" t="s">
        <v>89</v>
      </c>
      <c r="H147" s="12"/>
    </row>
    <row r="148" ht="15.75" hidden="1" customHeight="1">
      <c r="A148" s="101">
        <v>44724.0</v>
      </c>
      <c r="B148" s="102" t="s">
        <v>819</v>
      </c>
      <c r="C148" s="102" t="s">
        <v>846</v>
      </c>
      <c r="D148" s="102" t="s">
        <v>78</v>
      </c>
      <c r="E148" s="102" t="s">
        <v>28</v>
      </c>
      <c r="F148" s="102">
        <v>-26.64</v>
      </c>
      <c r="G148" s="103" t="s">
        <v>89</v>
      </c>
      <c r="H148" s="12"/>
    </row>
    <row r="149" hidden="1">
      <c r="A149" s="101">
        <v>44725.0</v>
      </c>
      <c r="B149" s="102" t="s">
        <v>819</v>
      </c>
      <c r="C149" s="102" t="s">
        <v>874</v>
      </c>
      <c r="D149" s="102" t="s">
        <v>9</v>
      </c>
      <c r="E149" s="102" t="s">
        <v>10</v>
      </c>
      <c r="F149" s="102">
        <v>-4.3</v>
      </c>
      <c r="G149" s="103" t="s">
        <v>89</v>
      </c>
      <c r="H149" s="12"/>
    </row>
    <row r="150" hidden="1">
      <c r="A150" s="101">
        <v>44726.0</v>
      </c>
      <c r="B150" s="102" t="s">
        <v>819</v>
      </c>
      <c r="C150" s="102" t="s">
        <v>874</v>
      </c>
      <c r="D150" s="102" t="s">
        <v>9</v>
      </c>
      <c r="E150" s="102" t="s">
        <v>10</v>
      </c>
      <c r="F150" s="102">
        <v>-4.3</v>
      </c>
      <c r="G150" s="103" t="s">
        <v>89</v>
      </c>
      <c r="H150" s="12"/>
    </row>
    <row r="151" hidden="1">
      <c r="A151" s="101">
        <v>44732.0</v>
      </c>
      <c r="B151" s="102" t="s">
        <v>819</v>
      </c>
      <c r="C151" s="102" t="s">
        <v>874</v>
      </c>
      <c r="D151" s="102" t="s">
        <v>9</v>
      </c>
      <c r="E151" s="102" t="s">
        <v>10</v>
      </c>
      <c r="F151" s="102">
        <v>-4.3</v>
      </c>
      <c r="G151" s="103" t="s">
        <v>89</v>
      </c>
      <c r="H151" s="12"/>
    </row>
    <row r="152" hidden="1">
      <c r="A152" s="101">
        <v>44732.0</v>
      </c>
      <c r="B152" s="102" t="s">
        <v>819</v>
      </c>
      <c r="C152" s="102" t="s">
        <v>874</v>
      </c>
      <c r="D152" s="102" t="s">
        <v>9</v>
      </c>
      <c r="E152" s="102" t="s">
        <v>10</v>
      </c>
      <c r="F152" s="102">
        <v>-4.3</v>
      </c>
      <c r="G152" s="103" t="s">
        <v>89</v>
      </c>
      <c r="H152" s="12"/>
    </row>
    <row r="153" hidden="1">
      <c r="A153" s="101">
        <v>44732.0</v>
      </c>
      <c r="B153" s="102" t="s">
        <v>819</v>
      </c>
      <c r="C153" s="102" t="s">
        <v>876</v>
      </c>
      <c r="D153" s="102" t="s">
        <v>494</v>
      </c>
      <c r="E153" s="102" t="s">
        <v>28</v>
      </c>
      <c r="F153" s="102">
        <f>-63.03 + 7</f>
        <v>-56.03</v>
      </c>
      <c r="G153" s="103" t="s">
        <v>89</v>
      </c>
      <c r="H153" s="12"/>
    </row>
    <row r="154" hidden="1">
      <c r="A154" s="101">
        <v>44734.0</v>
      </c>
      <c r="B154" s="102" t="s">
        <v>819</v>
      </c>
      <c r="C154" s="102" t="s">
        <v>874</v>
      </c>
      <c r="D154" s="102" t="s">
        <v>9</v>
      </c>
      <c r="E154" s="102" t="s">
        <v>10</v>
      </c>
      <c r="F154" s="102">
        <v>-4.3</v>
      </c>
      <c r="G154" s="103" t="s">
        <v>89</v>
      </c>
      <c r="H154" s="12"/>
    </row>
    <row r="155" hidden="1">
      <c r="A155" s="101">
        <v>44736.0</v>
      </c>
      <c r="B155" s="102" t="s">
        <v>819</v>
      </c>
      <c r="C155" s="102" t="s">
        <v>874</v>
      </c>
      <c r="D155" s="102" t="s">
        <v>9</v>
      </c>
      <c r="E155" s="102" t="s">
        <v>10</v>
      </c>
      <c r="F155" s="102">
        <v>-4.3</v>
      </c>
      <c r="G155" s="103" t="s">
        <v>89</v>
      </c>
      <c r="H155" s="12"/>
    </row>
    <row r="156" hidden="1">
      <c r="A156" s="101">
        <v>44738.0</v>
      </c>
      <c r="B156" s="102" t="s">
        <v>819</v>
      </c>
      <c r="C156" s="102" t="s">
        <v>874</v>
      </c>
      <c r="D156" s="102" t="s">
        <v>9</v>
      </c>
      <c r="E156" s="102" t="s">
        <v>10</v>
      </c>
      <c r="F156" s="102">
        <v>-4.3</v>
      </c>
      <c r="G156" s="103" t="s">
        <v>89</v>
      </c>
      <c r="H156" s="12"/>
    </row>
    <row r="157" hidden="1">
      <c r="A157" s="101">
        <v>44739.0</v>
      </c>
      <c r="B157" s="102" t="s">
        <v>819</v>
      </c>
      <c r="C157" s="102" t="s">
        <v>874</v>
      </c>
      <c r="D157" s="102" t="s">
        <v>9</v>
      </c>
      <c r="E157" s="102" t="s">
        <v>10</v>
      </c>
      <c r="F157" s="102">
        <v>-4.3</v>
      </c>
      <c r="G157" s="103" t="s">
        <v>89</v>
      </c>
      <c r="H157" s="12"/>
    </row>
    <row r="158" hidden="1">
      <c r="A158" s="101">
        <v>44739.0</v>
      </c>
      <c r="B158" s="102" t="s">
        <v>819</v>
      </c>
      <c r="C158" s="102" t="s">
        <v>874</v>
      </c>
      <c r="D158" s="102" t="s">
        <v>9</v>
      </c>
      <c r="E158" s="102" t="s">
        <v>10</v>
      </c>
      <c r="F158" s="102">
        <v>-4.3</v>
      </c>
      <c r="G158" s="103" t="s">
        <v>89</v>
      </c>
      <c r="H158" s="12"/>
    </row>
    <row r="159" hidden="1">
      <c r="A159" s="101">
        <v>44741.0</v>
      </c>
      <c r="B159" s="102" t="s">
        <v>819</v>
      </c>
      <c r="C159" s="102" t="s">
        <v>874</v>
      </c>
      <c r="D159" s="102" t="s">
        <v>9</v>
      </c>
      <c r="E159" s="102" t="s">
        <v>10</v>
      </c>
      <c r="F159" s="102">
        <v>-4.3</v>
      </c>
      <c r="G159" s="103" t="s">
        <v>89</v>
      </c>
      <c r="H159" s="12"/>
    </row>
    <row r="160" hidden="1">
      <c r="A160" s="101">
        <v>44744.0</v>
      </c>
      <c r="B160" s="102" t="s">
        <v>819</v>
      </c>
      <c r="C160" s="102" t="s">
        <v>874</v>
      </c>
      <c r="D160" s="102" t="s">
        <v>9</v>
      </c>
      <c r="E160" s="102" t="s">
        <v>10</v>
      </c>
      <c r="F160" s="102">
        <v>-4.3</v>
      </c>
      <c r="G160" s="103" t="s">
        <v>89</v>
      </c>
      <c r="H160" s="12"/>
      <c r="J160" s="20"/>
      <c r="K160" s="19"/>
    </row>
    <row r="161" hidden="1">
      <c r="A161" s="101">
        <v>44745.0</v>
      </c>
      <c r="B161" s="102" t="s">
        <v>819</v>
      </c>
      <c r="C161" s="102" t="s">
        <v>874</v>
      </c>
      <c r="D161" s="102" t="s">
        <v>9</v>
      </c>
      <c r="E161" s="102" t="s">
        <v>10</v>
      </c>
      <c r="F161" s="102">
        <v>-4.3</v>
      </c>
      <c r="G161" s="103" t="s">
        <v>89</v>
      </c>
      <c r="H161" s="12"/>
    </row>
    <row r="162" hidden="1">
      <c r="A162" s="120">
        <v>44757.0</v>
      </c>
      <c r="B162" s="102" t="s">
        <v>819</v>
      </c>
      <c r="C162" s="10" t="s">
        <v>15</v>
      </c>
      <c r="D162" s="102" t="s">
        <v>16</v>
      </c>
      <c r="E162" s="109" t="s">
        <v>17</v>
      </c>
      <c r="F162" s="13">
        <f> SUM( INDIRECT("$G"&amp;MATCH($G162, $G$1:$G1794, 0)) : INDIRECT("$F"&amp;ROW() - 1) ) * -1</f>
        <v>201.6</v>
      </c>
      <c r="G162" s="103" t="s">
        <v>89</v>
      </c>
      <c r="H162" s="14"/>
    </row>
    <row r="163" ht="15.75" hidden="1" customHeight="1">
      <c r="A163" s="15"/>
      <c r="B163" s="15"/>
      <c r="C163" s="15"/>
      <c r="D163" s="15"/>
      <c r="E163" s="15"/>
      <c r="F163" s="15"/>
      <c r="G163" s="15"/>
    </row>
    <row r="164" ht="15.75" hidden="1" customHeight="1">
      <c r="A164" s="16"/>
      <c r="B164" s="16"/>
      <c r="C164" s="16"/>
      <c r="D164" s="16"/>
      <c r="E164" s="16"/>
      <c r="F164" s="16"/>
      <c r="G164" s="16"/>
    </row>
    <row r="165" ht="15.75" hidden="1" customHeight="1">
      <c r="A165" s="17"/>
      <c r="B165" s="17"/>
      <c r="C165" s="17"/>
      <c r="D165" s="17"/>
      <c r="E165" s="17"/>
      <c r="F165" s="17"/>
      <c r="G165" s="17"/>
    </row>
    <row r="166" ht="15.75" hidden="1" customHeight="1">
      <c r="A166" s="101">
        <v>44750.0</v>
      </c>
      <c r="B166" s="102" t="s">
        <v>819</v>
      </c>
      <c r="C166" s="102" t="s">
        <v>877</v>
      </c>
      <c r="D166" s="102" t="s">
        <v>494</v>
      </c>
      <c r="E166" s="102" t="s">
        <v>28</v>
      </c>
      <c r="F166" s="102">
        <v>-63.03</v>
      </c>
      <c r="G166" s="103" t="s">
        <v>92</v>
      </c>
      <c r="H166" s="119" t="s">
        <v>93</v>
      </c>
    </row>
    <row r="167" hidden="1">
      <c r="A167" s="101">
        <v>44754.0</v>
      </c>
      <c r="B167" s="102" t="s">
        <v>819</v>
      </c>
      <c r="C167" s="102" t="s">
        <v>846</v>
      </c>
      <c r="D167" s="102" t="s">
        <v>78</v>
      </c>
      <c r="E167" s="102" t="s">
        <v>28</v>
      </c>
      <c r="F167" s="102">
        <v>-26.64</v>
      </c>
      <c r="G167" s="103" t="s">
        <v>92</v>
      </c>
      <c r="H167" s="12"/>
    </row>
    <row r="168" hidden="1">
      <c r="A168" s="101">
        <v>44775.0</v>
      </c>
      <c r="B168" s="102" t="s">
        <v>819</v>
      </c>
      <c r="C168" s="10" t="s">
        <v>878</v>
      </c>
      <c r="D168" s="46" t="s">
        <v>73</v>
      </c>
      <c r="E168" s="10" t="s">
        <v>243</v>
      </c>
      <c r="F168" s="10">
        <v>-96.46</v>
      </c>
      <c r="G168" s="103" t="s">
        <v>92</v>
      </c>
      <c r="H168" s="12"/>
    </row>
    <row r="169" hidden="1">
      <c r="A169" s="25">
        <v>44787.0</v>
      </c>
      <c r="B169" s="102" t="s">
        <v>819</v>
      </c>
      <c r="C169" s="10" t="s">
        <v>15</v>
      </c>
      <c r="D169" s="102" t="s">
        <v>16</v>
      </c>
      <c r="E169" s="109" t="s">
        <v>17</v>
      </c>
      <c r="F169" s="13">
        <f> SUM( INDIRECT("$G"&amp;MATCH($G169, $G$1:$G1794, 0)) : INDIRECT("$F"&amp;ROW() - 1) ) * -1</f>
        <v>186.13</v>
      </c>
      <c r="G169" s="103" t="s">
        <v>92</v>
      </c>
      <c r="H169" s="14"/>
    </row>
    <row r="170" ht="15.75" hidden="1" customHeight="1">
      <c r="A170" s="15"/>
      <c r="B170" s="15"/>
      <c r="C170" s="15"/>
      <c r="D170" s="15"/>
      <c r="E170" s="15"/>
      <c r="F170" s="15"/>
      <c r="G170" s="15"/>
    </row>
    <row r="171" ht="15.75" hidden="1" customHeight="1">
      <c r="A171" s="16"/>
      <c r="B171" s="16"/>
      <c r="C171" s="16"/>
      <c r="D171" s="16"/>
      <c r="E171" s="16"/>
      <c r="F171" s="16"/>
      <c r="G171" s="16"/>
    </row>
    <row r="172" ht="15.75" hidden="1" customHeight="1">
      <c r="A172" s="17"/>
      <c r="B172" s="17"/>
      <c r="C172" s="17"/>
      <c r="D172" s="17"/>
      <c r="E172" s="17"/>
      <c r="F172" s="17"/>
      <c r="G172" s="17"/>
    </row>
    <row r="173" ht="15.75" hidden="1" customHeight="1">
      <c r="A173" s="101">
        <v>44781.0</v>
      </c>
      <c r="B173" s="102" t="s">
        <v>819</v>
      </c>
      <c r="C173" s="102" t="s">
        <v>879</v>
      </c>
      <c r="D173" s="102" t="s">
        <v>494</v>
      </c>
      <c r="E173" s="102" t="s">
        <v>28</v>
      </c>
      <c r="F173" s="102">
        <v>-63.03</v>
      </c>
      <c r="G173" s="103" t="s">
        <v>98</v>
      </c>
      <c r="H173" s="121" t="s">
        <v>99</v>
      </c>
    </row>
    <row r="174" hidden="1">
      <c r="A174" s="101">
        <v>44785.0</v>
      </c>
      <c r="B174" s="102" t="s">
        <v>819</v>
      </c>
      <c r="C174" s="102" t="s">
        <v>846</v>
      </c>
      <c r="D174" s="102" t="s">
        <v>78</v>
      </c>
      <c r="E174" s="102" t="s">
        <v>28</v>
      </c>
      <c r="F174" s="102">
        <v>-26.64</v>
      </c>
      <c r="G174" s="103" t="s">
        <v>98</v>
      </c>
      <c r="H174" s="12"/>
    </row>
    <row r="175" hidden="1">
      <c r="A175" s="101">
        <v>44797.0</v>
      </c>
      <c r="B175" s="102" t="s">
        <v>819</v>
      </c>
      <c r="C175" s="102" t="s">
        <v>880</v>
      </c>
      <c r="D175" s="10" t="s">
        <v>50</v>
      </c>
      <c r="E175" s="10" t="s">
        <v>243</v>
      </c>
      <c r="F175" s="10">
        <v>-15.2</v>
      </c>
      <c r="G175" s="103" t="s">
        <v>98</v>
      </c>
      <c r="H175" s="12"/>
    </row>
    <row r="176" hidden="1">
      <c r="A176" s="101">
        <v>44797.0</v>
      </c>
      <c r="B176" s="102" t="s">
        <v>819</v>
      </c>
      <c r="C176" s="102" t="s">
        <v>881</v>
      </c>
      <c r="D176" s="10" t="s">
        <v>50</v>
      </c>
      <c r="E176" s="10" t="s">
        <v>28</v>
      </c>
      <c r="F176" s="10">
        <v>-12.92</v>
      </c>
      <c r="G176" s="103" t="s">
        <v>98</v>
      </c>
      <c r="H176" s="12"/>
    </row>
    <row r="177" hidden="1">
      <c r="A177" s="101">
        <v>44806.0</v>
      </c>
      <c r="B177" s="102" t="s">
        <v>819</v>
      </c>
      <c r="C177" s="10" t="s">
        <v>882</v>
      </c>
      <c r="D177" s="46" t="s">
        <v>73</v>
      </c>
      <c r="E177" s="10" t="s">
        <v>243</v>
      </c>
      <c r="F177" s="10">
        <v>-96.46</v>
      </c>
      <c r="G177" s="103" t="s">
        <v>98</v>
      </c>
      <c r="H177" s="12"/>
    </row>
    <row r="178" hidden="1">
      <c r="A178" s="15">
        <v>44807.0</v>
      </c>
      <c r="B178" s="102" t="s">
        <v>819</v>
      </c>
      <c r="C178" s="28" t="s">
        <v>455</v>
      </c>
      <c r="D178" s="28" t="s">
        <v>9</v>
      </c>
      <c r="E178" s="28" t="s">
        <v>10</v>
      </c>
      <c r="F178" s="28">
        <v>-4.3</v>
      </c>
      <c r="G178" s="103" t="s">
        <v>98</v>
      </c>
      <c r="H178" s="12"/>
    </row>
    <row r="179" hidden="1">
      <c r="A179" s="15">
        <v>44809.0</v>
      </c>
      <c r="B179" s="102" t="s">
        <v>819</v>
      </c>
      <c r="C179" s="28" t="s">
        <v>455</v>
      </c>
      <c r="D179" s="28" t="s">
        <v>9</v>
      </c>
      <c r="E179" s="28" t="s">
        <v>10</v>
      </c>
      <c r="F179" s="28">
        <v>-4.3</v>
      </c>
      <c r="G179" s="103" t="s">
        <v>98</v>
      </c>
      <c r="H179" s="12"/>
    </row>
    <row r="180" hidden="1">
      <c r="A180" s="25">
        <v>44818.0</v>
      </c>
      <c r="B180" s="102" t="s">
        <v>819</v>
      </c>
      <c r="C180" s="10" t="s">
        <v>15</v>
      </c>
      <c r="D180" s="102" t="s">
        <v>16</v>
      </c>
      <c r="E180" s="109" t="s">
        <v>17</v>
      </c>
      <c r="F180" s="13">
        <f> SUM( INDIRECT("$G"&amp;MATCH($G180, $G$1:$G1794, 0)) : INDIRECT("$F"&amp;ROW() - 1) ) * -1</f>
        <v>222.85</v>
      </c>
      <c r="G180" s="103" t="s">
        <v>98</v>
      </c>
      <c r="H180" s="14"/>
    </row>
    <row r="181" ht="15.75" hidden="1" customHeight="1">
      <c r="A181" s="15"/>
      <c r="B181" s="15"/>
      <c r="C181" s="15"/>
      <c r="D181" s="15"/>
      <c r="E181" s="15"/>
      <c r="F181" s="15"/>
      <c r="G181" s="15"/>
    </row>
    <row r="182" ht="15.75" hidden="1" customHeight="1">
      <c r="A182" s="16"/>
      <c r="B182" s="16"/>
      <c r="C182" s="16"/>
      <c r="D182" s="16"/>
      <c r="E182" s="16"/>
      <c r="F182" s="16"/>
      <c r="G182" s="16"/>
    </row>
    <row r="183" ht="15.75" hidden="1" customHeight="1">
      <c r="A183" s="17"/>
      <c r="B183" s="17"/>
      <c r="C183" s="17"/>
      <c r="D183" s="17"/>
      <c r="E183" s="17"/>
      <c r="F183" s="17"/>
      <c r="G183" s="17"/>
    </row>
    <row r="184" ht="15.75" hidden="1" customHeight="1">
      <c r="A184" s="101">
        <v>44812.0</v>
      </c>
      <c r="B184" s="102" t="s">
        <v>819</v>
      </c>
      <c r="C184" s="102" t="s">
        <v>883</v>
      </c>
      <c r="D184" s="102" t="s">
        <v>494</v>
      </c>
      <c r="E184" s="102" t="s">
        <v>28</v>
      </c>
      <c r="F184" s="102">
        <v>-63.03</v>
      </c>
      <c r="G184" s="103" t="s">
        <v>106</v>
      </c>
      <c r="H184" s="121" t="s">
        <v>107</v>
      </c>
    </row>
    <row r="185" ht="15.75" hidden="1" customHeight="1">
      <c r="A185" s="101">
        <v>44815.0</v>
      </c>
      <c r="B185" s="102" t="s">
        <v>819</v>
      </c>
      <c r="C185" s="102" t="s">
        <v>884</v>
      </c>
      <c r="D185" s="102" t="s">
        <v>462</v>
      </c>
      <c r="E185" s="102" t="s">
        <v>28</v>
      </c>
      <c r="F185" s="102">
        <v>-10.52</v>
      </c>
      <c r="G185" s="103" t="s">
        <v>106</v>
      </c>
      <c r="H185" s="12"/>
    </row>
    <row r="186" hidden="1">
      <c r="A186" s="101">
        <v>44819.0</v>
      </c>
      <c r="B186" s="102" t="s">
        <v>819</v>
      </c>
      <c r="C186" s="102" t="s">
        <v>846</v>
      </c>
      <c r="D186" s="102" t="s">
        <v>78</v>
      </c>
      <c r="E186" s="102" t="s">
        <v>28</v>
      </c>
      <c r="F186" s="102">
        <v>-26.64</v>
      </c>
      <c r="G186" s="103" t="s">
        <v>106</v>
      </c>
      <c r="H186" s="12"/>
    </row>
    <row r="187" hidden="1">
      <c r="A187" s="101">
        <v>44820.0</v>
      </c>
      <c r="B187" s="102" t="s">
        <v>819</v>
      </c>
      <c r="C187" s="102" t="s">
        <v>885</v>
      </c>
      <c r="D187" s="10" t="s">
        <v>9</v>
      </c>
      <c r="E187" s="10" t="s">
        <v>10</v>
      </c>
      <c r="F187" s="10">
        <v>-9.3</v>
      </c>
      <c r="G187" s="103" t="s">
        <v>106</v>
      </c>
      <c r="H187" s="12"/>
    </row>
    <row r="188" hidden="1">
      <c r="A188" s="101">
        <v>44821.0</v>
      </c>
      <c r="B188" s="102" t="s">
        <v>819</v>
      </c>
      <c r="C188" s="102" t="s">
        <v>886</v>
      </c>
      <c r="D188" s="10" t="s">
        <v>78</v>
      </c>
      <c r="E188" s="10" t="s">
        <v>28</v>
      </c>
      <c r="F188" s="10">
        <v>-15.0</v>
      </c>
      <c r="G188" s="103" t="s">
        <v>106</v>
      </c>
      <c r="H188" s="12"/>
    </row>
    <row r="189" hidden="1">
      <c r="A189" s="101">
        <v>44821.0</v>
      </c>
      <c r="B189" s="102" t="s">
        <v>819</v>
      </c>
      <c r="C189" s="102" t="s">
        <v>887</v>
      </c>
      <c r="D189" s="10" t="s">
        <v>13</v>
      </c>
      <c r="E189" s="10" t="s">
        <v>10</v>
      </c>
      <c r="F189" s="10">
        <v>-15.09</v>
      </c>
      <c r="G189" s="103" t="s">
        <v>106</v>
      </c>
      <c r="H189" s="12"/>
    </row>
    <row r="190" hidden="1">
      <c r="A190" s="101">
        <v>44822.0</v>
      </c>
      <c r="B190" s="102" t="s">
        <v>819</v>
      </c>
      <c r="C190" s="102" t="s">
        <v>888</v>
      </c>
      <c r="D190" s="10" t="s">
        <v>9</v>
      </c>
      <c r="E190" s="10" t="s">
        <v>28</v>
      </c>
      <c r="F190" s="10">
        <v>-13.5</v>
      </c>
      <c r="G190" s="103" t="s">
        <v>106</v>
      </c>
      <c r="H190" s="12"/>
    </row>
    <row r="191" hidden="1">
      <c r="A191" s="101">
        <v>44824.0</v>
      </c>
      <c r="B191" s="102" t="s">
        <v>819</v>
      </c>
      <c r="C191" s="102" t="s">
        <v>889</v>
      </c>
      <c r="D191" s="10" t="s">
        <v>50</v>
      </c>
      <c r="E191" s="10" t="s">
        <v>28</v>
      </c>
      <c r="F191" s="10">
        <v>-63.69</v>
      </c>
      <c r="G191" s="103" t="s">
        <v>106</v>
      </c>
      <c r="H191" s="12"/>
    </row>
    <row r="192" hidden="1">
      <c r="A192" s="101">
        <v>44824.0</v>
      </c>
      <c r="B192" s="102" t="s">
        <v>819</v>
      </c>
      <c r="C192" s="102" t="s">
        <v>108</v>
      </c>
      <c r="D192" s="10" t="s">
        <v>13</v>
      </c>
      <c r="E192" s="10" t="s">
        <v>28</v>
      </c>
      <c r="F192" s="10">
        <v>-18.79</v>
      </c>
      <c r="G192" s="103" t="s">
        <v>106</v>
      </c>
      <c r="H192" s="12"/>
    </row>
    <row r="193" hidden="1">
      <c r="A193" s="101">
        <v>44828.0</v>
      </c>
      <c r="B193" s="102" t="s">
        <v>819</v>
      </c>
      <c r="C193" s="102" t="s">
        <v>890</v>
      </c>
      <c r="D193" s="10" t="s">
        <v>50</v>
      </c>
      <c r="E193" s="10" t="s">
        <v>243</v>
      </c>
      <c r="F193" s="10">
        <v>-15.2</v>
      </c>
      <c r="G193" s="103" t="s">
        <v>106</v>
      </c>
      <c r="H193" s="12"/>
    </row>
    <row r="194" hidden="1">
      <c r="A194" s="101">
        <v>44828.0</v>
      </c>
      <c r="B194" s="102" t="s">
        <v>819</v>
      </c>
      <c r="C194" s="102" t="s">
        <v>891</v>
      </c>
      <c r="D194" s="10" t="s">
        <v>50</v>
      </c>
      <c r="E194" s="10" t="s">
        <v>28</v>
      </c>
      <c r="F194" s="10">
        <v>-12.92</v>
      </c>
      <c r="G194" s="103" t="s">
        <v>106</v>
      </c>
      <c r="H194" s="12"/>
    </row>
    <row r="195" hidden="1">
      <c r="A195" s="101">
        <v>44829.0</v>
      </c>
      <c r="B195" s="102" t="s">
        <v>819</v>
      </c>
      <c r="C195" s="10" t="s">
        <v>892</v>
      </c>
      <c r="D195" s="10" t="s">
        <v>13</v>
      </c>
      <c r="E195" s="10" t="s">
        <v>10</v>
      </c>
      <c r="F195" s="10">
        <v>-26.34</v>
      </c>
      <c r="G195" s="103" t="s">
        <v>106</v>
      </c>
      <c r="H195" s="12"/>
    </row>
    <row r="196" hidden="1">
      <c r="A196" s="101">
        <v>44830.0</v>
      </c>
      <c r="B196" s="102" t="s">
        <v>819</v>
      </c>
      <c r="C196" s="10" t="s">
        <v>455</v>
      </c>
      <c r="D196" s="10" t="s">
        <v>9</v>
      </c>
      <c r="E196" s="10" t="s">
        <v>41</v>
      </c>
      <c r="F196" s="10">
        <v>-4.3</v>
      </c>
      <c r="G196" s="103" t="s">
        <v>106</v>
      </c>
      <c r="H196" s="12"/>
    </row>
    <row r="197" hidden="1">
      <c r="A197" s="101">
        <v>44830.0</v>
      </c>
      <c r="B197" s="102" t="s">
        <v>819</v>
      </c>
      <c r="C197" s="10" t="s">
        <v>108</v>
      </c>
      <c r="D197" s="10" t="s">
        <v>13</v>
      </c>
      <c r="E197" s="10" t="s">
        <v>28</v>
      </c>
      <c r="F197" s="10">
        <v>-11.51</v>
      </c>
      <c r="G197" s="103" t="s">
        <v>106</v>
      </c>
      <c r="H197" s="12"/>
    </row>
    <row r="198" hidden="1">
      <c r="A198" s="101">
        <v>44832.0</v>
      </c>
      <c r="B198" s="102" t="s">
        <v>819</v>
      </c>
      <c r="C198" s="10" t="s">
        <v>140</v>
      </c>
      <c r="D198" s="10" t="s">
        <v>13</v>
      </c>
      <c r="E198" s="10" t="s">
        <v>28</v>
      </c>
      <c r="F198" s="10">
        <v>-10.0</v>
      </c>
      <c r="G198" s="103" t="s">
        <v>106</v>
      </c>
      <c r="H198" s="12"/>
    </row>
    <row r="199" hidden="1">
      <c r="A199" s="101">
        <v>44851.0</v>
      </c>
      <c r="B199" s="102" t="s">
        <v>819</v>
      </c>
      <c r="C199" s="10" t="s">
        <v>15</v>
      </c>
      <c r="D199" s="102" t="s">
        <v>16</v>
      </c>
      <c r="E199" s="109" t="s">
        <v>17</v>
      </c>
      <c r="F199" s="13">
        <f> SUM( INDIRECT("$G"&amp;MATCH($G199, $G$1:$G1794, 0)) : INDIRECT("$F"&amp;ROW() - 1) ) * -1</f>
        <v>315.83</v>
      </c>
      <c r="G199" s="103" t="s">
        <v>106</v>
      </c>
      <c r="H199" s="14"/>
    </row>
    <row r="200" ht="15.75" hidden="1" customHeight="1">
      <c r="A200" s="15"/>
      <c r="B200" s="15"/>
      <c r="C200" s="15"/>
      <c r="D200" s="15"/>
      <c r="E200" s="15"/>
      <c r="F200" s="15"/>
      <c r="G200" s="15"/>
    </row>
    <row r="201" ht="15.75" hidden="1" customHeight="1">
      <c r="A201" s="16"/>
      <c r="B201" s="16"/>
      <c r="C201" s="16"/>
      <c r="D201" s="16"/>
      <c r="E201" s="16"/>
      <c r="F201" s="16"/>
      <c r="G201" s="16"/>
    </row>
    <row r="202" ht="15.75" hidden="1" customHeight="1">
      <c r="A202" s="17"/>
      <c r="B202" s="17"/>
      <c r="C202" s="17"/>
      <c r="D202" s="17"/>
      <c r="E202" s="17"/>
      <c r="F202" s="17"/>
      <c r="G202" s="17"/>
    </row>
    <row r="203" hidden="1">
      <c r="A203" s="101">
        <v>44844.0</v>
      </c>
      <c r="B203" s="102" t="s">
        <v>819</v>
      </c>
      <c r="C203" s="102" t="s">
        <v>147</v>
      </c>
      <c r="D203" s="102" t="s">
        <v>13</v>
      </c>
      <c r="E203" s="102" t="s">
        <v>28</v>
      </c>
      <c r="F203" s="102">
        <v>-13.7</v>
      </c>
      <c r="G203" s="103" t="s">
        <v>112</v>
      </c>
      <c r="H203" s="121" t="s">
        <v>113</v>
      </c>
    </row>
    <row r="204" hidden="1">
      <c r="A204" s="101">
        <v>44852.0</v>
      </c>
      <c r="B204" s="102" t="s">
        <v>819</v>
      </c>
      <c r="C204" s="102" t="s">
        <v>846</v>
      </c>
      <c r="D204" s="10" t="s">
        <v>78</v>
      </c>
      <c r="E204" s="10" t="s">
        <v>28</v>
      </c>
      <c r="F204" s="10">
        <v>-26.64</v>
      </c>
      <c r="G204" s="103" t="s">
        <v>112</v>
      </c>
      <c r="H204" s="12"/>
    </row>
    <row r="205" hidden="1">
      <c r="A205" s="101">
        <v>44855.0</v>
      </c>
      <c r="B205" s="102" t="s">
        <v>819</v>
      </c>
      <c r="C205" s="102" t="s">
        <v>32</v>
      </c>
      <c r="D205" s="10" t="s">
        <v>13</v>
      </c>
      <c r="E205" s="10" t="s">
        <v>28</v>
      </c>
      <c r="F205" s="10">
        <v>-18.36</v>
      </c>
      <c r="G205" s="103" t="s">
        <v>112</v>
      </c>
      <c r="H205" s="12"/>
    </row>
    <row r="206" hidden="1">
      <c r="A206" s="101">
        <v>44855.0</v>
      </c>
      <c r="B206" s="102" t="s">
        <v>819</v>
      </c>
      <c r="C206" s="102" t="s">
        <v>893</v>
      </c>
      <c r="D206" s="10" t="s">
        <v>9</v>
      </c>
      <c r="E206" s="10" t="s">
        <v>10</v>
      </c>
      <c r="F206" s="10">
        <v>-13.5</v>
      </c>
      <c r="G206" s="103" t="s">
        <v>112</v>
      </c>
      <c r="H206" s="12"/>
    </row>
    <row r="207" hidden="1">
      <c r="A207" s="101">
        <v>44855.0</v>
      </c>
      <c r="B207" s="102" t="s">
        <v>819</v>
      </c>
      <c r="C207" s="102" t="s">
        <v>894</v>
      </c>
      <c r="D207" s="10" t="s">
        <v>50</v>
      </c>
      <c r="E207" s="10" t="s">
        <v>10</v>
      </c>
      <c r="F207" s="10">
        <v>-10.0</v>
      </c>
      <c r="G207" s="103" t="s">
        <v>112</v>
      </c>
      <c r="H207" s="12"/>
    </row>
    <row r="208" hidden="1">
      <c r="A208" s="101">
        <v>44855.0</v>
      </c>
      <c r="B208" s="102" t="s">
        <v>819</v>
      </c>
      <c r="C208" s="102" t="s">
        <v>895</v>
      </c>
      <c r="D208" s="10" t="s">
        <v>13</v>
      </c>
      <c r="E208" s="10" t="s">
        <v>10</v>
      </c>
      <c r="F208" s="10">
        <v>-29.0</v>
      </c>
      <c r="G208" s="103" t="s">
        <v>112</v>
      </c>
      <c r="H208" s="12"/>
    </row>
    <row r="209" hidden="1">
      <c r="A209" s="101">
        <v>44856.0</v>
      </c>
      <c r="B209" s="102" t="s">
        <v>819</v>
      </c>
      <c r="C209" s="102" t="s">
        <v>455</v>
      </c>
      <c r="D209" s="10" t="s">
        <v>9</v>
      </c>
      <c r="E209" s="10" t="s">
        <v>41</v>
      </c>
      <c r="F209" s="10">
        <v>-4.3</v>
      </c>
      <c r="G209" s="103" t="s">
        <v>112</v>
      </c>
      <c r="H209" s="12"/>
    </row>
    <row r="210" hidden="1">
      <c r="A210" s="101">
        <v>44856.0</v>
      </c>
      <c r="B210" s="102" t="s">
        <v>819</v>
      </c>
      <c r="C210" s="102" t="s">
        <v>896</v>
      </c>
      <c r="D210" s="10" t="s">
        <v>9</v>
      </c>
      <c r="E210" s="10" t="s">
        <v>28</v>
      </c>
      <c r="F210" s="10">
        <v>-7.6</v>
      </c>
      <c r="G210" s="103" t="s">
        <v>112</v>
      </c>
      <c r="H210" s="12"/>
    </row>
    <row r="211" hidden="1">
      <c r="A211" s="101">
        <v>44856.0</v>
      </c>
      <c r="B211" s="102" t="s">
        <v>819</v>
      </c>
      <c r="C211" s="102" t="s">
        <v>897</v>
      </c>
      <c r="D211" s="10" t="s">
        <v>13</v>
      </c>
      <c r="E211" s="10" t="s">
        <v>28</v>
      </c>
      <c r="F211" s="10">
        <v>-37.0</v>
      </c>
      <c r="G211" s="103" t="s">
        <v>112</v>
      </c>
      <c r="H211" s="12"/>
    </row>
    <row r="212" hidden="1">
      <c r="A212" s="101">
        <v>44856.0</v>
      </c>
      <c r="B212" s="102" t="s">
        <v>819</v>
      </c>
      <c r="C212" s="102" t="s">
        <v>898</v>
      </c>
      <c r="D212" s="10" t="s">
        <v>9</v>
      </c>
      <c r="E212" s="10" t="s">
        <v>28</v>
      </c>
      <c r="F212" s="10">
        <v>-14.3</v>
      </c>
      <c r="G212" s="103" t="s">
        <v>112</v>
      </c>
      <c r="H212" s="12"/>
    </row>
    <row r="213" hidden="1">
      <c r="A213" s="101">
        <v>44858.0</v>
      </c>
      <c r="B213" s="102" t="s">
        <v>819</v>
      </c>
      <c r="C213" s="102" t="s">
        <v>899</v>
      </c>
      <c r="D213" s="10" t="s">
        <v>13</v>
      </c>
      <c r="E213" s="10" t="s">
        <v>28</v>
      </c>
      <c r="F213" s="10">
        <v>-11.68</v>
      </c>
      <c r="G213" s="103" t="s">
        <v>112</v>
      </c>
      <c r="H213" s="12"/>
    </row>
    <row r="214" hidden="1">
      <c r="A214" s="101">
        <v>44858.0</v>
      </c>
      <c r="B214" s="102" t="s">
        <v>819</v>
      </c>
      <c r="C214" s="102" t="s">
        <v>900</v>
      </c>
      <c r="D214" s="10" t="s">
        <v>9</v>
      </c>
      <c r="E214" s="10" t="s">
        <v>28</v>
      </c>
      <c r="F214" s="10">
        <v>-10.1</v>
      </c>
      <c r="G214" s="103" t="s">
        <v>112</v>
      </c>
      <c r="H214" s="12"/>
    </row>
    <row r="215" hidden="1">
      <c r="A215" s="101">
        <v>44858.0</v>
      </c>
      <c r="B215" s="102" t="s">
        <v>819</v>
      </c>
      <c r="C215" s="102" t="s">
        <v>901</v>
      </c>
      <c r="D215" s="10" t="s">
        <v>50</v>
      </c>
      <c r="E215" s="10" t="s">
        <v>243</v>
      </c>
      <c r="F215" s="10">
        <v>-15.19</v>
      </c>
      <c r="G215" s="103" t="s">
        <v>112</v>
      </c>
      <c r="H215" s="12"/>
    </row>
    <row r="216" hidden="1">
      <c r="A216" s="101">
        <v>44858.0</v>
      </c>
      <c r="B216" s="102" t="s">
        <v>819</v>
      </c>
      <c r="C216" s="102" t="s">
        <v>902</v>
      </c>
      <c r="D216" s="10" t="s">
        <v>50</v>
      </c>
      <c r="E216" s="10" t="s">
        <v>28</v>
      </c>
      <c r="F216" s="10">
        <v>-12.92</v>
      </c>
      <c r="G216" s="103" t="s">
        <v>112</v>
      </c>
      <c r="H216" s="12"/>
    </row>
    <row r="217" hidden="1">
      <c r="A217" s="101">
        <v>44859.0</v>
      </c>
      <c r="B217" s="102" t="s">
        <v>819</v>
      </c>
      <c r="C217" s="10" t="s">
        <v>903</v>
      </c>
      <c r="D217" s="10" t="s">
        <v>13</v>
      </c>
      <c r="E217" s="10" t="s">
        <v>28</v>
      </c>
      <c r="F217" s="10">
        <v>-7.26</v>
      </c>
      <c r="G217" s="103" t="s">
        <v>112</v>
      </c>
      <c r="H217" s="12"/>
    </row>
    <row r="218" hidden="1">
      <c r="A218" s="101">
        <v>44859.0</v>
      </c>
      <c r="B218" s="102" t="s">
        <v>819</v>
      </c>
      <c r="C218" s="10" t="s">
        <v>904</v>
      </c>
      <c r="D218" s="10" t="s">
        <v>13</v>
      </c>
      <c r="E218" s="10" t="s">
        <v>28</v>
      </c>
      <c r="F218" s="10">
        <v>-40.04</v>
      </c>
      <c r="G218" s="103" t="s">
        <v>112</v>
      </c>
      <c r="H218" s="12"/>
    </row>
    <row r="219" hidden="1">
      <c r="A219" s="101">
        <v>44859.0</v>
      </c>
      <c r="B219" s="102" t="s">
        <v>819</v>
      </c>
      <c r="C219" s="102" t="s">
        <v>900</v>
      </c>
      <c r="D219" s="10" t="s">
        <v>9</v>
      </c>
      <c r="E219" s="10" t="s">
        <v>28</v>
      </c>
      <c r="F219" s="10">
        <v>-14.1</v>
      </c>
      <c r="G219" s="103" t="s">
        <v>112</v>
      </c>
      <c r="H219" s="12"/>
    </row>
    <row r="220" hidden="1">
      <c r="A220" s="101">
        <v>44860.0</v>
      </c>
      <c r="B220" s="102" t="s">
        <v>819</v>
      </c>
      <c r="C220" s="10" t="s">
        <v>33</v>
      </c>
      <c r="D220" s="10" t="s">
        <v>13</v>
      </c>
      <c r="E220" s="10" t="s">
        <v>28</v>
      </c>
      <c r="F220" s="10">
        <v>-15.52</v>
      </c>
      <c r="G220" s="103" t="s">
        <v>112</v>
      </c>
      <c r="H220" s="12"/>
    </row>
    <row r="221" hidden="1">
      <c r="A221" s="101">
        <v>44860.0</v>
      </c>
      <c r="B221" s="102" t="s">
        <v>819</v>
      </c>
      <c r="C221" s="10" t="s">
        <v>33</v>
      </c>
      <c r="D221" s="10" t="s">
        <v>13</v>
      </c>
      <c r="E221" s="10" t="s">
        <v>28</v>
      </c>
      <c r="F221" s="10">
        <v>-32.04</v>
      </c>
      <c r="G221" s="103" t="s">
        <v>112</v>
      </c>
      <c r="H221" s="12"/>
    </row>
    <row r="222" hidden="1">
      <c r="A222" s="101">
        <v>44860.0</v>
      </c>
      <c r="B222" s="102" t="s">
        <v>819</v>
      </c>
      <c r="C222" s="10" t="s">
        <v>711</v>
      </c>
      <c r="D222" s="10" t="s">
        <v>13</v>
      </c>
      <c r="E222" s="10" t="s">
        <v>10</v>
      </c>
      <c r="F222" s="10">
        <v>-8.0</v>
      </c>
      <c r="G222" s="103" t="s">
        <v>112</v>
      </c>
      <c r="H222" s="12"/>
    </row>
    <row r="223" hidden="1">
      <c r="A223" s="101">
        <v>44863.0</v>
      </c>
      <c r="B223" s="102" t="s">
        <v>819</v>
      </c>
      <c r="C223" s="10" t="s">
        <v>455</v>
      </c>
      <c r="D223" s="10" t="s">
        <v>9</v>
      </c>
      <c r="E223" s="10" t="s">
        <v>28</v>
      </c>
      <c r="F223" s="10">
        <v>-4.3</v>
      </c>
      <c r="G223" s="103" t="s">
        <v>112</v>
      </c>
      <c r="H223" s="12"/>
    </row>
    <row r="224" hidden="1">
      <c r="A224" s="101">
        <v>44863.0</v>
      </c>
      <c r="B224" s="102" t="s">
        <v>819</v>
      </c>
      <c r="C224" s="10" t="s">
        <v>455</v>
      </c>
      <c r="D224" s="10" t="s">
        <v>9</v>
      </c>
      <c r="E224" s="10" t="s">
        <v>10</v>
      </c>
      <c r="F224" s="10">
        <v>-4.3</v>
      </c>
      <c r="G224" s="103" t="s">
        <v>112</v>
      </c>
      <c r="H224" s="12"/>
    </row>
    <row r="225" hidden="1">
      <c r="A225" s="25">
        <v>44881.0</v>
      </c>
      <c r="B225" s="102" t="s">
        <v>819</v>
      </c>
      <c r="C225" s="10" t="s">
        <v>15</v>
      </c>
      <c r="D225" s="102" t="s">
        <v>16</v>
      </c>
      <c r="E225" s="109" t="s">
        <v>17</v>
      </c>
      <c r="F225" s="13">
        <f> SUM( INDIRECT("$G"&amp;MATCH($G225, $G$1:$G1794, 0)) : INDIRECT("$F"&amp;ROW() - 1) ) * -1</f>
        <v>349.85</v>
      </c>
      <c r="G225" s="103" t="s">
        <v>112</v>
      </c>
      <c r="H225" s="14"/>
    </row>
    <row r="226" ht="15.75" hidden="1" customHeight="1">
      <c r="A226" s="15"/>
      <c r="B226" s="15"/>
      <c r="C226" s="15"/>
      <c r="D226" s="15"/>
      <c r="E226" s="15"/>
      <c r="F226" s="15"/>
      <c r="G226" s="15"/>
    </row>
    <row r="227" ht="15.75" hidden="1" customHeight="1">
      <c r="A227" s="16"/>
      <c r="B227" s="16"/>
      <c r="C227" s="16"/>
      <c r="D227" s="16"/>
      <c r="E227" s="16"/>
      <c r="F227" s="16"/>
      <c r="G227" s="16"/>
    </row>
    <row r="228" ht="15.75" hidden="1" customHeight="1">
      <c r="A228" s="17"/>
      <c r="B228" s="17"/>
      <c r="C228" s="17"/>
      <c r="D228" s="17"/>
      <c r="E228" s="17"/>
      <c r="F228" s="17"/>
      <c r="G228" s="17"/>
    </row>
    <row r="229" ht="15.75" hidden="1" customHeight="1">
      <c r="A229" s="122">
        <v>44877.0</v>
      </c>
      <c r="B229" s="102" t="s">
        <v>819</v>
      </c>
      <c r="C229" s="102" t="s">
        <v>846</v>
      </c>
      <c r="D229" s="102" t="s">
        <v>78</v>
      </c>
      <c r="E229" s="102" t="s">
        <v>28</v>
      </c>
      <c r="F229" s="102">
        <v>-26.64</v>
      </c>
      <c r="G229" s="103" t="s">
        <v>119</v>
      </c>
      <c r="H229" s="121" t="s">
        <v>120</v>
      </c>
    </row>
    <row r="230" ht="15.75" hidden="1" customHeight="1">
      <c r="A230" s="122">
        <v>44884.0</v>
      </c>
      <c r="B230" s="102" t="s">
        <v>819</v>
      </c>
      <c r="C230" s="102" t="s">
        <v>455</v>
      </c>
      <c r="D230" s="102" t="s">
        <v>9</v>
      </c>
      <c r="E230" s="102" t="s">
        <v>10</v>
      </c>
      <c r="F230" s="102">
        <v>-4.3</v>
      </c>
      <c r="G230" s="103" t="s">
        <v>119</v>
      </c>
      <c r="H230" s="12"/>
    </row>
    <row r="231" ht="15.75" hidden="1" customHeight="1">
      <c r="A231" s="122">
        <v>44885.0</v>
      </c>
      <c r="B231" s="102" t="s">
        <v>819</v>
      </c>
      <c r="C231" s="102" t="s">
        <v>905</v>
      </c>
      <c r="D231" s="102" t="s">
        <v>13</v>
      </c>
      <c r="E231" s="102" t="s">
        <v>10</v>
      </c>
      <c r="F231" s="102">
        <v>-50.0</v>
      </c>
      <c r="G231" s="103" t="s">
        <v>119</v>
      </c>
      <c r="H231" s="12"/>
    </row>
    <row r="232" ht="15.75" hidden="1" customHeight="1">
      <c r="A232" s="122">
        <v>44885.0</v>
      </c>
      <c r="B232" s="102" t="s">
        <v>819</v>
      </c>
      <c r="C232" s="102" t="s">
        <v>33</v>
      </c>
      <c r="D232" s="102" t="s">
        <v>13</v>
      </c>
      <c r="E232" s="102" t="s">
        <v>10</v>
      </c>
      <c r="F232" s="102">
        <v>-13.28</v>
      </c>
      <c r="G232" s="103" t="s">
        <v>119</v>
      </c>
      <c r="H232" s="12"/>
    </row>
    <row r="233" ht="15.75" hidden="1" customHeight="1">
      <c r="A233" s="122">
        <v>44886.0</v>
      </c>
      <c r="B233" s="102" t="s">
        <v>819</v>
      </c>
      <c r="C233" s="102" t="s">
        <v>455</v>
      </c>
      <c r="D233" s="102" t="s">
        <v>9</v>
      </c>
      <c r="E233" s="102" t="s">
        <v>28</v>
      </c>
      <c r="F233" s="102">
        <v>-4.3</v>
      </c>
      <c r="G233" s="103" t="s">
        <v>119</v>
      </c>
      <c r="H233" s="12"/>
    </row>
    <row r="234" ht="15.75" hidden="1" customHeight="1">
      <c r="A234" s="122">
        <v>44886.0</v>
      </c>
      <c r="B234" s="102" t="s">
        <v>819</v>
      </c>
      <c r="C234" s="102" t="s">
        <v>140</v>
      </c>
      <c r="D234" s="102" t="s">
        <v>13</v>
      </c>
      <c r="E234" s="102" t="s">
        <v>28</v>
      </c>
      <c r="F234" s="102">
        <v>-5.0</v>
      </c>
      <c r="G234" s="103" t="s">
        <v>119</v>
      </c>
      <c r="H234" s="12"/>
    </row>
    <row r="235" ht="15.75" hidden="1" customHeight="1">
      <c r="A235" s="122">
        <v>44886.0</v>
      </c>
      <c r="B235" s="102" t="s">
        <v>819</v>
      </c>
      <c r="C235" s="102" t="s">
        <v>108</v>
      </c>
      <c r="D235" s="102" t="s">
        <v>19</v>
      </c>
      <c r="E235" s="102" t="s">
        <v>28</v>
      </c>
      <c r="F235" s="102">
        <v>-37.37</v>
      </c>
      <c r="G235" s="103" t="s">
        <v>119</v>
      </c>
      <c r="H235" s="12"/>
    </row>
    <row r="236" ht="15.75" hidden="1" customHeight="1">
      <c r="A236" s="122">
        <v>44886.0</v>
      </c>
      <c r="B236" s="102" t="s">
        <v>819</v>
      </c>
      <c r="C236" s="102" t="s">
        <v>906</v>
      </c>
      <c r="D236" s="102" t="s">
        <v>19</v>
      </c>
      <c r="E236" s="102" t="s">
        <v>10</v>
      </c>
      <c r="F236" s="102">
        <v>-6.49</v>
      </c>
      <c r="G236" s="103" t="s">
        <v>119</v>
      </c>
      <c r="H236" s="12"/>
    </row>
    <row r="237" ht="15.75" hidden="1" customHeight="1">
      <c r="A237" s="122">
        <v>44887.0</v>
      </c>
      <c r="B237" s="102" t="s">
        <v>819</v>
      </c>
      <c r="C237" s="102" t="s">
        <v>907</v>
      </c>
      <c r="D237" s="102" t="s">
        <v>13</v>
      </c>
      <c r="E237" s="102" t="s">
        <v>28</v>
      </c>
      <c r="F237" s="102">
        <v>-29.0</v>
      </c>
      <c r="G237" s="103" t="s">
        <v>119</v>
      </c>
      <c r="H237" s="12"/>
    </row>
    <row r="238" ht="15.75" hidden="1" customHeight="1">
      <c r="A238" s="27">
        <v>44889.0</v>
      </c>
      <c r="B238" s="102" t="s">
        <v>819</v>
      </c>
      <c r="C238" s="32" t="s">
        <v>908</v>
      </c>
      <c r="D238" s="10" t="s">
        <v>50</v>
      </c>
      <c r="E238" s="10" t="s">
        <v>243</v>
      </c>
      <c r="F238" s="102">
        <v>-15.19</v>
      </c>
      <c r="G238" s="29" t="s">
        <v>119</v>
      </c>
      <c r="H238" s="12"/>
    </row>
    <row r="239" ht="15.75" hidden="1" customHeight="1">
      <c r="A239" s="27">
        <v>44889.0</v>
      </c>
      <c r="B239" s="102" t="s">
        <v>819</v>
      </c>
      <c r="C239" s="32" t="s">
        <v>909</v>
      </c>
      <c r="D239" s="32" t="s">
        <v>50</v>
      </c>
      <c r="E239" s="32" t="s">
        <v>28</v>
      </c>
      <c r="F239" s="102">
        <v>-12.92</v>
      </c>
      <c r="G239" s="29" t="s">
        <v>119</v>
      </c>
      <c r="H239" s="12"/>
    </row>
    <row r="240" ht="15.75" hidden="1" customHeight="1">
      <c r="A240" s="27">
        <v>44889.0</v>
      </c>
      <c r="B240" s="102" t="s">
        <v>819</v>
      </c>
      <c r="C240" s="32" t="s">
        <v>910</v>
      </c>
      <c r="D240" s="32" t="s">
        <v>76</v>
      </c>
      <c r="E240" s="32" t="s">
        <v>28</v>
      </c>
      <c r="F240" s="102">
        <v>-10.8</v>
      </c>
      <c r="G240" s="29" t="s">
        <v>119</v>
      </c>
      <c r="H240" s="12"/>
    </row>
    <row r="241" ht="15.75" hidden="1" customHeight="1">
      <c r="A241" s="27">
        <v>44890.0</v>
      </c>
      <c r="B241" s="102" t="s">
        <v>819</v>
      </c>
      <c r="C241" s="32" t="s">
        <v>911</v>
      </c>
      <c r="D241" s="32" t="s">
        <v>50</v>
      </c>
      <c r="E241" s="32" t="s">
        <v>10</v>
      </c>
      <c r="F241" s="102">
        <v>-12.87</v>
      </c>
      <c r="G241" s="29" t="s">
        <v>119</v>
      </c>
      <c r="H241" s="12"/>
    </row>
    <row r="242" ht="15.75" hidden="1" customHeight="1">
      <c r="A242" s="27">
        <v>44891.0</v>
      </c>
      <c r="B242" s="102" t="s">
        <v>819</v>
      </c>
      <c r="C242" s="32" t="s">
        <v>140</v>
      </c>
      <c r="D242" s="32" t="s">
        <v>13</v>
      </c>
      <c r="E242" s="32" t="s">
        <v>28</v>
      </c>
      <c r="F242" s="102">
        <v>-8.55</v>
      </c>
      <c r="G242" s="29" t="s">
        <v>119</v>
      </c>
      <c r="H242" s="12"/>
    </row>
    <row r="243" ht="15.75" hidden="1" customHeight="1">
      <c r="A243" s="27">
        <v>44891.0</v>
      </c>
      <c r="B243" s="102" t="s">
        <v>819</v>
      </c>
      <c r="C243" s="19" t="s">
        <v>455</v>
      </c>
      <c r="D243" s="19" t="s">
        <v>9</v>
      </c>
      <c r="E243" s="32" t="s">
        <v>10</v>
      </c>
      <c r="F243" s="102">
        <v>-4.3</v>
      </c>
      <c r="G243" s="29" t="s">
        <v>119</v>
      </c>
      <c r="H243" s="12"/>
    </row>
    <row r="244" ht="15.75" hidden="1" customHeight="1">
      <c r="A244" s="27">
        <v>44891.0</v>
      </c>
      <c r="B244" s="102" t="s">
        <v>819</v>
      </c>
      <c r="C244" s="102" t="s">
        <v>912</v>
      </c>
      <c r="D244" s="102" t="s">
        <v>19</v>
      </c>
      <c r="E244" s="32" t="s">
        <v>10</v>
      </c>
      <c r="F244" s="102">
        <v>-18.47</v>
      </c>
      <c r="G244" s="103" t="s">
        <v>119</v>
      </c>
      <c r="H244" s="12"/>
    </row>
    <row r="245" ht="15.75" hidden="1" customHeight="1">
      <c r="A245" s="27">
        <v>44893.0</v>
      </c>
      <c r="B245" s="102" t="s">
        <v>819</v>
      </c>
      <c r="C245" s="10" t="s">
        <v>140</v>
      </c>
      <c r="D245" s="102" t="s">
        <v>13</v>
      </c>
      <c r="E245" s="102" t="s">
        <v>10</v>
      </c>
      <c r="F245" s="102">
        <v>-6.5</v>
      </c>
      <c r="G245" s="103" t="s">
        <v>119</v>
      </c>
      <c r="H245" s="12"/>
    </row>
    <row r="246" ht="15.75" hidden="1" customHeight="1">
      <c r="A246" s="27">
        <v>44893.0</v>
      </c>
      <c r="B246" s="102" t="s">
        <v>819</v>
      </c>
      <c r="C246" s="10" t="s">
        <v>138</v>
      </c>
      <c r="D246" s="102" t="s">
        <v>13</v>
      </c>
      <c r="E246" s="102" t="s">
        <v>10</v>
      </c>
      <c r="F246" s="102">
        <v>-12.5</v>
      </c>
      <c r="G246" s="103" t="s">
        <v>119</v>
      </c>
      <c r="H246" s="12"/>
    </row>
    <row r="247" ht="15.75" hidden="1" customHeight="1">
      <c r="A247" s="101">
        <v>44910.0</v>
      </c>
      <c r="B247" s="102" t="s">
        <v>819</v>
      </c>
      <c r="C247" s="10" t="s">
        <v>15</v>
      </c>
      <c r="D247" s="102" t="s">
        <v>16</v>
      </c>
      <c r="E247" s="109" t="s">
        <v>17</v>
      </c>
      <c r="F247" s="102">
        <f> SUM( INDIRECT("$G"&amp;MATCH($G247, $G$1:$G1794, 0)) : INDIRECT("$F"&amp;ROW() - 1) ) * -1</f>
        <v>278.48</v>
      </c>
      <c r="G247" s="103" t="s">
        <v>119</v>
      </c>
      <c r="H247" s="14"/>
    </row>
    <row r="248" ht="15.75" hidden="1" customHeight="1">
      <c r="A248" s="15"/>
      <c r="B248" s="15"/>
      <c r="C248" s="15"/>
      <c r="D248" s="15"/>
      <c r="E248" s="15"/>
      <c r="F248" s="15"/>
      <c r="G248" s="15"/>
    </row>
    <row r="249" ht="15.75" hidden="1" customHeight="1">
      <c r="A249" s="16"/>
      <c r="B249" s="16"/>
      <c r="C249" s="16"/>
      <c r="D249" s="16"/>
      <c r="E249" s="16"/>
      <c r="F249" s="16"/>
      <c r="G249" s="16"/>
    </row>
    <row r="250" ht="15.75" hidden="1" customHeight="1">
      <c r="A250" s="17"/>
      <c r="B250" s="17"/>
      <c r="C250" s="17"/>
      <c r="D250" s="17"/>
      <c r="E250" s="17"/>
      <c r="F250" s="17"/>
      <c r="G250" s="17"/>
    </row>
    <row r="251" ht="15.75" hidden="1" customHeight="1">
      <c r="A251" s="123">
        <v>44907.0</v>
      </c>
      <c r="B251" s="124" t="s">
        <v>819</v>
      </c>
      <c r="C251" s="124" t="s">
        <v>846</v>
      </c>
      <c r="D251" s="124" t="s">
        <v>78</v>
      </c>
      <c r="E251" s="124" t="s">
        <v>28</v>
      </c>
      <c r="F251" s="124">
        <v>-26.64</v>
      </c>
      <c r="G251" s="125" t="s">
        <v>130</v>
      </c>
      <c r="H251" s="121" t="s">
        <v>12</v>
      </c>
    </row>
    <row r="252" ht="15.75" hidden="1" customHeight="1">
      <c r="A252" s="126">
        <v>44919.0</v>
      </c>
      <c r="B252" s="127" t="s">
        <v>819</v>
      </c>
      <c r="C252" s="127" t="s">
        <v>913</v>
      </c>
      <c r="D252" s="10" t="s">
        <v>50</v>
      </c>
      <c r="E252" s="10" t="s">
        <v>243</v>
      </c>
      <c r="F252" s="75">
        <v>-15.19</v>
      </c>
      <c r="G252" s="88" t="s">
        <v>130</v>
      </c>
      <c r="H252" s="12"/>
    </row>
    <row r="253" ht="15.75" hidden="1" customHeight="1">
      <c r="A253" s="126">
        <v>44919.0</v>
      </c>
      <c r="B253" s="127" t="s">
        <v>819</v>
      </c>
      <c r="C253" s="127" t="s">
        <v>914</v>
      </c>
      <c r="D253" s="75" t="s">
        <v>50</v>
      </c>
      <c r="E253" s="75" t="s">
        <v>28</v>
      </c>
      <c r="F253" s="75">
        <v>-12.92</v>
      </c>
      <c r="G253" s="88" t="s">
        <v>130</v>
      </c>
      <c r="H253" s="12"/>
    </row>
    <row r="254" ht="15.75" hidden="1" customHeight="1">
      <c r="A254" s="126">
        <v>44920.0</v>
      </c>
      <c r="B254" s="127" t="s">
        <v>819</v>
      </c>
      <c r="C254" s="128" t="s">
        <v>915</v>
      </c>
      <c r="D254" s="128" t="s">
        <v>50</v>
      </c>
      <c r="E254" s="128" t="s">
        <v>10</v>
      </c>
      <c r="F254" s="127">
        <v>-12.87</v>
      </c>
      <c r="G254" s="88" t="s">
        <v>130</v>
      </c>
      <c r="H254" s="12"/>
    </row>
    <row r="255" ht="15.75" hidden="1" customHeight="1">
      <c r="A255" s="126">
        <v>44933.0</v>
      </c>
      <c r="B255" s="127" t="s">
        <v>819</v>
      </c>
      <c r="C255" s="128" t="s">
        <v>916</v>
      </c>
      <c r="D255" s="128" t="s">
        <v>304</v>
      </c>
      <c r="E255" s="109" t="s">
        <v>17</v>
      </c>
      <c r="F255" s="127">
        <f>12.87*2</f>
        <v>25.74</v>
      </c>
      <c r="G255" s="88" t="s">
        <v>130</v>
      </c>
      <c r="H255" s="12"/>
    </row>
    <row r="256" ht="15.75" hidden="1" customHeight="1">
      <c r="A256" s="126">
        <v>44942.0</v>
      </c>
      <c r="B256" s="127" t="s">
        <v>819</v>
      </c>
      <c r="C256" s="75" t="s">
        <v>15</v>
      </c>
      <c r="D256" s="127" t="s">
        <v>16</v>
      </c>
      <c r="E256" s="109" t="s">
        <v>17</v>
      </c>
      <c r="F256" s="88">
        <f> SUM( INDIRECT("$G"&amp;MATCH($G256, $G$1:$G1794, 0)) : INDIRECT("$F"&amp;ROW() - 1) ) * -1</f>
        <v>41.88</v>
      </c>
      <c r="G256" s="88" t="s">
        <v>130</v>
      </c>
      <c r="H256" s="14"/>
    </row>
    <row r="257" ht="15.75" hidden="1" customHeight="1">
      <c r="A257" s="15"/>
      <c r="B257" s="15"/>
      <c r="C257" s="15"/>
      <c r="D257" s="15"/>
      <c r="E257" s="15"/>
      <c r="F257" s="15"/>
      <c r="G257" s="15"/>
    </row>
    <row r="258" ht="15.75" hidden="1" customHeight="1">
      <c r="A258" s="16"/>
      <c r="B258" s="16"/>
      <c r="C258" s="16"/>
      <c r="D258" s="16"/>
      <c r="E258" s="16"/>
      <c r="F258" s="16"/>
      <c r="G258" s="16"/>
    </row>
    <row r="259" ht="15.75" hidden="1" customHeight="1">
      <c r="A259" s="17"/>
      <c r="B259" s="17"/>
      <c r="C259" s="17"/>
      <c r="D259" s="17"/>
      <c r="E259" s="17"/>
      <c r="F259" s="17"/>
      <c r="G259" s="17"/>
    </row>
    <row r="260" ht="15.75" hidden="1" customHeight="1">
      <c r="A260" s="101">
        <v>44938.0</v>
      </c>
      <c r="B260" s="102" t="s">
        <v>819</v>
      </c>
      <c r="C260" s="102" t="s">
        <v>846</v>
      </c>
      <c r="D260" s="102" t="s">
        <v>78</v>
      </c>
      <c r="E260" s="124" t="s">
        <v>28</v>
      </c>
      <c r="F260" s="102">
        <v>-26.64</v>
      </c>
      <c r="G260" s="103" t="s">
        <v>143</v>
      </c>
      <c r="H260" s="121" t="s">
        <v>21</v>
      </c>
    </row>
    <row r="261" ht="15.75" hidden="1" customHeight="1">
      <c r="A261" s="101">
        <v>44950.0</v>
      </c>
      <c r="B261" s="102" t="s">
        <v>819</v>
      </c>
      <c r="C261" s="102" t="s">
        <v>917</v>
      </c>
      <c r="D261" s="10" t="s">
        <v>50</v>
      </c>
      <c r="E261" s="10" t="s">
        <v>243</v>
      </c>
      <c r="F261" s="10">
        <v>-15.19</v>
      </c>
      <c r="G261" s="103" t="s">
        <v>143</v>
      </c>
      <c r="H261" s="12"/>
    </row>
    <row r="262" ht="15.75" hidden="1" customHeight="1">
      <c r="A262" s="101">
        <v>44950.0</v>
      </c>
      <c r="B262" s="102" t="s">
        <v>819</v>
      </c>
      <c r="C262" s="102" t="s">
        <v>918</v>
      </c>
      <c r="D262" s="10" t="s">
        <v>50</v>
      </c>
      <c r="E262" s="10" t="s">
        <v>28</v>
      </c>
      <c r="F262" s="10">
        <v>-12.92</v>
      </c>
      <c r="G262" s="103" t="s">
        <v>143</v>
      </c>
      <c r="H262" s="12"/>
    </row>
    <row r="263" ht="15.75" hidden="1" customHeight="1">
      <c r="A263" s="101">
        <v>44951.0</v>
      </c>
      <c r="B263" s="102" t="s">
        <v>819</v>
      </c>
      <c r="C263" s="19" t="s">
        <v>919</v>
      </c>
      <c r="D263" s="32" t="s">
        <v>50</v>
      </c>
      <c r="E263" s="32" t="s">
        <v>10</v>
      </c>
      <c r="F263" s="127">
        <v>-12.87</v>
      </c>
      <c r="G263" s="103" t="s">
        <v>143</v>
      </c>
      <c r="H263" s="12"/>
    </row>
    <row r="264" ht="15.75" hidden="1" customHeight="1">
      <c r="A264" s="101">
        <v>44951.0</v>
      </c>
      <c r="B264" s="102" t="s">
        <v>819</v>
      </c>
      <c r="C264" s="128" t="s">
        <v>916</v>
      </c>
      <c r="D264" s="128" t="s">
        <v>304</v>
      </c>
      <c r="E264" s="109" t="s">
        <v>17</v>
      </c>
      <c r="F264" s="102">
        <v>12.87</v>
      </c>
      <c r="G264" s="103" t="s">
        <v>143</v>
      </c>
      <c r="H264" s="12"/>
    </row>
    <row r="265" ht="15.75" hidden="1" customHeight="1">
      <c r="A265" s="27">
        <v>44972.0</v>
      </c>
      <c r="B265" s="102" t="s">
        <v>819</v>
      </c>
      <c r="C265" s="10" t="s">
        <v>15</v>
      </c>
      <c r="D265" s="102" t="s">
        <v>16</v>
      </c>
      <c r="E265" s="109" t="s">
        <v>17</v>
      </c>
      <c r="F265" s="103">
        <f> SUM( INDIRECT("$G"&amp;MATCH($G265, $G$1:$G1794, 0)) : INDIRECT("$F"&amp;ROW() - 1) ) * -1</f>
        <v>54.75</v>
      </c>
      <c r="G265" s="103" t="s">
        <v>143</v>
      </c>
      <c r="H265" s="14"/>
    </row>
    <row r="266" ht="15.75" hidden="1" customHeight="1">
      <c r="A266" s="15"/>
      <c r="B266" s="15"/>
      <c r="C266" s="15"/>
      <c r="D266" s="15"/>
      <c r="E266" s="15"/>
      <c r="F266" s="15"/>
      <c r="G266" s="15"/>
    </row>
    <row r="267" ht="15.75" hidden="1" customHeight="1">
      <c r="A267" s="16"/>
      <c r="B267" s="16"/>
      <c r="C267" s="16"/>
      <c r="D267" s="16"/>
      <c r="E267" s="16"/>
      <c r="F267" s="16"/>
      <c r="G267" s="16"/>
    </row>
    <row r="268" ht="15.75" hidden="1" customHeight="1">
      <c r="A268" s="17"/>
      <c r="B268" s="17"/>
      <c r="C268" s="17"/>
      <c r="D268" s="17"/>
      <c r="E268" s="17"/>
      <c r="F268" s="17"/>
      <c r="G268" s="17"/>
    </row>
    <row r="269" ht="15.75" hidden="1" customHeight="1">
      <c r="A269" s="101">
        <v>44969.0</v>
      </c>
      <c r="B269" s="102" t="s">
        <v>819</v>
      </c>
      <c r="C269" s="102" t="s">
        <v>846</v>
      </c>
      <c r="D269" s="102" t="s">
        <v>78</v>
      </c>
      <c r="E269" s="124" t="s">
        <v>28</v>
      </c>
      <c r="F269" s="102">
        <v>-26.64</v>
      </c>
      <c r="G269" s="103" t="s">
        <v>160</v>
      </c>
      <c r="H269" s="121" t="s">
        <v>38</v>
      </c>
    </row>
    <row r="270" ht="15.75" hidden="1" customHeight="1">
      <c r="A270" s="27">
        <v>44970.0</v>
      </c>
      <c r="B270" s="102" t="s">
        <v>819</v>
      </c>
      <c r="C270" s="10" t="s">
        <v>455</v>
      </c>
      <c r="D270" s="102" t="s">
        <v>9</v>
      </c>
      <c r="E270" s="102" t="s">
        <v>41</v>
      </c>
      <c r="F270" s="10">
        <v>-4.3</v>
      </c>
      <c r="G270" s="103" t="s">
        <v>160</v>
      </c>
      <c r="H270" s="12"/>
    </row>
    <row r="271" ht="15.75" hidden="1" customHeight="1">
      <c r="A271" s="27">
        <v>44970.0</v>
      </c>
      <c r="B271" s="102" t="s">
        <v>819</v>
      </c>
      <c r="C271" s="10" t="s">
        <v>15</v>
      </c>
      <c r="D271" s="102" t="s">
        <v>16</v>
      </c>
      <c r="E271" s="109" t="s">
        <v>17</v>
      </c>
      <c r="F271" s="103">
        <f> SUM( INDIRECT("$G"&amp;MATCH($G271, $G$1:$G1794, 0)) : INDIRECT("$F"&amp;ROW() - 1) ) * -1</f>
        <v>30.94</v>
      </c>
      <c r="G271" s="103" t="s">
        <v>160</v>
      </c>
      <c r="H271" s="14"/>
    </row>
    <row r="272" ht="15.75" hidden="1" customHeight="1">
      <c r="A272" s="15"/>
      <c r="B272" s="15"/>
      <c r="C272" s="15"/>
      <c r="D272" s="15"/>
      <c r="E272" s="15"/>
      <c r="F272" s="15"/>
      <c r="G272" s="15"/>
    </row>
    <row r="273" ht="15.75" hidden="1" customHeight="1">
      <c r="A273" s="16"/>
      <c r="B273" s="16"/>
      <c r="C273" s="16"/>
      <c r="D273" s="16"/>
      <c r="E273" s="16"/>
      <c r="F273" s="16"/>
      <c r="G273" s="16"/>
    </row>
    <row r="274" ht="15.75" hidden="1" customHeight="1">
      <c r="A274" s="17"/>
      <c r="B274" s="17"/>
      <c r="C274" s="17"/>
      <c r="D274" s="17"/>
      <c r="E274" s="17"/>
      <c r="F274" s="17"/>
      <c r="G274" s="17"/>
    </row>
    <row r="275" ht="15.75" hidden="1" customHeight="1">
      <c r="A275" s="27">
        <v>44991.0</v>
      </c>
      <c r="B275" s="129" t="s">
        <v>819</v>
      </c>
      <c r="C275" s="130" t="s">
        <v>920</v>
      </c>
      <c r="D275" s="46" t="s">
        <v>73</v>
      </c>
      <c r="E275" s="130" t="s">
        <v>26</v>
      </c>
      <c r="F275" s="102">
        <v>-96.7</v>
      </c>
      <c r="G275" s="49" t="s">
        <v>172</v>
      </c>
      <c r="H275" s="131" t="s">
        <v>54</v>
      </c>
    </row>
    <row r="276" ht="15.75" hidden="1" customHeight="1">
      <c r="A276" s="27">
        <v>44991.0</v>
      </c>
      <c r="B276" s="129" t="s">
        <v>819</v>
      </c>
      <c r="C276" s="130" t="s">
        <v>921</v>
      </c>
      <c r="D276" s="46" t="s">
        <v>73</v>
      </c>
      <c r="E276" s="130" t="s">
        <v>26</v>
      </c>
      <c r="F276" s="102">
        <v>-94.73</v>
      </c>
      <c r="G276" s="49" t="s">
        <v>172</v>
      </c>
      <c r="H276" s="62"/>
    </row>
    <row r="277" ht="15.75" hidden="1" customHeight="1">
      <c r="A277" s="27">
        <v>44991.0</v>
      </c>
      <c r="B277" s="129" t="s">
        <v>819</v>
      </c>
      <c r="C277" s="130" t="s">
        <v>922</v>
      </c>
      <c r="D277" s="46" t="s">
        <v>73</v>
      </c>
      <c r="E277" s="130" t="s">
        <v>26</v>
      </c>
      <c r="F277" s="102">
        <v>-30.73</v>
      </c>
      <c r="G277" s="49" t="s">
        <v>172</v>
      </c>
      <c r="H277" s="62"/>
    </row>
    <row r="278" ht="15.75" hidden="1" customHeight="1">
      <c r="A278" s="27">
        <v>44991.0</v>
      </c>
      <c r="B278" s="129" t="s">
        <v>819</v>
      </c>
      <c r="C278" s="130" t="s">
        <v>923</v>
      </c>
      <c r="D278" s="130" t="s">
        <v>13</v>
      </c>
      <c r="E278" s="130" t="s">
        <v>10</v>
      </c>
      <c r="F278" s="102">
        <v>-29.0</v>
      </c>
      <c r="G278" s="49" t="s">
        <v>172</v>
      </c>
      <c r="H278" s="62"/>
    </row>
    <row r="279" ht="15.75" hidden="1" customHeight="1">
      <c r="A279" s="27">
        <v>44992.0</v>
      </c>
      <c r="B279" s="129" t="s">
        <v>819</v>
      </c>
      <c r="C279" s="130" t="s">
        <v>140</v>
      </c>
      <c r="D279" s="130" t="s">
        <v>13</v>
      </c>
      <c r="E279" s="130" t="s">
        <v>28</v>
      </c>
      <c r="F279" s="102">
        <v>-20.96</v>
      </c>
      <c r="G279" s="49" t="s">
        <v>172</v>
      </c>
      <c r="H279" s="62"/>
    </row>
    <row r="280" ht="15.75" hidden="1" customHeight="1">
      <c r="A280" s="27">
        <v>44992.0</v>
      </c>
      <c r="B280" s="129" t="s">
        <v>819</v>
      </c>
      <c r="C280" s="130" t="s">
        <v>924</v>
      </c>
      <c r="D280" s="46" t="s">
        <v>73</v>
      </c>
      <c r="E280" s="130" t="s">
        <v>26</v>
      </c>
      <c r="F280" s="102">
        <v>-662.67</v>
      </c>
      <c r="G280" s="49" t="s">
        <v>172</v>
      </c>
      <c r="H280" s="62"/>
    </row>
    <row r="281" ht="15.75" hidden="1" customHeight="1">
      <c r="A281" s="27">
        <v>44993.0</v>
      </c>
      <c r="B281" s="129" t="s">
        <v>819</v>
      </c>
      <c r="C281" s="130" t="s">
        <v>925</v>
      </c>
      <c r="D281" s="46" t="s">
        <v>73</v>
      </c>
      <c r="E281" s="130" t="s">
        <v>127</v>
      </c>
      <c r="F281" s="102">
        <v>-96.69</v>
      </c>
      <c r="G281" s="49" t="s">
        <v>172</v>
      </c>
      <c r="H281" s="62"/>
    </row>
    <row r="282" ht="15.75" hidden="1" customHeight="1">
      <c r="A282" s="27">
        <v>44993.0</v>
      </c>
      <c r="B282" s="129" t="s">
        <v>819</v>
      </c>
      <c r="C282" s="130" t="s">
        <v>926</v>
      </c>
      <c r="D282" s="130" t="s">
        <v>13</v>
      </c>
      <c r="E282" s="130" t="s">
        <v>28</v>
      </c>
      <c r="F282" s="102">
        <v>-38.77</v>
      </c>
      <c r="G282" s="49" t="s">
        <v>172</v>
      </c>
      <c r="H282" s="62"/>
    </row>
    <row r="283" ht="15.75" hidden="1" customHeight="1">
      <c r="A283" s="27">
        <v>44993.0</v>
      </c>
      <c r="B283" s="129" t="s">
        <v>819</v>
      </c>
      <c r="C283" s="130" t="s">
        <v>927</v>
      </c>
      <c r="D283" s="46" t="s">
        <v>73</v>
      </c>
      <c r="E283" s="130" t="s">
        <v>26</v>
      </c>
      <c r="F283" s="102">
        <v>-63.42</v>
      </c>
      <c r="G283" s="49" t="s">
        <v>172</v>
      </c>
      <c r="H283" s="62"/>
    </row>
    <row r="284" ht="15.75" hidden="1" customHeight="1">
      <c r="A284" s="27">
        <v>44994.0</v>
      </c>
      <c r="B284" s="129" t="s">
        <v>819</v>
      </c>
      <c r="C284" s="130" t="s">
        <v>928</v>
      </c>
      <c r="D284" s="46" t="s">
        <v>73</v>
      </c>
      <c r="E284" s="130" t="s">
        <v>26</v>
      </c>
      <c r="F284" s="102">
        <v>-16.9</v>
      </c>
      <c r="G284" s="49" t="s">
        <v>172</v>
      </c>
      <c r="H284" s="62"/>
    </row>
    <row r="285" ht="15.75" hidden="1" customHeight="1">
      <c r="A285" s="27">
        <v>44994.0</v>
      </c>
      <c r="B285" s="129" t="s">
        <v>819</v>
      </c>
      <c r="C285" s="130" t="s">
        <v>644</v>
      </c>
      <c r="D285" s="130" t="s">
        <v>13</v>
      </c>
      <c r="E285" s="130" t="s">
        <v>28</v>
      </c>
      <c r="F285" s="102">
        <v>-16.74</v>
      </c>
      <c r="G285" s="49" t="s">
        <v>172</v>
      </c>
      <c r="H285" s="62"/>
    </row>
    <row r="286" ht="15.75" hidden="1" customHeight="1">
      <c r="A286" s="27">
        <v>44994.0</v>
      </c>
      <c r="B286" s="129" t="s">
        <v>819</v>
      </c>
      <c r="C286" s="28" t="s">
        <v>135</v>
      </c>
      <c r="D286" s="46" t="s">
        <v>73</v>
      </c>
      <c r="E286" s="130" t="s">
        <v>26</v>
      </c>
      <c r="F286" s="102">
        <v>-46.89</v>
      </c>
      <c r="G286" s="49" t="s">
        <v>172</v>
      </c>
      <c r="H286" s="62"/>
    </row>
    <row r="287" ht="15.75" hidden="1" customHeight="1">
      <c r="A287" s="27">
        <v>44994.0</v>
      </c>
      <c r="B287" s="129" t="s">
        <v>819</v>
      </c>
      <c r="C287" s="28" t="s">
        <v>135</v>
      </c>
      <c r="D287" s="46" t="s">
        <v>73</v>
      </c>
      <c r="E287" s="130" t="s">
        <v>26</v>
      </c>
      <c r="F287" s="102">
        <v>-34.47</v>
      </c>
      <c r="G287" s="49" t="s">
        <v>172</v>
      </c>
      <c r="H287" s="62"/>
    </row>
    <row r="288" ht="15.75" hidden="1" customHeight="1">
      <c r="A288" s="27">
        <v>44995.0</v>
      </c>
      <c r="B288" s="129" t="s">
        <v>819</v>
      </c>
      <c r="C288" s="130" t="s">
        <v>929</v>
      </c>
      <c r="D288" s="46" t="s">
        <v>73</v>
      </c>
      <c r="E288" s="130" t="s">
        <v>26</v>
      </c>
      <c r="F288" s="102">
        <v>-86.5</v>
      </c>
      <c r="G288" s="49" t="s">
        <v>172</v>
      </c>
      <c r="H288" s="62"/>
    </row>
    <row r="289" ht="15.75" hidden="1" customHeight="1">
      <c r="A289" s="27">
        <v>44995.0</v>
      </c>
      <c r="B289" s="129" t="s">
        <v>819</v>
      </c>
      <c r="C289" s="28" t="s">
        <v>135</v>
      </c>
      <c r="D289" s="46" t="s">
        <v>73</v>
      </c>
      <c r="E289" s="130" t="s">
        <v>26</v>
      </c>
      <c r="F289" s="102">
        <v>-33.37</v>
      </c>
      <c r="G289" s="49" t="s">
        <v>172</v>
      </c>
      <c r="H289" s="62"/>
    </row>
    <row r="290" ht="15.75" hidden="1" customHeight="1">
      <c r="A290" s="27">
        <v>44995.0</v>
      </c>
      <c r="B290" s="129" t="s">
        <v>819</v>
      </c>
      <c r="C290" s="130" t="s">
        <v>644</v>
      </c>
      <c r="D290" s="130" t="s">
        <v>13</v>
      </c>
      <c r="E290" s="130" t="s">
        <v>28</v>
      </c>
      <c r="F290" s="102">
        <v>-16.74</v>
      </c>
      <c r="G290" s="49" t="s">
        <v>172</v>
      </c>
      <c r="H290" s="62"/>
    </row>
    <row r="291" ht="15.75" hidden="1" customHeight="1">
      <c r="A291" s="27">
        <v>44995.0</v>
      </c>
      <c r="B291" s="129" t="s">
        <v>819</v>
      </c>
      <c r="C291" s="130" t="s">
        <v>668</v>
      </c>
      <c r="D291" s="130" t="s">
        <v>13</v>
      </c>
      <c r="E291" s="127" t="s">
        <v>28</v>
      </c>
      <c r="F291" s="102">
        <v>-5.0</v>
      </c>
      <c r="G291" s="49" t="s">
        <v>172</v>
      </c>
      <c r="H291" s="62"/>
    </row>
    <row r="292" ht="15.75" hidden="1" customHeight="1">
      <c r="A292" s="27">
        <v>44996.0</v>
      </c>
      <c r="B292" s="129" t="s">
        <v>819</v>
      </c>
      <c r="C292" s="130" t="s">
        <v>930</v>
      </c>
      <c r="D292" s="130" t="s">
        <v>13</v>
      </c>
      <c r="E292" s="130" t="s">
        <v>10</v>
      </c>
      <c r="F292" s="102">
        <v>-12.5</v>
      </c>
      <c r="G292" s="49" t="s">
        <v>172</v>
      </c>
      <c r="H292" s="62"/>
    </row>
    <row r="293" ht="15.75" hidden="1" customHeight="1">
      <c r="A293" s="27">
        <v>44996.0</v>
      </c>
      <c r="B293" s="129" t="s">
        <v>819</v>
      </c>
      <c r="C293" s="28" t="s">
        <v>135</v>
      </c>
      <c r="D293" s="46" t="s">
        <v>73</v>
      </c>
      <c r="E293" s="130" t="s">
        <v>26</v>
      </c>
      <c r="F293" s="102">
        <v>-17.99</v>
      </c>
      <c r="G293" s="49" t="s">
        <v>172</v>
      </c>
      <c r="H293" s="62"/>
    </row>
    <row r="294" ht="15.75" hidden="1" customHeight="1">
      <c r="A294" s="122">
        <v>44997.0</v>
      </c>
      <c r="B294" s="129" t="s">
        <v>819</v>
      </c>
      <c r="C294" s="129" t="s">
        <v>846</v>
      </c>
      <c r="D294" s="129" t="s">
        <v>78</v>
      </c>
      <c r="E294" s="127" t="s">
        <v>28</v>
      </c>
      <c r="F294" s="102">
        <v>-26.64</v>
      </c>
      <c r="G294" s="49" t="s">
        <v>172</v>
      </c>
      <c r="H294" s="62"/>
    </row>
    <row r="295" ht="15.75" hidden="1" customHeight="1">
      <c r="A295" s="122">
        <v>44997.0</v>
      </c>
      <c r="B295" s="129" t="s">
        <v>819</v>
      </c>
      <c r="C295" s="130" t="s">
        <v>931</v>
      </c>
      <c r="D295" s="46" t="s">
        <v>73</v>
      </c>
      <c r="E295" s="130" t="s">
        <v>26</v>
      </c>
      <c r="F295" s="102">
        <v>-214.22</v>
      </c>
      <c r="G295" s="49" t="s">
        <v>172</v>
      </c>
      <c r="H295" s="62"/>
    </row>
    <row r="296" ht="15.75" hidden="1" customHeight="1">
      <c r="A296" s="122">
        <v>44999.0</v>
      </c>
      <c r="B296" s="129" t="s">
        <v>819</v>
      </c>
      <c r="C296" s="130" t="s">
        <v>932</v>
      </c>
      <c r="D296" s="46" t="s">
        <v>73</v>
      </c>
      <c r="E296" s="132" t="s">
        <v>26</v>
      </c>
      <c r="F296" s="10">
        <v>-22.54</v>
      </c>
      <c r="G296" s="49" t="s">
        <v>172</v>
      </c>
      <c r="H296" s="62"/>
    </row>
    <row r="297" ht="15.75" hidden="1" customHeight="1">
      <c r="A297" s="122">
        <v>44999.0</v>
      </c>
      <c r="B297" s="129" t="s">
        <v>819</v>
      </c>
      <c r="C297" s="28" t="s">
        <v>135</v>
      </c>
      <c r="D297" s="46" t="s">
        <v>73</v>
      </c>
      <c r="E297" s="132" t="s">
        <v>26</v>
      </c>
      <c r="F297" s="10">
        <v>-22.98</v>
      </c>
      <c r="G297" s="49" t="s">
        <v>172</v>
      </c>
      <c r="H297" s="62"/>
    </row>
    <row r="298" ht="15.75" hidden="1" customHeight="1">
      <c r="A298" s="122">
        <v>45000.0</v>
      </c>
      <c r="B298" s="129" t="s">
        <v>819</v>
      </c>
      <c r="C298" s="130" t="s">
        <v>933</v>
      </c>
      <c r="D298" s="46" t="s">
        <v>73</v>
      </c>
      <c r="E298" s="132" t="s">
        <v>26</v>
      </c>
      <c r="F298" s="10">
        <v>-20.0</v>
      </c>
      <c r="G298" s="49" t="s">
        <v>172</v>
      </c>
      <c r="H298" s="62"/>
    </row>
    <row r="299" ht="15.75" hidden="1" customHeight="1">
      <c r="A299" s="122">
        <v>45000.0</v>
      </c>
      <c r="B299" s="129" t="s">
        <v>819</v>
      </c>
      <c r="C299" s="130" t="s">
        <v>27</v>
      </c>
      <c r="D299" s="46" t="s">
        <v>73</v>
      </c>
      <c r="E299" s="132" t="s">
        <v>26</v>
      </c>
      <c r="F299" s="10">
        <v>-29.97</v>
      </c>
      <c r="G299" s="49" t="s">
        <v>172</v>
      </c>
      <c r="H299" s="62"/>
    </row>
    <row r="300" ht="15.75" hidden="1" customHeight="1">
      <c r="A300" s="122">
        <v>45000.0</v>
      </c>
      <c r="B300" s="129" t="s">
        <v>819</v>
      </c>
      <c r="C300" s="130" t="s">
        <v>934</v>
      </c>
      <c r="D300" s="46" t="s">
        <v>73</v>
      </c>
      <c r="E300" s="132" t="s">
        <v>26</v>
      </c>
      <c r="F300" s="10">
        <v>-29.99</v>
      </c>
      <c r="G300" s="49" t="s">
        <v>172</v>
      </c>
      <c r="H300" s="62"/>
    </row>
    <row r="301" ht="15.75" hidden="1" customHeight="1">
      <c r="A301" s="122">
        <v>45000.0</v>
      </c>
      <c r="B301" s="129" t="s">
        <v>819</v>
      </c>
      <c r="C301" s="130" t="s">
        <v>156</v>
      </c>
      <c r="D301" s="46" t="s">
        <v>73</v>
      </c>
      <c r="E301" s="132" t="s">
        <v>26</v>
      </c>
      <c r="F301" s="10">
        <v>-17.0</v>
      </c>
      <c r="G301" s="49" t="s">
        <v>172</v>
      </c>
      <c r="H301" s="62"/>
    </row>
    <row r="302" ht="15.75" hidden="1" customHeight="1">
      <c r="A302" s="122">
        <v>45002.0</v>
      </c>
      <c r="B302" s="129" t="s">
        <v>819</v>
      </c>
      <c r="C302" s="130" t="s">
        <v>935</v>
      </c>
      <c r="D302" s="46" t="s">
        <v>73</v>
      </c>
      <c r="E302" s="132" t="s">
        <v>26</v>
      </c>
      <c r="F302" s="10">
        <v>-11.0</v>
      </c>
      <c r="G302" s="49" t="s">
        <v>172</v>
      </c>
      <c r="H302" s="62"/>
    </row>
    <row r="303" ht="15.75" hidden="1" customHeight="1">
      <c r="A303" s="122">
        <v>45002.0</v>
      </c>
      <c r="B303" s="129" t="s">
        <v>819</v>
      </c>
      <c r="C303" s="130" t="s">
        <v>27</v>
      </c>
      <c r="D303" s="46" t="s">
        <v>73</v>
      </c>
      <c r="E303" s="132" t="s">
        <v>26</v>
      </c>
      <c r="F303" s="10">
        <v>-13.99</v>
      </c>
      <c r="G303" s="49" t="s">
        <v>172</v>
      </c>
      <c r="H303" s="62"/>
    </row>
    <row r="304" ht="15.75" hidden="1" customHeight="1">
      <c r="A304" s="122">
        <v>45002.0</v>
      </c>
      <c r="B304" s="129" t="s">
        <v>819</v>
      </c>
      <c r="C304" s="130" t="s">
        <v>936</v>
      </c>
      <c r="D304" s="46" t="s">
        <v>73</v>
      </c>
      <c r="E304" s="132" t="s">
        <v>26</v>
      </c>
      <c r="F304" s="10">
        <v>-11.98</v>
      </c>
      <c r="G304" s="49" t="s">
        <v>172</v>
      </c>
      <c r="H304" s="62"/>
    </row>
    <row r="305" ht="15.75" hidden="1" customHeight="1">
      <c r="A305" s="122">
        <v>45002.0</v>
      </c>
      <c r="B305" s="129" t="s">
        <v>819</v>
      </c>
      <c r="C305" s="130" t="s">
        <v>937</v>
      </c>
      <c r="D305" s="46" t="s">
        <v>73</v>
      </c>
      <c r="E305" s="132" t="s">
        <v>26</v>
      </c>
      <c r="F305" s="10">
        <v>-17.0</v>
      </c>
      <c r="G305" s="49" t="s">
        <v>172</v>
      </c>
      <c r="H305" s="62"/>
    </row>
    <row r="306" ht="15.75" hidden="1" customHeight="1">
      <c r="A306" s="122">
        <v>45002.0</v>
      </c>
      <c r="B306" s="129" t="s">
        <v>819</v>
      </c>
      <c r="C306" s="130" t="s">
        <v>701</v>
      </c>
      <c r="D306" s="46" t="s">
        <v>73</v>
      </c>
      <c r="E306" s="132" t="s">
        <v>26</v>
      </c>
      <c r="F306" s="10">
        <v>-24.0</v>
      </c>
      <c r="G306" s="49" t="s">
        <v>172</v>
      </c>
      <c r="H306" s="62"/>
    </row>
    <row r="307" ht="15.75" hidden="1" customHeight="1">
      <c r="A307" s="122">
        <v>45002.0</v>
      </c>
      <c r="B307" s="129" t="s">
        <v>819</v>
      </c>
      <c r="C307" s="130" t="s">
        <v>938</v>
      </c>
      <c r="D307" s="46" t="s">
        <v>73</v>
      </c>
      <c r="E307" s="132" t="s">
        <v>26</v>
      </c>
      <c r="F307" s="10">
        <v>-65.0</v>
      </c>
      <c r="G307" s="49" t="s">
        <v>172</v>
      </c>
      <c r="H307" s="62"/>
    </row>
    <row r="308" ht="15.75" hidden="1" customHeight="1">
      <c r="A308" s="122">
        <v>45002.0</v>
      </c>
      <c r="B308" s="129" t="s">
        <v>819</v>
      </c>
      <c r="C308" s="130" t="s">
        <v>533</v>
      </c>
      <c r="D308" s="46" t="s">
        <v>73</v>
      </c>
      <c r="E308" s="132" t="s">
        <v>26</v>
      </c>
      <c r="F308" s="10">
        <v>-39.98</v>
      </c>
      <c r="G308" s="49" t="s">
        <v>172</v>
      </c>
      <c r="H308" s="62"/>
    </row>
    <row r="309" ht="15.75" hidden="1" customHeight="1">
      <c r="A309" s="122">
        <v>45003.0</v>
      </c>
      <c r="B309" s="129" t="s">
        <v>819</v>
      </c>
      <c r="C309" s="130" t="s">
        <v>939</v>
      </c>
      <c r="D309" s="46" t="s">
        <v>73</v>
      </c>
      <c r="E309" s="132" t="s">
        <v>26</v>
      </c>
      <c r="F309" s="10">
        <v>-41.99</v>
      </c>
      <c r="G309" s="49" t="s">
        <v>172</v>
      </c>
      <c r="H309" s="62"/>
    </row>
    <row r="310" ht="15.75" hidden="1" customHeight="1">
      <c r="A310" s="122">
        <v>45003.0</v>
      </c>
      <c r="B310" s="129" t="s">
        <v>819</v>
      </c>
      <c r="C310" s="130" t="s">
        <v>940</v>
      </c>
      <c r="D310" s="46" t="s">
        <v>73</v>
      </c>
      <c r="E310" s="132" t="s">
        <v>26</v>
      </c>
      <c r="F310" s="10">
        <v>-54.45</v>
      </c>
      <c r="G310" s="49" t="s">
        <v>172</v>
      </c>
      <c r="H310" s="62"/>
    </row>
    <row r="311" ht="15.75" hidden="1" customHeight="1">
      <c r="A311" s="122">
        <v>45003.0</v>
      </c>
      <c r="B311" s="129" t="s">
        <v>819</v>
      </c>
      <c r="C311" s="28" t="s">
        <v>135</v>
      </c>
      <c r="D311" s="46" t="s">
        <v>73</v>
      </c>
      <c r="E311" s="132" t="s">
        <v>26</v>
      </c>
      <c r="F311" s="10">
        <v>-25.98</v>
      </c>
      <c r="G311" s="49" t="s">
        <v>172</v>
      </c>
      <c r="H311" s="62"/>
    </row>
    <row r="312" ht="15.75" hidden="1" customHeight="1">
      <c r="A312" s="122">
        <v>45004.0</v>
      </c>
      <c r="B312" s="129" t="s">
        <v>819</v>
      </c>
      <c r="C312" s="130" t="s">
        <v>162</v>
      </c>
      <c r="D312" s="46" t="s">
        <v>73</v>
      </c>
      <c r="E312" s="132" t="s">
        <v>26</v>
      </c>
      <c r="F312" s="10">
        <v>-29.98</v>
      </c>
      <c r="G312" s="49" t="s">
        <v>172</v>
      </c>
      <c r="H312" s="62"/>
    </row>
    <row r="313" ht="15.75" hidden="1" customHeight="1">
      <c r="A313" s="122">
        <v>45006.0</v>
      </c>
      <c r="B313" s="129" t="s">
        <v>819</v>
      </c>
      <c r="C313" s="130" t="s">
        <v>941</v>
      </c>
      <c r="D313" s="46" t="s">
        <v>73</v>
      </c>
      <c r="E313" s="132" t="s">
        <v>26</v>
      </c>
      <c r="F313" s="10">
        <v>-69.9</v>
      </c>
      <c r="G313" s="49" t="s">
        <v>172</v>
      </c>
      <c r="H313" s="62"/>
    </row>
    <row r="314" ht="15.75" hidden="1" customHeight="1">
      <c r="A314" s="122">
        <v>45006.0</v>
      </c>
      <c r="B314" s="129" t="s">
        <v>819</v>
      </c>
      <c r="C314" s="130" t="s">
        <v>942</v>
      </c>
      <c r="D314" s="46" t="s">
        <v>73</v>
      </c>
      <c r="E314" s="132" t="s">
        <v>26</v>
      </c>
      <c r="F314" s="10">
        <v>-45.99</v>
      </c>
      <c r="G314" s="49" t="s">
        <v>172</v>
      </c>
      <c r="H314" s="62"/>
    </row>
    <row r="315" ht="15.75" hidden="1" customHeight="1">
      <c r="A315" s="122">
        <v>45006.0</v>
      </c>
      <c r="B315" s="129" t="s">
        <v>819</v>
      </c>
      <c r="C315" s="130" t="s">
        <v>27</v>
      </c>
      <c r="D315" s="46" t="s">
        <v>73</v>
      </c>
      <c r="E315" s="132" t="s">
        <v>26</v>
      </c>
      <c r="F315" s="10">
        <v>-43.98</v>
      </c>
      <c r="G315" s="49" t="s">
        <v>172</v>
      </c>
      <c r="H315" s="62"/>
    </row>
    <row r="316" ht="15.75" hidden="1" customHeight="1">
      <c r="A316" s="122">
        <v>45006.0</v>
      </c>
      <c r="B316" s="129" t="s">
        <v>819</v>
      </c>
      <c r="C316" s="130" t="s">
        <v>943</v>
      </c>
      <c r="D316" s="46" t="s">
        <v>73</v>
      </c>
      <c r="E316" s="132" t="s">
        <v>26</v>
      </c>
      <c r="F316" s="10">
        <v>-8.59</v>
      </c>
      <c r="G316" s="49" t="s">
        <v>172</v>
      </c>
      <c r="H316" s="62"/>
    </row>
    <row r="317" ht="15.75" hidden="1" customHeight="1">
      <c r="A317" s="122">
        <v>45006.0</v>
      </c>
      <c r="B317" s="129" t="s">
        <v>819</v>
      </c>
      <c r="C317" s="130" t="s">
        <v>24</v>
      </c>
      <c r="D317" s="46" t="s">
        <v>73</v>
      </c>
      <c r="E317" s="132" t="s">
        <v>26</v>
      </c>
      <c r="F317" s="10">
        <v>-13.65</v>
      </c>
      <c r="G317" s="49" t="s">
        <v>172</v>
      </c>
      <c r="H317" s="62"/>
    </row>
    <row r="318" ht="15.75" hidden="1" customHeight="1">
      <c r="A318" s="122">
        <v>45006.0</v>
      </c>
      <c r="B318" s="129" t="s">
        <v>819</v>
      </c>
      <c r="C318" s="130" t="s">
        <v>24</v>
      </c>
      <c r="D318" s="46" t="s">
        <v>73</v>
      </c>
      <c r="E318" s="132" t="s">
        <v>26</v>
      </c>
      <c r="F318" s="10">
        <v>-6.0</v>
      </c>
      <c r="G318" s="49" t="s">
        <v>172</v>
      </c>
      <c r="H318" s="62"/>
    </row>
    <row r="319" ht="15.75" hidden="1" customHeight="1">
      <c r="A319" s="122">
        <v>45006.0</v>
      </c>
      <c r="B319" s="129" t="s">
        <v>819</v>
      </c>
      <c r="C319" s="130" t="s">
        <v>187</v>
      </c>
      <c r="D319" s="46" t="s">
        <v>73</v>
      </c>
      <c r="E319" s="132" t="s">
        <v>26</v>
      </c>
      <c r="F319" s="10">
        <v>-17.97</v>
      </c>
      <c r="G319" s="49" t="s">
        <v>172</v>
      </c>
      <c r="H319" s="62"/>
    </row>
    <row r="320" ht="15.75" hidden="1" customHeight="1">
      <c r="A320" s="122">
        <v>45006.0</v>
      </c>
      <c r="B320" s="129" t="s">
        <v>819</v>
      </c>
      <c r="C320" s="130" t="s">
        <v>187</v>
      </c>
      <c r="D320" s="46" t="s">
        <v>73</v>
      </c>
      <c r="E320" s="132" t="s">
        <v>26</v>
      </c>
      <c r="F320" s="10">
        <v>-11.1</v>
      </c>
      <c r="G320" s="49" t="s">
        <v>172</v>
      </c>
      <c r="H320" s="62"/>
    </row>
    <row r="321" ht="15.75" hidden="1" customHeight="1">
      <c r="A321" s="122">
        <v>45006.0</v>
      </c>
      <c r="B321" s="129" t="s">
        <v>819</v>
      </c>
      <c r="C321" s="130" t="s">
        <v>273</v>
      </c>
      <c r="D321" s="46" t="s">
        <v>73</v>
      </c>
      <c r="E321" s="132" t="s">
        <v>26</v>
      </c>
      <c r="F321" s="10">
        <v>-30.12</v>
      </c>
      <c r="G321" s="49" t="s">
        <v>172</v>
      </c>
      <c r="H321" s="62"/>
    </row>
    <row r="322" ht="15.75" hidden="1" customHeight="1">
      <c r="A322" s="122">
        <v>45007.0</v>
      </c>
      <c r="B322" s="129" t="s">
        <v>819</v>
      </c>
      <c r="C322" s="130" t="s">
        <v>944</v>
      </c>
      <c r="D322" s="46" t="s">
        <v>73</v>
      </c>
      <c r="E322" s="132" t="s">
        <v>26</v>
      </c>
      <c r="F322" s="10">
        <v>-3.0</v>
      </c>
      <c r="G322" s="49" t="s">
        <v>172</v>
      </c>
      <c r="H322" s="62"/>
    </row>
    <row r="323" ht="15.75" hidden="1" customHeight="1">
      <c r="A323" s="122">
        <v>45007.0</v>
      </c>
      <c r="B323" s="129" t="s">
        <v>819</v>
      </c>
      <c r="C323" s="130" t="s">
        <v>945</v>
      </c>
      <c r="D323" s="46" t="s">
        <v>73</v>
      </c>
      <c r="E323" s="132" t="s">
        <v>26</v>
      </c>
      <c r="F323" s="10">
        <v>-53.98</v>
      </c>
      <c r="G323" s="49" t="s">
        <v>172</v>
      </c>
      <c r="H323" s="62"/>
    </row>
    <row r="324" ht="15.75" hidden="1" customHeight="1">
      <c r="A324" s="122">
        <v>45008.0</v>
      </c>
      <c r="B324" s="129" t="s">
        <v>819</v>
      </c>
      <c r="C324" s="130" t="s">
        <v>946</v>
      </c>
      <c r="D324" s="46" t="s">
        <v>73</v>
      </c>
      <c r="E324" s="132" t="s">
        <v>26</v>
      </c>
      <c r="F324" s="10">
        <v>-159.44</v>
      </c>
      <c r="G324" s="49" t="s">
        <v>172</v>
      </c>
      <c r="H324" s="62"/>
    </row>
    <row r="325" ht="15.75" hidden="1" customHeight="1">
      <c r="A325" s="122">
        <v>45008.0</v>
      </c>
      <c r="B325" s="129" t="s">
        <v>819</v>
      </c>
      <c r="C325" s="130" t="s">
        <v>940</v>
      </c>
      <c r="D325" s="46" t="s">
        <v>73</v>
      </c>
      <c r="E325" s="132" t="s">
        <v>26</v>
      </c>
      <c r="F325" s="10">
        <v>-106.78</v>
      </c>
      <c r="G325" s="49" t="s">
        <v>172</v>
      </c>
      <c r="H325" s="62"/>
    </row>
    <row r="326" ht="15.75" hidden="1" customHeight="1">
      <c r="A326" s="122">
        <v>45011.0</v>
      </c>
      <c r="B326" s="129" t="s">
        <v>819</v>
      </c>
      <c r="C326" s="130" t="s">
        <v>27</v>
      </c>
      <c r="D326" s="46" t="s">
        <v>73</v>
      </c>
      <c r="E326" s="132" t="s">
        <v>26</v>
      </c>
      <c r="F326" s="10">
        <v>-12.99</v>
      </c>
      <c r="G326" s="49" t="s">
        <v>172</v>
      </c>
      <c r="H326" s="62"/>
    </row>
    <row r="327" ht="15.75" hidden="1" customHeight="1">
      <c r="A327" s="122">
        <v>45011.0</v>
      </c>
      <c r="B327" s="129" t="s">
        <v>819</v>
      </c>
      <c r="C327" s="130" t="s">
        <v>946</v>
      </c>
      <c r="D327" s="46" t="s">
        <v>73</v>
      </c>
      <c r="E327" s="132" t="s">
        <v>26</v>
      </c>
      <c r="F327" s="10">
        <v>-54.04</v>
      </c>
      <c r="G327" s="49" t="s">
        <v>172</v>
      </c>
      <c r="H327" s="62"/>
    </row>
    <row r="328" ht="15.75" hidden="1" customHeight="1">
      <c r="A328" s="122">
        <v>45012.0</v>
      </c>
      <c r="B328" s="129" t="s">
        <v>819</v>
      </c>
      <c r="C328" s="130" t="s">
        <v>455</v>
      </c>
      <c r="D328" s="130" t="s">
        <v>9</v>
      </c>
      <c r="E328" s="130" t="s">
        <v>41</v>
      </c>
      <c r="F328" s="10">
        <v>-4.3</v>
      </c>
      <c r="G328" s="49" t="s">
        <v>172</v>
      </c>
      <c r="H328" s="62"/>
    </row>
    <row r="329" ht="15.75" hidden="1" customHeight="1">
      <c r="A329" s="122">
        <v>45013.0</v>
      </c>
      <c r="B329" s="129" t="s">
        <v>819</v>
      </c>
      <c r="C329" s="130" t="s">
        <v>947</v>
      </c>
      <c r="D329" s="46" t="s">
        <v>73</v>
      </c>
      <c r="E329" s="132" t="s">
        <v>26</v>
      </c>
      <c r="F329" s="10">
        <v>-43.0</v>
      </c>
      <c r="G329" s="49" t="s">
        <v>172</v>
      </c>
      <c r="H329" s="62"/>
    </row>
    <row r="330" ht="15.75" hidden="1" customHeight="1">
      <c r="A330" s="122">
        <v>45014.0</v>
      </c>
      <c r="B330" s="129" t="s">
        <v>819</v>
      </c>
      <c r="C330" s="130" t="s">
        <v>948</v>
      </c>
      <c r="D330" s="46" t="s">
        <v>73</v>
      </c>
      <c r="E330" s="132" t="s">
        <v>26</v>
      </c>
      <c r="F330" s="10">
        <v>-13.0</v>
      </c>
      <c r="G330" s="49" t="s">
        <v>172</v>
      </c>
      <c r="H330" s="62"/>
    </row>
    <row r="331" ht="15.75" hidden="1" customHeight="1">
      <c r="A331" s="122">
        <v>45016.0</v>
      </c>
      <c r="B331" s="129" t="s">
        <v>819</v>
      </c>
      <c r="C331" s="130" t="s">
        <v>273</v>
      </c>
      <c r="D331" s="46" t="s">
        <v>73</v>
      </c>
      <c r="E331" s="132" t="s">
        <v>26</v>
      </c>
      <c r="F331" s="10">
        <v>-71.91</v>
      </c>
      <c r="G331" s="49" t="s">
        <v>172</v>
      </c>
      <c r="H331" s="62"/>
    </row>
    <row r="332" ht="15.75" hidden="1" customHeight="1">
      <c r="A332" s="122">
        <v>45017.0</v>
      </c>
      <c r="B332" s="129" t="s">
        <v>819</v>
      </c>
      <c r="C332" s="130" t="s">
        <v>14</v>
      </c>
      <c r="D332" s="46" t="s">
        <v>73</v>
      </c>
      <c r="E332" s="132" t="s">
        <v>26</v>
      </c>
      <c r="F332" s="10">
        <v>-6.8</v>
      </c>
      <c r="G332" s="49" t="s">
        <v>172</v>
      </c>
      <c r="H332" s="62"/>
    </row>
    <row r="333" ht="15.75" hidden="1" customHeight="1">
      <c r="A333" s="122">
        <v>45017.0</v>
      </c>
      <c r="B333" s="129" t="s">
        <v>819</v>
      </c>
      <c r="C333" s="130" t="s">
        <v>949</v>
      </c>
      <c r="D333" s="46" t="s">
        <v>73</v>
      </c>
      <c r="E333" s="132" t="s">
        <v>26</v>
      </c>
      <c r="F333" s="10">
        <v>-150.0</v>
      </c>
      <c r="G333" s="49" t="s">
        <v>172</v>
      </c>
      <c r="H333" s="62"/>
    </row>
    <row r="334" ht="15.75" hidden="1" customHeight="1">
      <c r="A334" s="122">
        <v>45017.0</v>
      </c>
      <c r="B334" s="129" t="s">
        <v>819</v>
      </c>
      <c r="C334" s="130" t="s">
        <v>950</v>
      </c>
      <c r="D334" s="46" t="s">
        <v>73</v>
      </c>
      <c r="E334" s="132" t="s">
        <v>26</v>
      </c>
      <c r="F334" s="10">
        <v>-24.0</v>
      </c>
      <c r="G334" s="49" t="s">
        <v>172</v>
      </c>
      <c r="H334" s="62"/>
    </row>
    <row r="335" ht="15.75" hidden="1" customHeight="1">
      <c r="A335" s="122">
        <v>45017.0</v>
      </c>
      <c r="B335" s="129" t="s">
        <v>819</v>
      </c>
      <c r="C335" s="130" t="s">
        <v>27</v>
      </c>
      <c r="D335" s="46" t="s">
        <v>73</v>
      </c>
      <c r="E335" s="132" t="s">
        <v>26</v>
      </c>
      <c r="F335" s="10">
        <v>-11.99</v>
      </c>
      <c r="G335" s="49" t="s">
        <v>172</v>
      </c>
      <c r="H335" s="62"/>
    </row>
    <row r="336" ht="15.75" hidden="1" customHeight="1">
      <c r="A336" s="122">
        <v>45017.0</v>
      </c>
      <c r="B336" s="129" t="s">
        <v>819</v>
      </c>
      <c r="C336" s="130" t="s">
        <v>951</v>
      </c>
      <c r="D336" s="46" t="s">
        <v>73</v>
      </c>
      <c r="E336" s="132" t="s">
        <v>26</v>
      </c>
      <c r="F336" s="10">
        <v>-60.0</v>
      </c>
      <c r="G336" s="49" t="s">
        <v>172</v>
      </c>
      <c r="H336" s="62"/>
    </row>
    <row r="337" ht="15.75" hidden="1" customHeight="1">
      <c r="A337" s="122">
        <v>45017.0</v>
      </c>
      <c r="B337" s="129" t="s">
        <v>819</v>
      </c>
      <c r="C337" s="130" t="s">
        <v>952</v>
      </c>
      <c r="D337" s="46" t="s">
        <v>73</v>
      </c>
      <c r="E337" s="132" t="s">
        <v>26</v>
      </c>
      <c r="F337" s="10">
        <v>-76.83</v>
      </c>
      <c r="G337" s="49" t="s">
        <v>172</v>
      </c>
      <c r="H337" s="62"/>
    </row>
    <row r="338" ht="15.75" hidden="1" customHeight="1">
      <c r="A338" s="122">
        <v>45017.0</v>
      </c>
      <c r="B338" s="129" t="s">
        <v>819</v>
      </c>
      <c r="C338" s="130" t="s">
        <v>952</v>
      </c>
      <c r="D338" s="46" t="s">
        <v>73</v>
      </c>
      <c r="E338" s="132" t="s">
        <v>26</v>
      </c>
      <c r="F338" s="10">
        <v>-9.63</v>
      </c>
      <c r="G338" s="49" t="s">
        <v>172</v>
      </c>
      <c r="H338" s="62"/>
    </row>
    <row r="339" ht="15.75" hidden="1" customHeight="1">
      <c r="A339" s="122">
        <v>45017.0</v>
      </c>
      <c r="B339" s="129" t="s">
        <v>819</v>
      </c>
      <c r="C339" s="130" t="s">
        <v>953</v>
      </c>
      <c r="D339" s="46" t="s">
        <v>73</v>
      </c>
      <c r="E339" s="132" t="s">
        <v>26</v>
      </c>
      <c r="F339" s="10">
        <v>-20.0</v>
      </c>
      <c r="G339" s="49" t="s">
        <v>172</v>
      </c>
      <c r="H339" s="62"/>
    </row>
    <row r="340" ht="15.75" hidden="1" customHeight="1">
      <c r="A340" s="122">
        <v>45017.0</v>
      </c>
      <c r="B340" s="129" t="s">
        <v>819</v>
      </c>
      <c r="C340" s="130" t="s">
        <v>14</v>
      </c>
      <c r="D340" s="46" t="s">
        <v>73</v>
      </c>
      <c r="E340" s="132" t="s">
        <v>26</v>
      </c>
      <c r="F340" s="10">
        <v>-11.88</v>
      </c>
      <c r="G340" s="49" t="s">
        <v>172</v>
      </c>
      <c r="H340" s="62"/>
    </row>
    <row r="341" ht="15.75" hidden="1" customHeight="1">
      <c r="A341" s="122">
        <v>45019.0</v>
      </c>
      <c r="B341" s="129" t="s">
        <v>819</v>
      </c>
      <c r="C341" s="28" t="s">
        <v>135</v>
      </c>
      <c r="D341" s="46" t="s">
        <v>73</v>
      </c>
      <c r="E341" s="132" t="s">
        <v>26</v>
      </c>
      <c r="F341" s="10">
        <v>-15.52</v>
      </c>
      <c r="G341" s="49" t="s">
        <v>172</v>
      </c>
      <c r="H341" s="62"/>
    </row>
    <row r="342" ht="15.75" hidden="1" customHeight="1">
      <c r="A342" s="76">
        <v>44657.0</v>
      </c>
      <c r="B342" s="129" t="s">
        <v>819</v>
      </c>
      <c r="C342" s="129" t="s">
        <v>15</v>
      </c>
      <c r="D342" s="32" t="s">
        <v>51</v>
      </c>
      <c r="E342" s="109" t="s">
        <v>17</v>
      </c>
      <c r="F342" s="32">
        <v>1239.73</v>
      </c>
      <c r="G342" s="32" t="s">
        <v>172</v>
      </c>
      <c r="H342" s="62"/>
    </row>
    <row r="343" ht="15.75" hidden="1" customHeight="1">
      <c r="A343" s="76">
        <v>44658.0</v>
      </c>
      <c r="B343" s="129" t="s">
        <v>819</v>
      </c>
      <c r="C343" s="129" t="s">
        <v>15</v>
      </c>
      <c r="D343" s="32" t="s">
        <v>51</v>
      </c>
      <c r="E343" s="109" t="s">
        <v>17</v>
      </c>
      <c r="F343" s="32">
        <v>156.12</v>
      </c>
      <c r="G343" s="32" t="s">
        <v>172</v>
      </c>
      <c r="H343" s="62"/>
    </row>
    <row r="344" ht="15.75" hidden="1" customHeight="1">
      <c r="A344" s="76">
        <v>44661.0</v>
      </c>
      <c r="B344" s="129" t="s">
        <v>819</v>
      </c>
      <c r="C344" s="129" t="s">
        <v>15</v>
      </c>
      <c r="D344" s="32" t="s">
        <v>51</v>
      </c>
      <c r="E344" s="109" t="s">
        <v>17</v>
      </c>
      <c r="F344" s="32">
        <v>900.0</v>
      </c>
      <c r="G344" s="32" t="s">
        <v>172</v>
      </c>
      <c r="H344" s="62"/>
    </row>
    <row r="345" ht="15.75" hidden="1" customHeight="1">
      <c r="A345" s="25">
        <v>44664.0</v>
      </c>
      <c r="B345" s="129" t="s">
        <v>819</v>
      </c>
      <c r="C345" s="129" t="s">
        <v>15</v>
      </c>
      <c r="D345" s="129" t="s">
        <v>16</v>
      </c>
      <c r="E345" s="109" t="s">
        <v>17</v>
      </c>
      <c r="F345" s="103">
        <f> SUM( INDIRECT("$G"&amp;MATCH($G345, $G$1:$G1794, 0)) : INDIRECT("$F"&amp;ROW() - 1) ) * -1</f>
        <v>1000</v>
      </c>
      <c r="G345" s="49" t="s">
        <v>172</v>
      </c>
      <c r="H345" s="64"/>
    </row>
    <row r="346" ht="15.75" hidden="1" customHeight="1">
      <c r="A346" s="15"/>
      <c r="B346" s="15"/>
      <c r="C346" s="15"/>
      <c r="D346" s="15"/>
      <c r="E346" s="15"/>
      <c r="F346" s="15"/>
      <c r="G346" s="15"/>
    </row>
    <row r="347" ht="15.75" hidden="1" customHeight="1">
      <c r="A347" s="16"/>
      <c r="B347" s="16"/>
      <c r="C347" s="16"/>
      <c r="D347" s="16"/>
      <c r="E347" s="16"/>
      <c r="F347" s="16"/>
      <c r="G347" s="16"/>
    </row>
    <row r="348" ht="15.75" hidden="1" customHeight="1">
      <c r="A348" s="17"/>
      <c r="B348" s="17"/>
      <c r="C348" s="17"/>
      <c r="D348" s="17"/>
      <c r="E348" s="17"/>
      <c r="F348" s="17"/>
      <c r="G348" s="17"/>
    </row>
    <row r="349" ht="15.75" hidden="1" customHeight="1">
      <c r="A349" s="122">
        <v>45022.0</v>
      </c>
      <c r="B349" s="129" t="s">
        <v>819</v>
      </c>
      <c r="C349" s="130" t="s">
        <v>954</v>
      </c>
      <c r="D349" s="46" t="s">
        <v>73</v>
      </c>
      <c r="E349" s="130" t="s">
        <v>26</v>
      </c>
      <c r="F349" s="102">
        <v>-96.7</v>
      </c>
      <c r="G349" s="49" t="s">
        <v>183</v>
      </c>
      <c r="H349" s="131" t="s">
        <v>67</v>
      </c>
    </row>
    <row r="350" ht="15.75" hidden="1" customHeight="1">
      <c r="A350" s="122">
        <v>45022.0</v>
      </c>
      <c r="B350" s="129" t="s">
        <v>819</v>
      </c>
      <c r="C350" s="130" t="s">
        <v>955</v>
      </c>
      <c r="D350" s="46" t="s">
        <v>73</v>
      </c>
      <c r="E350" s="130" t="s">
        <v>26</v>
      </c>
      <c r="F350" s="102">
        <v>-94.71</v>
      </c>
      <c r="G350" s="49" t="s">
        <v>183</v>
      </c>
      <c r="H350" s="62"/>
    </row>
    <row r="351" ht="15.75" hidden="1" customHeight="1">
      <c r="A351" s="76">
        <v>44657.0</v>
      </c>
      <c r="B351" s="129" t="s">
        <v>819</v>
      </c>
      <c r="C351" s="130" t="s">
        <v>14</v>
      </c>
      <c r="D351" s="46" t="s">
        <v>73</v>
      </c>
      <c r="E351" s="130" t="s">
        <v>26</v>
      </c>
      <c r="F351" s="102">
        <v>-5.7</v>
      </c>
      <c r="G351" s="49" t="s">
        <v>183</v>
      </c>
      <c r="H351" s="62"/>
    </row>
    <row r="352" ht="15.75" hidden="1" customHeight="1">
      <c r="A352" s="76">
        <v>44657.0</v>
      </c>
      <c r="B352" s="129" t="s">
        <v>819</v>
      </c>
      <c r="C352" s="130" t="s">
        <v>956</v>
      </c>
      <c r="D352" s="46" t="s">
        <v>73</v>
      </c>
      <c r="E352" s="130" t="s">
        <v>26</v>
      </c>
      <c r="F352" s="102">
        <v>-20.39</v>
      </c>
      <c r="G352" s="49" t="s">
        <v>183</v>
      </c>
      <c r="H352" s="62"/>
    </row>
    <row r="353" ht="15.75" hidden="1" customHeight="1">
      <c r="A353" s="76">
        <v>44657.0</v>
      </c>
      <c r="B353" s="129" t="s">
        <v>819</v>
      </c>
      <c r="C353" s="130" t="s">
        <v>14</v>
      </c>
      <c r="D353" s="46" t="s">
        <v>73</v>
      </c>
      <c r="E353" s="130" t="s">
        <v>26</v>
      </c>
      <c r="F353" s="102">
        <v>-7.8</v>
      </c>
      <c r="G353" s="49" t="s">
        <v>183</v>
      </c>
      <c r="H353" s="62"/>
    </row>
    <row r="354" ht="15.75" hidden="1" customHeight="1">
      <c r="A354" s="76">
        <v>44657.0</v>
      </c>
      <c r="B354" s="129" t="s">
        <v>819</v>
      </c>
      <c r="C354" s="130" t="s">
        <v>957</v>
      </c>
      <c r="D354" s="46" t="s">
        <v>73</v>
      </c>
      <c r="E354" s="130" t="s">
        <v>26</v>
      </c>
      <c r="F354" s="102">
        <v>-184.45</v>
      </c>
      <c r="G354" s="49" t="s">
        <v>183</v>
      </c>
      <c r="H354" s="62"/>
    </row>
    <row r="355" ht="15.75" hidden="1" customHeight="1">
      <c r="A355" s="76">
        <v>44657.0</v>
      </c>
      <c r="B355" s="129" t="s">
        <v>819</v>
      </c>
      <c r="C355" s="130" t="s">
        <v>958</v>
      </c>
      <c r="D355" s="46" t="s">
        <v>73</v>
      </c>
      <c r="E355" s="130" t="s">
        <v>26</v>
      </c>
      <c r="F355" s="102">
        <v>-20.94</v>
      </c>
      <c r="G355" s="49" t="s">
        <v>183</v>
      </c>
      <c r="H355" s="62"/>
    </row>
    <row r="356" ht="15.75" hidden="1" customHeight="1">
      <c r="A356" s="76">
        <v>44657.0</v>
      </c>
      <c r="B356" s="129" t="s">
        <v>819</v>
      </c>
      <c r="C356" s="130" t="s">
        <v>161</v>
      </c>
      <c r="D356" s="46" t="s">
        <v>73</v>
      </c>
      <c r="E356" s="130" t="s">
        <v>26</v>
      </c>
      <c r="F356" s="102">
        <v>-30.93</v>
      </c>
      <c r="G356" s="49" t="s">
        <v>183</v>
      </c>
      <c r="H356" s="62"/>
    </row>
    <row r="357" ht="15.75" hidden="1" customHeight="1">
      <c r="A357" s="76">
        <v>44657.0</v>
      </c>
      <c r="B357" s="129" t="s">
        <v>819</v>
      </c>
      <c r="C357" s="130" t="s">
        <v>959</v>
      </c>
      <c r="D357" s="46" t="s">
        <v>73</v>
      </c>
      <c r="E357" s="130" t="s">
        <v>26</v>
      </c>
      <c r="F357" s="102">
        <v>-69.5</v>
      </c>
      <c r="G357" s="49" t="s">
        <v>183</v>
      </c>
      <c r="H357" s="62"/>
    </row>
    <row r="358" ht="15.75" hidden="1" customHeight="1">
      <c r="A358" s="76">
        <v>44657.0</v>
      </c>
      <c r="B358" s="129" t="s">
        <v>819</v>
      </c>
      <c r="C358" s="130" t="s">
        <v>960</v>
      </c>
      <c r="D358" s="46" t="s">
        <v>73</v>
      </c>
      <c r="E358" s="130" t="s">
        <v>26</v>
      </c>
      <c r="F358" s="102">
        <v>-38.0</v>
      </c>
      <c r="G358" s="49" t="s">
        <v>183</v>
      </c>
      <c r="H358" s="62"/>
    </row>
    <row r="359" ht="15.75" hidden="1" customHeight="1">
      <c r="A359" s="76">
        <v>44658.0</v>
      </c>
      <c r="B359" s="129" t="s">
        <v>819</v>
      </c>
      <c r="C359" s="130" t="s">
        <v>961</v>
      </c>
      <c r="D359" s="46" t="s">
        <v>73</v>
      </c>
      <c r="E359" s="130" t="s">
        <v>26</v>
      </c>
      <c r="F359" s="102">
        <v>-69.66</v>
      </c>
      <c r="G359" s="49" t="s">
        <v>183</v>
      </c>
      <c r="H359" s="62"/>
    </row>
    <row r="360" ht="15.75" hidden="1" customHeight="1">
      <c r="A360" s="122">
        <v>45023.0</v>
      </c>
      <c r="B360" s="129" t="s">
        <v>819</v>
      </c>
      <c r="C360" s="130" t="s">
        <v>962</v>
      </c>
      <c r="D360" s="46" t="s">
        <v>73</v>
      </c>
      <c r="E360" s="130" t="s">
        <v>26</v>
      </c>
      <c r="F360" s="102">
        <v>-662.67</v>
      </c>
      <c r="G360" s="49" t="s">
        <v>183</v>
      </c>
      <c r="H360" s="62"/>
    </row>
    <row r="361" ht="15.75" hidden="1" customHeight="1">
      <c r="A361" s="122">
        <v>45024.0</v>
      </c>
      <c r="B361" s="129" t="s">
        <v>819</v>
      </c>
      <c r="C361" s="130" t="s">
        <v>963</v>
      </c>
      <c r="D361" s="46" t="s">
        <v>73</v>
      </c>
      <c r="E361" s="130" t="s">
        <v>127</v>
      </c>
      <c r="F361" s="102">
        <v>-96.6</v>
      </c>
      <c r="G361" s="49" t="s">
        <v>183</v>
      </c>
      <c r="H361" s="62"/>
    </row>
    <row r="362" ht="15.75" hidden="1" customHeight="1">
      <c r="A362" s="122">
        <v>45024.0</v>
      </c>
      <c r="B362" s="129" t="s">
        <v>819</v>
      </c>
      <c r="C362" s="130" t="s">
        <v>964</v>
      </c>
      <c r="D362" s="46" t="s">
        <v>73</v>
      </c>
      <c r="E362" s="130" t="s">
        <v>26</v>
      </c>
      <c r="F362" s="102">
        <v>-63.4</v>
      </c>
      <c r="G362" s="49" t="s">
        <v>183</v>
      </c>
      <c r="H362" s="62"/>
    </row>
    <row r="363" ht="15.75" hidden="1" customHeight="1">
      <c r="A363" s="122">
        <v>45024.0</v>
      </c>
      <c r="B363" s="129" t="s">
        <v>819</v>
      </c>
      <c r="C363" s="130" t="s">
        <v>14</v>
      </c>
      <c r="D363" s="46" t="s">
        <v>73</v>
      </c>
      <c r="E363" s="130" t="s">
        <v>26</v>
      </c>
      <c r="F363" s="102">
        <v>-5.7</v>
      </c>
      <c r="G363" s="49" t="s">
        <v>183</v>
      </c>
      <c r="H363" s="62"/>
    </row>
    <row r="364" ht="15.75" hidden="1" customHeight="1">
      <c r="A364" s="27">
        <v>45026.0</v>
      </c>
      <c r="B364" s="129" t="s">
        <v>819</v>
      </c>
      <c r="C364" s="130" t="s">
        <v>965</v>
      </c>
      <c r="D364" s="46" t="s">
        <v>73</v>
      </c>
      <c r="E364" s="130" t="s">
        <v>26</v>
      </c>
      <c r="F364" s="102">
        <v>-86.5</v>
      </c>
      <c r="G364" s="49" t="s">
        <v>183</v>
      </c>
      <c r="H364" s="62"/>
    </row>
    <row r="365" ht="15.75" hidden="1" customHeight="1">
      <c r="A365" s="27">
        <v>45027.0</v>
      </c>
      <c r="B365" s="129" t="s">
        <v>819</v>
      </c>
      <c r="C365" s="130" t="s">
        <v>956</v>
      </c>
      <c r="D365" s="46" t="s">
        <v>73</v>
      </c>
      <c r="E365" s="130" t="s">
        <v>26</v>
      </c>
      <c r="F365" s="102">
        <v>-20.39</v>
      </c>
      <c r="G365" s="49" t="s">
        <v>183</v>
      </c>
      <c r="H365" s="62"/>
    </row>
    <row r="366" ht="15.75" hidden="1" customHeight="1">
      <c r="A366" s="122">
        <v>45028.0</v>
      </c>
      <c r="B366" s="129" t="s">
        <v>819</v>
      </c>
      <c r="C366" s="129" t="s">
        <v>846</v>
      </c>
      <c r="D366" s="129" t="s">
        <v>78</v>
      </c>
      <c r="E366" s="130" t="s">
        <v>10</v>
      </c>
      <c r="F366" s="102">
        <v>-26.64</v>
      </c>
      <c r="G366" s="49" t="s">
        <v>183</v>
      </c>
      <c r="H366" s="62"/>
    </row>
    <row r="367" ht="15.75" hidden="1" customHeight="1">
      <c r="A367" s="122">
        <v>45028.0</v>
      </c>
      <c r="B367" s="129" t="s">
        <v>819</v>
      </c>
      <c r="C367" s="130" t="s">
        <v>966</v>
      </c>
      <c r="D367" s="46" t="s">
        <v>73</v>
      </c>
      <c r="E367" s="130" t="s">
        <v>26</v>
      </c>
      <c r="F367" s="102">
        <v>-214.22</v>
      </c>
      <c r="G367" s="49" t="s">
        <v>183</v>
      </c>
      <c r="H367" s="62"/>
    </row>
    <row r="368" ht="15.75" hidden="1" customHeight="1">
      <c r="A368" s="122">
        <v>45028.0</v>
      </c>
      <c r="B368" s="129" t="s">
        <v>819</v>
      </c>
      <c r="C368" s="130" t="s">
        <v>967</v>
      </c>
      <c r="D368" s="46" t="s">
        <v>73</v>
      </c>
      <c r="E368" s="130" t="s">
        <v>26</v>
      </c>
      <c r="F368" s="10">
        <v>-23.0</v>
      </c>
      <c r="G368" s="49" t="s">
        <v>183</v>
      </c>
      <c r="H368" s="62"/>
    </row>
    <row r="369" ht="15.75" hidden="1" customHeight="1">
      <c r="A369" s="122">
        <v>45029.0</v>
      </c>
      <c r="B369" s="129" t="s">
        <v>819</v>
      </c>
      <c r="C369" s="130" t="s">
        <v>968</v>
      </c>
      <c r="D369" s="46" t="s">
        <v>73</v>
      </c>
      <c r="E369" s="130" t="s">
        <v>26</v>
      </c>
      <c r="F369" s="10">
        <v>-17.74</v>
      </c>
      <c r="G369" s="49" t="s">
        <v>183</v>
      </c>
      <c r="H369" s="62"/>
    </row>
    <row r="370" ht="15.75" hidden="1" customHeight="1">
      <c r="A370" s="122">
        <v>45029.0</v>
      </c>
      <c r="B370" s="129" t="s">
        <v>819</v>
      </c>
      <c r="C370" s="130" t="s">
        <v>27</v>
      </c>
      <c r="D370" s="46" t="s">
        <v>73</v>
      </c>
      <c r="E370" s="130" t="s">
        <v>26</v>
      </c>
      <c r="F370" s="10">
        <v>-25.98</v>
      </c>
      <c r="G370" s="49" t="s">
        <v>183</v>
      </c>
      <c r="H370" s="62"/>
    </row>
    <row r="371" ht="15.75" hidden="1" customHeight="1">
      <c r="A371" s="122">
        <v>45029.0</v>
      </c>
      <c r="B371" s="129" t="s">
        <v>819</v>
      </c>
      <c r="C371" s="130" t="s">
        <v>14</v>
      </c>
      <c r="D371" s="46" t="s">
        <v>73</v>
      </c>
      <c r="E371" s="130" t="s">
        <v>26</v>
      </c>
      <c r="F371" s="10">
        <v>-12.8</v>
      </c>
      <c r="G371" s="49" t="s">
        <v>183</v>
      </c>
      <c r="H371" s="62"/>
    </row>
    <row r="372" ht="15.75" hidden="1" customHeight="1">
      <c r="A372" s="122">
        <v>45029.0</v>
      </c>
      <c r="B372" s="129" t="s">
        <v>819</v>
      </c>
      <c r="C372" s="130" t="s">
        <v>969</v>
      </c>
      <c r="D372" s="46" t="s">
        <v>73</v>
      </c>
      <c r="E372" s="130" t="s">
        <v>26</v>
      </c>
      <c r="F372" s="10">
        <v>-76.46</v>
      </c>
      <c r="G372" s="49" t="s">
        <v>183</v>
      </c>
      <c r="H372" s="62"/>
    </row>
    <row r="373" ht="15.75" hidden="1" customHeight="1">
      <c r="A373" s="122">
        <v>45029.0</v>
      </c>
      <c r="B373" s="129" t="s">
        <v>819</v>
      </c>
      <c r="C373" s="130" t="s">
        <v>961</v>
      </c>
      <c r="D373" s="46" t="s">
        <v>73</v>
      </c>
      <c r="E373" s="130" t="s">
        <v>26</v>
      </c>
      <c r="F373" s="10">
        <v>-83.22</v>
      </c>
      <c r="G373" s="49" t="s">
        <v>183</v>
      </c>
      <c r="H373" s="62"/>
    </row>
    <row r="374" ht="15.75" hidden="1" customHeight="1">
      <c r="A374" s="122">
        <v>45029.0</v>
      </c>
      <c r="B374" s="129" t="s">
        <v>819</v>
      </c>
      <c r="C374" s="130" t="s">
        <v>967</v>
      </c>
      <c r="D374" s="46" t="s">
        <v>73</v>
      </c>
      <c r="E374" s="130" t="s">
        <v>26</v>
      </c>
      <c r="F374" s="10">
        <v>-23.0</v>
      </c>
      <c r="G374" s="49" t="s">
        <v>183</v>
      </c>
      <c r="H374" s="62"/>
    </row>
    <row r="375" ht="15.75" hidden="1" customHeight="1">
      <c r="A375" s="122">
        <v>45030.0</v>
      </c>
      <c r="B375" s="129" t="s">
        <v>819</v>
      </c>
      <c r="C375" s="130" t="s">
        <v>970</v>
      </c>
      <c r="D375" s="46" t="s">
        <v>73</v>
      </c>
      <c r="E375" s="132" t="s">
        <v>26</v>
      </c>
      <c r="F375" s="10">
        <v>-22.53</v>
      </c>
      <c r="G375" s="49" t="s">
        <v>183</v>
      </c>
      <c r="H375" s="62"/>
    </row>
    <row r="376" ht="15.75" hidden="1" customHeight="1">
      <c r="A376" s="122">
        <v>45030.0</v>
      </c>
      <c r="B376" s="129" t="s">
        <v>819</v>
      </c>
      <c r="C376" s="130" t="s">
        <v>14</v>
      </c>
      <c r="D376" s="46" t="s">
        <v>73</v>
      </c>
      <c r="E376" s="130" t="s">
        <v>26</v>
      </c>
      <c r="F376" s="10">
        <v>-5.7</v>
      </c>
      <c r="G376" s="49" t="s">
        <v>183</v>
      </c>
      <c r="H376" s="62"/>
    </row>
    <row r="377" ht="15.75" hidden="1" customHeight="1">
      <c r="A377" s="122">
        <v>45030.0</v>
      </c>
      <c r="B377" s="129" t="s">
        <v>819</v>
      </c>
      <c r="C377" s="130" t="s">
        <v>24</v>
      </c>
      <c r="D377" s="46" t="s">
        <v>73</v>
      </c>
      <c r="E377" s="132" t="s">
        <v>26</v>
      </c>
      <c r="F377" s="10">
        <v>-11.55</v>
      </c>
      <c r="G377" s="49" t="s">
        <v>183</v>
      </c>
      <c r="H377" s="62"/>
    </row>
    <row r="378" ht="15.75" hidden="1" customHeight="1">
      <c r="A378" s="122">
        <v>45030.0</v>
      </c>
      <c r="B378" s="129" t="s">
        <v>819</v>
      </c>
      <c r="C378" s="130" t="s">
        <v>14</v>
      </c>
      <c r="D378" s="46" t="s">
        <v>73</v>
      </c>
      <c r="E378" s="130" t="s">
        <v>26</v>
      </c>
      <c r="F378" s="10">
        <v>-5.7</v>
      </c>
      <c r="G378" s="49" t="s">
        <v>183</v>
      </c>
      <c r="H378" s="62"/>
    </row>
    <row r="379" ht="15.75" hidden="1" customHeight="1">
      <c r="A379" s="122">
        <v>45030.0</v>
      </c>
      <c r="B379" s="129" t="s">
        <v>819</v>
      </c>
      <c r="C379" s="130" t="s">
        <v>24</v>
      </c>
      <c r="D379" s="46" t="s">
        <v>73</v>
      </c>
      <c r="E379" s="132" t="s">
        <v>26</v>
      </c>
      <c r="F379" s="10">
        <v>-36.75</v>
      </c>
      <c r="G379" s="49" t="s">
        <v>183</v>
      </c>
      <c r="H379" s="62"/>
    </row>
    <row r="380" ht="15.75" hidden="1" customHeight="1">
      <c r="A380" s="122">
        <v>45030.0</v>
      </c>
      <c r="B380" s="129" t="s">
        <v>819</v>
      </c>
      <c r="C380" s="130" t="s">
        <v>971</v>
      </c>
      <c r="D380" s="46" t="s">
        <v>73</v>
      </c>
      <c r="E380" s="132" t="s">
        <v>26</v>
      </c>
      <c r="F380" s="10">
        <v>-320.0</v>
      </c>
      <c r="G380" s="49" t="s">
        <v>183</v>
      </c>
      <c r="H380" s="62"/>
    </row>
    <row r="381" ht="15.75" hidden="1" customHeight="1">
      <c r="A381" s="122">
        <v>45030.0</v>
      </c>
      <c r="B381" s="129" t="s">
        <v>819</v>
      </c>
      <c r="C381" s="130" t="s">
        <v>24</v>
      </c>
      <c r="D381" s="46" t="s">
        <v>73</v>
      </c>
      <c r="E381" s="132" t="s">
        <v>26</v>
      </c>
      <c r="F381" s="10">
        <v>-9.3</v>
      </c>
      <c r="G381" s="49" t="s">
        <v>183</v>
      </c>
      <c r="H381" s="62"/>
    </row>
    <row r="382" ht="15.75" hidden="1" customHeight="1">
      <c r="A382" s="122">
        <v>45031.0</v>
      </c>
      <c r="B382" s="129" t="s">
        <v>819</v>
      </c>
      <c r="C382" s="130" t="s">
        <v>972</v>
      </c>
      <c r="D382" s="46" t="s">
        <v>73</v>
      </c>
      <c r="E382" s="132" t="s">
        <v>26</v>
      </c>
      <c r="F382" s="10">
        <v>-19.99</v>
      </c>
      <c r="G382" s="49" t="s">
        <v>183</v>
      </c>
      <c r="H382" s="62"/>
    </row>
    <row r="383" ht="15.75" hidden="1" customHeight="1">
      <c r="A383" s="122">
        <v>45031.0</v>
      </c>
      <c r="B383" s="129" t="s">
        <v>819</v>
      </c>
      <c r="C383" s="130" t="s">
        <v>973</v>
      </c>
      <c r="D383" s="46" t="s">
        <v>73</v>
      </c>
      <c r="E383" s="132" t="s">
        <v>26</v>
      </c>
      <c r="F383" s="10">
        <v>-29.99</v>
      </c>
      <c r="G383" s="49" t="s">
        <v>183</v>
      </c>
      <c r="H383" s="62"/>
    </row>
    <row r="384" ht="15.75" hidden="1" customHeight="1">
      <c r="A384" s="122">
        <v>45031.0</v>
      </c>
      <c r="B384" s="129" t="s">
        <v>819</v>
      </c>
      <c r="C384" s="130" t="s">
        <v>24</v>
      </c>
      <c r="D384" s="46" t="s">
        <v>73</v>
      </c>
      <c r="E384" s="132" t="s">
        <v>26</v>
      </c>
      <c r="F384" s="10">
        <v>-6.0</v>
      </c>
      <c r="G384" s="49" t="s">
        <v>183</v>
      </c>
      <c r="H384" s="62"/>
    </row>
    <row r="385" ht="15.75" hidden="1" customHeight="1">
      <c r="A385" s="122">
        <v>45031.0</v>
      </c>
      <c r="B385" s="129" t="s">
        <v>819</v>
      </c>
      <c r="C385" s="130" t="s">
        <v>974</v>
      </c>
      <c r="D385" s="46" t="s">
        <v>73</v>
      </c>
      <c r="E385" s="132" t="s">
        <v>26</v>
      </c>
      <c r="F385" s="10">
        <v>-87.83</v>
      </c>
      <c r="G385" s="49" t="s">
        <v>183</v>
      </c>
      <c r="H385" s="62"/>
    </row>
    <row r="386" ht="15.75" hidden="1" customHeight="1">
      <c r="A386" s="122">
        <v>45033.0</v>
      </c>
      <c r="B386" s="129" t="s">
        <v>819</v>
      </c>
      <c r="C386" s="130" t="s">
        <v>975</v>
      </c>
      <c r="D386" s="46" t="s">
        <v>73</v>
      </c>
      <c r="E386" s="132" t="s">
        <v>26</v>
      </c>
      <c r="F386" s="10">
        <v>-65.0</v>
      </c>
      <c r="G386" s="49" t="s">
        <v>183</v>
      </c>
      <c r="H386" s="62"/>
    </row>
    <row r="387" ht="15.75" hidden="1" customHeight="1">
      <c r="A387" s="122">
        <v>45033.0</v>
      </c>
      <c r="B387" s="129" t="s">
        <v>819</v>
      </c>
      <c r="C387" s="130" t="s">
        <v>605</v>
      </c>
      <c r="D387" s="46" t="s">
        <v>73</v>
      </c>
      <c r="E387" s="132" t="s">
        <v>26</v>
      </c>
      <c r="F387" s="10">
        <v>-14.77</v>
      </c>
      <c r="G387" s="49" t="s">
        <v>183</v>
      </c>
      <c r="H387" s="62"/>
    </row>
    <row r="388" ht="15.75" hidden="1" customHeight="1">
      <c r="A388" s="122">
        <v>45033.0</v>
      </c>
      <c r="B388" s="129" t="s">
        <v>819</v>
      </c>
      <c r="C388" s="130" t="s">
        <v>976</v>
      </c>
      <c r="D388" s="46" t="s">
        <v>73</v>
      </c>
      <c r="E388" s="132" t="s">
        <v>26</v>
      </c>
      <c r="F388" s="10">
        <v>-115.49</v>
      </c>
      <c r="G388" s="49" t="s">
        <v>183</v>
      </c>
      <c r="H388" s="62"/>
    </row>
    <row r="389" ht="15.75" hidden="1" customHeight="1">
      <c r="A389" s="122">
        <v>45034.0</v>
      </c>
      <c r="B389" s="129" t="s">
        <v>819</v>
      </c>
      <c r="C389" s="130" t="s">
        <v>977</v>
      </c>
      <c r="D389" s="46" t="s">
        <v>73</v>
      </c>
      <c r="E389" s="132" t="s">
        <v>26</v>
      </c>
      <c r="F389" s="10">
        <v>-41.98</v>
      </c>
      <c r="G389" s="49" t="s">
        <v>183</v>
      </c>
      <c r="H389" s="62"/>
    </row>
    <row r="390" ht="15.75" hidden="1" customHeight="1">
      <c r="A390" s="122">
        <v>45034.0</v>
      </c>
      <c r="B390" s="129" t="s">
        <v>819</v>
      </c>
      <c r="C390" s="130" t="s">
        <v>978</v>
      </c>
      <c r="D390" s="46" t="s">
        <v>73</v>
      </c>
      <c r="E390" s="132" t="s">
        <v>26</v>
      </c>
      <c r="F390" s="10">
        <v>-54.45</v>
      </c>
      <c r="G390" s="49" t="s">
        <v>183</v>
      </c>
      <c r="H390" s="62"/>
    </row>
    <row r="391" ht="15.75" hidden="1" customHeight="1">
      <c r="A391" s="122">
        <v>45034.0</v>
      </c>
      <c r="B391" s="129" t="s">
        <v>819</v>
      </c>
      <c r="C391" s="130" t="s">
        <v>967</v>
      </c>
      <c r="D391" s="46" t="s">
        <v>73</v>
      </c>
      <c r="E391" s="132" t="s">
        <v>26</v>
      </c>
      <c r="F391" s="10">
        <v>-22.99</v>
      </c>
      <c r="G391" s="49" t="s">
        <v>183</v>
      </c>
      <c r="H391" s="62"/>
    </row>
    <row r="392" ht="15.75" hidden="1" customHeight="1">
      <c r="A392" s="122">
        <v>45035.0</v>
      </c>
      <c r="B392" s="129" t="s">
        <v>819</v>
      </c>
      <c r="C392" s="130" t="s">
        <v>174</v>
      </c>
      <c r="D392" s="46" t="s">
        <v>73</v>
      </c>
      <c r="E392" s="132" t="s">
        <v>26</v>
      </c>
      <c r="F392" s="10">
        <v>-29.96</v>
      </c>
      <c r="G392" s="49" t="s">
        <v>183</v>
      </c>
      <c r="H392" s="62"/>
    </row>
    <row r="393" ht="15.75" hidden="1" customHeight="1">
      <c r="A393" s="122">
        <v>45035.0</v>
      </c>
      <c r="B393" s="129" t="s">
        <v>819</v>
      </c>
      <c r="C393" s="130" t="s">
        <v>976</v>
      </c>
      <c r="D393" s="46" t="s">
        <v>73</v>
      </c>
      <c r="E393" s="132" t="s">
        <v>26</v>
      </c>
      <c r="F393" s="10">
        <v>-1.68</v>
      </c>
      <c r="G393" s="49" t="s">
        <v>183</v>
      </c>
      <c r="H393" s="62"/>
    </row>
    <row r="394" ht="15.75" hidden="1" customHeight="1">
      <c r="A394" s="122">
        <v>45036.0</v>
      </c>
      <c r="B394" s="129" t="s">
        <v>819</v>
      </c>
      <c r="C394" s="130" t="s">
        <v>952</v>
      </c>
      <c r="D394" s="46" t="s">
        <v>73</v>
      </c>
      <c r="E394" s="132" t="s">
        <v>26</v>
      </c>
      <c r="F394" s="10">
        <v>-54.54</v>
      </c>
      <c r="G394" s="49" t="s">
        <v>183</v>
      </c>
      <c r="H394" s="62"/>
    </row>
    <row r="395" ht="15.75" hidden="1" customHeight="1">
      <c r="A395" s="122">
        <v>45037.0</v>
      </c>
      <c r="B395" s="129" t="s">
        <v>819</v>
      </c>
      <c r="C395" s="130" t="s">
        <v>282</v>
      </c>
      <c r="D395" s="46" t="s">
        <v>73</v>
      </c>
      <c r="E395" s="132" t="s">
        <v>26</v>
      </c>
      <c r="F395" s="10">
        <v>-30.11</v>
      </c>
      <c r="G395" s="49" t="s">
        <v>183</v>
      </c>
      <c r="H395" s="62"/>
    </row>
    <row r="396" ht="15.75" hidden="1" customHeight="1">
      <c r="A396" s="122">
        <v>45039.0</v>
      </c>
      <c r="B396" s="129" t="s">
        <v>819</v>
      </c>
      <c r="C396" s="130" t="s">
        <v>978</v>
      </c>
      <c r="D396" s="46" t="s">
        <v>73</v>
      </c>
      <c r="E396" s="132" t="s">
        <v>26</v>
      </c>
      <c r="F396" s="10">
        <v>-106.78</v>
      </c>
      <c r="G396" s="49" t="s">
        <v>183</v>
      </c>
      <c r="H396" s="62"/>
    </row>
    <row r="397" ht="15.75" hidden="1" customHeight="1">
      <c r="A397" s="122">
        <v>45039.0</v>
      </c>
      <c r="B397" s="129" t="s">
        <v>819</v>
      </c>
      <c r="C397" s="130" t="s">
        <v>156</v>
      </c>
      <c r="D397" s="46" t="s">
        <v>73</v>
      </c>
      <c r="E397" s="132" t="s">
        <v>26</v>
      </c>
      <c r="F397" s="10">
        <v>-11.0</v>
      </c>
      <c r="G397" s="49" t="s">
        <v>183</v>
      </c>
      <c r="H397" s="62"/>
    </row>
    <row r="398" ht="15.75" hidden="1" customHeight="1">
      <c r="A398" s="122">
        <v>45041.0</v>
      </c>
      <c r="B398" s="129" t="s">
        <v>819</v>
      </c>
      <c r="C398" s="130" t="s">
        <v>976</v>
      </c>
      <c r="D398" s="46" t="s">
        <v>73</v>
      </c>
      <c r="E398" s="132" t="s">
        <v>26</v>
      </c>
      <c r="F398" s="10">
        <v>-6.3</v>
      </c>
      <c r="G398" s="49" t="s">
        <v>183</v>
      </c>
      <c r="H398" s="62"/>
    </row>
    <row r="399" ht="15.75" hidden="1" customHeight="1">
      <c r="A399" s="122">
        <v>45046.0</v>
      </c>
      <c r="B399" s="129" t="s">
        <v>819</v>
      </c>
      <c r="C399" s="130" t="s">
        <v>282</v>
      </c>
      <c r="D399" s="46" t="s">
        <v>73</v>
      </c>
      <c r="E399" s="132" t="s">
        <v>26</v>
      </c>
      <c r="F399" s="10">
        <v>-71.91</v>
      </c>
      <c r="G399" s="49" t="s">
        <v>183</v>
      </c>
      <c r="H399" s="62"/>
    </row>
    <row r="400" ht="15.75" hidden="1" customHeight="1">
      <c r="A400" s="122">
        <v>45055.0</v>
      </c>
      <c r="B400" s="129" t="s">
        <v>819</v>
      </c>
      <c r="C400" s="129" t="s">
        <v>15</v>
      </c>
      <c r="D400" s="130" t="s">
        <v>51</v>
      </c>
      <c r="E400" s="109" t="s">
        <v>17</v>
      </c>
      <c r="F400" s="103">
        <v>2020.0</v>
      </c>
      <c r="G400" s="49" t="s">
        <v>183</v>
      </c>
      <c r="H400" s="62"/>
    </row>
    <row r="401" ht="15.75" hidden="1" customHeight="1">
      <c r="A401" s="122">
        <v>45061.0</v>
      </c>
      <c r="B401" s="129" t="s">
        <v>819</v>
      </c>
      <c r="C401" s="129" t="s">
        <v>15</v>
      </c>
      <c r="D401" s="129" t="s">
        <v>16</v>
      </c>
      <c r="E401" s="109" t="s">
        <v>17</v>
      </c>
      <c r="F401" s="103">
        <f> SUM( INDIRECT("$G"&amp;MATCH($G401, $G$1:$G1794, 0)) : INDIRECT("$F"&amp;ROW() - 1) ) * -1</f>
        <v>1239.4</v>
      </c>
      <c r="G401" s="49" t="s">
        <v>183</v>
      </c>
      <c r="H401" s="64"/>
    </row>
    <row r="402" ht="15.75" hidden="1" customHeight="1">
      <c r="A402" s="15"/>
      <c r="B402" s="15"/>
      <c r="C402" s="15"/>
      <c r="D402" s="15"/>
      <c r="E402" s="15"/>
      <c r="F402" s="15"/>
      <c r="G402" s="15"/>
    </row>
    <row r="403" ht="15.75" hidden="1" customHeight="1">
      <c r="A403" s="16"/>
      <c r="B403" s="16"/>
      <c r="C403" s="16"/>
      <c r="D403" s="16"/>
      <c r="E403" s="16"/>
      <c r="F403" s="16"/>
      <c r="G403" s="16"/>
    </row>
    <row r="404" ht="15.75" hidden="1" customHeight="1">
      <c r="A404" s="17"/>
      <c r="B404" s="17"/>
      <c r="C404" s="17"/>
      <c r="D404" s="17"/>
      <c r="E404" s="17"/>
      <c r="F404" s="17"/>
      <c r="G404" s="17"/>
    </row>
    <row r="405" ht="15.75" hidden="1" customHeight="1">
      <c r="A405" s="122">
        <v>45052.0</v>
      </c>
      <c r="B405" s="129" t="s">
        <v>819</v>
      </c>
      <c r="C405" s="130" t="s">
        <v>979</v>
      </c>
      <c r="D405" s="46" t="s">
        <v>73</v>
      </c>
      <c r="E405" s="130" t="s">
        <v>26</v>
      </c>
      <c r="F405" s="102">
        <v>-96.7</v>
      </c>
      <c r="G405" s="49" t="s">
        <v>190</v>
      </c>
      <c r="H405" s="131" t="s">
        <v>82</v>
      </c>
    </row>
    <row r="406" ht="15.75" hidden="1" customHeight="1">
      <c r="A406" s="122">
        <v>45052.0</v>
      </c>
      <c r="B406" s="129" t="s">
        <v>819</v>
      </c>
      <c r="C406" s="130" t="s">
        <v>980</v>
      </c>
      <c r="D406" s="46" t="s">
        <v>73</v>
      </c>
      <c r="E406" s="130" t="s">
        <v>26</v>
      </c>
      <c r="F406" s="102">
        <v>-94.71</v>
      </c>
      <c r="G406" s="49" t="s">
        <v>190</v>
      </c>
      <c r="H406" s="62"/>
    </row>
    <row r="407" ht="15.75" hidden="1" customHeight="1">
      <c r="A407" s="122">
        <v>45052.0</v>
      </c>
      <c r="B407" s="129" t="s">
        <v>819</v>
      </c>
      <c r="C407" s="130" t="s">
        <v>981</v>
      </c>
      <c r="D407" s="46" t="s">
        <v>73</v>
      </c>
      <c r="E407" s="130" t="s">
        <v>26</v>
      </c>
      <c r="F407" s="102">
        <v>-184.45</v>
      </c>
      <c r="G407" s="49" t="s">
        <v>190</v>
      </c>
      <c r="H407" s="62"/>
    </row>
    <row r="408" ht="15.75" hidden="1" customHeight="1">
      <c r="A408" s="122">
        <v>45052.0</v>
      </c>
      <c r="B408" s="129" t="s">
        <v>819</v>
      </c>
      <c r="C408" s="130" t="s">
        <v>173</v>
      </c>
      <c r="D408" s="46" t="s">
        <v>73</v>
      </c>
      <c r="E408" s="130" t="s">
        <v>26</v>
      </c>
      <c r="F408" s="102">
        <v>-30.93</v>
      </c>
      <c r="G408" s="49" t="s">
        <v>190</v>
      </c>
      <c r="H408" s="62"/>
    </row>
    <row r="409" ht="15.75" hidden="1" customHeight="1">
      <c r="A409" s="122">
        <v>45052.0</v>
      </c>
      <c r="B409" s="129" t="s">
        <v>819</v>
      </c>
      <c r="C409" s="130" t="s">
        <v>982</v>
      </c>
      <c r="D409" s="46" t="s">
        <v>73</v>
      </c>
      <c r="E409" s="130" t="s">
        <v>26</v>
      </c>
      <c r="F409" s="102">
        <v>-69.5</v>
      </c>
      <c r="G409" s="49" t="s">
        <v>190</v>
      </c>
      <c r="H409" s="62"/>
    </row>
    <row r="410" ht="15.75" hidden="1" customHeight="1">
      <c r="A410" s="122">
        <v>45053.0</v>
      </c>
      <c r="B410" s="129" t="s">
        <v>819</v>
      </c>
      <c r="C410" s="130" t="s">
        <v>983</v>
      </c>
      <c r="D410" s="46" t="s">
        <v>73</v>
      </c>
      <c r="E410" s="130" t="s">
        <v>26</v>
      </c>
      <c r="F410" s="102">
        <v>-69.65</v>
      </c>
      <c r="G410" s="49" t="s">
        <v>190</v>
      </c>
      <c r="H410" s="62"/>
    </row>
    <row r="411" ht="15.75" hidden="1" customHeight="1">
      <c r="A411" s="122">
        <v>45054.0</v>
      </c>
      <c r="B411" s="129" t="s">
        <v>819</v>
      </c>
      <c r="C411" s="130" t="s">
        <v>984</v>
      </c>
      <c r="D411" s="46" t="s">
        <v>73</v>
      </c>
      <c r="E411" s="130" t="s">
        <v>127</v>
      </c>
      <c r="F411" s="102">
        <v>-96.6</v>
      </c>
      <c r="G411" s="49" t="s">
        <v>190</v>
      </c>
      <c r="H411" s="62"/>
    </row>
    <row r="412" ht="15.75" hidden="1" customHeight="1">
      <c r="A412" s="122">
        <v>45054.0</v>
      </c>
      <c r="B412" s="129" t="s">
        <v>819</v>
      </c>
      <c r="C412" s="130" t="s">
        <v>985</v>
      </c>
      <c r="D412" s="46" t="s">
        <v>73</v>
      </c>
      <c r="E412" s="130" t="s">
        <v>26</v>
      </c>
      <c r="F412" s="102">
        <v>-63.4</v>
      </c>
      <c r="G412" s="49" t="s">
        <v>190</v>
      </c>
      <c r="H412" s="62"/>
    </row>
    <row r="413" ht="15.75" hidden="1" customHeight="1">
      <c r="A413" s="27">
        <v>45056.0</v>
      </c>
      <c r="B413" s="129" t="s">
        <v>819</v>
      </c>
      <c r="C413" s="130" t="s">
        <v>986</v>
      </c>
      <c r="D413" s="46" t="s">
        <v>73</v>
      </c>
      <c r="E413" s="130" t="s">
        <v>26</v>
      </c>
      <c r="F413" s="102">
        <v>-86.5</v>
      </c>
      <c r="G413" s="49" t="s">
        <v>190</v>
      </c>
      <c r="H413" s="62"/>
    </row>
    <row r="414" ht="15.75" hidden="1" customHeight="1">
      <c r="A414" s="27">
        <v>45056.0</v>
      </c>
      <c r="B414" s="129" t="s">
        <v>819</v>
      </c>
      <c r="C414" s="130" t="s">
        <v>987</v>
      </c>
      <c r="D414" s="46" t="s">
        <v>73</v>
      </c>
      <c r="E414" s="130" t="s">
        <v>26</v>
      </c>
      <c r="F414" s="102">
        <v>-47.99</v>
      </c>
      <c r="G414" s="49" t="s">
        <v>190</v>
      </c>
      <c r="H414" s="62"/>
    </row>
    <row r="415" ht="15.75" hidden="1" customHeight="1">
      <c r="A415" s="27">
        <v>45056.0</v>
      </c>
      <c r="B415" s="129" t="s">
        <v>819</v>
      </c>
      <c r="C415" s="130" t="s">
        <v>497</v>
      </c>
      <c r="D415" s="46" t="s">
        <v>73</v>
      </c>
      <c r="E415" s="130" t="s">
        <v>26</v>
      </c>
      <c r="F415" s="102">
        <v>-33.2</v>
      </c>
      <c r="G415" s="49" t="s">
        <v>190</v>
      </c>
      <c r="H415" s="62"/>
    </row>
    <row r="416" ht="15.75" hidden="1" customHeight="1">
      <c r="A416" s="27">
        <v>45056.0</v>
      </c>
      <c r="B416" s="129" t="s">
        <v>819</v>
      </c>
      <c r="C416" s="130" t="s">
        <v>533</v>
      </c>
      <c r="D416" s="46" t="s">
        <v>73</v>
      </c>
      <c r="E416" s="130" t="s">
        <v>26</v>
      </c>
      <c r="F416" s="102">
        <v>-25.0</v>
      </c>
      <c r="G416" s="49" t="s">
        <v>190</v>
      </c>
      <c r="H416" s="62"/>
    </row>
    <row r="417" ht="15.75" hidden="1" customHeight="1">
      <c r="A417" s="122">
        <v>45057.0</v>
      </c>
      <c r="B417" s="129" t="s">
        <v>819</v>
      </c>
      <c r="C417" s="130" t="s">
        <v>988</v>
      </c>
      <c r="D417" s="46" t="s">
        <v>73</v>
      </c>
      <c r="E417" s="130" t="s">
        <v>26</v>
      </c>
      <c r="F417" s="102">
        <v>-62.99</v>
      </c>
      <c r="G417" s="49" t="s">
        <v>190</v>
      </c>
      <c r="H417" s="62"/>
    </row>
    <row r="418" ht="15.75" hidden="1" customHeight="1">
      <c r="A418" s="122">
        <v>45058.0</v>
      </c>
      <c r="B418" s="129" t="s">
        <v>819</v>
      </c>
      <c r="C418" s="129" t="s">
        <v>846</v>
      </c>
      <c r="D418" s="129" t="s">
        <v>78</v>
      </c>
      <c r="E418" s="130" t="s">
        <v>10</v>
      </c>
      <c r="F418" s="102">
        <v>-27.87</v>
      </c>
      <c r="G418" s="49" t="s">
        <v>190</v>
      </c>
      <c r="H418" s="62"/>
    </row>
    <row r="419" ht="15.75" hidden="1" customHeight="1">
      <c r="A419" s="27">
        <v>45058.0</v>
      </c>
      <c r="B419" s="117" t="s">
        <v>819</v>
      </c>
      <c r="C419" s="46" t="s">
        <v>989</v>
      </c>
      <c r="D419" s="46" t="s">
        <v>73</v>
      </c>
      <c r="E419" s="117" t="s">
        <v>26</v>
      </c>
      <c r="F419" s="118">
        <v>-214.22</v>
      </c>
      <c r="G419" s="49" t="s">
        <v>190</v>
      </c>
      <c r="H419" s="62"/>
    </row>
    <row r="420" ht="15.75" hidden="1" customHeight="1">
      <c r="A420" s="27">
        <v>45058.0</v>
      </c>
      <c r="B420" s="129" t="s">
        <v>819</v>
      </c>
      <c r="C420" s="130" t="s">
        <v>605</v>
      </c>
      <c r="D420" s="46" t="s">
        <v>73</v>
      </c>
      <c r="E420" s="130" t="s">
        <v>26</v>
      </c>
      <c r="F420" s="102">
        <v>-13.99</v>
      </c>
      <c r="G420" s="49" t="s">
        <v>190</v>
      </c>
      <c r="H420" s="62"/>
    </row>
    <row r="421" ht="15.75" hidden="1" customHeight="1">
      <c r="A421" s="27">
        <v>45058.0</v>
      </c>
      <c r="B421" s="129" t="s">
        <v>819</v>
      </c>
      <c r="C421" s="130" t="s">
        <v>952</v>
      </c>
      <c r="D421" s="46" t="s">
        <v>73</v>
      </c>
      <c r="E421" s="130" t="s">
        <v>26</v>
      </c>
      <c r="F421" s="102">
        <v>-19.86</v>
      </c>
      <c r="G421" s="49" t="s">
        <v>190</v>
      </c>
      <c r="H421" s="62"/>
    </row>
    <row r="422" ht="15.75" hidden="1" customHeight="1">
      <c r="A422" s="27">
        <v>45059.0</v>
      </c>
      <c r="B422" s="117" t="s">
        <v>819</v>
      </c>
      <c r="C422" s="130" t="s">
        <v>990</v>
      </c>
      <c r="D422" s="46" t="s">
        <v>73</v>
      </c>
      <c r="E422" s="130" t="s">
        <v>26</v>
      </c>
      <c r="F422" s="10">
        <v>-76.45</v>
      </c>
      <c r="G422" s="49" t="s">
        <v>190</v>
      </c>
      <c r="H422" s="62"/>
    </row>
    <row r="423" ht="15.75" hidden="1" customHeight="1">
      <c r="A423" s="27">
        <v>45059.0</v>
      </c>
      <c r="B423" s="117" t="s">
        <v>819</v>
      </c>
      <c r="C423" s="130" t="s">
        <v>983</v>
      </c>
      <c r="D423" s="46" t="s">
        <v>73</v>
      </c>
      <c r="E423" s="130" t="s">
        <v>26</v>
      </c>
      <c r="F423" s="10">
        <v>-83.21</v>
      </c>
      <c r="G423" s="49" t="s">
        <v>190</v>
      </c>
      <c r="H423" s="62"/>
    </row>
    <row r="424" ht="15.75" hidden="1" customHeight="1">
      <c r="A424" s="27">
        <v>45059.0</v>
      </c>
      <c r="B424" s="129" t="s">
        <v>819</v>
      </c>
      <c r="C424" s="130" t="s">
        <v>24</v>
      </c>
      <c r="D424" s="46" t="s">
        <v>73</v>
      </c>
      <c r="E424" s="130" t="s">
        <v>26</v>
      </c>
      <c r="F424" s="102">
        <v>-16.0</v>
      </c>
      <c r="G424" s="49" t="s">
        <v>190</v>
      </c>
      <c r="H424" s="62"/>
    </row>
    <row r="425" ht="15.75" hidden="1" customHeight="1">
      <c r="A425" s="27">
        <v>45059.0</v>
      </c>
      <c r="B425" s="129" t="s">
        <v>819</v>
      </c>
      <c r="C425" s="130" t="s">
        <v>24</v>
      </c>
      <c r="D425" s="46" t="s">
        <v>73</v>
      </c>
      <c r="E425" s="130" t="s">
        <v>26</v>
      </c>
      <c r="F425" s="102">
        <v>-12.0</v>
      </c>
      <c r="G425" s="49" t="s">
        <v>190</v>
      </c>
      <c r="H425" s="62"/>
    </row>
    <row r="426" ht="15.75" hidden="1" customHeight="1">
      <c r="A426" s="122">
        <v>45060.0</v>
      </c>
      <c r="B426" s="129" t="s">
        <v>819</v>
      </c>
      <c r="C426" s="130" t="s">
        <v>991</v>
      </c>
      <c r="D426" s="46" t="s">
        <v>73</v>
      </c>
      <c r="E426" s="132" t="s">
        <v>26</v>
      </c>
      <c r="F426" s="10">
        <v>-22.53</v>
      </c>
      <c r="G426" s="49" t="s">
        <v>190</v>
      </c>
      <c r="H426" s="62"/>
    </row>
    <row r="427" ht="15.75" hidden="1" customHeight="1">
      <c r="A427" s="122">
        <v>45060.0</v>
      </c>
      <c r="B427" s="129" t="s">
        <v>819</v>
      </c>
      <c r="C427" s="130" t="s">
        <v>992</v>
      </c>
      <c r="D427" s="46" t="s">
        <v>73</v>
      </c>
      <c r="E427" s="132" t="s">
        <v>26</v>
      </c>
      <c r="F427" s="10">
        <v>-320.0</v>
      </c>
      <c r="G427" s="49" t="s">
        <v>190</v>
      </c>
      <c r="H427" s="62"/>
    </row>
    <row r="428" ht="15.75" hidden="1" customHeight="1">
      <c r="A428" s="122">
        <v>45061.0</v>
      </c>
      <c r="B428" s="129" t="s">
        <v>819</v>
      </c>
      <c r="C428" s="130" t="s">
        <v>993</v>
      </c>
      <c r="D428" s="46" t="s">
        <v>73</v>
      </c>
      <c r="E428" s="132" t="s">
        <v>26</v>
      </c>
      <c r="F428" s="10">
        <v>-87.83</v>
      </c>
      <c r="G428" s="49" t="s">
        <v>190</v>
      </c>
      <c r="H428" s="62"/>
    </row>
    <row r="429" ht="15.75" hidden="1" customHeight="1">
      <c r="A429" s="122">
        <v>45061.0</v>
      </c>
      <c r="B429" s="129" t="s">
        <v>819</v>
      </c>
      <c r="C429" s="130" t="s">
        <v>994</v>
      </c>
      <c r="D429" s="46" t="s">
        <v>73</v>
      </c>
      <c r="E429" s="132" t="s">
        <v>26</v>
      </c>
      <c r="F429" s="10">
        <v>-50.59</v>
      </c>
      <c r="G429" s="49" t="s">
        <v>190</v>
      </c>
      <c r="H429" s="62"/>
    </row>
    <row r="430" ht="15.75" hidden="1" customHeight="1">
      <c r="A430" s="122">
        <v>45061.0</v>
      </c>
      <c r="B430" s="129" t="s">
        <v>819</v>
      </c>
      <c r="C430" s="130" t="s">
        <v>201</v>
      </c>
      <c r="D430" s="46" t="s">
        <v>73</v>
      </c>
      <c r="E430" s="132" t="s">
        <v>26</v>
      </c>
      <c r="F430" s="10">
        <v>-15.29</v>
      </c>
      <c r="G430" s="49" t="s">
        <v>190</v>
      </c>
      <c r="H430" s="62"/>
    </row>
    <row r="431" ht="15.75" hidden="1" customHeight="1">
      <c r="A431" s="122">
        <v>45061.0</v>
      </c>
      <c r="B431" s="129" t="s">
        <v>819</v>
      </c>
      <c r="C431" s="130" t="s">
        <v>24</v>
      </c>
      <c r="D431" s="46" t="s">
        <v>73</v>
      </c>
      <c r="E431" s="132" t="s">
        <v>26</v>
      </c>
      <c r="F431" s="102">
        <v>-53.7</v>
      </c>
      <c r="G431" s="49" t="s">
        <v>190</v>
      </c>
      <c r="H431" s="62"/>
    </row>
    <row r="432" ht="15.75" hidden="1" customHeight="1">
      <c r="A432" s="122">
        <v>45061.0</v>
      </c>
      <c r="B432" s="129" t="s">
        <v>819</v>
      </c>
      <c r="C432" s="130" t="s">
        <v>995</v>
      </c>
      <c r="D432" s="46" t="s">
        <v>73</v>
      </c>
      <c r="E432" s="132" t="s">
        <v>26</v>
      </c>
      <c r="F432" s="10">
        <v>-229.68</v>
      </c>
      <c r="G432" s="49" t="s">
        <v>190</v>
      </c>
      <c r="H432" s="62"/>
    </row>
    <row r="433" ht="15.75" hidden="1" customHeight="1">
      <c r="A433" s="122">
        <v>45061.0</v>
      </c>
      <c r="B433" s="129" t="s">
        <v>819</v>
      </c>
      <c r="C433" s="130" t="s">
        <v>952</v>
      </c>
      <c r="D433" s="46" t="s">
        <v>73</v>
      </c>
      <c r="E433" s="132" t="s">
        <v>26</v>
      </c>
      <c r="F433" s="10">
        <v>-67.04</v>
      </c>
      <c r="G433" s="49" t="s">
        <v>190</v>
      </c>
      <c r="H433" s="62"/>
    </row>
    <row r="434" ht="15.75" hidden="1" customHeight="1">
      <c r="A434" s="122">
        <v>45062.0</v>
      </c>
      <c r="B434" s="129" t="s">
        <v>819</v>
      </c>
      <c r="C434" s="130" t="s">
        <v>24</v>
      </c>
      <c r="D434" s="46" t="s">
        <v>73</v>
      </c>
      <c r="E434" s="132" t="s">
        <v>26</v>
      </c>
      <c r="F434" s="10">
        <v>-6.0</v>
      </c>
      <c r="G434" s="49" t="s">
        <v>190</v>
      </c>
      <c r="H434" s="62"/>
    </row>
    <row r="435" ht="15.75" hidden="1" customHeight="1">
      <c r="A435" s="122">
        <v>45063.0</v>
      </c>
      <c r="B435" s="129" t="s">
        <v>819</v>
      </c>
      <c r="C435" s="130" t="s">
        <v>996</v>
      </c>
      <c r="D435" s="46" t="s">
        <v>73</v>
      </c>
      <c r="E435" s="132" t="s">
        <v>26</v>
      </c>
      <c r="F435" s="10">
        <v>-165.04</v>
      </c>
      <c r="G435" s="49" t="s">
        <v>190</v>
      </c>
      <c r="H435" s="62"/>
    </row>
    <row r="436" ht="15.75" hidden="1" customHeight="1">
      <c r="A436" s="122">
        <v>45064.0</v>
      </c>
      <c r="B436" s="129" t="s">
        <v>819</v>
      </c>
      <c r="C436" s="130" t="s">
        <v>638</v>
      </c>
      <c r="D436" s="46" t="s">
        <v>73</v>
      </c>
      <c r="E436" s="132" t="s">
        <v>26</v>
      </c>
      <c r="F436" s="10">
        <v>-10.0</v>
      </c>
      <c r="G436" s="49" t="s">
        <v>190</v>
      </c>
      <c r="H436" s="62"/>
    </row>
    <row r="437" ht="15.75" hidden="1" customHeight="1">
      <c r="A437" s="122">
        <v>45064.0</v>
      </c>
      <c r="B437" s="129" t="s">
        <v>819</v>
      </c>
      <c r="C437" s="130" t="s">
        <v>24</v>
      </c>
      <c r="D437" s="46" t="s">
        <v>73</v>
      </c>
      <c r="E437" s="132" t="s">
        <v>26</v>
      </c>
      <c r="F437" s="10">
        <v>-22.0</v>
      </c>
      <c r="G437" s="49" t="s">
        <v>190</v>
      </c>
      <c r="H437" s="62"/>
    </row>
    <row r="438" ht="15.75" hidden="1" customHeight="1">
      <c r="A438" s="122">
        <v>45065.0</v>
      </c>
      <c r="B438" s="129" t="s">
        <v>819</v>
      </c>
      <c r="C438" s="130" t="s">
        <v>184</v>
      </c>
      <c r="D438" s="46" t="s">
        <v>73</v>
      </c>
      <c r="E438" s="132" t="s">
        <v>26</v>
      </c>
      <c r="F438" s="10">
        <v>-29.96</v>
      </c>
      <c r="G438" s="49" t="s">
        <v>190</v>
      </c>
      <c r="H438" s="62"/>
    </row>
    <row r="439" ht="15.75" hidden="1" customHeight="1">
      <c r="A439" s="122">
        <v>45066.0</v>
      </c>
      <c r="B439" s="129" t="s">
        <v>819</v>
      </c>
      <c r="C439" s="130" t="s">
        <v>201</v>
      </c>
      <c r="D439" s="46" t="s">
        <v>73</v>
      </c>
      <c r="E439" s="132" t="s">
        <v>26</v>
      </c>
      <c r="F439" s="10">
        <v>-15.29</v>
      </c>
      <c r="G439" s="49" t="s">
        <v>190</v>
      </c>
      <c r="H439" s="62"/>
    </row>
    <row r="440" ht="15.75" hidden="1" customHeight="1">
      <c r="A440" s="76">
        <v>45087.0</v>
      </c>
      <c r="B440" s="129" t="s">
        <v>819</v>
      </c>
      <c r="C440" s="129" t="s">
        <v>15</v>
      </c>
      <c r="D440" s="130" t="s">
        <v>51</v>
      </c>
      <c r="E440" s="109" t="s">
        <v>17</v>
      </c>
      <c r="F440" s="10">
        <v>520.17</v>
      </c>
      <c r="G440" s="49" t="s">
        <v>190</v>
      </c>
      <c r="H440" s="62"/>
    </row>
    <row r="441" ht="15.75" hidden="1" customHeight="1">
      <c r="A441" s="25">
        <v>45090.0</v>
      </c>
      <c r="B441" s="129" t="s">
        <v>819</v>
      </c>
      <c r="C441" s="129" t="s">
        <v>15</v>
      </c>
      <c r="D441" s="129" t="s">
        <v>16</v>
      </c>
      <c r="E441" s="109" t="s">
        <v>17</v>
      </c>
      <c r="F441" s="103">
        <f> SUM( INDIRECT("$G"&amp;MATCH($G441, $G$1:$G1794, 0)) : INDIRECT("$F"&amp;ROW() - 1) ) * -1</f>
        <v>2000</v>
      </c>
      <c r="G441" s="49" t="s">
        <v>190</v>
      </c>
      <c r="H441" s="64"/>
    </row>
    <row r="442" ht="15.75" hidden="1" customHeight="1">
      <c r="A442" s="15"/>
      <c r="B442" s="15"/>
      <c r="C442" s="15"/>
      <c r="D442" s="15"/>
      <c r="E442" s="15"/>
      <c r="F442" s="15"/>
      <c r="G442" s="15"/>
    </row>
    <row r="443" ht="15.75" hidden="1" customHeight="1">
      <c r="A443" s="16"/>
      <c r="B443" s="16"/>
      <c r="C443" s="16"/>
      <c r="D443" s="16"/>
      <c r="E443" s="16"/>
      <c r="F443" s="16"/>
      <c r="G443" s="16"/>
    </row>
    <row r="444" ht="15.75" hidden="1" customHeight="1">
      <c r="A444" s="17"/>
      <c r="B444" s="17"/>
      <c r="C444" s="17"/>
      <c r="D444" s="17"/>
      <c r="E444" s="17"/>
      <c r="F444" s="17"/>
      <c r="G444" s="17"/>
    </row>
    <row r="445" ht="15.75" hidden="1" customHeight="1">
      <c r="A445" s="122">
        <v>45083.0</v>
      </c>
      <c r="B445" s="129" t="s">
        <v>819</v>
      </c>
      <c r="C445" s="130" t="s">
        <v>997</v>
      </c>
      <c r="D445" s="46" t="s">
        <v>73</v>
      </c>
      <c r="E445" s="130" t="s">
        <v>26</v>
      </c>
      <c r="F445" s="102">
        <v>-96.7</v>
      </c>
      <c r="G445" s="49" t="s">
        <v>194</v>
      </c>
      <c r="H445" s="131" t="s">
        <v>324</v>
      </c>
    </row>
    <row r="446" ht="15.75" hidden="1" customHeight="1">
      <c r="A446" s="122">
        <v>45083.0</v>
      </c>
      <c r="B446" s="129" t="s">
        <v>819</v>
      </c>
      <c r="C446" s="130" t="s">
        <v>998</v>
      </c>
      <c r="D446" s="46" t="s">
        <v>73</v>
      </c>
      <c r="E446" s="130" t="s">
        <v>26</v>
      </c>
      <c r="F446" s="102">
        <v>-94.71</v>
      </c>
      <c r="G446" s="49" t="s">
        <v>194</v>
      </c>
      <c r="H446" s="62"/>
    </row>
    <row r="447" ht="15.75" hidden="1" customHeight="1">
      <c r="A447" s="122">
        <v>45083.0</v>
      </c>
      <c r="B447" s="129" t="s">
        <v>819</v>
      </c>
      <c r="C447" s="130" t="s">
        <v>999</v>
      </c>
      <c r="D447" s="46" t="s">
        <v>73</v>
      </c>
      <c r="E447" s="130" t="s">
        <v>26</v>
      </c>
      <c r="F447" s="102">
        <v>-69.5</v>
      </c>
      <c r="G447" s="49" t="s">
        <v>194</v>
      </c>
      <c r="H447" s="62"/>
    </row>
    <row r="448" ht="15.75" hidden="1" customHeight="1">
      <c r="A448" s="122">
        <v>45085.0</v>
      </c>
      <c r="B448" s="129" t="s">
        <v>819</v>
      </c>
      <c r="C448" s="130" t="s">
        <v>1000</v>
      </c>
      <c r="D448" s="46" t="s">
        <v>73</v>
      </c>
      <c r="E448" s="130" t="s">
        <v>127</v>
      </c>
      <c r="F448" s="102">
        <v>-96.6</v>
      </c>
      <c r="G448" s="49" t="s">
        <v>194</v>
      </c>
      <c r="H448" s="62"/>
    </row>
    <row r="449" ht="15.75" hidden="1" customHeight="1">
      <c r="A449" s="122">
        <v>45090.0</v>
      </c>
      <c r="B449" s="129" t="s">
        <v>819</v>
      </c>
      <c r="C449" s="130" t="s">
        <v>1001</v>
      </c>
      <c r="D449" s="46" t="s">
        <v>73</v>
      </c>
      <c r="E449" s="130" t="s">
        <v>26</v>
      </c>
      <c r="F449" s="102">
        <v>-1365.2</v>
      </c>
      <c r="G449" s="49" t="s">
        <v>194</v>
      </c>
      <c r="H449" s="62"/>
    </row>
    <row r="450" ht="15.75" hidden="1" customHeight="1">
      <c r="A450" s="122">
        <v>45090.0</v>
      </c>
      <c r="B450" s="129" t="s">
        <v>819</v>
      </c>
      <c r="C450" s="130" t="s">
        <v>1001</v>
      </c>
      <c r="D450" s="46" t="s">
        <v>73</v>
      </c>
      <c r="E450" s="130" t="s">
        <v>26</v>
      </c>
      <c r="F450" s="102">
        <v>-520.09</v>
      </c>
      <c r="G450" s="49" t="s">
        <v>194</v>
      </c>
      <c r="H450" s="62"/>
    </row>
    <row r="451" ht="15.75" hidden="1" customHeight="1">
      <c r="A451" s="122">
        <v>45091.0</v>
      </c>
      <c r="B451" s="129" t="s">
        <v>819</v>
      </c>
      <c r="C451" s="129" t="s">
        <v>846</v>
      </c>
      <c r="D451" s="129" t="s">
        <v>78</v>
      </c>
      <c r="E451" s="130" t="s">
        <v>10</v>
      </c>
      <c r="F451" s="102">
        <v>-27.87</v>
      </c>
      <c r="G451" s="49" t="s">
        <v>194</v>
      </c>
      <c r="H451" s="62"/>
    </row>
    <row r="452" ht="15.75" hidden="1" customHeight="1">
      <c r="A452" s="122">
        <v>45091.0</v>
      </c>
      <c r="B452" s="129" t="s">
        <v>819</v>
      </c>
      <c r="C452" s="130" t="s">
        <v>1002</v>
      </c>
      <c r="D452" s="46" t="s">
        <v>73</v>
      </c>
      <c r="E452" s="132" t="s">
        <v>26</v>
      </c>
      <c r="F452" s="10">
        <v>-320.0</v>
      </c>
      <c r="G452" s="49" t="s">
        <v>194</v>
      </c>
      <c r="H452" s="62"/>
    </row>
    <row r="453" ht="15.75" hidden="1" customHeight="1">
      <c r="A453" s="122">
        <v>45091.0</v>
      </c>
      <c r="B453" s="129" t="s">
        <v>819</v>
      </c>
      <c r="C453" s="130" t="s">
        <v>27</v>
      </c>
      <c r="D453" s="46" t="s">
        <v>73</v>
      </c>
      <c r="E453" s="132" t="s">
        <v>26</v>
      </c>
      <c r="F453" s="10">
        <v>-12.98</v>
      </c>
      <c r="G453" s="49" t="s">
        <v>194</v>
      </c>
      <c r="H453" s="62"/>
    </row>
    <row r="454" ht="15.75" hidden="1" customHeight="1">
      <c r="A454" s="122">
        <v>45091.0</v>
      </c>
      <c r="B454" s="129" t="s">
        <v>819</v>
      </c>
      <c r="C454" s="130" t="s">
        <v>1003</v>
      </c>
      <c r="D454" s="46" t="s">
        <v>73</v>
      </c>
      <c r="E454" s="132" t="s">
        <v>26</v>
      </c>
      <c r="F454" s="10">
        <v>-177.77</v>
      </c>
      <c r="G454" s="49" t="s">
        <v>194</v>
      </c>
      <c r="H454" s="62"/>
    </row>
    <row r="455" ht="15.75" hidden="1" customHeight="1">
      <c r="A455" s="122">
        <v>45091.0</v>
      </c>
      <c r="B455" s="129" t="s">
        <v>819</v>
      </c>
      <c r="C455" s="130" t="s">
        <v>1004</v>
      </c>
      <c r="D455" s="46" t="s">
        <v>73</v>
      </c>
      <c r="E455" s="132" t="s">
        <v>26</v>
      </c>
      <c r="F455" s="10">
        <v>-39.99</v>
      </c>
      <c r="G455" s="49" t="s">
        <v>194</v>
      </c>
      <c r="H455" s="62"/>
    </row>
    <row r="456" ht="15.75" hidden="1" customHeight="1">
      <c r="A456" s="122">
        <v>45091.0</v>
      </c>
      <c r="B456" s="129" t="s">
        <v>819</v>
      </c>
      <c r="C456" s="130" t="s">
        <v>1005</v>
      </c>
      <c r="D456" s="46" t="s">
        <v>73</v>
      </c>
      <c r="E456" s="132" t="s">
        <v>26</v>
      </c>
      <c r="F456" s="10">
        <v>-112.34</v>
      </c>
      <c r="G456" s="49" t="s">
        <v>194</v>
      </c>
      <c r="H456" s="62"/>
    </row>
    <row r="457" ht="15.75" hidden="1" customHeight="1">
      <c r="A457" s="122">
        <v>45091.0</v>
      </c>
      <c r="B457" s="129" t="s">
        <v>819</v>
      </c>
      <c r="C457" s="130" t="s">
        <v>1006</v>
      </c>
      <c r="D457" s="46" t="s">
        <v>73</v>
      </c>
      <c r="E457" s="132" t="s">
        <v>26</v>
      </c>
      <c r="F457" s="10">
        <v>-39.9</v>
      </c>
      <c r="G457" s="49" t="s">
        <v>194</v>
      </c>
      <c r="H457" s="62"/>
    </row>
    <row r="458" ht="15.75" hidden="1" customHeight="1">
      <c r="A458" s="122">
        <v>45092.0</v>
      </c>
      <c r="B458" s="129" t="s">
        <v>819</v>
      </c>
      <c r="C458" s="130" t="s">
        <v>1007</v>
      </c>
      <c r="D458" s="46" t="s">
        <v>73</v>
      </c>
      <c r="E458" s="132" t="s">
        <v>26</v>
      </c>
      <c r="F458" s="10">
        <v>-229.66</v>
      </c>
      <c r="G458" s="49" t="s">
        <v>194</v>
      </c>
      <c r="H458" s="62"/>
    </row>
    <row r="459" ht="15.75" hidden="1" customHeight="1">
      <c r="A459" s="122">
        <v>45092.0</v>
      </c>
      <c r="B459" s="129" t="s">
        <v>819</v>
      </c>
      <c r="C459" s="130" t="s">
        <v>156</v>
      </c>
      <c r="D459" s="46" t="s">
        <v>73</v>
      </c>
      <c r="E459" s="132" t="s">
        <v>26</v>
      </c>
      <c r="F459" s="10">
        <v>-8.5</v>
      </c>
      <c r="G459" s="49" t="s">
        <v>194</v>
      </c>
      <c r="H459" s="62"/>
    </row>
    <row r="460" ht="15.75" hidden="1" customHeight="1">
      <c r="A460" s="122">
        <v>45092.0</v>
      </c>
      <c r="B460" s="129" t="s">
        <v>819</v>
      </c>
      <c r="C460" s="130" t="s">
        <v>156</v>
      </c>
      <c r="D460" s="46" t="s">
        <v>73</v>
      </c>
      <c r="E460" s="132" t="s">
        <v>26</v>
      </c>
      <c r="F460" s="10">
        <v>-16.0</v>
      </c>
      <c r="G460" s="49" t="s">
        <v>194</v>
      </c>
      <c r="H460" s="62"/>
    </row>
    <row r="461" ht="15.75" hidden="1" customHeight="1">
      <c r="A461" s="122">
        <v>45092.0</v>
      </c>
      <c r="B461" s="129" t="s">
        <v>819</v>
      </c>
      <c r="C461" s="130" t="s">
        <v>156</v>
      </c>
      <c r="D461" s="46" t="s">
        <v>73</v>
      </c>
      <c r="E461" s="132" t="s">
        <v>26</v>
      </c>
      <c r="F461" s="10">
        <v>-6.5</v>
      </c>
      <c r="G461" s="49" t="s">
        <v>194</v>
      </c>
      <c r="H461" s="62"/>
    </row>
    <row r="462" ht="15.75" hidden="1" customHeight="1">
      <c r="A462" s="122">
        <v>45093.0</v>
      </c>
      <c r="B462" s="129" t="s">
        <v>819</v>
      </c>
      <c r="C462" s="130" t="s">
        <v>1008</v>
      </c>
      <c r="D462" s="46" t="s">
        <v>73</v>
      </c>
      <c r="E462" s="132" t="s">
        <v>26</v>
      </c>
      <c r="F462" s="10">
        <v>-89.24</v>
      </c>
      <c r="G462" s="49" t="s">
        <v>194</v>
      </c>
      <c r="H462" s="62"/>
    </row>
    <row r="463" ht="15.75" hidden="1" customHeight="1">
      <c r="A463" s="122">
        <v>45093.0</v>
      </c>
      <c r="B463" s="129" t="s">
        <v>819</v>
      </c>
      <c r="C463" s="28" t="s">
        <v>135</v>
      </c>
      <c r="D463" s="46" t="s">
        <v>73</v>
      </c>
      <c r="E463" s="132" t="s">
        <v>26</v>
      </c>
      <c r="F463" s="10">
        <v>-23.4</v>
      </c>
      <c r="G463" s="49" t="s">
        <v>194</v>
      </c>
      <c r="H463" s="62"/>
    </row>
    <row r="464" ht="15.75" hidden="1" customHeight="1">
      <c r="A464" s="122">
        <v>45094.0</v>
      </c>
      <c r="B464" s="129" t="s">
        <v>819</v>
      </c>
      <c r="C464" s="130" t="s">
        <v>1005</v>
      </c>
      <c r="D464" s="46" t="s">
        <v>73</v>
      </c>
      <c r="E464" s="132" t="s">
        <v>26</v>
      </c>
      <c r="F464" s="10">
        <v>-134.39</v>
      </c>
      <c r="G464" s="49" t="s">
        <v>194</v>
      </c>
      <c r="H464" s="62"/>
    </row>
    <row r="465" ht="15.75" hidden="1" customHeight="1">
      <c r="A465" s="122">
        <v>45095.0</v>
      </c>
      <c r="B465" s="129" t="s">
        <v>819</v>
      </c>
      <c r="C465" s="28" t="s">
        <v>135</v>
      </c>
      <c r="D465" s="46" t="s">
        <v>73</v>
      </c>
      <c r="E465" s="132" t="s">
        <v>26</v>
      </c>
      <c r="F465" s="10">
        <v>-22.98</v>
      </c>
      <c r="G465" s="49" t="s">
        <v>194</v>
      </c>
      <c r="H465" s="62"/>
    </row>
    <row r="466" ht="15.75" hidden="1" customHeight="1">
      <c r="A466" s="122">
        <v>45097.0</v>
      </c>
      <c r="B466" s="129" t="s">
        <v>819</v>
      </c>
      <c r="C466" s="130" t="s">
        <v>156</v>
      </c>
      <c r="D466" s="46" t="s">
        <v>73</v>
      </c>
      <c r="E466" s="132" t="s">
        <v>26</v>
      </c>
      <c r="F466" s="10">
        <v>-15.0</v>
      </c>
      <c r="G466" s="49" t="s">
        <v>194</v>
      </c>
      <c r="H466" s="62"/>
    </row>
    <row r="467" ht="15.75" hidden="1" customHeight="1">
      <c r="A467" s="122">
        <v>45097.0</v>
      </c>
      <c r="B467" s="129" t="s">
        <v>819</v>
      </c>
      <c r="C467" s="130" t="s">
        <v>156</v>
      </c>
      <c r="D467" s="46" t="s">
        <v>73</v>
      </c>
      <c r="E467" s="132" t="s">
        <v>26</v>
      </c>
      <c r="F467" s="10">
        <v>-15.75</v>
      </c>
      <c r="G467" s="49" t="s">
        <v>194</v>
      </c>
      <c r="H467" s="62"/>
    </row>
    <row r="468" ht="15.75" hidden="1" customHeight="1">
      <c r="A468" s="122">
        <v>45098.0</v>
      </c>
      <c r="B468" s="129" t="s">
        <v>819</v>
      </c>
      <c r="C468" s="130" t="s">
        <v>701</v>
      </c>
      <c r="D468" s="46" t="s">
        <v>73</v>
      </c>
      <c r="E468" s="132" t="s">
        <v>26</v>
      </c>
      <c r="F468" s="10">
        <v>-24.0</v>
      </c>
      <c r="G468" s="49" t="s">
        <v>194</v>
      </c>
      <c r="H468" s="62"/>
    </row>
    <row r="469" ht="15.75" hidden="1" customHeight="1">
      <c r="A469" s="122">
        <v>45098.0</v>
      </c>
      <c r="B469" s="129" t="s">
        <v>819</v>
      </c>
      <c r="C469" s="130" t="s">
        <v>24</v>
      </c>
      <c r="D469" s="46" t="s">
        <v>73</v>
      </c>
      <c r="E469" s="132" t="s">
        <v>26</v>
      </c>
      <c r="F469" s="10">
        <v>-23.31</v>
      </c>
      <c r="G469" s="49" t="s">
        <v>194</v>
      </c>
      <c r="H469" s="62"/>
    </row>
    <row r="470" ht="15.75" hidden="1" customHeight="1">
      <c r="A470" s="122">
        <v>45099.0</v>
      </c>
      <c r="B470" s="129" t="s">
        <v>819</v>
      </c>
      <c r="C470" s="130" t="s">
        <v>701</v>
      </c>
      <c r="D470" s="46" t="s">
        <v>73</v>
      </c>
      <c r="E470" s="132" t="s">
        <v>26</v>
      </c>
      <c r="F470" s="10">
        <v>-20.5</v>
      </c>
      <c r="G470" s="49" t="s">
        <v>194</v>
      </c>
      <c r="H470" s="62"/>
    </row>
    <row r="471" ht="15.75" hidden="1" customHeight="1">
      <c r="A471" s="122">
        <v>45120.0</v>
      </c>
      <c r="B471" s="129" t="s">
        <v>819</v>
      </c>
      <c r="C471" s="129" t="s">
        <v>15</v>
      </c>
      <c r="D471" s="129" t="s">
        <v>16</v>
      </c>
      <c r="E471" s="109" t="s">
        <v>17</v>
      </c>
      <c r="F471" s="103">
        <f> SUM( INDIRECT("$G"&amp;MATCH($G471, $G$1:$G1794, 0)) : INDIRECT("$F"&amp;ROW() - 1) ) * -1</f>
        <v>3602.88</v>
      </c>
      <c r="G471" s="49" t="s">
        <v>194</v>
      </c>
      <c r="H471" s="64"/>
    </row>
    <row r="472" ht="15.75" hidden="1" customHeight="1">
      <c r="A472" s="15"/>
      <c r="B472" s="15"/>
      <c r="C472" s="15"/>
      <c r="D472" s="15"/>
      <c r="E472" s="15"/>
      <c r="F472" s="15"/>
      <c r="G472" s="15"/>
    </row>
    <row r="473" ht="15.75" hidden="1" customHeight="1">
      <c r="A473" s="16"/>
      <c r="B473" s="16"/>
      <c r="C473" s="16"/>
      <c r="D473" s="16"/>
      <c r="E473" s="16"/>
      <c r="F473" s="16"/>
      <c r="G473" s="16"/>
    </row>
    <row r="474" ht="15.75" hidden="1" customHeight="1">
      <c r="A474" s="17"/>
      <c r="B474" s="17"/>
      <c r="C474" s="17"/>
      <c r="D474" s="17"/>
      <c r="E474" s="17"/>
      <c r="F474" s="17"/>
      <c r="G474" s="17"/>
    </row>
    <row r="475" ht="15.75" hidden="1" customHeight="1">
      <c r="A475" s="122">
        <v>45113.0</v>
      </c>
      <c r="B475" s="129" t="s">
        <v>819</v>
      </c>
      <c r="C475" s="130" t="s">
        <v>1009</v>
      </c>
      <c r="D475" s="46" t="s">
        <v>73</v>
      </c>
      <c r="E475" s="130" t="s">
        <v>26</v>
      </c>
      <c r="F475" s="102">
        <v>-94.71</v>
      </c>
      <c r="G475" s="103" t="s">
        <v>202</v>
      </c>
      <c r="H475" s="131" t="s">
        <v>1010</v>
      </c>
    </row>
    <row r="476" ht="15.75" hidden="1" customHeight="1">
      <c r="A476" s="122">
        <v>45115.0</v>
      </c>
      <c r="B476" s="129" t="s">
        <v>819</v>
      </c>
      <c r="C476" s="130" t="s">
        <v>1011</v>
      </c>
      <c r="D476" s="46" t="s">
        <v>73</v>
      </c>
      <c r="E476" s="130" t="s">
        <v>127</v>
      </c>
      <c r="F476" s="102">
        <v>-96.6</v>
      </c>
      <c r="G476" s="103" t="s">
        <v>202</v>
      </c>
      <c r="H476" s="62"/>
    </row>
    <row r="477" ht="15.75" hidden="1" customHeight="1">
      <c r="A477" s="122">
        <v>45116.0</v>
      </c>
      <c r="B477" s="129" t="s">
        <v>819</v>
      </c>
      <c r="C477" s="130" t="s">
        <v>1012</v>
      </c>
      <c r="D477" s="46" t="s">
        <v>73</v>
      </c>
      <c r="E477" s="130" t="s">
        <v>26</v>
      </c>
      <c r="F477" s="10">
        <v>-1601.24</v>
      </c>
      <c r="G477" s="103" t="s">
        <v>202</v>
      </c>
      <c r="H477" s="62"/>
    </row>
    <row r="478" ht="15.75" hidden="1" customHeight="1">
      <c r="A478" s="122">
        <v>45116.0</v>
      </c>
      <c r="B478" s="129" t="s">
        <v>819</v>
      </c>
      <c r="C478" s="130" t="s">
        <v>1012</v>
      </c>
      <c r="D478" s="46" t="s">
        <v>73</v>
      </c>
      <c r="E478" s="130" t="s">
        <v>26</v>
      </c>
      <c r="F478" s="10">
        <v>-312.82</v>
      </c>
      <c r="G478" s="103" t="s">
        <v>202</v>
      </c>
      <c r="H478" s="62"/>
    </row>
    <row r="479" ht="15.75" hidden="1" customHeight="1">
      <c r="A479" s="122">
        <v>45120.0</v>
      </c>
      <c r="B479" s="129" t="s">
        <v>819</v>
      </c>
      <c r="C479" s="130" t="s">
        <v>1013</v>
      </c>
      <c r="D479" s="46" t="s">
        <v>73</v>
      </c>
      <c r="E479" s="130" t="s">
        <v>26</v>
      </c>
      <c r="F479" s="10">
        <v>-38.0</v>
      </c>
      <c r="G479" s="103" t="s">
        <v>202</v>
      </c>
      <c r="H479" s="62"/>
    </row>
    <row r="480" ht="15.75" hidden="1" customHeight="1">
      <c r="A480" s="122">
        <v>45120.0</v>
      </c>
      <c r="B480" s="129" t="s">
        <v>819</v>
      </c>
      <c r="C480" s="130" t="s">
        <v>1014</v>
      </c>
      <c r="D480" s="46" t="s">
        <v>73</v>
      </c>
      <c r="E480" s="130" t="s">
        <v>26</v>
      </c>
      <c r="F480" s="10">
        <v>-59.5</v>
      </c>
      <c r="G480" s="103" t="s">
        <v>202</v>
      </c>
      <c r="H480" s="62"/>
    </row>
    <row r="481" ht="15.75" hidden="1" customHeight="1">
      <c r="A481" s="122">
        <v>45120.0</v>
      </c>
      <c r="B481" s="129" t="s">
        <v>819</v>
      </c>
      <c r="C481" s="130" t="s">
        <v>1015</v>
      </c>
      <c r="D481" s="46" t="s">
        <v>73</v>
      </c>
      <c r="E481" s="130" t="s">
        <v>26</v>
      </c>
      <c r="F481" s="10">
        <v>-103.6</v>
      </c>
      <c r="G481" s="103" t="s">
        <v>202</v>
      </c>
      <c r="H481" s="62"/>
    </row>
    <row r="482" ht="15.75" hidden="1" customHeight="1">
      <c r="A482" s="122">
        <v>45121.0</v>
      </c>
      <c r="B482" s="129" t="s">
        <v>819</v>
      </c>
      <c r="C482" s="129" t="s">
        <v>846</v>
      </c>
      <c r="D482" s="129" t="s">
        <v>78</v>
      </c>
      <c r="E482" s="130" t="s">
        <v>10</v>
      </c>
      <c r="F482" s="102">
        <v>-27.87</v>
      </c>
      <c r="G482" s="103" t="s">
        <v>202</v>
      </c>
      <c r="H482" s="62"/>
    </row>
    <row r="483" ht="15.75" hidden="1" customHeight="1">
      <c r="A483" s="122">
        <v>45121.0</v>
      </c>
      <c r="B483" s="129" t="s">
        <v>819</v>
      </c>
      <c r="C483" s="130" t="s">
        <v>1016</v>
      </c>
      <c r="D483" s="46" t="s">
        <v>73</v>
      </c>
      <c r="E483" s="132" t="s">
        <v>26</v>
      </c>
      <c r="F483" s="10">
        <v>-103.52</v>
      </c>
      <c r="G483" s="103" t="s">
        <v>202</v>
      </c>
      <c r="H483" s="62"/>
    </row>
    <row r="484" ht="15.75" hidden="1" customHeight="1">
      <c r="A484" s="122">
        <v>45121.0</v>
      </c>
      <c r="B484" s="129" t="s">
        <v>819</v>
      </c>
      <c r="C484" s="130" t="s">
        <v>1017</v>
      </c>
      <c r="D484" s="46" t="s">
        <v>73</v>
      </c>
      <c r="E484" s="132" t="s">
        <v>26</v>
      </c>
      <c r="F484" s="10">
        <v>-50.59</v>
      </c>
      <c r="G484" s="103" t="s">
        <v>202</v>
      </c>
      <c r="H484" s="62"/>
    </row>
    <row r="485" ht="15.75" hidden="1" customHeight="1">
      <c r="A485" s="122">
        <v>45121.0</v>
      </c>
      <c r="B485" s="129" t="s">
        <v>819</v>
      </c>
      <c r="C485" s="130" t="s">
        <v>1012</v>
      </c>
      <c r="D485" s="46" t="s">
        <v>73</v>
      </c>
      <c r="E485" s="132" t="s">
        <v>26</v>
      </c>
      <c r="F485" s="10">
        <v>-31.5</v>
      </c>
      <c r="G485" s="103" t="s">
        <v>202</v>
      </c>
      <c r="H485" s="62"/>
    </row>
    <row r="486" ht="15.75" hidden="1" customHeight="1">
      <c r="A486" s="122">
        <v>45121.0</v>
      </c>
      <c r="B486" s="129" t="s">
        <v>819</v>
      </c>
      <c r="C486" s="130" t="s">
        <v>1018</v>
      </c>
      <c r="D486" s="46" t="s">
        <v>73</v>
      </c>
      <c r="E486" s="132" t="s">
        <v>26</v>
      </c>
      <c r="F486" s="10">
        <v>-11.0</v>
      </c>
      <c r="G486" s="103" t="s">
        <v>202</v>
      </c>
      <c r="H486" s="62"/>
    </row>
    <row r="487" ht="15.75" hidden="1" customHeight="1">
      <c r="A487" s="122">
        <v>45122.0</v>
      </c>
      <c r="B487" s="129" t="s">
        <v>819</v>
      </c>
      <c r="C487" s="130" t="s">
        <v>1019</v>
      </c>
      <c r="D487" s="46" t="s">
        <v>73</v>
      </c>
      <c r="E487" s="132" t="s">
        <v>26</v>
      </c>
      <c r="F487" s="10">
        <v>-229.66</v>
      </c>
      <c r="G487" s="103" t="s">
        <v>202</v>
      </c>
      <c r="H487" s="62"/>
    </row>
    <row r="488" ht="15.75" hidden="1" customHeight="1">
      <c r="A488" s="122">
        <v>45122.0</v>
      </c>
      <c r="B488" s="129" t="s">
        <v>819</v>
      </c>
      <c r="C488" s="130" t="s">
        <v>1020</v>
      </c>
      <c r="D488" s="46" t="s">
        <v>73</v>
      </c>
      <c r="E488" s="132" t="s">
        <v>26</v>
      </c>
      <c r="F488" s="10">
        <v>-22.2</v>
      </c>
      <c r="G488" s="103" t="s">
        <v>202</v>
      </c>
      <c r="H488" s="62"/>
    </row>
    <row r="489" ht="15.75" hidden="1" customHeight="1">
      <c r="A489" s="122">
        <v>45122.0</v>
      </c>
      <c r="B489" s="129" t="s">
        <v>819</v>
      </c>
      <c r="C489" s="130" t="s">
        <v>1021</v>
      </c>
      <c r="D489" s="46" t="s">
        <v>73</v>
      </c>
      <c r="E489" s="132" t="s">
        <v>26</v>
      </c>
      <c r="F489" s="10">
        <v>-14.97</v>
      </c>
      <c r="G489" s="103" t="s">
        <v>202</v>
      </c>
      <c r="H489" s="62"/>
    </row>
    <row r="490" ht="15.75" hidden="1" customHeight="1">
      <c r="A490" s="122">
        <v>45122.0</v>
      </c>
      <c r="B490" s="129" t="s">
        <v>819</v>
      </c>
      <c r="C490" s="130" t="s">
        <v>701</v>
      </c>
      <c r="D490" s="46" t="s">
        <v>73</v>
      </c>
      <c r="E490" s="132" t="s">
        <v>26</v>
      </c>
      <c r="F490" s="10">
        <v>-17.1</v>
      </c>
      <c r="G490" s="103" t="s">
        <v>202</v>
      </c>
      <c r="H490" s="62"/>
    </row>
    <row r="491" ht="15.75" hidden="1" customHeight="1">
      <c r="A491" s="122">
        <v>45122.0</v>
      </c>
      <c r="B491" s="129" t="s">
        <v>819</v>
      </c>
      <c r="C491" s="130" t="s">
        <v>1022</v>
      </c>
      <c r="D491" s="46" t="s">
        <v>73</v>
      </c>
      <c r="E491" s="132" t="s">
        <v>26</v>
      </c>
      <c r="F491" s="10">
        <v>-17.0</v>
      </c>
      <c r="G491" s="103" t="s">
        <v>202</v>
      </c>
      <c r="H491" s="62"/>
    </row>
    <row r="492" ht="15.75" hidden="1" customHeight="1">
      <c r="A492" s="122">
        <v>45123.0</v>
      </c>
      <c r="B492" s="129" t="s">
        <v>819</v>
      </c>
      <c r="C492" s="130" t="s">
        <v>1023</v>
      </c>
      <c r="D492" s="46" t="s">
        <v>73</v>
      </c>
      <c r="E492" s="132" t="s">
        <v>26</v>
      </c>
      <c r="F492" s="10">
        <v>-159.21</v>
      </c>
      <c r="G492" s="103" t="s">
        <v>202</v>
      </c>
      <c r="H492" s="62"/>
    </row>
    <row r="493" ht="15.75" hidden="1" customHeight="1">
      <c r="A493" s="122">
        <v>45123.0</v>
      </c>
      <c r="B493" s="129" t="s">
        <v>819</v>
      </c>
      <c r="C493" s="130" t="s">
        <v>1024</v>
      </c>
      <c r="D493" s="46" t="s">
        <v>73</v>
      </c>
      <c r="E493" s="132" t="s">
        <v>26</v>
      </c>
      <c r="F493" s="10">
        <v>-21.0</v>
      </c>
      <c r="G493" s="103" t="s">
        <v>202</v>
      </c>
      <c r="H493" s="62"/>
    </row>
    <row r="494" ht="15.75" hidden="1" customHeight="1">
      <c r="A494" s="122">
        <v>45124.0</v>
      </c>
      <c r="B494" s="129" t="s">
        <v>819</v>
      </c>
      <c r="C494" s="130" t="s">
        <v>83</v>
      </c>
      <c r="D494" s="46" t="s">
        <v>73</v>
      </c>
      <c r="E494" s="132" t="s">
        <v>26</v>
      </c>
      <c r="F494" s="10">
        <v>-52.5</v>
      </c>
      <c r="G494" s="103" t="s">
        <v>202</v>
      </c>
      <c r="H494" s="62"/>
    </row>
    <row r="495" ht="15.75" hidden="1" customHeight="1">
      <c r="A495" s="122">
        <v>45124.0</v>
      </c>
      <c r="B495" s="129" t="s">
        <v>819</v>
      </c>
      <c r="C495" s="130" t="s">
        <v>1025</v>
      </c>
      <c r="D495" s="46" t="s">
        <v>73</v>
      </c>
      <c r="E495" s="132" t="s">
        <v>26</v>
      </c>
      <c r="F495" s="10">
        <v>-5.0</v>
      </c>
      <c r="G495" s="103" t="s">
        <v>202</v>
      </c>
      <c r="H495" s="62"/>
    </row>
    <row r="496" ht="15.75" hidden="1" customHeight="1">
      <c r="A496" s="122">
        <v>45126.0</v>
      </c>
      <c r="B496" s="129" t="s">
        <v>819</v>
      </c>
      <c r="C496" s="130" t="s">
        <v>952</v>
      </c>
      <c r="D496" s="46" t="s">
        <v>73</v>
      </c>
      <c r="E496" s="132" t="s">
        <v>26</v>
      </c>
      <c r="F496" s="10">
        <v>-30.2</v>
      </c>
      <c r="G496" s="103" t="s">
        <v>202</v>
      </c>
      <c r="H496" s="62"/>
    </row>
    <row r="497" ht="15.75" hidden="1" customHeight="1">
      <c r="A497" s="122">
        <v>45127.0</v>
      </c>
      <c r="B497" s="129" t="s">
        <v>819</v>
      </c>
      <c r="C497" s="130" t="s">
        <v>1026</v>
      </c>
      <c r="D497" s="46" t="s">
        <v>73</v>
      </c>
      <c r="E497" s="132" t="s">
        <v>26</v>
      </c>
      <c r="F497" s="10">
        <v>-56.38</v>
      </c>
      <c r="G497" s="103" t="s">
        <v>202</v>
      </c>
      <c r="H497" s="62"/>
    </row>
    <row r="498" ht="15.75" hidden="1" customHeight="1">
      <c r="A498" s="122">
        <v>45129.0</v>
      </c>
      <c r="B498" s="129" t="s">
        <v>819</v>
      </c>
      <c r="C498" s="130" t="s">
        <v>1027</v>
      </c>
      <c r="D498" s="46" t="s">
        <v>73</v>
      </c>
      <c r="E498" s="132" t="s">
        <v>26</v>
      </c>
      <c r="F498" s="10">
        <v>-65.55</v>
      </c>
      <c r="G498" s="103" t="s">
        <v>202</v>
      </c>
      <c r="H498" s="62"/>
    </row>
    <row r="499" ht="15.75" hidden="1" customHeight="1">
      <c r="A499" s="122">
        <v>45129.0</v>
      </c>
      <c r="B499" s="129" t="s">
        <v>819</v>
      </c>
      <c r="C499" s="130" t="s">
        <v>1028</v>
      </c>
      <c r="D499" s="46" t="s">
        <v>73</v>
      </c>
      <c r="E499" s="132" t="s">
        <v>26</v>
      </c>
      <c r="F499" s="10">
        <v>-20.15</v>
      </c>
      <c r="G499" s="103" t="s">
        <v>202</v>
      </c>
      <c r="H499" s="62"/>
    </row>
    <row r="500" ht="15.75" hidden="1" customHeight="1">
      <c r="A500" s="122">
        <v>45131.0</v>
      </c>
      <c r="B500" s="129" t="s">
        <v>819</v>
      </c>
      <c r="C500" s="130" t="s">
        <v>952</v>
      </c>
      <c r="D500" s="46" t="s">
        <v>73</v>
      </c>
      <c r="E500" s="132" t="s">
        <v>26</v>
      </c>
      <c r="F500" s="10">
        <v>-13.34</v>
      </c>
      <c r="G500" s="103" t="s">
        <v>202</v>
      </c>
      <c r="H500" s="62"/>
    </row>
    <row r="501" ht="15.75" hidden="1" customHeight="1">
      <c r="A501" s="122">
        <v>45132.0</v>
      </c>
      <c r="B501" s="129" t="s">
        <v>819</v>
      </c>
      <c r="C501" s="130" t="s">
        <v>1029</v>
      </c>
      <c r="D501" s="46" t="s">
        <v>73</v>
      </c>
      <c r="E501" s="132" t="s">
        <v>26</v>
      </c>
      <c r="F501" s="10">
        <v>-4.09</v>
      </c>
      <c r="G501" s="103" t="s">
        <v>202</v>
      </c>
      <c r="H501" s="62"/>
    </row>
    <row r="502" ht="15.75" hidden="1" customHeight="1">
      <c r="A502" s="122">
        <v>45144.0</v>
      </c>
      <c r="B502" s="129" t="s">
        <v>819</v>
      </c>
      <c r="C502" s="129" t="s">
        <v>15</v>
      </c>
      <c r="D502" s="32" t="s">
        <v>51</v>
      </c>
      <c r="E502" s="109" t="s">
        <v>17</v>
      </c>
      <c r="F502" s="39">
        <v>2372.99</v>
      </c>
      <c r="G502" s="103" t="s">
        <v>202</v>
      </c>
      <c r="H502" s="62"/>
    </row>
    <row r="503" ht="15.75" hidden="1" customHeight="1">
      <c r="A503" s="122">
        <v>45148.0</v>
      </c>
      <c r="B503" s="129" t="s">
        <v>819</v>
      </c>
      <c r="C503" s="129" t="s">
        <v>15</v>
      </c>
      <c r="D503" s="32" t="s">
        <v>51</v>
      </c>
      <c r="E503" s="109" t="s">
        <v>17</v>
      </c>
      <c r="F503" s="39">
        <v>126.31</v>
      </c>
      <c r="G503" s="103" t="s">
        <v>202</v>
      </c>
      <c r="H503" s="62"/>
    </row>
    <row r="504" ht="15.75" hidden="1" customHeight="1">
      <c r="A504" s="122">
        <v>45151.0</v>
      </c>
      <c r="B504" s="129" t="s">
        <v>819</v>
      </c>
      <c r="C504" s="129" t="s">
        <v>15</v>
      </c>
      <c r="D504" s="133" t="s">
        <v>16</v>
      </c>
      <c r="E504" s="109" t="s">
        <v>17</v>
      </c>
      <c r="F504" s="103">
        <f> SUM( INDIRECT("$G"&amp;MATCH($G504, $G$1:$G1794, 0)) : INDIRECT("$F"&amp;ROW() - 1) ) * -1</f>
        <v>760</v>
      </c>
      <c r="G504" s="103" t="s">
        <v>202</v>
      </c>
      <c r="H504" s="64"/>
    </row>
    <row r="505" ht="15.75" hidden="1" customHeight="1">
      <c r="A505" s="15"/>
      <c r="B505" s="15"/>
      <c r="C505" s="15"/>
      <c r="D505" s="15"/>
      <c r="E505" s="15"/>
      <c r="F505" s="15"/>
      <c r="G505" s="15"/>
    </row>
    <row r="506" ht="15.75" hidden="1" customHeight="1">
      <c r="A506" s="16"/>
      <c r="B506" s="16"/>
      <c r="C506" s="16"/>
      <c r="D506" s="16"/>
      <c r="E506" s="16"/>
      <c r="F506" s="16"/>
      <c r="G506" s="16"/>
    </row>
    <row r="507" ht="15.75" hidden="1" customHeight="1">
      <c r="A507" s="17"/>
      <c r="B507" s="17"/>
      <c r="C507" s="17"/>
      <c r="D507" s="17"/>
      <c r="E507" s="17"/>
      <c r="F507" s="17"/>
      <c r="G507" s="17"/>
    </row>
    <row r="508" ht="15.75" hidden="1" customHeight="1">
      <c r="A508" s="122">
        <v>45144.0</v>
      </c>
      <c r="B508" s="129" t="s">
        <v>819</v>
      </c>
      <c r="C508" s="130" t="s">
        <v>1030</v>
      </c>
      <c r="D508" s="46" t="s">
        <v>73</v>
      </c>
      <c r="E508" s="130" t="s">
        <v>26</v>
      </c>
      <c r="F508" s="102">
        <v>-94.71</v>
      </c>
      <c r="G508" s="49" t="s">
        <v>212</v>
      </c>
      <c r="H508" s="131" t="s">
        <v>99</v>
      </c>
    </row>
    <row r="509" ht="15.75" hidden="1" customHeight="1">
      <c r="A509" s="122">
        <v>45145.0</v>
      </c>
      <c r="B509" s="129" t="s">
        <v>819</v>
      </c>
      <c r="C509" s="130" t="s">
        <v>1031</v>
      </c>
      <c r="D509" s="46" t="s">
        <v>73</v>
      </c>
      <c r="E509" s="132" t="s">
        <v>26</v>
      </c>
      <c r="F509" s="10">
        <v>-1238.97</v>
      </c>
      <c r="G509" s="49" t="s">
        <v>212</v>
      </c>
      <c r="H509" s="62"/>
    </row>
    <row r="510" ht="15.75" hidden="1" customHeight="1">
      <c r="A510" s="122">
        <v>45146.0</v>
      </c>
      <c r="B510" s="129" t="s">
        <v>819</v>
      </c>
      <c r="C510" s="130" t="s">
        <v>1032</v>
      </c>
      <c r="D510" s="46" t="s">
        <v>73</v>
      </c>
      <c r="E510" s="130" t="s">
        <v>127</v>
      </c>
      <c r="F510" s="102">
        <v>-96.6</v>
      </c>
      <c r="G510" s="49" t="s">
        <v>212</v>
      </c>
      <c r="H510" s="62"/>
    </row>
    <row r="511" ht="15.75" hidden="1" customHeight="1">
      <c r="A511" s="122">
        <v>45148.0</v>
      </c>
      <c r="B511" s="129" t="s">
        <v>819</v>
      </c>
      <c r="C511" s="130" t="s">
        <v>24</v>
      </c>
      <c r="D511" s="46" t="s">
        <v>73</v>
      </c>
      <c r="E511" s="130" t="s">
        <v>26</v>
      </c>
      <c r="F511" s="10">
        <v>-6.82</v>
      </c>
      <c r="G511" s="49" t="s">
        <v>212</v>
      </c>
      <c r="H511" s="62"/>
    </row>
    <row r="512" ht="15.75" hidden="1" customHeight="1">
      <c r="A512" s="122">
        <v>45148.0</v>
      </c>
      <c r="B512" s="129" t="s">
        <v>819</v>
      </c>
      <c r="C512" s="130" t="s">
        <v>24</v>
      </c>
      <c r="D512" s="46" t="s">
        <v>73</v>
      </c>
      <c r="E512" s="130" t="s">
        <v>26</v>
      </c>
      <c r="F512" s="10">
        <v>-98.69</v>
      </c>
      <c r="G512" s="49" t="s">
        <v>212</v>
      </c>
      <c r="H512" s="62"/>
    </row>
    <row r="513" ht="15.75" hidden="1" customHeight="1">
      <c r="A513" s="122">
        <v>45148.0</v>
      </c>
      <c r="B513" s="129" t="s">
        <v>819</v>
      </c>
      <c r="C513" s="130" t="s">
        <v>24</v>
      </c>
      <c r="D513" s="46" t="s">
        <v>73</v>
      </c>
      <c r="E513" s="130" t="s">
        <v>26</v>
      </c>
      <c r="F513" s="10">
        <v>-15.75</v>
      </c>
      <c r="G513" s="49" t="s">
        <v>212</v>
      </c>
      <c r="H513" s="62"/>
    </row>
    <row r="514" ht="15.75" hidden="1" customHeight="1">
      <c r="A514" s="122">
        <v>45150.0</v>
      </c>
      <c r="B514" s="129" t="s">
        <v>819</v>
      </c>
      <c r="C514" s="129" t="s">
        <v>846</v>
      </c>
      <c r="D514" s="129" t="s">
        <v>78</v>
      </c>
      <c r="E514" s="130" t="s">
        <v>10</v>
      </c>
      <c r="F514" s="102">
        <v>-27.87</v>
      </c>
      <c r="G514" s="49" t="s">
        <v>212</v>
      </c>
      <c r="H514" s="62"/>
    </row>
    <row r="515" ht="15.75" hidden="1" customHeight="1">
      <c r="A515" s="122">
        <v>45151.0</v>
      </c>
      <c r="B515" s="129" t="s">
        <v>819</v>
      </c>
      <c r="C515" s="130" t="s">
        <v>1033</v>
      </c>
      <c r="D515" s="46" t="s">
        <v>73</v>
      </c>
      <c r="E515" s="130" t="s">
        <v>26</v>
      </c>
      <c r="F515" s="10">
        <v>-1181.8</v>
      </c>
      <c r="G515" s="49" t="s">
        <v>212</v>
      </c>
      <c r="H515" s="62"/>
    </row>
    <row r="516" ht="15.75" hidden="1" customHeight="1">
      <c r="A516" s="122">
        <v>45151.0</v>
      </c>
      <c r="B516" s="129" t="s">
        <v>819</v>
      </c>
      <c r="C516" s="130" t="s">
        <v>1034</v>
      </c>
      <c r="D516" s="46" t="s">
        <v>73</v>
      </c>
      <c r="E516" s="130" t="s">
        <v>26</v>
      </c>
      <c r="F516" s="10">
        <v>-103.59</v>
      </c>
      <c r="G516" s="49" t="s">
        <v>212</v>
      </c>
      <c r="H516" s="62"/>
    </row>
    <row r="517" ht="15.75" hidden="1" customHeight="1">
      <c r="A517" s="122">
        <v>45155.0</v>
      </c>
      <c r="B517" s="129" t="s">
        <v>819</v>
      </c>
      <c r="C517" s="130" t="s">
        <v>939</v>
      </c>
      <c r="D517" s="46" t="s">
        <v>73</v>
      </c>
      <c r="E517" s="130" t="s">
        <v>26</v>
      </c>
      <c r="F517" s="10">
        <f>-73.94/2</f>
        <v>-36.97</v>
      </c>
      <c r="G517" s="49" t="s">
        <v>212</v>
      </c>
      <c r="H517" s="62"/>
    </row>
    <row r="518" ht="15.75" hidden="1" customHeight="1">
      <c r="A518" s="122">
        <v>45158.0</v>
      </c>
      <c r="B518" s="129" t="s">
        <v>819</v>
      </c>
      <c r="C518" s="130" t="s">
        <v>579</v>
      </c>
      <c r="D518" s="46" t="s">
        <v>73</v>
      </c>
      <c r="E518" s="130" t="s">
        <v>26</v>
      </c>
      <c r="F518" s="10">
        <v>-16.99</v>
      </c>
      <c r="G518" s="49" t="s">
        <v>212</v>
      </c>
      <c r="H518" s="62"/>
    </row>
    <row r="519" ht="15.75" hidden="1" customHeight="1">
      <c r="A519" s="122">
        <v>45160.0</v>
      </c>
      <c r="B519" s="129" t="s">
        <v>819</v>
      </c>
      <c r="C519" s="130" t="s">
        <v>24</v>
      </c>
      <c r="D519" s="46" t="s">
        <v>73</v>
      </c>
      <c r="E519" s="130" t="s">
        <v>26</v>
      </c>
      <c r="F519" s="10">
        <v>-6.82</v>
      </c>
      <c r="G519" s="49" t="s">
        <v>212</v>
      </c>
      <c r="H519" s="62"/>
    </row>
    <row r="520" ht="15.75" hidden="1" customHeight="1">
      <c r="A520" s="122">
        <v>45161.0</v>
      </c>
      <c r="B520" s="129" t="s">
        <v>819</v>
      </c>
      <c r="C520" s="130" t="s">
        <v>1035</v>
      </c>
      <c r="D520" s="130" t="s">
        <v>50</v>
      </c>
      <c r="E520" s="130" t="s">
        <v>28</v>
      </c>
      <c r="F520" s="10">
        <v>-54.39</v>
      </c>
      <c r="G520" s="49" t="s">
        <v>212</v>
      </c>
      <c r="H520" s="62"/>
    </row>
    <row r="521" ht="15.75" hidden="1" customHeight="1">
      <c r="A521" s="122">
        <v>45162.0</v>
      </c>
      <c r="B521" s="129" t="s">
        <v>819</v>
      </c>
      <c r="C521" s="130" t="s">
        <v>156</v>
      </c>
      <c r="D521" s="46" t="s">
        <v>73</v>
      </c>
      <c r="E521" s="130" t="s">
        <v>26</v>
      </c>
      <c r="F521" s="10">
        <v>-12.0</v>
      </c>
      <c r="G521" s="49" t="s">
        <v>212</v>
      </c>
      <c r="H521" s="62"/>
    </row>
    <row r="522" ht="15.75" hidden="1" customHeight="1">
      <c r="A522" s="122">
        <v>45163.0</v>
      </c>
      <c r="B522" s="129" t="s">
        <v>819</v>
      </c>
      <c r="C522" s="28" t="s">
        <v>135</v>
      </c>
      <c r="D522" s="46" t="s">
        <v>73</v>
      </c>
      <c r="E522" s="130" t="s">
        <v>26</v>
      </c>
      <c r="F522" s="10">
        <v>-11.99</v>
      </c>
      <c r="G522" s="49" t="s">
        <v>212</v>
      </c>
      <c r="H522" s="62"/>
    </row>
    <row r="523" ht="15.75" hidden="1" customHeight="1">
      <c r="A523" s="122">
        <v>45176.0</v>
      </c>
      <c r="B523" s="129" t="s">
        <v>819</v>
      </c>
      <c r="C523" s="129" t="s">
        <v>15</v>
      </c>
      <c r="D523" s="32" t="s">
        <v>51</v>
      </c>
      <c r="E523" s="109" t="s">
        <v>17</v>
      </c>
      <c r="F523" s="32">
        <v>1200.0</v>
      </c>
      <c r="G523" s="49" t="s">
        <v>212</v>
      </c>
      <c r="H523" s="62"/>
    </row>
    <row r="524" ht="15.75" hidden="1" customHeight="1">
      <c r="A524" s="122">
        <v>45181.0</v>
      </c>
      <c r="B524" s="129" t="s">
        <v>819</v>
      </c>
      <c r="C524" s="129" t="s">
        <v>15</v>
      </c>
      <c r="D524" s="32" t="s">
        <v>51</v>
      </c>
      <c r="E524" s="109" t="s">
        <v>17</v>
      </c>
      <c r="F524" s="103">
        <v>80.0</v>
      </c>
      <c r="G524" s="49" t="s">
        <v>212</v>
      </c>
      <c r="H524" s="62"/>
    </row>
    <row r="525" ht="15.75" hidden="1" customHeight="1">
      <c r="A525" s="122">
        <v>45182.0</v>
      </c>
      <c r="B525" s="129" t="s">
        <v>819</v>
      </c>
      <c r="C525" s="129" t="s">
        <v>15</v>
      </c>
      <c r="D525" s="129" t="s">
        <v>16</v>
      </c>
      <c r="E525" s="109" t="s">
        <v>17</v>
      </c>
      <c r="F525" s="103">
        <f> SUM( INDIRECT("$G"&amp;MATCH($G525, $G$1:$G1794, 0)) : INDIRECT("$F"&amp;ROW() - 1) ) * -1</f>
        <v>1723.96</v>
      </c>
      <c r="G525" s="49" t="s">
        <v>212</v>
      </c>
      <c r="H525" s="64"/>
    </row>
    <row r="526" ht="15.75" hidden="1" customHeight="1">
      <c r="A526" s="15"/>
      <c r="B526" s="15"/>
      <c r="C526" s="15"/>
      <c r="D526" s="15"/>
      <c r="E526" s="15"/>
      <c r="F526" s="15"/>
      <c r="G526" s="15"/>
    </row>
    <row r="527" ht="15.75" hidden="1" customHeight="1">
      <c r="A527" s="16"/>
      <c r="B527" s="16"/>
      <c r="C527" s="16"/>
      <c r="D527" s="16"/>
      <c r="E527" s="16"/>
      <c r="F527" s="16"/>
      <c r="G527" s="16"/>
    </row>
    <row r="528" ht="15.75" hidden="1" customHeight="1">
      <c r="A528" s="17"/>
      <c r="B528" s="17"/>
      <c r="C528" s="17"/>
      <c r="D528" s="17"/>
      <c r="E528" s="17"/>
      <c r="F528" s="17"/>
      <c r="G528" s="17"/>
    </row>
    <row r="529" ht="15.75" hidden="1" customHeight="1">
      <c r="A529" s="122">
        <v>45175.0</v>
      </c>
      <c r="B529" s="129" t="s">
        <v>819</v>
      </c>
      <c r="C529" s="130" t="s">
        <v>1036</v>
      </c>
      <c r="D529" s="46" t="s">
        <v>73</v>
      </c>
      <c r="E529" s="130" t="s">
        <v>26</v>
      </c>
      <c r="F529" s="102">
        <v>-94.71</v>
      </c>
      <c r="G529" s="49" t="s">
        <v>227</v>
      </c>
      <c r="H529" s="131" t="s">
        <v>107</v>
      </c>
    </row>
    <row r="530" ht="15.75" hidden="1" customHeight="1">
      <c r="A530" s="122">
        <v>45175.0</v>
      </c>
      <c r="B530" s="129" t="s">
        <v>819</v>
      </c>
      <c r="C530" s="130" t="s">
        <v>1037</v>
      </c>
      <c r="D530" s="46" t="s">
        <v>73</v>
      </c>
      <c r="E530" s="130" t="s">
        <v>26</v>
      </c>
      <c r="F530" s="102">
        <v>-200.84</v>
      </c>
      <c r="G530" s="49" t="s">
        <v>227</v>
      </c>
      <c r="H530" s="62"/>
    </row>
    <row r="531" ht="15.75" hidden="1" customHeight="1">
      <c r="A531" s="122">
        <v>45176.0</v>
      </c>
      <c r="B531" s="129" t="s">
        <v>819</v>
      </c>
      <c r="C531" s="130" t="s">
        <v>1038</v>
      </c>
      <c r="D531" s="46" t="s">
        <v>73</v>
      </c>
      <c r="E531" s="132" t="s">
        <v>26</v>
      </c>
      <c r="F531" s="10">
        <v>-1238.97</v>
      </c>
      <c r="G531" s="49" t="s">
        <v>227</v>
      </c>
      <c r="H531" s="62"/>
    </row>
    <row r="532" ht="15.75" hidden="1" customHeight="1">
      <c r="A532" s="122">
        <v>45176.0</v>
      </c>
      <c r="B532" s="129" t="s">
        <v>819</v>
      </c>
      <c r="C532" s="130" t="s">
        <v>1029</v>
      </c>
      <c r="D532" s="46" t="s">
        <v>73</v>
      </c>
      <c r="E532" s="132" t="s">
        <v>26</v>
      </c>
      <c r="F532" s="10">
        <v>-19.21</v>
      </c>
      <c r="G532" s="49" t="s">
        <v>227</v>
      </c>
      <c r="H532" s="62"/>
    </row>
    <row r="533" ht="15.75" hidden="1" customHeight="1">
      <c r="A533" s="122">
        <v>45178.0</v>
      </c>
      <c r="B533" s="129" t="s">
        <v>819</v>
      </c>
      <c r="C533" s="130" t="s">
        <v>952</v>
      </c>
      <c r="D533" s="46" t="s">
        <v>73</v>
      </c>
      <c r="E533" s="132" t="s">
        <v>26</v>
      </c>
      <c r="F533" s="10">
        <v>-35.93</v>
      </c>
      <c r="G533" s="49" t="s">
        <v>227</v>
      </c>
      <c r="H533" s="62"/>
    </row>
    <row r="534" ht="15.75" hidden="1" customHeight="1">
      <c r="A534" s="122">
        <v>45179.0</v>
      </c>
      <c r="B534" s="129" t="s">
        <v>819</v>
      </c>
      <c r="C534" s="130" t="s">
        <v>1039</v>
      </c>
      <c r="D534" s="46" t="s">
        <v>73</v>
      </c>
      <c r="E534" s="132" t="s">
        <v>26</v>
      </c>
      <c r="F534" s="10">
        <v>-6.82</v>
      </c>
      <c r="G534" s="49" t="s">
        <v>227</v>
      </c>
      <c r="H534" s="62"/>
    </row>
    <row r="535" ht="15.75" hidden="1" customHeight="1">
      <c r="A535" s="122">
        <v>45177.0</v>
      </c>
      <c r="B535" s="129" t="s">
        <v>819</v>
      </c>
      <c r="C535" s="130" t="s">
        <v>1040</v>
      </c>
      <c r="D535" s="46" t="s">
        <v>73</v>
      </c>
      <c r="E535" s="130" t="s">
        <v>127</v>
      </c>
      <c r="F535" s="102">
        <v>-96.6</v>
      </c>
      <c r="G535" s="49" t="s">
        <v>227</v>
      </c>
      <c r="H535" s="62"/>
    </row>
    <row r="536" ht="15.75" hidden="1" customHeight="1">
      <c r="A536" s="122">
        <v>45181.0</v>
      </c>
      <c r="B536" s="129" t="s">
        <v>819</v>
      </c>
      <c r="C536" s="129" t="s">
        <v>846</v>
      </c>
      <c r="D536" s="129" t="s">
        <v>78</v>
      </c>
      <c r="E536" s="130" t="s">
        <v>10</v>
      </c>
      <c r="F536" s="102">
        <v>-27.87</v>
      </c>
      <c r="G536" s="49" t="s">
        <v>227</v>
      </c>
      <c r="H536" s="62"/>
    </row>
    <row r="537" ht="15.75" hidden="1" customHeight="1">
      <c r="A537" s="122">
        <v>45182.0</v>
      </c>
      <c r="B537" s="129" t="s">
        <v>819</v>
      </c>
      <c r="C537" s="130" t="s">
        <v>1041</v>
      </c>
      <c r="D537" s="46" t="s">
        <v>73</v>
      </c>
      <c r="E537" s="132" t="s">
        <v>26</v>
      </c>
      <c r="F537" s="10">
        <v>-21.0</v>
      </c>
      <c r="G537" s="49" t="s">
        <v>227</v>
      </c>
      <c r="H537" s="62"/>
    </row>
    <row r="538" ht="15.75" hidden="1" customHeight="1">
      <c r="A538" s="122">
        <v>45182.0</v>
      </c>
      <c r="B538" s="129" t="s">
        <v>819</v>
      </c>
      <c r="C538" s="130" t="s">
        <v>1042</v>
      </c>
      <c r="D538" s="46" t="s">
        <v>73</v>
      </c>
      <c r="E538" s="132" t="s">
        <v>26</v>
      </c>
      <c r="F538" s="10">
        <v>-5.0</v>
      </c>
      <c r="G538" s="49" t="s">
        <v>227</v>
      </c>
      <c r="H538" s="62"/>
    </row>
    <row r="539" ht="15.75" hidden="1" customHeight="1">
      <c r="A539" s="122">
        <v>45182.0</v>
      </c>
      <c r="B539" s="129" t="s">
        <v>819</v>
      </c>
      <c r="C539" s="130" t="s">
        <v>27</v>
      </c>
      <c r="D539" s="46" t="s">
        <v>73</v>
      </c>
      <c r="E539" s="132" t="s">
        <v>26</v>
      </c>
      <c r="F539" s="10">
        <v>-11.99</v>
      </c>
      <c r="G539" s="49" t="s">
        <v>227</v>
      </c>
      <c r="H539" s="62"/>
    </row>
    <row r="540" ht="15.75" hidden="1" customHeight="1">
      <c r="A540" s="122">
        <v>45182.0</v>
      </c>
      <c r="B540" s="129" t="s">
        <v>819</v>
      </c>
      <c r="C540" s="130" t="s">
        <v>24</v>
      </c>
      <c r="D540" s="46" t="s">
        <v>73</v>
      </c>
      <c r="E540" s="132" t="s">
        <v>26</v>
      </c>
      <c r="F540" s="10">
        <v>-5.0</v>
      </c>
      <c r="G540" s="49" t="s">
        <v>227</v>
      </c>
      <c r="H540" s="62"/>
    </row>
    <row r="541" ht="15.75" hidden="1" customHeight="1">
      <c r="A541" s="122">
        <v>45182.0</v>
      </c>
      <c r="B541" s="129" t="s">
        <v>819</v>
      </c>
      <c r="C541" s="130" t="s">
        <v>24</v>
      </c>
      <c r="D541" s="46" t="s">
        <v>73</v>
      </c>
      <c r="E541" s="132" t="s">
        <v>26</v>
      </c>
      <c r="F541" s="10">
        <v>-4.0</v>
      </c>
      <c r="G541" s="49" t="s">
        <v>227</v>
      </c>
      <c r="H541" s="62"/>
    </row>
    <row r="542" ht="15.75" hidden="1" customHeight="1">
      <c r="A542" s="122">
        <v>45183.0</v>
      </c>
      <c r="B542" s="129" t="s">
        <v>819</v>
      </c>
      <c r="C542" s="130" t="s">
        <v>1025</v>
      </c>
      <c r="D542" s="46" t="s">
        <v>73</v>
      </c>
      <c r="E542" s="132" t="s">
        <v>26</v>
      </c>
      <c r="F542" s="10">
        <v>-5.5</v>
      </c>
      <c r="G542" s="49" t="s">
        <v>227</v>
      </c>
      <c r="H542" s="62"/>
    </row>
    <row r="543" ht="15.75" hidden="1" customHeight="1">
      <c r="A543" s="122">
        <v>45183.0</v>
      </c>
      <c r="B543" s="129" t="s">
        <v>819</v>
      </c>
      <c r="C543" s="130" t="s">
        <v>1029</v>
      </c>
      <c r="D543" s="46" t="s">
        <v>73</v>
      </c>
      <c r="E543" s="132" t="s">
        <v>26</v>
      </c>
      <c r="F543" s="10">
        <v>-25.62</v>
      </c>
      <c r="G543" s="49" t="s">
        <v>227</v>
      </c>
      <c r="H543" s="62"/>
    </row>
    <row r="544" ht="15.75" hidden="1" customHeight="1">
      <c r="A544" s="122">
        <v>45183.0</v>
      </c>
      <c r="B544" s="129" t="s">
        <v>819</v>
      </c>
      <c r="C544" s="130" t="s">
        <v>952</v>
      </c>
      <c r="D544" s="46" t="s">
        <v>73</v>
      </c>
      <c r="E544" s="132" t="s">
        <v>26</v>
      </c>
      <c r="F544" s="10">
        <v>-11.37</v>
      </c>
      <c r="G544" s="49" t="s">
        <v>227</v>
      </c>
      <c r="H544" s="62"/>
    </row>
    <row r="545" ht="15.75" hidden="1" customHeight="1">
      <c r="A545" s="122">
        <v>45184.0</v>
      </c>
      <c r="B545" s="129" t="s">
        <v>819</v>
      </c>
      <c r="C545" s="130" t="s">
        <v>1043</v>
      </c>
      <c r="D545" s="46" t="s">
        <v>73</v>
      </c>
      <c r="E545" s="132" t="s">
        <v>26</v>
      </c>
      <c r="F545" s="10">
        <v>-9.0</v>
      </c>
      <c r="G545" s="49" t="s">
        <v>227</v>
      </c>
      <c r="H545" s="62"/>
    </row>
    <row r="546" ht="15.75" hidden="1" customHeight="1">
      <c r="A546" s="122">
        <v>45186.0</v>
      </c>
      <c r="B546" s="129" t="s">
        <v>819</v>
      </c>
      <c r="C546" s="130" t="s">
        <v>977</v>
      </c>
      <c r="D546" s="46" t="s">
        <v>73</v>
      </c>
      <c r="E546" s="130" t="s">
        <v>26</v>
      </c>
      <c r="F546" s="10">
        <f>-73.94/2</f>
        <v>-36.97</v>
      </c>
      <c r="G546" s="49" t="s">
        <v>227</v>
      </c>
      <c r="H546" s="62"/>
    </row>
    <row r="547" ht="15.75" hidden="1" customHeight="1">
      <c r="A547" s="122">
        <v>45187.0</v>
      </c>
      <c r="B547" s="129" t="s">
        <v>819</v>
      </c>
      <c r="C547" s="130" t="s">
        <v>1044</v>
      </c>
      <c r="D547" s="46" t="s">
        <v>73</v>
      </c>
      <c r="E547" s="130" t="s">
        <v>26</v>
      </c>
      <c r="F547" s="10">
        <v>-8.0</v>
      </c>
      <c r="G547" s="49" t="s">
        <v>227</v>
      </c>
      <c r="H547" s="62"/>
    </row>
    <row r="548" ht="15.75" hidden="1" customHeight="1">
      <c r="A548" s="122">
        <v>45187.0</v>
      </c>
      <c r="B548" s="129" t="s">
        <v>819</v>
      </c>
      <c r="C548" s="130" t="s">
        <v>952</v>
      </c>
      <c r="D548" s="46" t="s">
        <v>73</v>
      </c>
      <c r="E548" s="130" t="s">
        <v>26</v>
      </c>
      <c r="F548" s="10">
        <v>-16.98</v>
      </c>
      <c r="G548" s="49" t="s">
        <v>227</v>
      </c>
      <c r="H548" s="62"/>
    </row>
    <row r="549" ht="15.75" hidden="1" customHeight="1">
      <c r="A549" s="122">
        <v>45187.0</v>
      </c>
      <c r="B549" s="129" t="s">
        <v>819</v>
      </c>
      <c r="C549" s="130" t="s">
        <v>1045</v>
      </c>
      <c r="D549" s="46" t="s">
        <v>73</v>
      </c>
      <c r="E549" s="130" t="s">
        <v>26</v>
      </c>
      <c r="F549" s="10">
        <v>-9.25</v>
      </c>
      <c r="G549" s="49" t="s">
        <v>227</v>
      </c>
      <c r="H549" s="62"/>
    </row>
    <row r="550" ht="15.75" hidden="1" customHeight="1">
      <c r="A550" s="122">
        <v>45187.0</v>
      </c>
      <c r="B550" s="129" t="s">
        <v>819</v>
      </c>
      <c r="C550" s="130" t="s">
        <v>1029</v>
      </c>
      <c r="D550" s="46" t="s">
        <v>73</v>
      </c>
      <c r="E550" s="130" t="s">
        <v>26</v>
      </c>
      <c r="F550" s="10">
        <v>-5.99</v>
      </c>
      <c r="G550" s="49" t="s">
        <v>227</v>
      </c>
      <c r="H550" s="62"/>
    </row>
    <row r="551" ht="15.75" hidden="1" customHeight="1">
      <c r="A551" s="122">
        <v>45189.0</v>
      </c>
      <c r="B551" s="129" t="s">
        <v>819</v>
      </c>
      <c r="C551" s="130" t="s">
        <v>140</v>
      </c>
      <c r="D551" s="46" t="s">
        <v>73</v>
      </c>
      <c r="E551" s="130" t="s">
        <v>26</v>
      </c>
      <c r="F551" s="10">
        <v>-2.0</v>
      </c>
      <c r="G551" s="49" t="s">
        <v>227</v>
      </c>
      <c r="H551" s="62"/>
    </row>
    <row r="552" ht="15.75" hidden="1" customHeight="1">
      <c r="A552" s="122">
        <v>45189.0</v>
      </c>
      <c r="B552" s="129" t="s">
        <v>819</v>
      </c>
      <c r="C552" s="130" t="s">
        <v>1025</v>
      </c>
      <c r="D552" s="46" t="s">
        <v>73</v>
      </c>
      <c r="E552" s="130" t="s">
        <v>26</v>
      </c>
      <c r="F552" s="10">
        <v>-5.0</v>
      </c>
      <c r="G552" s="49" t="s">
        <v>227</v>
      </c>
      <c r="H552" s="62"/>
    </row>
    <row r="553" ht="15.75" hidden="1" customHeight="1">
      <c r="A553" s="122">
        <v>45190.0</v>
      </c>
      <c r="B553" s="129" t="s">
        <v>819</v>
      </c>
      <c r="C553" s="130" t="s">
        <v>140</v>
      </c>
      <c r="D553" s="46" t="s">
        <v>73</v>
      </c>
      <c r="E553" s="130" t="s">
        <v>26</v>
      </c>
      <c r="F553" s="10">
        <v>-4.5</v>
      </c>
      <c r="G553" s="49" t="s">
        <v>227</v>
      </c>
      <c r="H553" s="62"/>
    </row>
    <row r="554" ht="15.75" hidden="1" customHeight="1">
      <c r="A554" s="122">
        <v>45191.0</v>
      </c>
      <c r="B554" s="129" t="s">
        <v>819</v>
      </c>
      <c r="C554" s="130" t="s">
        <v>1046</v>
      </c>
      <c r="D554" s="46" t="s">
        <v>73</v>
      </c>
      <c r="E554" s="130" t="s">
        <v>26</v>
      </c>
      <c r="F554" s="10">
        <v>-3.15</v>
      </c>
      <c r="G554" s="49" t="s">
        <v>227</v>
      </c>
      <c r="H554" s="62"/>
    </row>
    <row r="555" ht="15.75" hidden="1" customHeight="1">
      <c r="A555" s="122">
        <v>45191.0</v>
      </c>
      <c r="B555" s="129" t="s">
        <v>819</v>
      </c>
      <c r="C555" s="130" t="s">
        <v>952</v>
      </c>
      <c r="D555" s="46" t="s">
        <v>73</v>
      </c>
      <c r="E555" s="130" t="s">
        <v>26</v>
      </c>
      <c r="F555" s="10">
        <v>-22.6</v>
      </c>
      <c r="G555" s="49" t="s">
        <v>227</v>
      </c>
      <c r="H555" s="62"/>
    </row>
    <row r="556" ht="15.75" hidden="1" customHeight="1">
      <c r="A556" s="122">
        <v>45191.0</v>
      </c>
      <c r="B556" s="129" t="s">
        <v>819</v>
      </c>
      <c r="C556" s="130" t="s">
        <v>1046</v>
      </c>
      <c r="D556" s="46" t="s">
        <v>73</v>
      </c>
      <c r="E556" s="130" t="s">
        <v>26</v>
      </c>
      <c r="F556" s="10">
        <v>-2.1</v>
      </c>
      <c r="G556" s="49" t="s">
        <v>227</v>
      </c>
      <c r="H556" s="62"/>
    </row>
    <row r="557" ht="15.75" hidden="1" customHeight="1">
      <c r="A557" s="122">
        <v>45192.0</v>
      </c>
      <c r="B557" s="129" t="s">
        <v>819</v>
      </c>
      <c r="C557" s="130" t="s">
        <v>1047</v>
      </c>
      <c r="D557" s="130" t="s">
        <v>50</v>
      </c>
      <c r="E557" s="130" t="s">
        <v>28</v>
      </c>
      <c r="F557" s="10">
        <v>-54.34</v>
      </c>
      <c r="G557" s="49" t="s">
        <v>227</v>
      </c>
      <c r="H557" s="62"/>
    </row>
    <row r="558" ht="15.75" hidden="1" customHeight="1">
      <c r="A558" s="122">
        <v>45194.0</v>
      </c>
      <c r="B558" s="129" t="s">
        <v>819</v>
      </c>
      <c r="C558" s="130" t="s">
        <v>140</v>
      </c>
      <c r="D558" s="46" t="s">
        <v>73</v>
      </c>
      <c r="E558" s="130" t="s">
        <v>26</v>
      </c>
      <c r="F558" s="10">
        <v>-2.7</v>
      </c>
      <c r="G558" s="49" t="s">
        <v>227</v>
      </c>
      <c r="H558" s="62"/>
    </row>
    <row r="559" ht="15.75" hidden="1" customHeight="1">
      <c r="A559" s="122">
        <v>45196.0</v>
      </c>
      <c r="B559" s="129" t="s">
        <v>819</v>
      </c>
      <c r="C559" s="130" t="s">
        <v>140</v>
      </c>
      <c r="D559" s="46" t="s">
        <v>73</v>
      </c>
      <c r="E559" s="130" t="s">
        <v>26</v>
      </c>
      <c r="F559" s="10">
        <v>-3.6</v>
      </c>
      <c r="G559" s="49" t="s">
        <v>227</v>
      </c>
      <c r="H559" s="62"/>
    </row>
    <row r="560" ht="15.75" hidden="1" customHeight="1">
      <c r="A560" s="122">
        <v>45198.0</v>
      </c>
      <c r="B560" s="129" t="s">
        <v>819</v>
      </c>
      <c r="C560" s="130" t="s">
        <v>1048</v>
      </c>
      <c r="D560" s="130" t="s">
        <v>78</v>
      </c>
      <c r="E560" s="130" t="s">
        <v>28</v>
      </c>
      <c r="F560" s="10">
        <v>-20.0</v>
      </c>
      <c r="G560" s="49" t="s">
        <v>227</v>
      </c>
      <c r="H560" s="62"/>
    </row>
    <row r="561" ht="15.75" hidden="1" customHeight="1">
      <c r="A561" s="122">
        <v>45198.0</v>
      </c>
      <c r="B561" s="129" t="s">
        <v>819</v>
      </c>
      <c r="C561" s="130" t="s">
        <v>48</v>
      </c>
      <c r="D561" s="130" t="s">
        <v>9</v>
      </c>
      <c r="E561" s="130" t="s">
        <v>10</v>
      </c>
      <c r="F561" s="10">
        <v>-9.6</v>
      </c>
      <c r="G561" s="49" t="s">
        <v>227</v>
      </c>
      <c r="H561" s="62"/>
    </row>
    <row r="562" ht="15.75" hidden="1" customHeight="1">
      <c r="A562" s="122">
        <v>45212.0</v>
      </c>
      <c r="B562" s="129" t="s">
        <v>819</v>
      </c>
      <c r="C562" s="129" t="s">
        <v>15</v>
      </c>
      <c r="D562" s="129" t="s">
        <v>16</v>
      </c>
      <c r="E562" s="109" t="s">
        <v>17</v>
      </c>
      <c r="F562" s="103">
        <f> SUM( INDIRECT("$G"&amp;MATCH($G562, $G$1:$G1794, 0)) : INDIRECT("$F"&amp;ROW() - 1) ) * -1</f>
        <v>2026.21</v>
      </c>
      <c r="G562" s="49" t="s">
        <v>227</v>
      </c>
      <c r="H562" s="64"/>
    </row>
    <row r="563" ht="15.75" hidden="1" customHeight="1">
      <c r="A563" s="15"/>
      <c r="B563" s="15"/>
      <c r="C563" s="15"/>
      <c r="D563" s="15"/>
      <c r="E563" s="15"/>
      <c r="F563" s="15"/>
      <c r="G563" s="15"/>
    </row>
    <row r="564" ht="15.75" hidden="1" customHeight="1">
      <c r="A564" s="16"/>
      <c r="B564" s="16"/>
      <c r="C564" s="16"/>
      <c r="D564" s="16"/>
      <c r="E564" s="16"/>
      <c r="F564" s="16"/>
      <c r="G564" s="16"/>
    </row>
    <row r="565" ht="15.75" hidden="1" customHeight="1">
      <c r="A565" s="17"/>
      <c r="B565" s="17"/>
      <c r="C565" s="17"/>
      <c r="D565" s="17"/>
      <c r="E565" s="17"/>
      <c r="F565" s="17"/>
      <c r="G565" s="17"/>
    </row>
    <row r="566" ht="15.75" hidden="1" customHeight="1">
      <c r="A566" s="122">
        <v>45205.0</v>
      </c>
      <c r="B566" s="129" t="s">
        <v>819</v>
      </c>
      <c r="C566" s="130" t="s">
        <v>1049</v>
      </c>
      <c r="D566" s="46" t="s">
        <v>73</v>
      </c>
      <c r="E566" s="130" t="s">
        <v>26</v>
      </c>
      <c r="F566" s="102">
        <v>-200.82</v>
      </c>
      <c r="G566" s="49" t="s">
        <v>249</v>
      </c>
      <c r="H566" s="131" t="s">
        <v>113</v>
      </c>
    </row>
    <row r="567" ht="15.75" hidden="1" customHeight="1">
      <c r="A567" s="122">
        <v>45206.0</v>
      </c>
      <c r="B567" s="129" t="s">
        <v>819</v>
      </c>
      <c r="C567" s="130" t="s">
        <v>1050</v>
      </c>
      <c r="D567" s="46" t="s">
        <v>73</v>
      </c>
      <c r="E567" s="132" t="s">
        <v>26</v>
      </c>
      <c r="F567" s="10">
        <v>-1238.97</v>
      </c>
      <c r="G567" s="49" t="s">
        <v>249</v>
      </c>
      <c r="H567" s="62"/>
    </row>
    <row r="568" ht="15.75" hidden="1" customHeight="1">
      <c r="A568" s="122">
        <v>45206.0</v>
      </c>
      <c r="B568" s="130" t="s">
        <v>819</v>
      </c>
      <c r="C568" s="130" t="s">
        <v>29</v>
      </c>
      <c r="D568" s="130" t="s">
        <v>19</v>
      </c>
      <c r="E568" s="130" t="s">
        <v>10</v>
      </c>
      <c r="F568" s="10">
        <v>-28.23</v>
      </c>
      <c r="G568" s="49" t="s">
        <v>249</v>
      </c>
      <c r="H568" s="62"/>
    </row>
    <row r="569" ht="15.75" hidden="1" customHeight="1">
      <c r="A569" s="122">
        <v>45207.0</v>
      </c>
      <c r="B569" s="129" t="s">
        <v>819</v>
      </c>
      <c r="C569" s="130" t="s">
        <v>1051</v>
      </c>
      <c r="D569" s="46" t="s">
        <v>73</v>
      </c>
      <c r="E569" s="130" t="s">
        <v>127</v>
      </c>
      <c r="F569" s="102">
        <v>-96.6</v>
      </c>
      <c r="G569" s="49" t="s">
        <v>249</v>
      </c>
      <c r="H569" s="62"/>
    </row>
    <row r="570" ht="15.75" hidden="1" customHeight="1">
      <c r="A570" s="122">
        <v>45208.0</v>
      </c>
      <c r="B570" s="130" t="s">
        <v>819</v>
      </c>
      <c r="C570" s="130" t="s">
        <v>140</v>
      </c>
      <c r="D570" s="46" t="s">
        <v>73</v>
      </c>
      <c r="E570" s="132" t="s">
        <v>26</v>
      </c>
      <c r="F570" s="10">
        <v>-5.2</v>
      </c>
      <c r="G570" s="49" t="s">
        <v>249</v>
      </c>
      <c r="H570" s="62"/>
    </row>
    <row r="571" ht="15.75" hidden="1" customHeight="1">
      <c r="A571" s="122">
        <v>45208.0</v>
      </c>
      <c r="B571" s="130" t="s">
        <v>819</v>
      </c>
      <c r="C571" s="130" t="s">
        <v>1052</v>
      </c>
      <c r="D571" s="46" t="s">
        <v>73</v>
      </c>
      <c r="E571" s="132" t="s">
        <v>26</v>
      </c>
      <c r="F571" s="10">
        <v>-7.0</v>
      </c>
      <c r="G571" s="49" t="s">
        <v>249</v>
      </c>
      <c r="H571" s="62"/>
    </row>
    <row r="572" ht="15.75" hidden="1" customHeight="1">
      <c r="A572" s="122">
        <v>45208.0</v>
      </c>
      <c r="B572" s="130" t="s">
        <v>819</v>
      </c>
      <c r="C572" s="130" t="s">
        <v>939</v>
      </c>
      <c r="D572" s="46" t="s">
        <v>73</v>
      </c>
      <c r="E572" s="132" t="s">
        <v>26</v>
      </c>
      <c r="F572" s="10">
        <v>-48.68</v>
      </c>
      <c r="G572" s="49" t="s">
        <v>249</v>
      </c>
      <c r="H572" s="62"/>
    </row>
    <row r="573" ht="15.75" hidden="1" customHeight="1">
      <c r="A573" s="122">
        <v>45208.0</v>
      </c>
      <c r="B573" s="130" t="s">
        <v>819</v>
      </c>
      <c r="C573" s="132" t="s">
        <v>1029</v>
      </c>
      <c r="D573" s="46" t="s">
        <v>73</v>
      </c>
      <c r="E573" s="118" t="s">
        <v>26</v>
      </c>
      <c r="F573" s="35">
        <v>-7.94</v>
      </c>
      <c r="G573" s="49" t="s">
        <v>249</v>
      </c>
      <c r="H573" s="62"/>
    </row>
    <row r="574" ht="15.75" hidden="1" customHeight="1">
      <c r="A574" s="122">
        <v>45208.0</v>
      </c>
      <c r="B574" s="130" t="s">
        <v>819</v>
      </c>
      <c r="C574" s="130" t="s">
        <v>1029</v>
      </c>
      <c r="D574" s="46" t="s">
        <v>73</v>
      </c>
      <c r="E574" s="132" t="s">
        <v>26</v>
      </c>
      <c r="F574" s="10">
        <v>-18.81</v>
      </c>
      <c r="G574" s="49" t="s">
        <v>249</v>
      </c>
      <c r="H574" s="62"/>
    </row>
    <row r="575" ht="15.75" hidden="1" customHeight="1">
      <c r="A575" s="122">
        <v>45209.0</v>
      </c>
      <c r="B575" s="129" t="s">
        <v>819</v>
      </c>
      <c r="C575" s="130" t="s">
        <v>1053</v>
      </c>
      <c r="D575" s="46" t="s">
        <v>73</v>
      </c>
      <c r="E575" s="132" t="s">
        <v>26</v>
      </c>
      <c r="F575" s="10">
        <v>-9.5</v>
      </c>
      <c r="G575" s="49" t="s">
        <v>249</v>
      </c>
      <c r="H575" s="62"/>
    </row>
    <row r="576" ht="15.75" hidden="1" customHeight="1">
      <c r="A576" s="122">
        <v>45210.0</v>
      </c>
      <c r="B576" s="129" t="s">
        <v>819</v>
      </c>
      <c r="C576" s="130" t="s">
        <v>140</v>
      </c>
      <c r="D576" s="46" t="s">
        <v>73</v>
      </c>
      <c r="E576" s="132" t="s">
        <v>26</v>
      </c>
      <c r="F576" s="102">
        <v>-5.2</v>
      </c>
      <c r="G576" s="49" t="s">
        <v>249</v>
      </c>
      <c r="H576" s="62"/>
    </row>
    <row r="577" ht="15.75" hidden="1" customHeight="1">
      <c r="A577" s="122">
        <v>45210.0</v>
      </c>
      <c r="B577" s="129" t="s">
        <v>819</v>
      </c>
      <c r="C577" s="130" t="s">
        <v>24</v>
      </c>
      <c r="D577" s="46" t="s">
        <v>73</v>
      </c>
      <c r="E577" s="132" t="s">
        <v>26</v>
      </c>
      <c r="F577" s="10">
        <v>-25.0</v>
      </c>
      <c r="G577" s="49" t="s">
        <v>249</v>
      </c>
      <c r="H577" s="62"/>
    </row>
    <row r="578" ht="15.75" hidden="1" customHeight="1">
      <c r="A578" s="122">
        <v>45210.0</v>
      </c>
      <c r="B578" s="129" t="s">
        <v>819</v>
      </c>
      <c r="C578" s="130" t="s">
        <v>1054</v>
      </c>
      <c r="D578" s="46" t="s">
        <v>73</v>
      </c>
      <c r="E578" s="132" t="s">
        <v>26</v>
      </c>
      <c r="F578" s="10">
        <v>-14.5</v>
      </c>
      <c r="G578" s="49" t="s">
        <v>249</v>
      </c>
      <c r="H578" s="62"/>
    </row>
    <row r="579" ht="15.75" hidden="1" customHeight="1">
      <c r="A579" s="122">
        <v>45210.0</v>
      </c>
      <c r="B579" s="129" t="s">
        <v>819</v>
      </c>
      <c r="C579" s="130" t="s">
        <v>156</v>
      </c>
      <c r="D579" s="46" t="s">
        <v>73</v>
      </c>
      <c r="E579" s="132" t="s">
        <v>26</v>
      </c>
      <c r="F579" s="10">
        <v>-8.0</v>
      </c>
      <c r="G579" s="49" t="s">
        <v>249</v>
      </c>
      <c r="H579" s="62"/>
    </row>
    <row r="580" ht="15.75" hidden="1" customHeight="1">
      <c r="A580" s="122">
        <v>45210.0</v>
      </c>
      <c r="B580" s="129" t="s">
        <v>819</v>
      </c>
      <c r="C580" s="130" t="s">
        <v>27</v>
      </c>
      <c r="D580" s="46" t="s">
        <v>73</v>
      </c>
      <c r="E580" s="132" t="s">
        <v>26</v>
      </c>
      <c r="F580" s="10">
        <v>-22.97</v>
      </c>
      <c r="G580" s="49" t="s">
        <v>249</v>
      </c>
      <c r="H580" s="62"/>
    </row>
    <row r="581" ht="15.75" hidden="1" customHeight="1">
      <c r="A581" s="122">
        <v>45211.0</v>
      </c>
      <c r="B581" s="129" t="s">
        <v>819</v>
      </c>
      <c r="C581" s="129" t="s">
        <v>846</v>
      </c>
      <c r="D581" s="129" t="s">
        <v>78</v>
      </c>
      <c r="E581" s="130" t="s">
        <v>10</v>
      </c>
      <c r="F581" s="102">
        <v>-27.87</v>
      </c>
      <c r="G581" s="49" t="s">
        <v>249</v>
      </c>
      <c r="H581" s="62"/>
    </row>
    <row r="582" ht="15.75" hidden="1" customHeight="1">
      <c r="A582" s="122">
        <v>45211.0</v>
      </c>
      <c r="B582" s="129" t="s">
        <v>819</v>
      </c>
      <c r="C582" s="130" t="s">
        <v>1055</v>
      </c>
      <c r="D582" s="130" t="s">
        <v>50</v>
      </c>
      <c r="E582" s="129" t="s">
        <v>28</v>
      </c>
      <c r="F582" s="102">
        <v>-64.96</v>
      </c>
      <c r="G582" s="49" t="s">
        <v>249</v>
      </c>
      <c r="H582" s="62"/>
    </row>
    <row r="583" ht="15.75" hidden="1" customHeight="1">
      <c r="A583" s="122">
        <v>45213.0</v>
      </c>
      <c r="B583" s="129" t="s">
        <v>819</v>
      </c>
      <c r="C583" s="130" t="s">
        <v>939</v>
      </c>
      <c r="D583" s="46" t="s">
        <v>73</v>
      </c>
      <c r="E583" s="132" t="s">
        <v>26</v>
      </c>
      <c r="F583" s="10">
        <v>-24.58</v>
      </c>
      <c r="G583" s="49" t="s">
        <v>249</v>
      </c>
      <c r="H583" s="62"/>
    </row>
    <row r="584" ht="15.75" hidden="1" customHeight="1">
      <c r="A584" s="122">
        <v>45214.0</v>
      </c>
      <c r="B584" s="129" t="s">
        <v>819</v>
      </c>
      <c r="C584" s="130" t="s">
        <v>156</v>
      </c>
      <c r="D584" s="46" t="s">
        <v>73</v>
      </c>
      <c r="E584" s="132" t="s">
        <v>26</v>
      </c>
      <c r="F584" s="10">
        <v>-12.0</v>
      </c>
      <c r="G584" s="49" t="s">
        <v>249</v>
      </c>
      <c r="H584" s="62"/>
    </row>
    <row r="585" ht="15.75" hidden="1" customHeight="1">
      <c r="A585" s="122">
        <v>45215.0</v>
      </c>
      <c r="B585" s="129" t="s">
        <v>819</v>
      </c>
      <c r="C585" s="130" t="s">
        <v>140</v>
      </c>
      <c r="D585" s="134" t="s">
        <v>13</v>
      </c>
      <c r="E585" s="46" t="s">
        <v>10</v>
      </c>
      <c r="F585" s="10">
        <v>-14.25</v>
      </c>
      <c r="G585" s="49" t="s">
        <v>249</v>
      </c>
      <c r="H585" s="62"/>
    </row>
    <row r="586" ht="15.75" hidden="1" customHeight="1">
      <c r="A586" s="122">
        <v>45215.0</v>
      </c>
      <c r="B586" s="129" t="s">
        <v>819</v>
      </c>
      <c r="C586" s="130" t="s">
        <v>1056</v>
      </c>
      <c r="D586" s="46" t="s">
        <v>73</v>
      </c>
      <c r="E586" s="132" t="s">
        <v>26</v>
      </c>
      <c r="F586" s="10">
        <v>-14.0</v>
      </c>
      <c r="G586" s="49" t="s">
        <v>249</v>
      </c>
      <c r="H586" s="62"/>
    </row>
    <row r="587" ht="15.75" hidden="1" customHeight="1">
      <c r="A587" s="122">
        <v>45215.0</v>
      </c>
      <c r="B587" s="129" t="s">
        <v>819</v>
      </c>
      <c r="C587" s="130" t="s">
        <v>497</v>
      </c>
      <c r="D587" s="134" t="s">
        <v>13</v>
      </c>
      <c r="E587" s="46" t="s">
        <v>10</v>
      </c>
      <c r="F587" s="10">
        <v>-35.8</v>
      </c>
      <c r="G587" s="49" t="s">
        <v>249</v>
      </c>
      <c r="H587" s="62"/>
    </row>
    <row r="588" ht="15.75" hidden="1" customHeight="1">
      <c r="A588" s="122">
        <v>45216.0</v>
      </c>
      <c r="B588" s="129" t="s">
        <v>819</v>
      </c>
      <c r="C588" s="130" t="s">
        <v>140</v>
      </c>
      <c r="D588" s="46" t="s">
        <v>73</v>
      </c>
      <c r="E588" s="132" t="s">
        <v>26</v>
      </c>
      <c r="F588" s="10">
        <v>-6.2</v>
      </c>
      <c r="G588" s="49" t="s">
        <v>249</v>
      </c>
      <c r="H588" s="62"/>
    </row>
    <row r="589" ht="15.75" hidden="1" customHeight="1">
      <c r="A589" s="122">
        <v>45216.0</v>
      </c>
      <c r="B589" s="129" t="s">
        <v>819</v>
      </c>
      <c r="C589" s="130" t="s">
        <v>156</v>
      </c>
      <c r="D589" s="46" t="s">
        <v>73</v>
      </c>
      <c r="E589" s="132" t="s">
        <v>26</v>
      </c>
      <c r="F589" s="10">
        <v>-13.0</v>
      </c>
      <c r="G589" s="49" t="s">
        <v>249</v>
      </c>
      <c r="H589" s="62"/>
    </row>
    <row r="590" ht="15.75" hidden="1" customHeight="1">
      <c r="A590" s="122">
        <v>45216.0</v>
      </c>
      <c r="B590" s="129" t="s">
        <v>819</v>
      </c>
      <c r="C590" s="130" t="s">
        <v>1025</v>
      </c>
      <c r="D590" s="46" t="s">
        <v>73</v>
      </c>
      <c r="E590" s="132" t="s">
        <v>26</v>
      </c>
      <c r="F590" s="10">
        <v>-9.0</v>
      </c>
      <c r="G590" s="49" t="s">
        <v>249</v>
      </c>
      <c r="H590" s="62"/>
    </row>
    <row r="591" ht="15.75" hidden="1" customHeight="1">
      <c r="A591" s="122">
        <v>45216.0</v>
      </c>
      <c r="B591" s="129" t="s">
        <v>819</v>
      </c>
      <c r="C591" s="130" t="s">
        <v>1029</v>
      </c>
      <c r="D591" s="46" t="s">
        <v>73</v>
      </c>
      <c r="E591" s="132" t="s">
        <v>26</v>
      </c>
      <c r="F591" s="10">
        <v>-5.85</v>
      </c>
      <c r="G591" s="49" t="s">
        <v>249</v>
      </c>
      <c r="H591" s="62"/>
    </row>
    <row r="592" ht="15.75" hidden="1" customHeight="1">
      <c r="A592" s="122">
        <v>45216.0</v>
      </c>
      <c r="B592" s="129" t="s">
        <v>819</v>
      </c>
      <c r="C592" s="130" t="s">
        <v>1057</v>
      </c>
      <c r="D592" s="134" t="s">
        <v>50</v>
      </c>
      <c r="E592" s="46" t="s">
        <v>10</v>
      </c>
      <c r="F592" s="10">
        <v>-100.79</v>
      </c>
      <c r="G592" s="49" t="s">
        <v>249</v>
      </c>
      <c r="H592" s="62"/>
    </row>
    <row r="593" ht="15.75" hidden="1" customHeight="1">
      <c r="A593" s="122">
        <v>45217.0</v>
      </c>
      <c r="B593" s="129" t="s">
        <v>819</v>
      </c>
      <c r="C593" s="130" t="s">
        <v>140</v>
      </c>
      <c r="D593" s="130" t="s">
        <v>13</v>
      </c>
      <c r="E593" s="130" t="s">
        <v>10</v>
      </c>
      <c r="F593" s="10">
        <v>-14.72</v>
      </c>
      <c r="G593" s="49" t="s">
        <v>249</v>
      </c>
      <c r="H593" s="62"/>
    </row>
    <row r="594" ht="15.75" hidden="1" customHeight="1">
      <c r="A594" s="122">
        <v>45217.0</v>
      </c>
      <c r="B594" s="129" t="s">
        <v>819</v>
      </c>
      <c r="C594" s="130" t="s">
        <v>1058</v>
      </c>
      <c r="D594" s="130" t="s">
        <v>50</v>
      </c>
      <c r="E594" s="130" t="s">
        <v>28</v>
      </c>
      <c r="F594" s="10">
        <v>-31.53</v>
      </c>
      <c r="G594" s="49" t="s">
        <v>249</v>
      </c>
      <c r="H594" s="62"/>
    </row>
    <row r="595" ht="15.75" hidden="1" customHeight="1">
      <c r="A595" s="122">
        <v>45217.0</v>
      </c>
      <c r="B595" s="129" t="s">
        <v>819</v>
      </c>
      <c r="C595" s="130" t="s">
        <v>1029</v>
      </c>
      <c r="D595" s="46" t="s">
        <v>73</v>
      </c>
      <c r="E595" s="130" t="s">
        <v>26</v>
      </c>
      <c r="F595" s="10">
        <v>-13.65</v>
      </c>
      <c r="G595" s="49" t="s">
        <v>249</v>
      </c>
      <c r="H595" s="62"/>
    </row>
    <row r="596" ht="15.75" hidden="1" customHeight="1">
      <c r="A596" s="122">
        <v>45218.0</v>
      </c>
      <c r="B596" s="129" t="s">
        <v>819</v>
      </c>
      <c r="C596" s="130" t="s">
        <v>1059</v>
      </c>
      <c r="D596" s="46" t="s">
        <v>73</v>
      </c>
      <c r="E596" s="130" t="s">
        <v>26</v>
      </c>
      <c r="F596" s="10">
        <v>-19.99</v>
      </c>
      <c r="G596" s="49" t="s">
        <v>249</v>
      </c>
      <c r="H596" s="62"/>
    </row>
    <row r="597" ht="15.75" hidden="1" customHeight="1">
      <c r="A597" s="122">
        <v>45218.0</v>
      </c>
      <c r="B597" s="129" t="s">
        <v>819</v>
      </c>
      <c r="C597" s="130" t="s">
        <v>1059</v>
      </c>
      <c r="D597" s="46" t="s">
        <v>73</v>
      </c>
      <c r="E597" s="130" t="s">
        <v>26</v>
      </c>
      <c r="F597" s="10">
        <v>-9.99</v>
      </c>
      <c r="G597" s="49" t="s">
        <v>249</v>
      </c>
      <c r="H597" s="62"/>
    </row>
    <row r="598" ht="15.75" hidden="1" customHeight="1">
      <c r="A598" s="122">
        <v>45218.0</v>
      </c>
      <c r="B598" s="129" t="s">
        <v>819</v>
      </c>
      <c r="C598" s="130" t="s">
        <v>27</v>
      </c>
      <c r="D598" s="46" t="s">
        <v>73</v>
      </c>
      <c r="E598" s="130" t="s">
        <v>26</v>
      </c>
      <c r="F598" s="10">
        <v>-10.99</v>
      </c>
      <c r="G598" s="49" t="s">
        <v>249</v>
      </c>
      <c r="H598" s="62"/>
    </row>
    <row r="599" ht="15.75" hidden="1" customHeight="1">
      <c r="A599" s="122">
        <v>45218.0</v>
      </c>
      <c r="B599" s="129" t="s">
        <v>819</v>
      </c>
      <c r="C599" s="130" t="s">
        <v>156</v>
      </c>
      <c r="D599" s="46" t="s">
        <v>73</v>
      </c>
      <c r="E599" s="130" t="s">
        <v>26</v>
      </c>
      <c r="F599" s="10">
        <v>-14.0</v>
      </c>
      <c r="G599" s="49" t="s">
        <v>249</v>
      </c>
      <c r="H599" s="62"/>
    </row>
    <row r="600" ht="15.75" hidden="1" customHeight="1">
      <c r="A600" s="122">
        <v>45218.0</v>
      </c>
      <c r="B600" s="129" t="s">
        <v>819</v>
      </c>
      <c r="C600" s="130" t="s">
        <v>950</v>
      </c>
      <c r="D600" s="46" t="s">
        <v>73</v>
      </c>
      <c r="E600" s="130" t="s">
        <v>26</v>
      </c>
      <c r="F600" s="10">
        <v>-16.0</v>
      </c>
      <c r="G600" s="49" t="s">
        <v>249</v>
      </c>
      <c r="H600" s="62"/>
    </row>
    <row r="601" ht="15.75" hidden="1" customHeight="1">
      <c r="A601" s="122">
        <v>45218.0</v>
      </c>
      <c r="B601" s="129" t="s">
        <v>819</v>
      </c>
      <c r="C601" s="130" t="s">
        <v>1060</v>
      </c>
      <c r="D601" s="46" t="s">
        <v>73</v>
      </c>
      <c r="E601" s="130" t="s">
        <v>26</v>
      </c>
      <c r="F601" s="10">
        <v>-26.0</v>
      </c>
      <c r="G601" s="49" t="s">
        <v>249</v>
      </c>
      <c r="H601" s="62"/>
    </row>
    <row r="602" ht="15.75" hidden="1" customHeight="1">
      <c r="A602" s="122">
        <v>45219.0</v>
      </c>
      <c r="B602" s="129" t="s">
        <v>819</v>
      </c>
      <c r="C602" s="130" t="s">
        <v>1029</v>
      </c>
      <c r="D602" s="46" t="s">
        <v>73</v>
      </c>
      <c r="E602" s="130" t="s">
        <v>26</v>
      </c>
      <c r="F602" s="10">
        <v>-1.64</v>
      </c>
      <c r="G602" s="49" t="s">
        <v>249</v>
      </c>
      <c r="H602" s="62"/>
    </row>
    <row r="603" ht="15.75" hidden="1" customHeight="1">
      <c r="A603" s="122">
        <v>45220.0</v>
      </c>
      <c r="B603" s="129" t="s">
        <v>819</v>
      </c>
      <c r="C603" s="130" t="s">
        <v>952</v>
      </c>
      <c r="D603" s="46" t="s">
        <v>73</v>
      </c>
      <c r="E603" s="130" t="s">
        <v>26</v>
      </c>
      <c r="F603" s="10">
        <v>-37.03</v>
      </c>
      <c r="G603" s="49" t="s">
        <v>249</v>
      </c>
      <c r="H603" s="62"/>
    </row>
    <row r="604" ht="15.75" hidden="1" customHeight="1">
      <c r="A604" s="122">
        <v>45220.0</v>
      </c>
      <c r="B604" s="129" t="s">
        <v>819</v>
      </c>
      <c r="C604" s="130" t="s">
        <v>1061</v>
      </c>
      <c r="D604" s="130" t="s">
        <v>13</v>
      </c>
      <c r="E604" s="130" t="s">
        <v>28</v>
      </c>
      <c r="F604" s="10">
        <v>-20.0</v>
      </c>
      <c r="G604" s="49" t="s">
        <v>249</v>
      </c>
      <c r="H604" s="62"/>
    </row>
    <row r="605" ht="15.75" hidden="1" customHeight="1">
      <c r="A605" s="122">
        <v>45220.0</v>
      </c>
      <c r="B605" s="129" t="s">
        <v>819</v>
      </c>
      <c r="C605" s="130" t="s">
        <v>151</v>
      </c>
      <c r="D605" s="130" t="s">
        <v>13</v>
      </c>
      <c r="E605" s="130" t="s">
        <v>28</v>
      </c>
      <c r="F605" s="10">
        <v>-4.0</v>
      </c>
      <c r="G605" s="49" t="s">
        <v>249</v>
      </c>
      <c r="H605" s="62"/>
    </row>
    <row r="606" ht="15.75" hidden="1" customHeight="1">
      <c r="A606" s="122">
        <v>45221.0</v>
      </c>
      <c r="B606" s="129" t="s">
        <v>819</v>
      </c>
      <c r="C606" s="130" t="s">
        <v>1062</v>
      </c>
      <c r="D606" s="130" t="s">
        <v>50</v>
      </c>
      <c r="E606" s="130" t="s">
        <v>10</v>
      </c>
      <c r="F606" s="10">
        <v>-18.39</v>
      </c>
      <c r="G606" s="49" t="s">
        <v>249</v>
      </c>
      <c r="H606" s="62"/>
    </row>
    <row r="607" ht="15.75" hidden="1" customHeight="1">
      <c r="A607" s="122">
        <v>45221.0</v>
      </c>
      <c r="B607" s="129" t="s">
        <v>819</v>
      </c>
      <c r="C607" s="130" t="s">
        <v>455</v>
      </c>
      <c r="D607" s="130" t="s">
        <v>9</v>
      </c>
      <c r="E607" s="130" t="s">
        <v>10</v>
      </c>
      <c r="F607" s="10">
        <v>-4.3</v>
      </c>
      <c r="G607" s="49" t="s">
        <v>249</v>
      </c>
      <c r="H607" s="62"/>
    </row>
    <row r="608" ht="15.75" hidden="1" customHeight="1">
      <c r="A608" s="122">
        <v>45221.0</v>
      </c>
      <c r="B608" s="129" t="s">
        <v>819</v>
      </c>
      <c r="C608" s="130" t="s">
        <v>138</v>
      </c>
      <c r="D608" s="130" t="s">
        <v>13</v>
      </c>
      <c r="E608" s="130" t="s">
        <v>10</v>
      </c>
      <c r="F608" s="10">
        <v>-33.0</v>
      </c>
      <c r="G608" s="49" t="s">
        <v>249</v>
      </c>
      <c r="H608" s="62"/>
    </row>
    <row r="609" ht="15.75" hidden="1" customHeight="1">
      <c r="A609" s="122">
        <v>45221.0</v>
      </c>
      <c r="B609" s="129" t="s">
        <v>819</v>
      </c>
      <c r="C609" s="130" t="s">
        <v>33</v>
      </c>
      <c r="D609" s="130" t="s">
        <v>13</v>
      </c>
      <c r="E609" s="130" t="s">
        <v>10</v>
      </c>
      <c r="F609" s="10">
        <v>-31.0</v>
      </c>
      <c r="G609" s="49" t="s">
        <v>249</v>
      </c>
      <c r="H609" s="62"/>
    </row>
    <row r="610" ht="15.75" hidden="1" customHeight="1">
      <c r="A610" s="122">
        <v>45221.0</v>
      </c>
      <c r="B610" s="129" t="s">
        <v>819</v>
      </c>
      <c r="C610" s="130" t="s">
        <v>455</v>
      </c>
      <c r="D610" s="130" t="s">
        <v>9</v>
      </c>
      <c r="E610" s="130" t="s">
        <v>28</v>
      </c>
      <c r="F610" s="10">
        <v>-4.3</v>
      </c>
      <c r="G610" s="49" t="s">
        <v>249</v>
      </c>
      <c r="H610" s="62"/>
    </row>
    <row r="611" ht="15.75" hidden="1" customHeight="1">
      <c r="A611" s="122">
        <v>45222.0</v>
      </c>
      <c r="B611" s="129" t="s">
        <v>819</v>
      </c>
      <c r="C611" s="130" t="s">
        <v>1063</v>
      </c>
      <c r="D611" s="130" t="s">
        <v>50</v>
      </c>
      <c r="E611" s="130" t="s">
        <v>28</v>
      </c>
      <c r="F611" s="10">
        <v>-54.34</v>
      </c>
      <c r="G611" s="49" t="s">
        <v>249</v>
      </c>
      <c r="H611" s="62"/>
    </row>
    <row r="612" ht="15.75" hidden="1" customHeight="1">
      <c r="A612" s="122">
        <v>45222.0</v>
      </c>
      <c r="B612" s="129" t="s">
        <v>819</v>
      </c>
      <c r="C612" s="130" t="s">
        <v>140</v>
      </c>
      <c r="D612" s="130" t="s">
        <v>13</v>
      </c>
      <c r="E612" s="130" t="s">
        <v>10</v>
      </c>
      <c r="F612" s="10">
        <v>-12.8</v>
      </c>
      <c r="G612" s="49" t="s">
        <v>249</v>
      </c>
      <c r="H612" s="62"/>
    </row>
    <row r="613" ht="15.75" hidden="1" customHeight="1">
      <c r="A613" s="122">
        <v>45223.0</v>
      </c>
      <c r="B613" s="129" t="s">
        <v>819</v>
      </c>
      <c r="C613" s="130" t="s">
        <v>1064</v>
      </c>
      <c r="D613" s="46" t="s">
        <v>73</v>
      </c>
      <c r="E613" s="130" t="s">
        <v>26</v>
      </c>
      <c r="F613" s="10">
        <v>-15.0</v>
      </c>
      <c r="G613" s="49" t="s">
        <v>249</v>
      </c>
      <c r="H613" s="62"/>
    </row>
    <row r="614" ht="15.75" hidden="1" customHeight="1">
      <c r="A614" s="122">
        <v>45223.0</v>
      </c>
      <c r="B614" s="129" t="s">
        <v>819</v>
      </c>
      <c r="C614" s="130" t="s">
        <v>32</v>
      </c>
      <c r="D614" s="130" t="s">
        <v>19</v>
      </c>
      <c r="E614" s="130" t="s">
        <v>10</v>
      </c>
      <c r="F614" s="10">
        <v>-45.53</v>
      </c>
      <c r="G614" s="49" t="s">
        <v>249</v>
      </c>
      <c r="H614" s="62"/>
    </row>
    <row r="615" ht="15.75" hidden="1" customHeight="1">
      <c r="A615" s="122">
        <v>45224.0</v>
      </c>
      <c r="B615" s="129" t="s">
        <v>819</v>
      </c>
      <c r="C615" s="130" t="s">
        <v>140</v>
      </c>
      <c r="D615" s="46" t="s">
        <v>73</v>
      </c>
      <c r="E615" s="130" t="s">
        <v>26</v>
      </c>
      <c r="F615" s="10">
        <v>-3.6</v>
      </c>
      <c r="G615" s="49" t="s">
        <v>249</v>
      </c>
      <c r="H615" s="62"/>
    </row>
    <row r="616" ht="15.75" hidden="1" customHeight="1">
      <c r="A616" s="122">
        <v>45224.0</v>
      </c>
      <c r="B616" s="129" t="s">
        <v>819</v>
      </c>
      <c r="C616" s="130" t="s">
        <v>1064</v>
      </c>
      <c r="D616" s="46" t="s">
        <v>73</v>
      </c>
      <c r="E616" s="130" t="s">
        <v>26</v>
      </c>
      <c r="F616" s="10">
        <v>-6.0</v>
      </c>
      <c r="G616" s="49" t="s">
        <v>249</v>
      </c>
      <c r="H616" s="62"/>
    </row>
    <row r="617" ht="15.75" hidden="1" customHeight="1">
      <c r="A617" s="122">
        <v>45224.0</v>
      </c>
      <c r="B617" s="129" t="s">
        <v>819</v>
      </c>
      <c r="C617" s="130" t="s">
        <v>952</v>
      </c>
      <c r="D617" s="46" t="s">
        <v>73</v>
      </c>
      <c r="E617" s="130" t="s">
        <v>26</v>
      </c>
      <c r="F617" s="10">
        <v>-10.47</v>
      </c>
      <c r="G617" s="49" t="s">
        <v>249</v>
      </c>
      <c r="H617" s="62"/>
    </row>
    <row r="618" ht="15.75" hidden="1" customHeight="1">
      <c r="A618" s="122">
        <v>45224.0</v>
      </c>
      <c r="B618" s="129" t="s">
        <v>819</v>
      </c>
      <c r="C618" s="130" t="s">
        <v>450</v>
      </c>
      <c r="D618" s="130" t="s">
        <v>13</v>
      </c>
      <c r="E618" s="130" t="s">
        <v>10</v>
      </c>
      <c r="F618" s="10">
        <v>-10.13</v>
      </c>
      <c r="G618" s="49" t="s">
        <v>249</v>
      </c>
      <c r="H618" s="62"/>
    </row>
    <row r="619" ht="15.75" hidden="1" customHeight="1">
      <c r="A619" s="122">
        <v>45224.0</v>
      </c>
      <c r="B619" s="129" t="s">
        <v>819</v>
      </c>
      <c r="C619" s="130" t="s">
        <v>455</v>
      </c>
      <c r="D619" s="130" t="s">
        <v>9</v>
      </c>
      <c r="E619" s="130" t="s">
        <v>28</v>
      </c>
      <c r="F619" s="10">
        <v>-4.3</v>
      </c>
      <c r="G619" s="49" t="s">
        <v>249</v>
      </c>
      <c r="H619" s="62"/>
    </row>
    <row r="620" ht="15.75" hidden="1" customHeight="1">
      <c r="A620" s="122">
        <v>45225.0</v>
      </c>
      <c r="B620" s="129" t="s">
        <v>819</v>
      </c>
      <c r="C620" s="130" t="s">
        <v>1064</v>
      </c>
      <c r="D620" s="46" t="s">
        <v>73</v>
      </c>
      <c r="E620" s="130" t="s">
        <v>26</v>
      </c>
      <c r="F620" s="10">
        <v>-6.0</v>
      </c>
      <c r="G620" s="49" t="s">
        <v>249</v>
      </c>
      <c r="H620" s="62"/>
    </row>
    <row r="621" ht="15.75" hidden="1" customHeight="1">
      <c r="A621" s="122">
        <v>45225.0</v>
      </c>
      <c r="B621" s="129" t="s">
        <v>819</v>
      </c>
      <c r="C621" s="130" t="s">
        <v>1065</v>
      </c>
      <c r="D621" s="46" t="s">
        <v>73</v>
      </c>
      <c r="E621" s="130" t="s">
        <v>26</v>
      </c>
      <c r="F621" s="10">
        <v>-2.0</v>
      </c>
      <c r="G621" s="49" t="s">
        <v>249</v>
      </c>
      <c r="H621" s="62"/>
    </row>
    <row r="622" ht="15.75" hidden="1" customHeight="1">
      <c r="A622" s="122">
        <v>45226.0</v>
      </c>
      <c r="B622" s="129" t="s">
        <v>819</v>
      </c>
      <c r="C622" s="130" t="s">
        <v>1029</v>
      </c>
      <c r="D622" s="46" t="s">
        <v>73</v>
      </c>
      <c r="E622" s="130" t="s">
        <v>26</v>
      </c>
      <c r="F622" s="10">
        <v>-2.1</v>
      </c>
      <c r="G622" s="49" t="s">
        <v>249</v>
      </c>
      <c r="H622" s="62"/>
    </row>
    <row r="623" ht="15.75" hidden="1" customHeight="1">
      <c r="A623" s="122">
        <v>45226.0</v>
      </c>
      <c r="B623" s="129" t="s">
        <v>819</v>
      </c>
      <c r="C623" s="130" t="s">
        <v>1066</v>
      </c>
      <c r="D623" s="46" t="s">
        <v>73</v>
      </c>
      <c r="E623" s="130" t="s">
        <v>26</v>
      </c>
      <c r="F623" s="10">
        <v>-15.0</v>
      </c>
      <c r="G623" s="49" t="s">
        <v>249</v>
      </c>
      <c r="H623" s="62"/>
    </row>
    <row r="624" ht="15.75" hidden="1" customHeight="1">
      <c r="A624" s="122">
        <v>45226.0</v>
      </c>
      <c r="B624" s="129" t="s">
        <v>819</v>
      </c>
      <c r="C624" s="130" t="s">
        <v>945</v>
      </c>
      <c r="D624" s="46" t="s">
        <v>73</v>
      </c>
      <c r="E624" s="130" t="s">
        <v>26</v>
      </c>
      <c r="F624" s="10">
        <v>-5.98</v>
      </c>
      <c r="G624" s="49" t="s">
        <v>249</v>
      </c>
      <c r="H624" s="62"/>
    </row>
    <row r="625" ht="15.75" hidden="1" customHeight="1">
      <c r="A625" s="122">
        <v>45226.0</v>
      </c>
      <c r="B625" s="129" t="s">
        <v>819</v>
      </c>
      <c r="C625" s="130" t="s">
        <v>32</v>
      </c>
      <c r="D625" s="130" t="s">
        <v>13</v>
      </c>
      <c r="E625" s="130" t="s">
        <v>28</v>
      </c>
      <c r="F625" s="10">
        <v>-17.72</v>
      </c>
      <c r="G625" s="49" t="s">
        <v>249</v>
      </c>
      <c r="H625" s="62"/>
    </row>
    <row r="626" ht="15.75" hidden="1" customHeight="1">
      <c r="A626" s="122">
        <v>45243.0</v>
      </c>
      <c r="B626" s="129" t="s">
        <v>819</v>
      </c>
      <c r="C626" s="129" t="s">
        <v>15</v>
      </c>
      <c r="D626" s="129" t="s">
        <v>16</v>
      </c>
      <c r="E626" s="109" t="s">
        <v>17</v>
      </c>
      <c r="F626" s="103">
        <f> SUM( INDIRECT("$G"&amp;MATCH($G626, $G$1:$G1794, 0)) : INDIRECT("$F"&amp;ROW() - 1) ) * -1</f>
        <v>2587.22</v>
      </c>
      <c r="G626" s="49" t="s">
        <v>249</v>
      </c>
      <c r="H626" s="64"/>
    </row>
    <row r="627" ht="15.75" hidden="1" customHeight="1">
      <c r="A627" s="15"/>
      <c r="B627" s="15"/>
      <c r="C627" s="15"/>
      <c r="D627" s="15"/>
      <c r="E627" s="15"/>
      <c r="F627" s="15"/>
      <c r="G627" s="15"/>
    </row>
    <row r="628" ht="15.75" hidden="1" customHeight="1">
      <c r="A628" s="16"/>
      <c r="B628" s="16"/>
      <c r="C628" s="16"/>
      <c r="D628" s="16"/>
      <c r="E628" s="16"/>
      <c r="F628" s="16"/>
      <c r="G628" s="16"/>
    </row>
    <row r="629" ht="15.75" hidden="1" customHeight="1">
      <c r="A629" s="17"/>
      <c r="B629" s="17"/>
      <c r="C629" s="17"/>
      <c r="D629" s="17"/>
      <c r="E629" s="17"/>
      <c r="F629" s="17"/>
      <c r="G629" s="17"/>
    </row>
    <row r="630" ht="15.75" hidden="1" customHeight="1">
      <c r="A630" s="122">
        <v>45236.0</v>
      </c>
      <c r="B630" s="129" t="s">
        <v>819</v>
      </c>
      <c r="C630" s="130" t="s">
        <v>1067</v>
      </c>
      <c r="D630" s="46" t="s">
        <v>73</v>
      </c>
      <c r="E630" s="130" t="s">
        <v>26</v>
      </c>
      <c r="F630" s="102">
        <v>-200.82</v>
      </c>
      <c r="G630" s="49" t="s">
        <v>262</v>
      </c>
      <c r="H630" s="131" t="s">
        <v>120</v>
      </c>
    </row>
    <row r="631" ht="15.75" hidden="1" customHeight="1">
      <c r="A631" s="122">
        <v>45237.0</v>
      </c>
      <c r="B631" s="129" t="s">
        <v>819</v>
      </c>
      <c r="C631" s="130" t="s">
        <v>1068</v>
      </c>
      <c r="D631" s="46" t="s">
        <v>73</v>
      </c>
      <c r="E631" s="132" t="s">
        <v>26</v>
      </c>
      <c r="F631" s="10">
        <v>-1238.97</v>
      </c>
      <c r="G631" s="49" t="s">
        <v>262</v>
      </c>
      <c r="H631" s="62"/>
    </row>
    <row r="632" ht="15.75" hidden="1" customHeight="1">
      <c r="A632" s="122">
        <v>45238.0</v>
      </c>
      <c r="B632" s="129" t="s">
        <v>819</v>
      </c>
      <c r="C632" s="130" t="s">
        <v>1069</v>
      </c>
      <c r="D632" s="46" t="s">
        <v>73</v>
      </c>
      <c r="E632" s="130" t="s">
        <v>127</v>
      </c>
      <c r="F632" s="102">
        <v>-96.6</v>
      </c>
      <c r="G632" s="49" t="s">
        <v>262</v>
      </c>
      <c r="H632" s="62"/>
    </row>
    <row r="633" ht="15.75" hidden="1" customHeight="1">
      <c r="A633" s="122">
        <v>45239.0</v>
      </c>
      <c r="B633" s="129" t="s">
        <v>819</v>
      </c>
      <c r="C633" s="130" t="s">
        <v>977</v>
      </c>
      <c r="D633" s="46" t="s">
        <v>73</v>
      </c>
      <c r="E633" s="132" t="s">
        <v>26</v>
      </c>
      <c r="F633" s="10">
        <v>-48.67</v>
      </c>
      <c r="G633" s="49" t="s">
        <v>262</v>
      </c>
      <c r="H633" s="62"/>
    </row>
    <row r="634" ht="15.75" hidden="1" customHeight="1">
      <c r="A634" s="122">
        <v>45239.0</v>
      </c>
      <c r="B634" s="129" t="s">
        <v>819</v>
      </c>
      <c r="C634" s="130" t="s">
        <v>1070</v>
      </c>
      <c r="D634" s="46" t="s">
        <v>73</v>
      </c>
      <c r="E634" s="132" t="s">
        <v>26</v>
      </c>
      <c r="F634" s="10">
        <v>-20.39</v>
      </c>
      <c r="G634" s="49" t="s">
        <v>262</v>
      </c>
      <c r="H634" s="62"/>
    </row>
    <row r="635" ht="15.75" hidden="1" customHeight="1">
      <c r="A635" s="122">
        <v>45239.0</v>
      </c>
      <c r="B635" s="129" t="s">
        <v>819</v>
      </c>
      <c r="C635" s="130" t="s">
        <v>1064</v>
      </c>
      <c r="D635" s="46" t="s">
        <v>73</v>
      </c>
      <c r="E635" s="132" t="s">
        <v>26</v>
      </c>
      <c r="F635" s="10">
        <v>-9.0</v>
      </c>
      <c r="G635" s="49" t="s">
        <v>262</v>
      </c>
      <c r="H635" s="62"/>
    </row>
    <row r="636" ht="15.75" hidden="1" customHeight="1">
      <c r="A636" s="122">
        <v>45239.0</v>
      </c>
      <c r="B636" s="129" t="s">
        <v>819</v>
      </c>
      <c r="C636" s="130" t="s">
        <v>1071</v>
      </c>
      <c r="D636" s="46" t="s">
        <v>73</v>
      </c>
      <c r="E636" s="132" t="s">
        <v>26</v>
      </c>
      <c r="F636" s="10">
        <v>-59.9</v>
      </c>
      <c r="G636" s="49" t="s">
        <v>262</v>
      </c>
      <c r="H636" s="62"/>
    </row>
    <row r="637" ht="15.75" hidden="1" customHeight="1">
      <c r="A637" s="122">
        <v>45239.0</v>
      </c>
      <c r="B637" s="129" t="s">
        <v>819</v>
      </c>
      <c r="C637" s="130" t="s">
        <v>1029</v>
      </c>
      <c r="D637" s="46" t="s">
        <v>73</v>
      </c>
      <c r="E637" s="132" t="s">
        <v>26</v>
      </c>
      <c r="F637" s="10">
        <v>-52.5</v>
      </c>
      <c r="G637" s="49" t="s">
        <v>262</v>
      </c>
      <c r="H637" s="62"/>
    </row>
    <row r="638" ht="15.75" hidden="1" customHeight="1">
      <c r="A638" s="122">
        <v>45239.0</v>
      </c>
      <c r="B638" s="129" t="s">
        <v>819</v>
      </c>
      <c r="C638" s="130" t="s">
        <v>939</v>
      </c>
      <c r="D638" s="46" t="s">
        <v>73</v>
      </c>
      <c r="E638" s="132" t="s">
        <v>26</v>
      </c>
      <c r="F638" s="10">
        <v>-64.73</v>
      </c>
      <c r="G638" s="49" t="s">
        <v>262</v>
      </c>
      <c r="H638" s="62"/>
    </row>
    <row r="639" ht="15.75" hidden="1" customHeight="1">
      <c r="A639" s="122">
        <v>45240.0</v>
      </c>
      <c r="B639" s="129" t="s">
        <v>819</v>
      </c>
      <c r="C639" s="130" t="s">
        <v>62</v>
      </c>
      <c r="D639" s="46" t="s">
        <v>73</v>
      </c>
      <c r="E639" s="132" t="s">
        <v>26</v>
      </c>
      <c r="F639" s="102">
        <v>-6.0</v>
      </c>
      <c r="G639" s="49" t="s">
        <v>262</v>
      </c>
      <c r="H639" s="62"/>
    </row>
    <row r="640" ht="15.75" hidden="1" customHeight="1">
      <c r="A640" s="122">
        <v>45241.0</v>
      </c>
      <c r="B640" s="129" t="s">
        <v>819</v>
      </c>
      <c r="C640" s="130" t="s">
        <v>939</v>
      </c>
      <c r="D640" s="46" t="s">
        <v>73</v>
      </c>
      <c r="E640" s="132" t="s">
        <v>26</v>
      </c>
      <c r="F640" s="102">
        <v>-40.51</v>
      </c>
      <c r="G640" s="49" t="s">
        <v>262</v>
      </c>
      <c r="H640" s="62"/>
    </row>
    <row r="641" ht="15.75" hidden="1" customHeight="1">
      <c r="A641" s="122">
        <v>45241.0</v>
      </c>
      <c r="B641" s="129" t="s">
        <v>819</v>
      </c>
      <c r="C641" s="130" t="s">
        <v>1072</v>
      </c>
      <c r="D641" s="134" t="s">
        <v>50</v>
      </c>
      <c r="E641" s="46" t="s">
        <v>10</v>
      </c>
      <c r="F641" s="102">
        <v>-43.79</v>
      </c>
      <c r="G641" s="49" t="s">
        <v>262</v>
      </c>
      <c r="H641" s="62"/>
    </row>
    <row r="642" ht="15.75" hidden="1" customHeight="1">
      <c r="A642" s="122">
        <v>45242.0</v>
      </c>
      <c r="B642" s="129" t="s">
        <v>819</v>
      </c>
      <c r="C642" s="129" t="s">
        <v>846</v>
      </c>
      <c r="D642" s="129" t="s">
        <v>78</v>
      </c>
      <c r="E642" s="130" t="s">
        <v>10</v>
      </c>
      <c r="F642" s="102">
        <v>-27.87</v>
      </c>
      <c r="G642" s="49" t="s">
        <v>262</v>
      </c>
      <c r="H642" s="62"/>
    </row>
    <row r="643" ht="15.75" hidden="1" customHeight="1">
      <c r="A643" s="122">
        <v>45242.0</v>
      </c>
      <c r="B643" s="129" t="s">
        <v>819</v>
      </c>
      <c r="C643" s="130" t="s">
        <v>1073</v>
      </c>
      <c r="D643" s="130" t="s">
        <v>50</v>
      </c>
      <c r="E643" s="129" t="s">
        <v>28</v>
      </c>
      <c r="F643" s="102">
        <v>-64.96</v>
      </c>
      <c r="G643" s="49" t="s">
        <v>262</v>
      </c>
      <c r="H643" s="62"/>
    </row>
    <row r="644" ht="15.75" hidden="1" customHeight="1">
      <c r="A644" s="122">
        <v>45242.0</v>
      </c>
      <c r="B644" s="129" t="s">
        <v>819</v>
      </c>
      <c r="C644" s="130" t="s">
        <v>1074</v>
      </c>
      <c r="D644" s="46" t="s">
        <v>73</v>
      </c>
      <c r="E644" s="132" t="s">
        <v>26</v>
      </c>
      <c r="F644" s="10">
        <v>-161.02</v>
      </c>
      <c r="G644" s="49" t="s">
        <v>262</v>
      </c>
      <c r="H644" s="62"/>
    </row>
    <row r="645" ht="15.75" hidden="1" customHeight="1">
      <c r="A645" s="122">
        <v>45243.0</v>
      </c>
      <c r="B645" s="129" t="s">
        <v>819</v>
      </c>
      <c r="C645" s="130" t="s">
        <v>1064</v>
      </c>
      <c r="D645" s="46" t="s">
        <v>73</v>
      </c>
      <c r="E645" s="132" t="s">
        <v>26</v>
      </c>
      <c r="F645" s="10">
        <v>-9.0</v>
      </c>
      <c r="G645" s="49" t="s">
        <v>262</v>
      </c>
      <c r="H645" s="62"/>
    </row>
    <row r="646" ht="15.75" hidden="1" customHeight="1">
      <c r="A646" s="122">
        <v>45243.0</v>
      </c>
      <c r="B646" s="129" t="s">
        <v>819</v>
      </c>
      <c r="C646" s="130" t="s">
        <v>1075</v>
      </c>
      <c r="D646" s="46" t="s">
        <v>73</v>
      </c>
      <c r="E646" s="132" t="s">
        <v>26</v>
      </c>
      <c r="F646" s="10">
        <v>-880.79</v>
      </c>
      <c r="G646" s="49" t="s">
        <v>262</v>
      </c>
      <c r="H646" s="62"/>
    </row>
    <row r="647" ht="15.75" hidden="1" customHeight="1">
      <c r="A647" s="122">
        <v>45243.0</v>
      </c>
      <c r="B647" s="129" t="s">
        <v>819</v>
      </c>
      <c r="C647" s="130" t="s">
        <v>24</v>
      </c>
      <c r="D647" s="46" t="s">
        <v>73</v>
      </c>
      <c r="E647" s="132" t="s">
        <v>26</v>
      </c>
      <c r="F647" s="10">
        <v>-8.0</v>
      </c>
      <c r="G647" s="49" t="s">
        <v>262</v>
      </c>
      <c r="H647" s="62"/>
    </row>
    <row r="648" ht="15.75" hidden="1" customHeight="1">
      <c r="A648" s="122">
        <v>45243.0</v>
      </c>
      <c r="B648" s="129" t="s">
        <v>819</v>
      </c>
      <c r="C648" s="130" t="s">
        <v>1027</v>
      </c>
      <c r="D648" s="46" t="s">
        <v>73</v>
      </c>
      <c r="E648" s="132" t="s">
        <v>26</v>
      </c>
      <c r="F648" s="10">
        <v>-16.44</v>
      </c>
      <c r="G648" s="49" t="s">
        <v>262</v>
      </c>
      <c r="H648" s="62"/>
    </row>
    <row r="649" ht="15.75" hidden="1" customHeight="1">
      <c r="A649" s="122">
        <v>45243.0</v>
      </c>
      <c r="B649" s="129" t="s">
        <v>819</v>
      </c>
      <c r="C649" s="130" t="s">
        <v>1076</v>
      </c>
      <c r="D649" s="46" t="s">
        <v>73</v>
      </c>
      <c r="E649" s="132" t="s">
        <v>26</v>
      </c>
      <c r="F649" s="10">
        <v>-257.34</v>
      </c>
      <c r="G649" s="49" t="s">
        <v>262</v>
      </c>
      <c r="H649" s="62"/>
    </row>
    <row r="650" ht="15.75" hidden="1" customHeight="1">
      <c r="A650" s="122">
        <v>45244.0</v>
      </c>
      <c r="B650" s="129" t="s">
        <v>819</v>
      </c>
      <c r="C650" s="130" t="s">
        <v>977</v>
      </c>
      <c r="D650" s="46" t="s">
        <v>73</v>
      </c>
      <c r="E650" s="132" t="s">
        <v>26</v>
      </c>
      <c r="F650" s="10">
        <v>-24.58</v>
      </c>
      <c r="G650" s="49" t="s">
        <v>262</v>
      </c>
      <c r="H650" s="62"/>
    </row>
    <row r="651" ht="15.75" hidden="1" customHeight="1">
      <c r="A651" s="122">
        <v>45244.0</v>
      </c>
      <c r="B651" s="129" t="s">
        <v>819</v>
      </c>
      <c r="C651" s="130" t="s">
        <v>1025</v>
      </c>
      <c r="D651" s="46" t="s">
        <v>73</v>
      </c>
      <c r="E651" s="132" t="s">
        <v>26</v>
      </c>
      <c r="F651" s="10">
        <v>-10.0</v>
      </c>
      <c r="G651" s="49" t="s">
        <v>262</v>
      </c>
      <c r="H651" s="62"/>
    </row>
    <row r="652" ht="15.75" hidden="1" customHeight="1">
      <c r="A652" s="122">
        <v>45244.0</v>
      </c>
      <c r="B652" s="129" t="s">
        <v>819</v>
      </c>
      <c r="C652" s="130" t="s">
        <v>1077</v>
      </c>
      <c r="D652" s="134" t="s">
        <v>50</v>
      </c>
      <c r="E652" s="46" t="s">
        <v>28</v>
      </c>
      <c r="F652" s="10">
        <v>-32.46</v>
      </c>
      <c r="G652" s="49" t="s">
        <v>262</v>
      </c>
      <c r="H652" s="62"/>
    </row>
    <row r="653" ht="15.75" hidden="1" customHeight="1">
      <c r="A653" s="122">
        <v>45245.0</v>
      </c>
      <c r="B653" s="129" t="s">
        <v>819</v>
      </c>
      <c r="C653" s="130" t="s">
        <v>1020</v>
      </c>
      <c r="D653" s="46" t="s">
        <v>73</v>
      </c>
      <c r="E653" s="132" t="s">
        <v>26</v>
      </c>
      <c r="F653" s="10">
        <v>-14.0</v>
      </c>
      <c r="G653" s="49" t="s">
        <v>262</v>
      </c>
      <c r="H653" s="62"/>
    </row>
    <row r="654" ht="15.75" hidden="1" customHeight="1">
      <c r="A654" s="122">
        <v>45245.0</v>
      </c>
      <c r="B654" s="129" t="s">
        <v>819</v>
      </c>
      <c r="C654" s="130" t="s">
        <v>1078</v>
      </c>
      <c r="D654" s="46" t="s">
        <v>73</v>
      </c>
      <c r="E654" s="132" t="s">
        <v>26</v>
      </c>
      <c r="F654" s="10">
        <v>-13.0</v>
      </c>
      <c r="G654" s="49" t="s">
        <v>262</v>
      </c>
      <c r="H654" s="62"/>
    </row>
    <row r="655" ht="15.75" hidden="1" customHeight="1">
      <c r="A655" s="122">
        <v>45245.0</v>
      </c>
      <c r="B655" s="129" t="s">
        <v>819</v>
      </c>
      <c r="C655" s="130" t="s">
        <v>1041</v>
      </c>
      <c r="D655" s="46" t="s">
        <v>73</v>
      </c>
      <c r="E655" s="132" t="s">
        <v>26</v>
      </c>
      <c r="F655" s="10">
        <v>-55.5</v>
      </c>
      <c r="G655" s="49" t="s">
        <v>262</v>
      </c>
      <c r="H655" s="62"/>
    </row>
    <row r="656" ht="15.75" hidden="1" customHeight="1">
      <c r="A656" s="122">
        <v>45245.0</v>
      </c>
      <c r="B656" s="129" t="s">
        <v>819</v>
      </c>
      <c r="C656" s="130" t="s">
        <v>1079</v>
      </c>
      <c r="D656" s="46" t="s">
        <v>73</v>
      </c>
      <c r="E656" s="132" t="s">
        <v>26</v>
      </c>
      <c r="F656" s="10">
        <v>-9.99</v>
      </c>
      <c r="G656" s="49" t="s">
        <v>262</v>
      </c>
      <c r="H656" s="62"/>
    </row>
    <row r="657" ht="15.75" hidden="1" customHeight="1">
      <c r="A657" s="122">
        <v>45245.0</v>
      </c>
      <c r="B657" s="129" t="s">
        <v>819</v>
      </c>
      <c r="C657" s="130" t="s">
        <v>1080</v>
      </c>
      <c r="D657" s="46" t="s">
        <v>73</v>
      </c>
      <c r="E657" s="132" t="s">
        <v>26</v>
      </c>
      <c r="F657" s="10">
        <v>-3.0</v>
      </c>
      <c r="G657" s="49" t="s">
        <v>262</v>
      </c>
      <c r="H657" s="62"/>
    </row>
    <row r="658" ht="15.75" hidden="1" customHeight="1">
      <c r="A658" s="122">
        <v>45245.0</v>
      </c>
      <c r="B658" s="129" t="s">
        <v>819</v>
      </c>
      <c r="C658" s="130" t="s">
        <v>1080</v>
      </c>
      <c r="D658" s="46" t="s">
        <v>73</v>
      </c>
      <c r="E658" s="132" t="s">
        <v>26</v>
      </c>
      <c r="F658" s="10">
        <v>-3.0</v>
      </c>
      <c r="G658" s="49" t="s">
        <v>262</v>
      </c>
      <c r="H658" s="62"/>
    </row>
    <row r="659" ht="15.75" hidden="1" customHeight="1">
      <c r="A659" s="122">
        <v>45247.0</v>
      </c>
      <c r="B659" s="129" t="s">
        <v>819</v>
      </c>
      <c r="C659" s="130" t="s">
        <v>1081</v>
      </c>
      <c r="D659" s="134" t="s">
        <v>50</v>
      </c>
      <c r="E659" s="46" t="s">
        <v>10</v>
      </c>
      <c r="F659" s="10">
        <v>-100.78</v>
      </c>
      <c r="G659" s="49" t="s">
        <v>262</v>
      </c>
      <c r="H659" s="62"/>
    </row>
    <row r="660" ht="15.75" hidden="1" customHeight="1">
      <c r="A660" s="122">
        <v>45247.0</v>
      </c>
      <c r="B660" s="129" t="s">
        <v>819</v>
      </c>
      <c r="C660" s="130" t="s">
        <v>291</v>
      </c>
      <c r="D660" s="130" t="s">
        <v>13</v>
      </c>
      <c r="E660" s="130" t="s">
        <v>10</v>
      </c>
      <c r="F660" s="10">
        <v>-71.39</v>
      </c>
      <c r="G660" s="49" t="s">
        <v>262</v>
      </c>
      <c r="H660" s="62"/>
    </row>
    <row r="661" ht="15.75" hidden="1" customHeight="1">
      <c r="A661" s="122">
        <v>45247.0</v>
      </c>
      <c r="B661" s="129" t="s">
        <v>819</v>
      </c>
      <c r="C661" s="130" t="s">
        <v>156</v>
      </c>
      <c r="D661" s="46" t="s">
        <v>73</v>
      </c>
      <c r="E661" s="132" t="s">
        <v>26</v>
      </c>
      <c r="F661" s="10">
        <v>-8.0</v>
      </c>
      <c r="G661" s="49" t="s">
        <v>262</v>
      </c>
      <c r="H661" s="62"/>
    </row>
    <row r="662" ht="15.75" hidden="1" customHeight="1">
      <c r="A662" s="122">
        <v>45247.0</v>
      </c>
      <c r="B662" s="129" t="s">
        <v>819</v>
      </c>
      <c r="C662" s="130" t="s">
        <v>510</v>
      </c>
      <c r="D662" s="46" t="s">
        <v>73</v>
      </c>
      <c r="E662" s="132" t="s">
        <v>26</v>
      </c>
      <c r="F662" s="10">
        <v>-12.0</v>
      </c>
      <c r="G662" s="49" t="s">
        <v>262</v>
      </c>
      <c r="H662" s="62"/>
    </row>
    <row r="663" ht="15.75" hidden="1" customHeight="1">
      <c r="A663" s="122">
        <v>45248.0</v>
      </c>
      <c r="B663" s="129" t="s">
        <v>819</v>
      </c>
      <c r="C663" s="130" t="s">
        <v>1082</v>
      </c>
      <c r="D663" s="46" t="s">
        <v>73</v>
      </c>
      <c r="E663" s="132" t="s">
        <v>26</v>
      </c>
      <c r="F663" s="10">
        <v>-67.27</v>
      </c>
      <c r="G663" s="49" t="s">
        <v>262</v>
      </c>
      <c r="H663" s="62"/>
    </row>
    <row r="664" ht="15.75" hidden="1" customHeight="1">
      <c r="A664" s="122">
        <v>45248.0</v>
      </c>
      <c r="B664" s="129" t="s">
        <v>819</v>
      </c>
      <c r="C664" s="130" t="s">
        <v>1083</v>
      </c>
      <c r="D664" s="46" t="s">
        <v>73</v>
      </c>
      <c r="E664" s="132" t="s">
        <v>26</v>
      </c>
      <c r="F664" s="10">
        <v>-37.66</v>
      </c>
      <c r="G664" s="49" t="s">
        <v>262</v>
      </c>
      <c r="H664" s="62"/>
    </row>
    <row r="665" ht="15.75" hidden="1" customHeight="1">
      <c r="A665" s="122">
        <v>45248.0</v>
      </c>
      <c r="B665" s="129" t="s">
        <v>819</v>
      </c>
      <c r="C665" s="130" t="s">
        <v>1029</v>
      </c>
      <c r="D665" s="46" t="s">
        <v>73</v>
      </c>
      <c r="E665" s="132" t="s">
        <v>26</v>
      </c>
      <c r="F665" s="10">
        <v>-12.6</v>
      </c>
      <c r="G665" s="49" t="s">
        <v>262</v>
      </c>
      <c r="H665" s="62"/>
    </row>
    <row r="666" ht="15.75" hidden="1" customHeight="1">
      <c r="A666" s="122">
        <v>45248.0</v>
      </c>
      <c r="B666" s="129" t="s">
        <v>819</v>
      </c>
      <c r="C666" s="130" t="s">
        <v>1084</v>
      </c>
      <c r="D666" s="46" t="s">
        <v>73</v>
      </c>
      <c r="E666" s="132" t="s">
        <v>26</v>
      </c>
      <c r="F666" s="10">
        <v>-62.32</v>
      </c>
      <c r="G666" s="49" t="s">
        <v>262</v>
      </c>
      <c r="H666" s="62"/>
    </row>
    <row r="667" ht="15.75" hidden="1" customHeight="1">
      <c r="A667" s="122">
        <v>45249.0</v>
      </c>
      <c r="B667" s="129" t="s">
        <v>819</v>
      </c>
      <c r="C667" s="130" t="s">
        <v>1085</v>
      </c>
      <c r="D667" s="130" t="s">
        <v>494</v>
      </c>
      <c r="E667" s="130" t="s">
        <v>28</v>
      </c>
      <c r="F667" s="10">
        <v>-22.9</v>
      </c>
      <c r="G667" s="49" t="s">
        <v>262</v>
      </c>
      <c r="H667" s="62"/>
    </row>
    <row r="668" ht="15.75" hidden="1" customHeight="1">
      <c r="A668" s="122">
        <v>45250.0</v>
      </c>
      <c r="B668" s="129" t="s">
        <v>819</v>
      </c>
      <c r="C668" s="130" t="s">
        <v>1086</v>
      </c>
      <c r="D668" s="46" t="s">
        <v>73</v>
      </c>
      <c r="E668" s="132" t="s">
        <v>26</v>
      </c>
      <c r="F668" s="10">
        <v>-8.0</v>
      </c>
      <c r="G668" s="49" t="s">
        <v>262</v>
      </c>
      <c r="H668" s="62"/>
    </row>
    <row r="669" ht="15.75" hidden="1" customHeight="1">
      <c r="A669" s="122">
        <v>45250.0</v>
      </c>
      <c r="B669" s="129" t="s">
        <v>819</v>
      </c>
      <c r="C669" s="130" t="s">
        <v>1087</v>
      </c>
      <c r="D669" s="46" t="s">
        <v>73</v>
      </c>
      <c r="E669" s="132" t="s">
        <v>26</v>
      </c>
      <c r="F669" s="10">
        <v>-23.5</v>
      </c>
      <c r="G669" s="49" t="s">
        <v>262</v>
      </c>
      <c r="H669" s="62"/>
    </row>
    <row r="670" ht="15.75" hidden="1" customHeight="1">
      <c r="A670" s="122">
        <v>45251.0</v>
      </c>
      <c r="B670" s="129" t="s">
        <v>819</v>
      </c>
      <c r="C670" s="130" t="s">
        <v>1064</v>
      </c>
      <c r="D670" s="46" t="s">
        <v>73</v>
      </c>
      <c r="E670" s="132" t="s">
        <v>26</v>
      </c>
      <c r="F670" s="10">
        <v>-6.0</v>
      </c>
      <c r="G670" s="49" t="s">
        <v>262</v>
      </c>
      <c r="H670" s="62"/>
    </row>
    <row r="671" ht="15.75" hidden="1" customHeight="1">
      <c r="A671" s="122">
        <v>45251.0</v>
      </c>
      <c r="B671" s="129" t="s">
        <v>819</v>
      </c>
      <c r="C671" s="130" t="s">
        <v>187</v>
      </c>
      <c r="D671" s="134" t="s">
        <v>13</v>
      </c>
      <c r="E671" s="46" t="s">
        <v>10</v>
      </c>
      <c r="F671" s="10">
        <v>-20.36</v>
      </c>
      <c r="G671" s="49" t="s">
        <v>262</v>
      </c>
      <c r="H671" s="62"/>
    </row>
    <row r="672" ht="15.75" hidden="1" customHeight="1">
      <c r="A672" s="122">
        <v>45252.0</v>
      </c>
      <c r="B672" s="129" t="s">
        <v>819</v>
      </c>
      <c r="C672" s="130" t="s">
        <v>1088</v>
      </c>
      <c r="D672" s="130" t="s">
        <v>50</v>
      </c>
      <c r="E672" s="130" t="s">
        <v>10</v>
      </c>
      <c r="F672" s="10">
        <v>-18.38</v>
      </c>
      <c r="G672" s="49" t="s">
        <v>262</v>
      </c>
      <c r="H672" s="62"/>
    </row>
    <row r="673" ht="15.75" hidden="1" customHeight="1">
      <c r="A673" s="122">
        <v>45252.0</v>
      </c>
      <c r="B673" s="129" t="s">
        <v>819</v>
      </c>
      <c r="C673" s="130" t="s">
        <v>1089</v>
      </c>
      <c r="D673" s="46" t="s">
        <v>73</v>
      </c>
      <c r="E673" s="132" t="s">
        <v>26</v>
      </c>
      <c r="F673" s="10">
        <v>-17.0</v>
      </c>
      <c r="G673" s="49" t="s">
        <v>262</v>
      </c>
      <c r="H673" s="62"/>
    </row>
    <row r="674" ht="15.75" hidden="1" customHeight="1">
      <c r="A674" s="122">
        <v>45253.0</v>
      </c>
      <c r="B674" s="129" t="s">
        <v>819</v>
      </c>
      <c r="C674" s="130" t="s">
        <v>1090</v>
      </c>
      <c r="D674" s="130" t="s">
        <v>50</v>
      </c>
      <c r="E674" s="130" t="s">
        <v>28</v>
      </c>
      <c r="F674" s="10">
        <v>-54.34</v>
      </c>
      <c r="G674" s="49" t="s">
        <v>262</v>
      </c>
      <c r="H674" s="62"/>
    </row>
    <row r="675" ht="15.75" hidden="1" customHeight="1">
      <c r="A675" s="122">
        <v>45256.0</v>
      </c>
      <c r="B675" s="129" t="s">
        <v>819</v>
      </c>
      <c r="C675" s="130" t="s">
        <v>1089</v>
      </c>
      <c r="D675" s="46" t="s">
        <v>73</v>
      </c>
      <c r="E675" s="132" t="s">
        <v>26</v>
      </c>
      <c r="F675" s="10">
        <v>-8.92</v>
      </c>
      <c r="G675" s="49" t="s">
        <v>262</v>
      </c>
      <c r="H675" s="62"/>
    </row>
    <row r="676" ht="15.75" hidden="1" customHeight="1">
      <c r="A676" s="122">
        <v>45257.0</v>
      </c>
      <c r="B676" s="129" t="s">
        <v>819</v>
      </c>
      <c r="C676" s="130" t="s">
        <v>1091</v>
      </c>
      <c r="D676" s="46" t="s">
        <v>73</v>
      </c>
      <c r="E676" s="132" t="s">
        <v>26</v>
      </c>
      <c r="F676" s="10">
        <v>-12.64</v>
      </c>
      <c r="G676" s="49" t="s">
        <v>262</v>
      </c>
      <c r="H676" s="62"/>
    </row>
    <row r="677" ht="15.75" hidden="1" customHeight="1">
      <c r="A677" s="122">
        <v>45258.0</v>
      </c>
      <c r="B677" s="129" t="s">
        <v>819</v>
      </c>
      <c r="C677" s="130" t="s">
        <v>605</v>
      </c>
      <c r="D677" s="46" t="s">
        <v>73</v>
      </c>
      <c r="E677" s="132" t="s">
        <v>26</v>
      </c>
      <c r="F677" s="10">
        <v>-10.0</v>
      </c>
      <c r="G677" s="49" t="s">
        <v>262</v>
      </c>
      <c r="H677" s="62"/>
    </row>
    <row r="678" ht="15.75" hidden="1" customHeight="1">
      <c r="A678" s="122">
        <v>45258.0</v>
      </c>
      <c r="B678" s="129" t="s">
        <v>819</v>
      </c>
      <c r="C678" s="130" t="s">
        <v>937</v>
      </c>
      <c r="D678" s="46" t="s">
        <v>73</v>
      </c>
      <c r="E678" s="132" t="s">
        <v>26</v>
      </c>
      <c r="F678" s="10">
        <v>-9.0</v>
      </c>
      <c r="G678" s="49" t="s">
        <v>262</v>
      </c>
      <c r="H678" s="62"/>
    </row>
    <row r="679" ht="15.75" hidden="1" customHeight="1">
      <c r="A679" s="122">
        <v>45259.0</v>
      </c>
      <c r="B679" s="129" t="s">
        <v>819</v>
      </c>
      <c r="C679" s="130" t="s">
        <v>140</v>
      </c>
      <c r="D679" s="130" t="s">
        <v>13</v>
      </c>
      <c r="E679" s="130" t="s">
        <v>28</v>
      </c>
      <c r="F679" s="10">
        <v>-5.44</v>
      </c>
      <c r="G679" s="49" t="s">
        <v>262</v>
      </c>
      <c r="H679" s="62"/>
    </row>
    <row r="680" ht="15.75" hidden="1" customHeight="1">
      <c r="A680" s="122">
        <v>45264.0</v>
      </c>
      <c r="B680" s="129" t="s">
        <v>819</v>
      </c>
      <c r="C680" s="130" t="s">
        <v>605</v>
      </c>
      <c r="D680" s="46" t="s">
        <v>73</v>
      </c>
      <c r="E680" s="132" t="s">
        <v>26</v>
      </c>
      <c r="F680" s="10">
        <v>-9.0</v>
      </c>
      <c r="G680" s="49" t="s">
        <v>262</v>
      </c>
      <c r="H680" s="62"/>
    </row>
    <row r="681" ht="15.75" hidden="1" customHeight="1">
      <c r="A681" s="122">
        <v>45273.0</v>
      </c>
      <c r="B681" s="129" t="s">
        <v>819</v>
      </c>
      <c r="C681" s="129" t="s">
        <v>15</v>
      </c>
      <c r="D681" s="129" t="s">
        <v>16</v>
      </c>
      <c r="E681" s="109" t="s">
        <v>17</v>
      </c>
      <c r="F681" s="103">
        <f> SUM( INDIRECT("$G"&amp;MATCH($G681, $G$1:$G1794, 0)) : INDIRECT("$F"&amp;ROW() - 1) ) * -1</f>
        <v>4070.33</v>
      </c>
      <c r="G681" s="49" t="s">
        <v>262</v>
      </c>
      <c r="H681" s="64"/>
    </row>
    <row r="682" ht="15.75" hidden="1" customHeight="1">
      <c r="A682" s="15"/>
      <c r="B682" s="15"/>
      <c r="C682" s="15"/>
      <c r="D682" s="15"/>
      <c r="E682" s="15"/>
      <c r="F682" s="15"/>
      <c r="G682" s="15"/>
    </row>
    <row r="683" ht="15.75" hidden="1" customHeight="1">
      <c r="A683" s="16"/>
      <c r="B683" s="16"/>
      <c r="C683" s="16"/>
      <c r="D683" s="16"/>
      <c r="E683" s="16"/>
      <c r="F683" s="16"/>
      <c r="G683" s="16"/>
    </row>
    <row r="684" ht="15.75" hidden="1" customHeight="1">
      <c r="A684" s="17"/>
      <c r="B684" s="17"/>
      <c r="C684" s="17"/>
      <c r="D684" s="17"/>
      <c r="E684" s="17"/>
      <c r="F684" s="17"/>
      <c r="G684" s="17"/>
    </row>
    <row r="685" ht="15.75" hidden="1" customHeight="1">
      <c r="A685" s="122">
        <v>45266.0</v>
      </c>
      <c r="B685" s="129" t="s">
        <v>819</v>
      </c>
      <c r="C685" s="130" t="s">
        <v>1092</v>
      </c>
      <c r="D685" s="46" t="s">
        <v>73</v>
      </c>
      <c r="E685" s="130" t="s">
        <v>26</v>
      </c>
      <c r="F685" s="102">
        <v>-200.82</v>
      </c>
      <c r="G685" s="49" t="s">
        <v>274</v>
      </c>
      <c r="H685" s="131" t="s">
        <v>12</v>
      </c>
    </row>
    <row r="686" ht="15.75" hidden="1" customHeight="1">
      <c r="A686" s="122">
        <v>45266.0</v>
      </c>
      <c r="B686" s="129" t="s">
        <v>819</v>
      </c>
      <c r="C686" s="130" t="s">
        <v>1093</v>
      </c>
      <c r="D686" s="46" t="s">
        <v>73</v>
      </c>
      <c r="E686" s="130" t="s">
        <v>26</v>
      </c>
      <c r="F686" s="102">
        <v>-31.5</v>
      </c>
      <c r="G686" s="49" t="s">
        <v>274</v>
      </c>
      <c r="H686" s="62"/>
    </row>
    <row r="687" ht="15.75" hidden="1" customHeight="1">
      <c r="A687" s="122">
        <v>45266.0</v>
      </c>
      <c r="B687" s="129" t="s">
        <v>819</v>
      </c>
      <c r="C687" s="130" t="s">
        <v>1094</v>
      </c>
      <c r="D687" s="46" t="s">
        <v>73</v>
      </c>
      <c r="E687" s="130" t="s">
        <v>26</v>
      </c>
      <c r="F687" s="10">
        <v>-30.0</v>
      </c>
      <c r="G687" s="49" t="s">
        <v>274</v>
      </c>
      <c r="H687" s="62"/>
    </row>
    <row r="688" ht="15.75" hidden="1" customHeight="1">
      <c r="A688" s="122">
        <v>45266.0</v>
      </c>
      <c r="B688" s="129" t="s">
        <v>819</v>
      </c>
      <c r="C688" s="130" t="s">
        <v>605</v>
      </c>
      <c r="D688" s="46" t="s">
        <v>73</v>
      </c>
      <c r="E688" s="130" t="s">
        <v>26</v>
      </c>
      <c r="F688" s="10">
        <v>-21.98</v>
      </c>
      <c r="G688" s="49" t="s">
        <v>274</v>
      </c>
      <c r="H688" s="62"/>
    </row>
    <row r="689" ht="15.75" hidden="1" customHeight="1">
      <c r="A689" s="122">
        <v>45266.0</v>
      </c>
      <c r="B689" s="129" t="s">
        <v>819</v>
      </c>
      <c r="C689" s="130" t="s">
        <v>950</v>
      </c>
      <c r="D689" s="46" t="s">
        <v>73</v>
      </c>
      <c r="E689" s="130" t="s">
        <v>26</v>
      </c>
      <c r="F689" s="10">
        <v>-8.0</v>
      </c>
      <c r="G689" s="49" t="s">
        <v>274</v>
      </c>
      <c r="H689" s="62"/>
    </row>
    <row r="690" ht="15.75" hidden="1" customHeight="1">
      <c r="A690" s="122">
        <v>45266.0</v>
      </c>
      <c r="B690" s="129" t="s">
        <v>819</v>
      </c>
      <c r="C690" s="130" t="s">
        <v>937</v>
      </c>
      <c r="D690" s="46" t="s">
        <v>73</v>
      </c>
      <c r="E690" s="130" t="s">
        <v>26</v>
      </c>
      <c r="F690" s="10">
        <v>-22.0</v>
      </c>
      <c r="G690" s="49" t="s">
        <v>274</v>
      </c>
      <c r="H690" s="62"/>
    </row>
    <row r="691" ht="15.75" hidden="1" customHeight="1">
      <c r="A691" s="122">
        <v>45266.0</v>
      </c>
      <c r="B691" s="129" t="s">
        <v>819</v>
      </c>
      <c r="C691" s="130" t="s">
        <v>939</v>
      </c>
      <c r="D691" s="46" t="s">
        <v>73</v>
      </c>
      <c r="E691" s="130" t="s">
        <v>26</v>
      </c>
      <c r="F691" s="10">
        <v>-69.01</v>
      </c>
      <c r="G691" s="49" t="s">
        <v>274</v>
      </c>
      <c r="H691" s="62"/>
    </row>
    <row r="692" ht="15.75" hidden="1" customHeight="1">
      <c r="A692" s="122">
        <v>45267.0</v>
      </c>
      <c r="B692" s="129" t="s">
        <v>819</v>
      </c>
      <c r="C692" s="130" t="s">
        <v>1095</v>
      </c>
      <c r="D692" s="46" t="s">
        <v>73</v>
      </c>
      <c r="E692" s="130" t="s">
        <v>26</v>
      </c>
      <c r="F692" s="10">
        <v>-24.8</v>
      </c>
      <c r="G692" s="49" t="s">
        <v>274</v>
      </c>
      <c r="H692" s="62"/>
    </row>
    <row r="693" ht="15.75" hidden="1" customHeight="1">
      <c r="A693" s="122">
        <v>45267.0</v>
      </c>
      <c r="B693" s="129" t="s">
        <v>819</v>
      </c>
      <c r="C693" s="130" t="s">
        <v>1089</v>
      </c>
      <c r="D693" s="46" t="s">
        <v>73</v>
      </c>
      <c r="E693" s="130" t="s">
        <v>26</v>
      </c>
      <c r="F693" s="10">
        <v>-18.58</v>
      </c>
      <c r="G693" s="49" t="s">
        <v>274</v>
      </c>
      <c r="H693" s="62"/>
    </row>
    <row r="694" ht="15.75" hidden="1" customHeight="1">
      <c r="A694" s="122">
        <v>45267.0</v>
      </c>
      <c r="B694" s="129" t="s">
        <v>819</v>
      </c>
      <c r="C694" s="130" t="s">
        <v>135</v>
      </c>
      <c r="D694" s="46" t="s">
        <v>73</v>
      </c>
      <c r="E694" s="130" t="s">
        <v>26</v>
      </c>
      <c r="F694" s="10">
        <v>-28.99</v>
      </c>
      <c r="G694" s="49" t="s">
        <v>274</v>
      </c>
      <c r="H694" s="62"/>
    </row>
    <row r="695" ht="15.75" hidden="1" customHeight="1">
      <c r="A695" s="122">
        <v>45268.0</v>
      </c>
      <c r="B695" s="129" t="s">
        <v>819</v>
      </c>
      <c r="C695" s="130" t="s">
        <v>1096</v>
      </c>
      <c r="D695" s="46" t="s">
        <v>73</v>
      </c>
      <c r="E695" s="130" t="s">
        <v>127</v>
      </c>
      <c r="F695" s="102">
        <v>-96.6</v>
      </c>
      <c r="G695" s="49" t="s">
        <v>274</v>
      </c>
      <c r="H695" s="62"/>
    </row>
    <row r="696" ht="15.75" hidden="1" customHeight="1">
      <c r="A696" s="122">
        <v>45268.0</v>
      </c>
      <c r="B696" s="129" t="s">
        <v>819</v>
      </c>
      <c r="C696" s="130" t="s">
        <v>1097</v>
      </c>
      <c r="D696" s="46" t="s">
        <v>73</v>
      </c>
      <c r="E696" s="130" t="s">
        <v>26</v>
      </c>
      <c r="F696" s="10">
        <v>-19.26</v>
      </c>
      <c r="G696" s="49" t="s">
        <v>274</v>
      </c>
      <c r="H696" s="62"/>
    </row>
    <row r="697" ht="15.75" hidden="1" customHeight="1">
      <c r="A697" s="122">
        <v>45268.0</v>
      </c>
      <c r="B697" s="129" t="s">
        <v>819</v>
      </c>
      <c r="C697" s="130" t="s">
        <v>1098</v>
      </c>
      <c r="D697" s="46" t="s">
        <v>73</v>
      </c>
      <c r="E697" s="130" t="s">
        <v>26</v>
      </c>
      <c r="F697" s="10">
        <v>-61.11</v>
      </c>
      <c r="G697" s="49" t="s">
        <v>274</v>
      </c>
      <c r="H697" s="62"/>
    </row>
    <row r="698" ht="15.75" hidden="1" customHeight="1">
      <c r="A698" s="122">
        <v>45268.0</v>
      </c>
      <c r="B698" s="129" t="s">
        <v>819</v>
      </c>
      <c r="C698" s="130" t="s">
        <v>1083</v>
      </c>
      <c r="D698" s="46" t="s">
        <v>73</v>
      </c>
      <c r="E698" s="130" t="s">
        <v>26</v>
      </c>
      <c r="F698" s="10">
        <v>-105.31</v>
      </c>
      <c r="G698" s="49" t="s">
        <v>274</v>
      </c>
      <c r="H698" s="62"/>
    </row>
    <row r="699" ht="15.75" hidden="1" customHeight="1">
      <c r="A699" s="122">
        <v>45269.0</v>
      </c>
      <c r="B699" s="129" t="s">
        <v>819</v>
      </c>
      <c r="C699" s="130" t="s">
        <v>977</v>
      </c>
      <c r="D699" s="46" t="s">
        <v>73</v>
      </c>
      <c r="E699" s="132" t="s">
        <v>26</v>
      </c>
      <c r="F699" s="10">
        <v>-64.73</v>
      </c>
      <c r="G699" s="49" t="s">
        <v>274</v>
      </c>
      <c r="H699" s="62"/>
    </row>
    <row r="700" ht="15.75" hidden="1" customHeight="1">
      <c r="A700" s="122">
        <v>45269.0</v>
      </c>
      <c r="B700" s="129" t="s">
        <v>819</v>
      </c>
      <c r="C700" s="31" t="s">
        <v>1099</v>
      </c>
      <c r="D700" s="46" t="s">
        <v>73</v>
      </c>
      <c r="E700" s="35" t="s">
        <v>26</v>
      </c>
      <c r="F700" s="35">
        <v>-181.34</v>
      </c>
      <c r="G700" s="47" t="s">
        <v>274</v>
      </c>
      <c r="H700" s="62"/>
    </row>
    <row r="701" ht="15.75" hidden="1" customHeight="1">
      <c r="A701" s="122">
        <v>45269.0</v>
      </c>
      <c r="B701" s="129" t="s">
        <v>819</v>
      </c>
      <c r="C701" s="33" t="s">
        <v>1100</v>
      </c>
      <c r="D701" s="46" t="s">
        <v>73</v>
      </c>
      <c r="E701" s="35" t="s">
        <v>26</v>
      </c>
      <c r="F701" s="31">
        <v>-201.8</v>
      </c>
      <c r="G701" s="47" t="s">
        <v>274</v>
      </c>
      <c r="H701" s="62"/>
    </row>
    <row r="702" ht="15.75" hidden="1" customHeight="1">
      <c r="A702" s="122">
        <v>45270.0</v>
      </c>
      <c r="B702" s="129" t="s">
        <v>819</v>
      </c>
      <c r="C702" s="33" t="s">
        <v>1101</v>
      </c>
      <c r="D702" s="46" t="s">
        <v>73</v>
      </c>
      <c r="E702" s="35" t="s">
        <v>26</v>
      </c>
      <c r="F702" s="31">
        <v>-62.61</v>
      </c>
      <c r="G702" s="47" t="s">
        <v>274</v>
      </c>
      <c r="H702" s="62"/>
    </row>
    <row r="703" ht="15.75" hidden="1" customHeight="1">
      <c r="A703" s="122">
        <v>45270.0</v>
      </c>
      <c r="B703" s="129" t="s">
        <v>819</v>
      </c>
      <c r="C703" s="33" t="s">
        <v>135</v>
      </c>
      <c r="D703" s="46" t="s">
        <v>73</v>
      </c>
      <c r="E703" s="35" t="s">
        <v>26</v>
      </c>
      <c r="F703" s="31">
        <v>-39.7</v>
      </c>
      <c r="G703" s="47" t="s">
        <v>274</v>
      </c>
      <c r="H703" s="62"/>
    </row>
    <row r="704" ht="15.75" hidden="1" customHeight="1">
      <c r="A704" s="122">
        <v>45271.0</v>
      </c>
      <c r="B704" s="129" t="s">
        <v>819</v>
      </c>
      <c r="C704" s="130" t="s">
        <v>1102</v>
      </c>
      <c r="D704" s="134" t="s">
        <v>50</v>
      </c>
      <c r="E704" s="46" t="s">
        <v>10</v>
      </c>
      <c r="F704" s="102">
        <v>-43.78</v>
      </c>
      <c r="G704" s="49" t="s">
        <v>274</v>
      </c>
      <c r="H704" s="62"/>
    </row>
    <row r="705" ht="15.75" hidden="1" customHeight="1">
      <c r="A705" s="122">
        <v>45271.0</v>
      </c>
      <c r="B705" s="129" t="s">
        <v>819</v>
      </c>
      <c r="C705" s="130" t="s">
        <v>977</v>
      </c>
      <c r="D705" s="46" t="s">
        <v>73</v>
      </c>
      <c r="E705" s="132" t="s">
        <v>26</v>
      </c>
      <c r="F705" s="102">
        <v>-40.5</v>
      </c>
      <c r="G705" s="49" t="s">
        <v>274</v>
      </c>
      <c r="H705" s="62"/>
    </row>
    <row r="706" ht="15.75" hidden="1" customHeight="1">
      <c r="A706" s="122">
        <v>45272.0</v>
      </c>
      <c r="B706" s="129" t="s">
        <v>819</v>
      </c>
      <c r="C706" s="130" t="s">
        <v>1103</v>
      </c>
      <c r="D706" s="130" t="s">
        <v>50</v>
      </c>
      <c r="E706" s="129" t="s">
        <v>28</v>
      </c>
      <c r="F706" s="102">
        <v>-64.96</v>
      </c>
      <c r="G706" s="49" t="s">
        <v>274</v>
      </c>
      <c r="H706" s="62"/>
    </row>
    <row r="707" ht="15.75" hidden="1" customHeight="1">
      <c r="A707" s="122">
        <v>45273.0</v>
      </c>
      <c r="B707" s="129" t="s">
        <v>819</v>
      </c>
      <c r="C707" s="130" t="s">
        <v>1104</v>
      </c>
      <c r="D707" s="46" t="s">
        <v>73</v>
      </c>
      <c r="E707" s="132" t="s">
        <v>26</v>
      </c>
      <c r="F707" s="10">
        <v>-257.33</v>
      </c>
      <c r="G707" s="49" t="s">
        <v>274</v>
      </c>
      <c r="H707" s="62"/>
    </row>
    <row r="708" ht="15.75" hidden="1" customHeight="1">
      <c r="A708" s="122">
        <v>45273.0</v>
      </c>
      <c r="B708" s="129" t="s">
        <v>819</v>
      </c>
      <c r="C708" s="129" t="s">
        <v>846</v>
      </c>
      <c r="D708" s="129" t="s">
        <v>78</v>
      </c>
      <c r="E708" s="130" t="s">
        <v>10</v>
      </c>
      <c r="F708" s="102">
        <v>-27.87</v>
      </c>
      <c r="G708" s="49" t="s">
        <v>274</v>
      </c>
      <c r="H708" s="62"/>
    </row>
    <row r="709" ht="15.75" hidden="1" customHeight="1">
      <c r="A709" s="122">
        <v>45273.0</v>
      </c>
      <c r="B709" s="129" t="s">
        <v>819</v>
      </c>
      <c r="C709" s="130" t="s">
        <v>605</v>
      </c>
      <c r="D709" s="46" t="s">
        <v>73</v>
      </c>
      <c r="E709" s="132" t="s">
        <v>26</v>
      </c>
      <c r="F709" s="10">
        <v>-11.98</v>
      </c>
      <c r="G709" s="49" t="s">
        <v>274</v>
      </c>
      <c r="H709" s="62"/>
    </row>
    <row r="710" ht="15.75" hidden="1" customHeight="1">
      <c r="A710" s="122">
        <v>45273.0</v>
      </c>
      <c r="B710" s="129" t="s">
        <v>819</v>
      </c>
      <c r="C710" s="130" t="s">
        <v>1094</v>
      </c>
      <c r="D710" s="46" t="s">
        <v>73</v>
      </c>
      <c r="E710" s="132" t="s">
        <v>26</v>
      </c>
      <c r="F710" s="10">
        <v>-20.0</v>
      </c>
      <c r="G710" s="49" t="s">
        <v>274</v>
      </c>
      <c r="H710" s="62"/>
    </row>
    <row r="711" ht="15.75" hidden="1" customHeight="1">
      <c r="A711" s="122">
        <v>45273.0</v>
      </c>
      <c r="B711" s="129" t="s">
        <v>819</v>
      </c>
      <c r="C711" s="130" t="s">
        <v>605</v>
      </c>
      <c r="D711" s="46" t="s">
        <v>73</v>
      </c>
      <c r="E711" s="132" t="s">
        <v>26</v>
      </c>
      <c r="F711" s="10">
        <v>-24.46</v>
      </c>
      <c r="G711" s="49" t="s">
        <v>274</v>
      </c>
      <c r="H711" s="62"/>
    </row>
    <row r="712" ht="15.75" hidden="1" customHeight="1">
      <c r="A712" s="122">
        <v>45273.0</v>
      </c>
      <c r="B712" s="129" t="s">
        <v>819</v>
      </c>
      <c r="C712" s="130" t="s">
        <v>1105</v>
      </c>
      <c r="D712" s="46" t="s">
        <v>73</v>
      </c>
      <c r="E712" s="132" t="s">
        <v>26</v>
      </c>
      <c r="F712" s="10">
        <v>-33.75</v>
      </c>
      <c r="G712" s="49" t="s">
        <v>274</v>
      </c>
      <c r="H712" s="62"/>
    </row>
    <row r="713" ht="15.75" hidden="1" customHeight="1">
      <c r="A713" s="122">
        <v>45273.0</v>
      </c>
      <c r="B713" s="129" t="s">
        <v>819</v>
      </c>
      <c r="C713" s="130" t="s">
        <v>1106</v>
      </c>
      <c r="D713" s="46" t="s">
        <v>73</v>
      </c>
      <c r="E713" s="132" t="s">
        <v>26</v>
      </c>
      <c r="F713" s="10">
        <v>-100.0</v>
      </c>
      <c r="G713" s="49" t="s">
        <v>274</v>
      </c>
      <c r="H713" s="62"/>
    </row>
    <row r="714" ht="15.75" hidden="1" customHeight="1">
      <c r="A714" s="122">
        <v>45273.0</v>
      </c>
      <c r="B714" s="129" t="s">
        <v>819</v>
      </c>
      <c r="C714" s="130" t="s">
        <v>1107</v>
      </c>
      <c r="D714" s="46" t="s">
        <v>73</v>
      </c>
      <c r="E714" s="132" t="s">
        <v>26</v>
      </c>
      <c r="F714" s="10">
        <v>-35.49</v>
      </c>
      <c r="G714" s="49" t="s">
        <v>274</v>
      </c>
      <c r="H714" s="62"/>
    </row>
    <row r="715" ht="15.75" hidden="1" customHeight="1">
      <c r="A715" s="122">
        <v>45273.0</v>
      </c>
      <c r="B715" s="129" t="s">
        <v>819</v>
      </c>
      <c r="C715" s="130" t="s">
        <v>952</v>
      </c>
      <c r="D715" s="46" t="s">
        <v>73</v>
      </c>
      <c r="E715" s="132" t="s">
        <v>26</v>
      </c>
      <c r="F715" s="10">
        <v>-46.03</v>
      </c>
      <c r="G715" s="49" t="s">
        <v>274</v>
      </c>
      <c r="H715" s="62"/>
    </row>
    <row r="716" ht="15.75" hidden="1" customHeight="1">
      <c r="A716" s="122">
        <v>45275.0</v>
      </c>
      <c r="B716" s="129" t="s">
        <v>819</v>
      </c>
      <c r="C716" s="130" t="s">
        <v>605</v>
      </c>
      <c r="D716" s="46" t="s">
        <v>73</v>
      </c>
      <c r="E716" s="132" t="s">
        <v>26</v>
      </c>
      <c r="F716" s="10">
        <v>-9.99</v>
      </c>
      <c r="G716" s="49" t="s">
        <v>274</v>
      </c>
      <c r="H716" s="62"/>
    </row>
    <row r="717" ht="15.75" hidden="1" customHeight="1">
      <c r="A717" s="122">
        <v>45275.0</v>
      </c>
      <c r="B717" s="129" t="s">
        <v>819</v>
      </c>
      <c r="C717" s="130" t="s">
        <v>1108</v>
      </c>
      <c r="D717" s="46" t="s">
        <v>73</v>
      </c>
      <c r="E717" s="132" t="s">
        <v>26</v>
      </c>
      <c r="F717" s="10">
        <v>-20.0</v>
      </c>
      <c r="G717" s="49" t="s">
        <v>274</v>
      </c>
      <c r="H717" s="62"/>
    </row>
    <row r="718" ht="15.75" hidden="1" customHeight="1">
      <c r="A718" s="122">
        <v>45275.0</v>
      </c>
      <c r="B718" s="129" t="s">
        <v>819</v>
      </c>
      <c r="C718" s="130" t="s">
        <v>1109</v>
      </c>
      <c r="D718" s="46" t="s">
        <v>73</v>
      </c>
      <c r="E718" s="132" t="s">
        <v>26</v>
      </c>
      <c r="F718" s="10">
        <v>-40.0</v>
      </c>
      <c r="G718" s="49" t="s">
        <v>274</v>
      </c>
      <c r="H718" s="62"/>
    </row>
    <row r="719" ht="15.75" hidden="1" customHeight="1">
      <c r="A719" s="122">
        <v>45275.0</v>
      </c>
      <c r="B719" s="129" t="s">
        <v>819</v>
      </c>
      <c r="C719" s="130" t="s">
        <v>1110</v>
      </c>
      <c r="D719" s="46" t="s">
        <v>73</v>
      </c>
      <c r="E719" s="132" t="s">
        <v>26</v>
      </c>
      <c r="F719" s="10">
        <v>-19.98</v>
      </c>
      <c r="G719" s="49" t="s">
        <v>274</v>
      </c>
      <c r="H719" s="62"/>
    </row>
    <row r="720" ht="15.75" hidden="1" customHeight="1">
      <c r="A720" s="122">
        <v>45275.0</v>
      </c>
      <c r="B720" s="129" t="s">
        <v>819</v>
      </c>
      <c r="C720" s="130" t="s">
        <v>605</v>
      </c>
      <c r="D720" s="46" t="s">
        <v>73</v>
      </c>
      <c r="E720" s="132" t="s">
        <v>26</v>
      </c>
      <c r="F720" s="10">
        <v>-19.98</v>
      </c>
      <c r="G720" s="49" t="s">
        <v>274</v>
      </c>
      <c r="H720" s="62"/>
    </row>
    <row r="721" ht="15.75" hidden="1" customHeight="1">
      <c r="A721" s="122">
        <v>45278.0</v>
      </c>
      <c r="B721" s="129" t="s">
        <v>819</v>
      </c>
      <c r="C721" s="130" t="s">
        <v>1111</v>
      </c>
      <c r="D721" s="46" t="s">
        <v>73</v>
      </c>
      <c r="E721" s="132" t="s">
        <v>26</v>
      </c>
      <c r="F721" s="10">
        <v>-67.27</v>
      </c>
      <c r="G721" s="49" t="s">
        <v>274</v>
      </c>
      <c r="H721" s="62"/>
    </row>
    <row r="722" ht="15.75" hidden="1" customHeight="1">
      <c r="A722" s="122">
        <v>45278.0</v>
      </c>
      <c r="B722" s="129" t="s">
        <v>819</v>
      </c>
      <c r="C722" s="130" t="s">
        <v>1112</v>
      </c>
      <c r="D722" s="46" t="s">
        <v>73</v>
      </c>
      <c r="E722" s="132" t="s">
        <v>26</v>
      </c>
      <c r="F722" s="10">
        <v>-37.65</v>
      </c>
      <c r="G722" s="49" t="s">
        <v>274</v>
      </c>
      <c r="H722" s="62"/>
    </row>
    <row r="723" ht="15.75" hidden="1" customHeight="1">
      <c r="A723" s="122">
        <v>45278.0</v>
      </c>
      <c r="B723" s="129" t="s">
        <v>819</v>
      </c>
      <c r="C723" s="130" t="s">
        <v>1113</v>
      </c>
      <c r="D723" s="46" t="s">
        <v>73</v>
      </c>
      <c r="E723" s="132" t="s">
        <v>26</v>
      </c>
      <c r="F723" s="10">
        <v>-62.32</v>
      </c>
      <c r="G723" s="49" t="s">
        <v>274</v>
      </c>
      <c r="H723" s="62"/>
    </row>
    <row r="724" ht="15.75" hidden="1" customHeight="1">
      <c r="A724" s="122">
        <v>45279.0</v>
      </c>
      <c r="B724" s="129" t="s">
        <v>819</v>
      </c>
      <c r="C724" s="130" t="s">
        <v>605</v>
      </c>
      <c r="D724" s="46" t="s">
        <v>73</v>
      </c>
      <c r="E724" s="132" t="s">
        <v>26</v>
      </c>
      <c r="F724" s="10">
        <v>-13.96</v>
      </c>
      <c r="G724" s="49" t="s">
        <v>274</v>
      </c>
      <c r="H724" s="62"/>
    </row>
    <row r="725" ht="15.75" hidden="1" customHeight="1">
      <c r="A725" s="122">
        <v>45282.0</v>
      </c>
      <c r="B725" s="129" t="s">
        <v>819</v>
      </c>
      <c r="C725" s="130" t="s">
        <v>1114</v>
      </c>
      <c r="D725" s="130" t="s">
        <v>50</v>
      </c>
      <c r="E725" s="130" t="s">
        <v>10</v>
      </c>
      <c r="F725" s="10">
        <v>-18.38</v>
      </c>
      <c r="G725" s="49" t="s">
        <v>274</v>
      </c>
      <c r="H725" s="62"/>
    </row>
    <row r="726" ht="15.75" hidden="1" customHeight="1">
      <c r="A726" s="122">
        <v>45282.0</v>
      </c>
      <c r="B726" s="129" t="s">
        <v>819</v>
      </c>
      <c r="C726" s="130" t="s">
        <v>1115</v>
      </c>
      <c r="D726" s="46" t="s">
        <v>73</v>
      </c>
      <c r="E726" s="132" t="s">
        <v>26</v>
      </c>
      <c r="F726" s="10">
        <v>-6.75</v>
      </c>
      <c r="G726" s="49" t="s">
        <v>274</v>
      </c>
      <c r="H726" s="62"/>
    </row>
    <row r="727" ht="15.75" hidden="1" customHeight="1">
      <c r="A727" s="122">
        <v>45282.0</v>
      </c>
      <c r="B727" s="129" t="s">
        <v>819</v>
      </c>
      <c r="C727" s="130" t="s">
        <v>1039</v>
      </c>
      <c r="D727" s="46" t="s">
        <v>73</v>
      </c>
      <c r="E727" s="132" t="s">
        <v>26</v>
      </c>
      <c r="F727" s="10">
        <v>-20.21</v>
      </c>
      <c r="G727" s="49" t="s">
        <v>274</v>
      </c>
      <c r="H727" s="62"/>
    </row>
    <row r="728" ht="15.75" hidden="1" customHeight="1">
      <c r="A728" s="122">
        <v>45283.0</v>
      </c>
      <c r="B728" s="129" t="s">
        <v>819</v>
      </c>
      <c r="C728" s="130" t="s">
        <v>1116</v>
      </c>
      <c r="D728" s="130" t="s">
        <v>50</v>
      </c>
      <c r="E728" s="130" t="s">
        <v>28</v>
      </c>
      <c r="F728" s="10">
        <v>-54.34</v>
      </c>
      <c r="G728" s="49" t="s">
        <v>274</v>
      </c>
      <c r="H728" s="62"/>
    </row>
    <row r="729" ht="15.75" hidden="1" customHeight="1">
      <c r="A729" s="122">
        <v>45296.0</v>
      </c>
      <c r="B729" s="129" t="s">
        <v>819</v>
      </c>
      <c r="C729" s="130" t="s">
        <v>1109</v>
      </c>
      <c r="D729" s="46" t="s">
        <v>73</v>
      </c>
      <c r="E729" s="130" t="s">
        <v>26</v>
      </c>
      <c r="F729" s="10">
        <v>-40.0</v>
      </c>
      <c r="G729" s="49" t="s">
        <v>274</v>
      </c>
      <c r="H729" s="62"/>
    </row>
    <row r="730" ht="15.75" hidden="1" customHeight="1">
      <c r="A730" s="122">
        <v>45296.0</v>
      </c>
      <c r="B730" s="129" t="s">
        <v>819</v>
      </c>
      <c r="C730" s="130" t="s">
        <v>937</v>
      </c>
      <c r="D730" s="46" t="s">
        <v>73</v>
      </c>
      <c r="E730" s="130" t="s">
        <v>26</v>
      </c>
      <c r="F730" s="10">
        <v>-21.0</v>
      </c>
      <c r="G730" s="49" t="s">
        <v>274</v>
      </c>
      <c r="H730" s="62"/>
    </row>
    <row r="731" ht="15.75" hidden="1" customHeight="1">
      <c r="A731" s="122">
        <v>45296.0</v>
      </c>
      <c r="B731" s="129" t="s">
        <v>819</v>
      </c>
      <c r="C731" s="130" t="s">
        <v>939</v>
      </c>
      <c r="D731" s="46" t="s">
        <v>73</v>
      </c>
      <c r="E731" s="130" t="s">
        <v>26</v>
      </c>
      <c r="F731" s="10">
        <v>-24.51</v>
      </c>
      <c r="G731" s="49" t="s">
        <v>274</v>
      </c>
      <c r="H731" s="62"/>
    </row>
    <row r="732" ht="15.75" hidden="1" customHeight="1">
      <c r="A732" s="122">
        <v>45296.0</v>
      </c>
      <c r="B732" s="129" t="s">
        <v>819</v>
      </c>
      <c r="C732" s="130" t="s">
        <v>1117</v>
      </c>
      <c r="D732" s="130" t="s">
        <v>13</v>
      </c>
      <c r="E732" s="130" t="s">
        <v>10</v>
      </c>
      <c r="F732" s="102">
        <v>-49.21</v>
      </c>
      <c r="G732" s="49" t="s">
        <v>274</v>
      </c>
      <c r="H732" s="62"/>
    </row>
    <row r="733" ht="15.75" hidden="1" customHeight="1">
      <c r="A733" s="122">
        <v>45296.0</v>
      </c>
      <c r="B733" s="129" t="s">
        <v>819</v>
      </c>
      <c r="C733" s="130" t="s">
        <v>1028</v>
      </c>
      <c r="D733" s="46" t="s">
        <v>73</v>
      </c>
      <c r="E733" s="130" t="s">
        <v>26</v>
      </c>
      <c r="F733" s="10">
        <v>-4.2</v>
      </c>
      <c r="G733" s="49" t="s">
        <v>274</v>
      </c>
      <c r="H733" s="62"/>
    </row>
    <row r="734" ht="15.75" hidden="1" customHeight="1">
      <c r="A734" s="122">
        <v>45306.0</v>
      </c>
      <c r="B734" s="129" t="s">
        <v>819</v>
      </c>
      <c r="C734" s="129" t="s">
        <v>15</v>
      </c>
      <c r="D734" s="129" t="s">
        <v>16</v>
      </c>
      <c r="E734" s="109" t="s">
        <v>17</v>
      </c>
      <c r="F734" s="103">
        <f> SUM( INDIRECT("$G"&amp;MATCH($G734, $G$1:$G1794, 0)) : INDIRECT("$F"&amp;ROW() - 1) ) * -1</f>
        <v>2524.04</v>
      </c>
      <c r="G734" s="49" t="s">
        <v>274</v>
      </c>
      <c r="H734" s="64"/>
    </row>
    <row r="735" ht="15.75" hidden="1" customHeight="1">
      <c r="A735" s="15"/>
      <c r="B735" s="15"/>
      <c r="C735" s="15"/>
      <c r="D735" s="15"/>
      <c r="E735" s="15"/>
      <c r="F735" s="15"/>
      <c r="G735" s="15"/>
    </row>
    <row r="736" ht="15.75" hidden="1" customHeight="1">
      <c r="A736" s="16"/>
      <c r="B736" s="16"/>
      <c r="C736" s="16"/>
      <c r="D736" s="16"/>
      <c r="E736" s="16"/>
      <c r="F736" s="16"/>
      <c r="G736" s="16"/>
    </row>
    <row r="737" ht="15.75" hidden="1" customHeight="1">
      <c r="A737" s="17"/>
      <c r="B737" s="17"/>
      <c r="C737" s="17"/>
      <c r="D737" s="17"/>
      <c r="E737" s="17"/>
      <c r="F737" s="17"/>
      <c r="G737" s="17"/>
    </row>
    <row r="738" ht="15.75" hidden="1" customHeight="1">
      <c r="A738" s="122">
        <v>45297.0</v>
      </c>
      <c r="B738" s="129" t="s">
        <v>819</v>
      </c>
      <c r="C738" s="130" t="s">
        <v>1118</v>
      </c>
      <c r="D738" s="46" t="s">
        <v>73</v>
      </c>
      <c r="E738" s="130" t="s">
        <v>26</v>
      </c>
      <c r="F738" s="102">
        <v>-200.82</v>
      </c>
      <c r="G738" s="49" t="s">
        <v>283</v>
      </c>
      <c r="H738" s="131" t="s">
        <v>144</v>
      </c>
    </row>
    <row r="739" ht="15.75" hidden="1" customHeight="1">
      <c r="A739" s="122">
        <v>45297.0</v>
      </c>
      <c r="B739" s="129" t="s">
        <v>819</v>
      </c>
      <c r="C739" s="130" t="s">
        <v>977</v>
      </c>
      <c r="D739" s="46" t="s">
        <v>73</v>
      </c>
      <c r="E739" s="130" t="s">
        <v>26</v>
      </c>
      <c r="F739" s="10">
        <v>-69.0</v>
      </c>
      <c r="G739" s="49" t="s">
        <v>283</v>
      </c>
      <c r="H739" s="62"/>
    </row>
    <row r="740" ht="15.75" hidden="1" customHeight="1">
      <c r="A740" s="122">
        <v>45297.0</v>
      </c>
      <c r="B740" s="129" t="s">
        <v>819</v>
      </c>
      <c r="C740" s="130" t="s">
        <v>1028</v>
      </c>
      <c r="D740" s="46" t="s">
        <v>73</v>
      </c>
      <c r="E740" s="130" t="s">
        <v>26</v>
      </c>
      <c r="F740" s="10">
        <v>-6.3</v>
      </c>
      <c r="G740" s="49" t="s">
        <v>283</v>
      </c>
      <c r="H740" s="62"/>
    </row>
    <row r="741" ht="15.75" hidden="1" customHeight="1">
      <c r="A741" s="122">
        <v>45297.0</v>
      </c>
      <c r="B741" s="129" t="s">
        <v>819</v>
      </c>
      <c r="C741" s="130" t="s">
        <v>1119</v>
      </c>
      <c r="D741" s="46" t="s">
        <v>73</v>
      </c>
      <c r="E741" s="130" t="s">
        <v>26</v>
      </c>
      <c r="F741" s="10">
        <v>-187.65</v>
      </c>
      <c r="G741" s="49" t="s">
        <v>283</v>
      </c>
      <c r="H741" s="62"/>
    </row>
    <row r="742" ht="15.75" hidden="1" customHeight="1">
      <c r="A742" s="122">
        <v>45297.0</v>
      </c>
      <c r="B742" s="129" t="s">
        <v>819</v>
      </c>
      <c r="C742" s="130" t="s">
        <v>939</v>
      </c>
      <c r="D742" s="46" t="s">
        <v>73</v>
      </c>
      <c r="E742" s="130" t="s">
        <v>26</v>
      </c>
      <c r="F742" s="10">
        <v>-239.43</v>
      </c>
      <c r="G742" s="49" t="s">
        <v>283</v>
      </c>
      <c r="H742" s="62"/>
    </row>
    <row r="743" ht="15.75" hidden="1" customHeight="1">
      <c r="A743" s="122">
        <v>45297.0</v>
      </c>
      <c r="B743" s="129" t="s">
        <v>819</v>
      </c>
      <c r="C743" s="130" t="s">
        <v>1120</v>
      </c>
      <c r="D743" s="46" t="s">
        <v>73</v>
      </c>
      <c r="E743" s="130" t="s">
        <v>26</v>
      </c>
      <c r="F743" s="10">
        <v>-30.44</v>
      </c>
      <c r="G743" s="49" t="s">
        <v>283</v>
      </c>
      <c r="H743" s="62"/>
    </row>
    <row r="744" ht="15.75" hidden="1" customHeight="1">
      <c r="A744" s="122">
        <v>45297.0</v>
      </c>
      <c r="B744" s="129" t="s">
        <v>819</v>
      </c>
      <c r="C744" s="130" t="s">
        <v>1121</v>
      </c>
      <c r="D744" s="46" t="s">
        <v>73</v>
      </c>
      <c r="E744" s="130" t="s">
        <v>26</v>
      </c>
      <c r="F744" s="10">
        <v>-39.11</v>
      </c>
      <c r="G744" s="49" t="s">
        <v>283</v>
      </c>
      <c r="H744" s="62"/>
    </row>
    <row r="745" ht="15.75" hidden="1" customHeight="1">
      <c r="A745" s="122">
        <v>45297.0</v>
      </c>
      <c r="B745" s="129" t="s">
        <v>819</v>
      </c>
      <c r="C745" s="130" t="s">
        <v>1122</v>
      </c>
      <c r="D745" s="46" t="s">
        <v>73</v>
      </c>
      <c r="E745" s="130" t="s">
        <v>26</v>
      </c>
      <c r="F745" s="10">
        <v>-19.28</v>
      </c>
      <c r="G745" s="49" t="s">
        <v>283</v>
      </c>
      <c r="H745" s="62"/>
    </row>
    <row r="746" ht="15.75" hidden="1" customHeight="1">
      <c r="A746" s="122">
        <v>45298.0</v>
      </c>
      <c r="B746" s="129" t="s">
        <v>819</v>
      </c>
      <c r="C746" s="33" t="s">
        <v>939</v>
      </c>
      <c r="D746" s="46" t="s">
        <v>73</v>
      </c>
      <c r="E746" s="130" t="s">
        <v>26</v>
      </c>
      <c r="F746" s="10">
        <v>-40.66</v>
      </c>
      <c r="G746" s="49" t="s">
        <v>283</v>
      </c>
      <c r="H746" s="62"/>
    </row>
    <row r="747" ht="15.75" hidden="1" customHeight="1">
      <c r="A747" s="122">
        <v>45299.0</v>
      </c>
      <c r="B747" s="129" t="s">
        <v>819</v>
      </c>
      <c r="C747" s="130" t="s">
        <v>1123</v>
      </c>
      <c r="D747" s="46" t="s">
        <v>73</v>
      </c>
      <c r="E747" s="130" t="s">
        <v>26</v>
      </c>
      <c r="F747" s="10">
        <v>-61.09</v>
      </c>
      <c r="G747" s="49" t="s">
        <v>283</v>
      </c>
      <c r="H747" s="62"/>
    </row>
    <row r="748" ht="15.75" hidden="1" customHeight="1">
      <c r="A748" s="122">
        <v>45299.0</v>
      </c>
      <c r="B748" s="129" t="s">
        <v>819</v>
      </c>
      <c r="C748" s="130" t="s">
        <v>1112</v>
      </c>
      <c r="D748" s="46" t="s">
        <v>73</v>
      </c>
      <c r="E748" s="130" t="s">
        <v>26</v>
      </c>
      <c r="F748" s="10">
        <v>-105.3</v>
      </c>
      <c r="G748" s="49" t="s">
        <v>283</v>
      </c>
      <c r="H748" s="62"/>
    </row>
    <row r="749" ht="15.75" hidden="1" customHeight="1">
      <c r="A749" s="122">
        <v>45299.0</v>
      </c>
      <c r="B749" s="129" t="s">
        <v>819</v>
      </c>
      <c r="C749" s="33" t="s">
        <v>1094</v>
      </c>
      <c r="D749" s="46" t="s">
        <v>73</v>
      </c>
      <c r="E749" s="130" t="s">
        <v>26</v>
      </c>
      <c r="F749" s="10">
        <v>-30.0</v>
      </c>
      <c r="G749" s="49" t="s">
        <v>283</v>
      </c>
      <c r="H749" s="62"/>
    </row>
    <row r="750" ht="15.75" hidden="1" customHeight="1">
      <c r="A750" s="122">
        <v>45299.0</v>
      </c>
      <c r="B750" s="129" t="s">
        <v>819</v>
      </c>
      <c r="C750" s="33" t="s">
        <v>27</v>
      </c>
      <c r="D750" s="46" t="s">
        <v>73</v>
      </c>
      <c r="E750" s="130" t="s">
        <v>26</v>
      </c>
      <c r="F750" s="10">
        <v>-12.99</v>
      </c>
      <c r="G750" s="49" t="s">
        <v>283</v>
      </c>
      <c r="H750" s="62"/>
    </row>
    <row r="751" ht="15.75" hidden="1" customHeight="1">
      <c r="A751" s="122">
        <v>45299.0</v>
      </c>
      <c r="B751" s="129" t="s">
        <v>819</v>
      </c>
      <c r="C751" s="33" t="s">
        <v>701</v>
      </c>
      <c r="D751" s="46" t="s">
        <v>73</v>
      </c>
      <c r="E751" s="130" t="s">
        <v>26</v>
      </c>
      <c r="F751" s="10">
        <v>-40.0</v>
      </c>
      <c r="G751" s="49" t="s">
        <v>283</v>
      </c>
      <c r="H751" s="62"/>
    </row>
    <row r="752" ht="15.75" hidden="1" customHeight="1">
      <c r="A752" s="122">
        <v>45299.0</v>
      </c>
      <c r="B752" s="129" t="s">
        <v>819</v>
      </c>
      <c r="C752" s="33" t="s">
        <v>1094</v>
      </c>
      <c r="D752" s="46" t="s">
        <v>73</v>
      </c>
      <c r="E752" s="130" t="s">
        <v>26</v>
      </c>
      <c r="F752" s="10">
        <v>-10.0</v>
      </c>
      <c r="G752" s="49" t="s">
        <v>283</v>
      </c>
      <c r="H752" s="62"/>
    </row>
    <row r="753" ht="15.75" hidden="1" customHeight="1">
      <c r="A753" s="122">
        <v>45299.0</v>
      </c>
      <c r="B753" s="129" t="s">
        <v>819</v>
      </c>
      <c r="C753" s="33" t="s">
        <v>27</v>
      </c>
      <c r="D753" s="46" t="s">
        <v>73</v>
      </c>
      <c r="E753" s="130" t="s">
        <v>26</v>
      </c>
      <c r="F753" s="10">
        <v>-21.98</v>
      </c>
      <c r="G753" s="49" t="s">
        <v>283</v>
      </c>
      <c r="H753" s="62"/>
    </row>
    <row r="754" ht="15.75" hidden="1" customHeight="1">
      <c r="A754" s="122">
        <v>45299.0</v>
      </c>
      <c r="B754" s="129" t="s">
        <v>819</v>
      </c>
      <c r="C754" s="33" t="s">
        <v>135</v>
      </c>
      <c r="D754" s="46" t="s">
        <v>73</v>
      </c>
      <c r="E754" s="130" t="s">
        <v>26</v>
      </c>
      <c r="F754" s="10">
        <v>-39.88</v>
      </c>
      <c r="G754" s="49" t="s">
        <v>283</v>
      </c>
      <c r="H754" s="62"/>
    </row>
    <row r="755" ht="15.75" hidden="1" customHeight="1">
      <c r="A755" s="122">
        <v>45300.0</v>
      </c>
      <c r="B755" s="129" t="s">
        <v>819</v>
      </c>
      <c r="C755" s="33" t="s">
        <v>1124</v>
      </c>
      <c r="D755" s="46" t="s">
        <v>73</v>
      </c>
      <c r="E755" s="35" t="s">
        <v>26</v>
      </c>
      <c r="F755" s="31">
        <v>-201.8</v>
      </c>
      <c r="G755" s="49" t="s">
        <v>283</v>
      </c>
      <c r="H755" s="62"/>
    </row>
    <row r="756" ht="15.75" hidden="1" customHeight="1">
      <c r="A756" s="122">
        <v>45300.0</v>
      </c>
      <c r="B756" s="129" t="s">
        <v>819</v>
      </c>
      <c r="C756" s="33" t="s">
        <v>1028</v>
      </c>
      <c r="D756" s="46" t="s">
        <v>73</v>
      </c>
      <c r="E756" s="33" t="s">
        <v>26</v>
      </c>
      <c r="F756" s="31">
        <v>-37.59</v>
      </c>
      <c r="G756" s="49" t="s">
        <v>283</v>
      </c>
      <c r="H756" s="62"/>
    </row>
    <row r="757" ht="15.75" hidden="1" customHeight="1">
      <c r="A757" s="122">
        <v>45301.0</v>
      </c>
      <c r="B757" s="129" t="s">
        <v>819</v>
      </c>
      <c r="C757" s="33" t="s">
        <v>1125</v>
      </c>
      <c r="D757" s="46" t="s">
        <v>73</v>
      </c>
      <c r="E757" s="33" t="s">
        <v>26</v>
      </c>
      <c r="F757" s="31">
        <v>-44.99</v>
      </c>
      <c r="G757" s="49" t="s">
        <v>283</v>
      </c>
      <c r="H757" s="62"/>
    </row>
    <row r="758" ht="15.75" hidden="1" customHeight="1">
      <c r="A758" s="122">
        <v>45301.0</v>
      </c>
      <c r="B758" s="129" t="s">
        <v>819</v>
      </c>
      <c r="C758" s="33" t="s">
        <v>1094</v>
      </c>
      <c r="D758" s="46" t="s">
        <v>73</v>
      </c>
      <c r="E758" s="33" t="s">
        <v>26</v>
      </c>
      <c r="F758" s="31">
        <v>-15.0</v>
      </c>
      <c r="G758" s="49" t="s">
        <v>283</v>
      </c>
      <c r="H758" s="62"/>
    </row>
    <row r="759" ht="15.75" hidden="1" customHeight="1">
      <c r="A759" s="122">
        <v>45301.0</v>
      </c>
      <c r="B759" s="129" t="s">
        <v>819</v>
      </c>
      <c r="C759" s="33" t="s">
        <v>1126</v>
      </c>
      <c r="D759" s="46" t="s">
        <v>73</v>
      </c>
      <c r="E759" s="33" t="s">
        <v>26</v>
      </c>
      <c r="F759" s="31">
        <v>-25.98</v>
      </c>
      <c r="G759" s="49" t="s">
        <v>283</v>
      </c>
      <c r="H759" s="62"/>
    </row>
    <row r="760" ht="15.75" hidden="1" customHeight="1">
      <c r="A760" s="122">
        <v>45301.0</v>
      </c>
      <c r="B760" s="129" t="s">
        <v>819</v>
      </c>
      <c r="C760" s="33" t="s">
        <v>701</v>
      </c>
      <c r="D760" s="46" t="s">
        <v>73</v>
      </c>
      <c r="E760" s="33" t="s">
        <v>26</v>
      </c>
      <c r="F760" s="31">
        <v>-28.0</v>
      </c>
      <c r="G760" s="49" t="s">
        <v>283</v>
      </c>
      <c r="H760" s="62"/>
    </row>
    <row r="761" ht="15.75" hidden="1" customHeight="1">
      <c r="A761" s="122">
        <v>45301.0</v>
      </c>
      <c r="B761" s="129" t="s">
        <v>819</v>
      </c>
      <c r="C761" s="33" t="s">
        <v>1127</v>
      </c>
      <c r="D761" s="46" t="s">
        <v>73</v>
      </c>
      <c r="E761" s="33" t="s">
        <v>26</v>
      </c>
      <c r="F761" s="31">
        <v>-17.55</v>
      </c>
      <c r="G761" s="49" t="s">
        <v>283</v>
      </c>
      <c r="H761" s="62"/>
    </row>
    <row r="762" ht="15.75" hidden="1" customHeight="1">
      <c r="A762" s="122">
        <v>45302.0</v>
      </c>
      <c r="B762" s="129" t="s">
        <v>819</v>
      </c>
      <c r="C762" s="130" t="s">
        <v>1128</v>
      </c>
      <c r="D762" s="134" t="s">
        <v>50</v>
      </c>
      <c r="E762" s="46" t="s">
        <v>10</v>
      </c>
      <c r="F762" s="102">
        <v>-43.78</v>
      </c>
      <c r="G762" s="49" t="s">
        <v>283</v>
      </c>
      <c r="H762" s="62"/>
    </row>
    <row r="763" ht="15.75" hidden="1" customHeight="1">
      <c r="A763" s="122">
        <v>45302.0</v>
      </c>
      <c r="B763" s="129" t="s">
        <v>819</v>
      </c>
      <c r="C763" s="130" t="s">
        <v>161</v>
      </c>
      <c r="D763" s="46" t="s">
        <v>73</v>
      </c>
      <c r="E763" s="33" t="s">
        <v>26</v>
      </c>
      <c r="F763" s="10">
        <v>-24.13</v>
      </c>
      <c r="G763" s="49" t="s">
        <v>283</v>
      </c>
      <c r="H763" s="62"/>
    </row>
    <row r="764" ht="15.75" hidden="1" customHeight="1">
      <c r="A764" s="122">
        <v>45302.0</v>
      </c>
      <c r="B764" s="129" t="s">
        <v>819</v>
      </c>
      <c r="C764" s="130" t="s">
        <v>1052</v>
      </c>
      <c r="D764" s="46" t="s">
        <v>73</v>
      </c>
      <c r="E764" s="33" t="s">
        <v>26</v>
      </c>
      <c r="F764" s="10">
        <v>-38.66</v>
      </c>
      <c r="G764" s="49" t="s">
        <v>283</v>
      </c>
      <c r="H764" s="62"/>
    </row>
    <row r="765" ht="15.75" hidden="1" customHeight="1">
      <c r="A765" s="122">
        <v>45302.0</v>
      </c>
      <c r="B765" s="129" t="s">
        <v>819</v>
      </c>
      <c r="C765" s="130" t="s">
        <v>62</v>
      </c>
      <c r="D765" s="46" t="s">
        <v>73</v>
      </c>
      <c r="E765" s="33" t="s">
        <v>26</v>
      </c>
      <c r="F765" s="10">
        <v>-5.5</v>
      </c>
      <c r="G765" s="49" t="s">
        <v>283</v>
      </c>
      <c r="H765" s="62"/>
    </row>
    <row r="766" ht="15.75" hidden="1" customHeight="1">
      <c r="A766" s="122">
        <v>45302.0</v>
      </c>
      <c r="B766" s="129" t="s">
        <v>819</v>
      </c>
      <c r="C766" s="130" t="s">
        <v>1129</v>
      </c>
      <c r="D766" s="46" t="s">
        <v>73</v>
      </c>
      <c r="E766" s="33" t="s">
        <v>26</v>
      </c>
      <c r="F766" s="10">
        <v>-4.59</v>
      </c>
      <c r="G766" s="49" t="s">
        <v>283</v>
      </c>
      <c r="H766" s="62"/>
    </row>
    <row r="767" ht="15.75" hidden="1" customHeight="1">
      <c r="A767" s="122">
        <v>45303.0</v>
      </c>
      <c r="B767" s="129" t="s">
        <v>819</v>
      </c>
      <c r="C767" s="129" t="s">
        <v>846</v>
      </c>
      <c r="D767" s="129" t="s">
        <v>78</v>
      </c>
      <c r="E767" s="130" t="s">
        <v>10</v>
      </c>
      <c r="F767" s="102">
        <v>-27.87</v>
      </c>
      <c r="G767" s="49" t="s">
        <v>283</v>
      </c>
      <c r="H767" s="62"/>
    </row>
    <row r="768" ht="15.75" hidden="1" customHeight="1">
      <c r="A768" s="122">
        <v>45303.0</v>
      </c>
      <c r="B768" s="129" t="s">
        <v>819</v>
      </c>
      <c r="C768" s="130" t="s">
        <v>1130</v>
      </c>
      <c r="D768" s="130" t="s">
        <v>50</v>
      </c>
      <c r="E768" s="129" t="s">
        <v>28</v>
      </c>
      <c r="F768" s="102">
        <v>-64.96</v>
      </c>
      <c r="G768" s="49" t="s">
        <v>283</v>
      </c>
      <c r="H768" s="62"/>
    </row>
    <row r="769" ht="15.75" hidden="1" customHeight="1">
      <c r="A769" s="122">
        <v>45303.0</v>
      </c>
      <c r="B769" s="129" t="s">
        <v>819</v>
      </c>
      <c r="C769" s="130" t="s">
        <v>994</v>
      </c>
      <c r="D769" s="46" t="s">
        <v>73</v>
      </c>
      <c r="E769" s="33" t="s">
        <v>26</v>
      </c>
      <c r="F769" s="10">
        <v>-16.0</v>
      </c>
      <c r="G769" s="49" t="s">
        <v>283</v>
      </c>
      <c r="H769" s="62"/>
    </row>
    <row r="770" ht="15.75" hidden="1" customHeight="1">
      <c r="A770" s="122">
        <v>45303.0</v>
      </c>
      <c r="B770" s="129" t="s">
        <v>819</v>
      </c>
      <c r="C770" s="130" t="s">
        <v>1131</v>
      </c>
      <c r="D770" s="46" t="s">
        <v>73</v>
      </c>
      <c r="E770" s="33" t="s">
        <v>26</v>
      </c>
      <c r="F770" s="10">
        <v>-10.69</v>
      </c>
      <c r="G770" s="49" t="s">
        <v>283</v>
      </c>
      <c r="H770" s="62"/>
    </row>
    <row r="771" ht="15.75" hidden="1" customHeight="1">
      <c r="A771" s="122">
        <v>45303.0</v>
      </c>
      <c r="B771" s="129" t="s">
        <v>819</v>
      </c>
      <c r="C771" s="130" t="s">
        <v>1127</v>
      </c>
      <c r="D771" s="46" t="s">
        <v>73</v>
      </c>
      <c r="E771" s="33" t="s">
        <v>26</v>
      </c>
      <c r="F771" s="10">
        <v>-2.49</v>
      </c>
      <c r="G771" s="49" t="s">
        <v>283</v>
      </c>
      <c r="H771" s="62"/>
    </row>
    <row r="772" ht="15.75" hidden="1" customHeight="1">
      <c r="A772" s="122">
        <v>45304.0</v>
      </c>
      <c r="B772" s="129" t="s">
        <v>819</v>
      </c>
      <c r="C772" s="130" t="s">
        <v>1132</v>
      </c>
      <c r="D772" s="46" t="s">
        <v>73</v>
      </c>
      <c r="E772" s="132" t="s">
        <v>26</v>
      </c>
      <c r="F772" s="10">
        <v>-100.0</v>
      </c>
      <c r="G772" s="49" t="s">
        <v>283</v>
      </c>
      <c r="H772" s="62"/>
    </row>
    <row r="773" ht="15.75" hidden="1" customHeight="1">
      <c r="A773" s="122">
        <v>45304.0</v>
      </c>
      <c r="B773" s="129" t="s">
        <v>819</v>
      </c>
      <c r="C773" s="130" t="s">
        <v>1133</v>
      </c>
      <c r="D773" s="46" t="s">
        <v>73</v>
      </c>
      <c r="E773" s="132" t="s">
        <v>26</v>
      </c>
      <c r="F773" s="10">
        <v>-257.33</v>
      </c>
      <c r="G773" s="49" t="s">
        <v>283</v>
      </c>
      <c r="H773" s="62"/>
    </row>
    <row r="774" ht="15.75" hidden="1" customHeight="1">
      <c r="A774" s="122">
        <v>45305.0</v>
      </c>
      <c r="B774" s="129" t="s">
        <v>819</v>
      </c>
      <c r="C774" s="130" t="s">
        <v>138</v>
      </c>
      <c r="D774" s="46" t="s">
        <v>73</v>
      </c>
      <c r="E774" s="132" t="s">
        <v>26</v>
      </c>
      <c r="F774" s="10">
        <v>-13.0</v>
      </c>
      <c r="G774" s="49" t="s">
        <v>283</v>
      </c>
      <c r="H774" s="62"/>
    </row>
    <row r="775" ht="15.75" hidden="1" customHeight="1">
      <c r="A775" s="122">
        <v>45306.0</v>
      </c>
      <c r="B775" s="129" t="s">
        <v>819</v>
      </c>
      <c r="C775" s="130" t="s">
        <v>1134</v>
      </c>
      <c r="D775" s="46" t="s">
        <v>73</v>
      </c>
      <c r="E775" s="132" t="s">
        <v>26</v>
      </c>
      <c r="F775" s="10">
        <v>-110.76</v>
      </c>
      <c r="G775" s="49" t="s">
        <v>283</v>
      </c>
      <c r="H775" s="62"/>
    </row>
    <row r="776" ht="15.75" hidden="1" customHeight="1">
      <c r="A776" s="122">
        <v>45306.0</v>
      </c>
      <c r="B776" s="129" t="s">
        <v>819</v>
      </c>
      <c r="C776" s="130" t="s">
        <v>1134</v>
      </c>
      <c r="D776" s="46" t="s">
        <v>73</v>
      </c>
      <c r="E776" s="132" t="s">
        <v>26</v>
      </c>
      <c r="F776" s="10">
        <v>-110.76</v>
      </c>
      <c r="G776" s="49" t="s">
        <v>283</v>
      </c>
      <c r="H776" s="62"/>
    </row>
    <row r="777" ht="15.75" hidden="1" customHeight="1">
      <c r="A777" s="122">
        <v>45306.0</v>
      </c>
      <c r="B777" s="129" t="s">
        <v>819</v>
      </c>
      <c r="C777" s="130" t="s">
        <v>1134</v>
      </c>
      <c r="D777" s="46" t="s">
        <v>73</v>
      </c>
      <c r="E777" s="132" t="s">
        <v>26</v>
      </c>
      <c r="F777" s="10">
        <v>-44.37</v>
      </c>
      <c r="G777" s="49" t="s">
        <v>283</v>
      </c>
      <c r="H777" s="62"/>
    </row>
    <row r="778" ht="15.75" hidden="1" customHeight="1">
      <c r="A778" s="122">
        <v>45309.0</v>
      </c>
      <c r="B778" s="129" t="s">
        <v>819</v>
      </c>
      <c r="C778" s="130" t="s">
        <v>1135</v>
      </c>
      <c r="D778" s="46" t="s">
        <v>73</v>
      </c>
      <c r="E778" s="132" t="s">
        <v>26</v>
      </c>
      <c r="F778" s="10">
        <v>-62.32</v>
      </c>
      <c r="G778" s="49" t="s">
        <v>283</v>
      </c>
      <c r="H778" s="62"/>
    </row>
    <row r="779" ht="15.75" hidden="1" customHeight="1">
      <c r="A779" s="122">
        <v>45309.0</v>
      </c>
      <c r="B779" s="129" t="s">
        <v>819</v>
      </c>
      <c r="C779" s="130" t="s">
        <v>140</v>
      </c>
      <c r="D779" s="46" t="s">
        <v>73</v>
      </c>
      <c r="E779" s="132" t="s">
        <v>26</v>
      </c>
      <c r="F779" s="10">
        <v>-2.0</v>
      </c>
      <c r="G779" s="49" t="s">
        <v>283</v>
      </c>
      <c r="H779" s="62"/>
    </row>
    <row r="780" ht="15.75" hidden="1" customHeight="1">
      <c r="A780" s="122">
        <v>45309.0</v>
      </c>
      <c r="B780" s="129" t="s">
        <v>819</v>
      </c>
      <c r="C780" s="130" t="s">
        <v>140</v>
      </c>
      <c r="D780" s="46" t="s">
        <v>73</v>
      </c>
      <c r="E780" s="132" t="s">
        <v>26</v>
      </c>
      <c r="F780" s="10">
        <v>-7.6</v>
      </c>
      <c r="G780" s="49" t="s">
        <v>283</v>
      </c>
      <c r="H780" s="62"/>
    </row>
    <row r="781" ht="15.75" hidden="1" customHeight="1">
      <c r="A781" s="122">
        <v>45310.0</v>
      </c>
      <c r="B781" s="129" t="s">
        <v>819</v>
      </c>
      <c r="C781" s="130" t="s">
        <v>1136</v>
      </c>
      <c r="D781" s="46" t="s">
        <v>73</v>
      </c>
      <c r="E781" s="132" t="s">
        <v>26</v>
      </c>
      <c r="F781" s="10">
        <v>-1.31</v>
      </c>
      <c r="G781" s="49" t="s">
        <v>283</v>
      </c>
      <c r="H781" s="62"/>
    </row>
    <row r="782" ht="15.75" hidden="1" customHeight="1">
      <c r="A782" s="122">
        <v>45310.0</v>
      </c>
      <c r="B782" s="129" t="s">
        <v>819</v>
      </c>
      <c r="C782" s="130" t="s">
        <v>1137</v>
      </c>
      <c r="D782" s="46" t="s">
        <v>73</v>
      </c>
      <c r="E782" s="132" t="s">
        <v>26</v>
      </c>
      <c r="F782" s="10">
        <v>-4.18</v>
      </c>
      <c r="G782" s="49" t="s">
        <v>283</v>
      </c>
      <c r="H782" s="62"/>
    </row>
    <row r="783" ht="15.75" hidden="1" customHeight="1">
      <c r="A783" s="122">
        <v>45310.0</v>
      </c>
      <c r="B783" s="129" t="s">
        <v>819</v>
      </c>
      <c r="C783" s="130" t="s">
        <v>1138</v>
      </c>
      <c r="D783" s="46" t="s">
        <v>73</v>
      </c>
      <c r="E783" s="132" t="s">
        <v>26</v>
      </c>
      <c r="F783" s="10">
        <v>-3.6</v>
      </c>
      <c r="G783" s="49" t="s">
        <v>283</v>
      </c>
      <c r="H783" s="62"/>
    </row>
    <row r="784" ht="15.75" hidden="1" customHeight="1">
      <c r="A784" s="122">
        <v>45310.0</v>
      </c>
      <c r="B784" s="129" t="s">
        <v>819</v>
      </c>
      <c r="C784" s="130" t="s">
        <v>1139</v>
      </c>
      <c r="D784" s="46" t="s">
        <v>73</v>
      </c>
      <c r="E784" s="132" t="s">
        <v>26</v>
      </c>
      <c r="F784" s="10">
        <v>-12.6</v>
      </c>
      <c r="G784" s="49" t="s">
        <v>283</v>
      </c>
      <c r="H784" s="62"/>
    </row>
    <row r="785" ht="15.75" hidden="1" customHeight="1">
      <c r="A785" s="122">
        <v>45310.0</v>
      </c>
      <c r="B785" s="129" t="s">
        <v>819</v>
      </c>
      <c r="C785" s="130" t="s">
        <v>939</v>
      </c>
      <c r="D785" s="46" t="s">
        <v>73</v>
      </c>
      <c r="E785" s="132" t="s">
        <v>26</v>
      </c>
      <c r="F785" s="10">
        <v>-88.51</v>
      </c>
      <c r="G785" s="49" t="s">
        <v>283</v>
      </c>
      <c r="H785" s="62"/>
    </row>
    <row r="786" ht="15.75" hidden="1" customHeight="1">
      <c r="A786" s="122">
        <v>45313.0</v>
      </c>
      <c r="B786" s="129" t="s">
        <v>819</v>
      </c>
      <c r="C786" s="130" t="s">
        <v>1140</v>
      </c>
      <c r="D786" s="130" t="s">
        <v>50</v>
      </c>
      <c r="E786" s="130" t="s">
        <v>10</v>
      </c>
      <c r="F786" s="10">
        <v>-18.38</v>
      </c>
      <c r="G786" s="49" t="s">
        <v>283</v>
      </c>
      <c r="H786" s="62"/>
    </row>
    <row r="787" ht="15.75" hidden="1" customHeight="1">
      <c r="A787" s="122">
        <v>45314.0</v>
      </c>
      <c r="B787" s="129" t="s">
        <v>819</v>
      </c>
      <c r="C787" s="130" t="s">
        <v>1141</v>
      </c>
      <c r="D787" s="130" t="s">
        <v>50</v>
      </c>
      <c r="E787" s="130" t="s">
        <v>28</v>
      </c>
      <c r="F787" s="10">
        <v>-54.34</v>
      </c>
      <c r="G787" s="49" t="s">
        <v>283</v>
      </c>
      <c r="H787" s="62"/>
    </row>
    <row r="788" ht="15.75" hidden="1" customHeight="1">
      <c r="A788" s="122">
        <v>45314.0</v>
      </c>
      <c r="B788" s="129" t="s">
        <v>819</v>
      </c>
      <c r="C788" s="130" t="s">
        <v>191</v>
      </c>
      <c r="D788" s="46" t="s">
        <v>73</v>
      </c>
      <c r="E788" s="132" t="s">
        <v>26</v>
      </c>
      <c r="F788" s="10">
        <v>-5.5</v>
      </c>
      <c r="G788" s="49" t="s">
        <v>283</v>
      </c>
      <c r="H788" s="62"/>
    </row>
    <row r="789" ht="15.75" hidden="1" customHeight="1">
      <c r="A789" s="122">
        <v>45314.0</v>
      </c>
      <c r="B789" s="129" t="s">
        <v>819</v>
      </c>
      <c r="C789" s="130" t="s">
        <v>1070</v>
      </c>
      <c r="D789" s="46" t="s">
        <v>73</v>
      </c>
      <c r="E789" s="132" t="s">
        <v>26</v>
      </c>
      <c r="F789" s="10">
        <v>-20.39</v>
      </c>
      <c r="G789" s="49" t="s">
        <v>283</v>
      </c>
      <c r="H789" s="62"/>
    </row>
    <row r="790" ht="15.75" hidden="1" customHeight="1">
      <c r="A790" s="122">
        <v>45314.0</v>
      </c>
      <c r="B790" s="129" t="s">
        <v>819</v>
      </c>
      <c r="C790" s="130" t="s">
        <v>1142</v>
      </c>
      <c r="D790" s="46" t="s">
        <v>73</v>
      </c>
      <c r="E790" s="132" t="s">
        <v>26</v>
      </c>
      <c r="F790" s="10">
        <v>-52.5</v>
      </c>
      <c r="G790" s="49" t="s">
        <v>283</v>
      </c>
      <c r="H790" s="62"/>
    </row>
    <row r="791" ht="15.75" hidden="1" customHeight="1">
      <c r="A791" s="122">
        <v>45314.0</v>
      </c>
      <c r="B791" s="129" t="s">
        <v>819</v>
      </c>
      <c r="C791" s="130" t="s">
        <v>1120</v>
      </c>
      <c r="D791" s="46" t="s">
        <v>73</v>
      </c>
      <c r="E791" s="132" t="s">
        <v>26</v>
      </c>
      <c r="F791" s="10">
        <v>-32.49</v>
      </c>
      <c r="G791" s="49" t="s">
        <v>283</v>
      </c>
      <c r="H791" s="62"/>
    </row>
    <row r="792" ht="15.75" hidden="1" customHeight="1">
      <c r="A792" s="122">
        <v>45314.0</v>
      </c>
      <c r="B792" s="129" t="s">
        <v>819</v>
      </c>
      <c r="C792" s="130" t="s">
        <v>27</v>
      </c>
      <c r="D792" s="46" t="s">
        <v>73</v>
      </c>
      <c r="E792" s="132" t="s">
        <v>26</v>
      </c>
      <c r="F792" s="10">
        <v>-21.98</v>
      </c>
      <c r="G792" s="49" t="s">
        <v>283</v>
      </c>
      <c r="H792" s="62"/>
    </row>
    <row r="793" ht="15.75" hidden="1" customHeight="1">
      <c r="A793" s="122">
        <v>45314.0</v>
      </c>
      <c r="B793" s="129" t="s">
        <v>819</v>
      </c>
      <c r="C793" s="130" t="s">
        <v>1109</v>
      </c>
      <c r="D793" s="46" t="s">
        <v>73</v>
      </c>
      <c r="E793" s="132" t="s">
        <v>26</v>
      </c>
      <c r="F793" s="10">
        <v>-30.0</v>
      </c>
      <c r="G793" s="49" t="s">
        <v>283</v>
      </c>
      <c r="H793" s="62"/>
    </row>
    <row r="794" ht="15.75" hidden="1" customHeight="1">
      <c r="A794" s="122">
        <v>45314.0</v>
      </c>
      <c r="B794" s="129" t="s">
        <v>819</v>
      </c>
      <c r="C794" s="130" t="s">
        <v>950</v>
      </c>
      <c r="D794" s="46" t="s">
        <v>73</v>
      </c>
      <c r="E794" s="132" t="s">
        <v>26</v>
      </c>
      <c r="F794" s="10">
        <v>-8.0</v>
      </c>
      <c r="G794" s="49" t="s">
        <v>283</v>
      </c>
      <c r="H794" s="62"/>
    </row>
    <row r="795" ht="15.75" hidden="1" customHeight="1">
      <c r="A795" s="122">
        <v>45314.0</v>
      </c>
      <c r="B795" s="129" t="s">
        <v>819</v>
      </c>
      <c r="C795" s="130" t="s">
        <v>1143</v>
      </c>
      <c r="D795" s="46" t="s">
        <v>73</v>
      </c>
      <c r="E795" s="132" t="s">
        <v>26</v>
      </c>
      <c r="F795" s="10">
        <v>-25.0</v>
      </c>
      <c r="G795" s="49" t="s">
        <v>283</v>
      </c>
      <c r="H795" s="62"/>
    </row>
    <row r="796" ht="15.75" hidden="1" customHeight="1">
      <c r="A796" s="122">
        <v>45315.0</v>
      </c>
      <c r="B796" s="129" t="s">
        <v>819</v>
      </c>
      <c r="C796" s="130" t="s">
        <v>191</v>
      </c>
      <c r="D796" s="46" t="s">
        <v>73</v>
      </c>
      <c r="E796" s="132" t="s">
        <v>26</v>
      </c>
      <c r="F796" s="10">
        <v>-4.6</v>
      </c>
      <c r="G796" s="49" t="s">
        <v>283</v>
      </c>
      <c r="H796" s="62"/>
    </row>
    <row r="797" ht="15.75" hidden="1" customHeight="1">
      <c r="A797" s="122">
        <v>45315.0</v>
      </c>
      <c r="B797" s="129" t="s">
        <v>819</v>
      </c>
      <c r="C797" s="130" t="s">
        <v>191</v>
      </c>
      <c r="D797" s="46" t="s">
        <v>73</v>
      </c>
      <c r="E797" s="132" t="s">
        <v>26</v>
      </c>
      <c r="F797" s="10">
        <v>-5.0</v>
      </c>
      <c r="G797" s="49" t="s">
        <v>283</v>
      </c>
      <c r="H797" s="62"/>
    </row>
    <row r="798" ht="15.75" hidden="1" customHeight="1">
      <c r="A798" s="122">
        <v>45316.0</v>
      </c>
      <c r="B798" s="129" t="s">
        <v>819</v>
      </c>
      <c r="C798" s="130" t="s">
        <v>191</v>
      </c>
      <c r="D798" s="46" t="s">
        <v>73</v>
      </c>
      <c r="E798" s="132" t="s">
        <v>26</v>
      </c>
      <c r="F798" s="10">
        <v>-5.0</v>
      </c>
      <c r="G798" s="49" t="s">
        <v>283</v>
      </c>
      <c r="H798" s="62"/>
    </row>
    <row r="799" ht="15.75" hidden="1" customHeight="1">
      <c r="A799" s="122">
        <v>45316.0</v>
      </c>
      <c r="B799" s="129" t="s">
        <v>819</v>
      </c>
      <c r="C799" s="130" t="s">
        <v>191</v>
      </c>
      <c r="D799" s="46" t="s">
        <v>73</v>
      </c>
      <c r="E799" s="132" t="s">
        <v>26</v>
      </c>
      <c r="F799" s="10">
        <v>-5.0</v>
      </c>
      <c r="G799" s="49" t="s">
        <v>283</v>
      </c>
      <c r="H799" s="62"/>
    </row>
    <row r="800" ht="15.75" hidden="1" customHeight="1">
      <c r="A800" s="122">
        <v>45316.0</v>
      </c>
      <c r="B800" s="129" t="s">
        <v>819</v>
      </c>
      <c r="C800" s="130" t="s">
        <v>191</v>
      </c>
      <c r="D800" s="46" t="s">
        <v>73</v>
      </c>
      <c r="E800" s="132" t="s">
        <v>26</v>
      </c>
      <c r="F800" s="10">
        <v>-5.0</v>
      </c>
      <c r="G800" s="49" t="s">
        <v>283</v>
      </c>
      <c r="H800" s="62"/>
    </row>
    <row r="801" ht="15.75" hidden="1" customHeight="1">
      <c r="A801" s="122">
        <v>45317.0</v>
      </c>
      <c r="B801" s="129" t="s">
        <v>819</v>
      </c>
      <c r="C801" s="130" t="s">
        <v>1144</v>
      </c>
      <c r="D801" s="46" t="s">
        <v>73</v>
      </c>
      <c r="E801" s="132" t="s">
        <v>26</v>
      </c>
      <c r="F801" s="10">
        <v>-47.25</v>
      </c>
      <c r="G801" s="49" t="s">
        <v>283</v>
      </c>
      <c r="H801" s="62"/>
    </row>
    <row r="802" ht="15.75" hidden="1" customHeight="1">
      <c r="A802" s="122">
        <v>45320.0</v>
      </c>
      <c r="B802" s="129" t="s">
        <v>819</v>
      </c>
      <c r="C802" s="130" t="s">
        <v>135</v>
      </c>
      <c r="D802" s="46" t="s">
        <v>73</v>
      </c>
      <c r="E802" s="132" t="s">
        <v>26</v>
      </c>
      <c r="F802" s="10">
        <v>-21.48</v>
      </c>
      <c r="G802" s="49" t="s">
        <v>283</v>
      </c>
      <c r="H802" s="62"/>
    </row>
    <row r="803" ht="15.75" hidden="1" customHeight="1">
      <c r="A803" s="122">
        <v>45320.0</v>
      </c>
      <c r="B803" s="129" t="s">
        <v>819</v>
      </c>
      <c r="C803" s="130" t="s">
        <v>1145</v>
      </c>
      <c r="D803" s="46" t="s">
        <v>73</v>
      </c>
      <c r="E803" s="132" t="s">
        <v>26</v>
      </c>
      <c r="F803" s="10">
        <v>-39.52</v>
      </c>
      <c r="G803" s="49" t="s">
        <v>283</v>
      </c>
      <c r="H803" s="62"/>
    </row>
    <row r="804" ht="15.75" hidden="1" customHeight="1">
      <c r="A804" s="122">
        <v>45323.0</v>
      </c>
      <c r="B804" s="129" t="s">
        <v>819</v>
      </c>
      <c r="C804" s="130" t="s">
        <v>1146</v>
      </c>
      <c r="D804" s="46" t="s">
        <v>73</v>
      </c>
      <c r="E804" s="132" t="s">
        <v>26</v>
      </c>
      <c r="F804" s="10">
        <v>-10.99</v>
      </c>
      <c r="G804" s="49" t="s">
        <v>283</v>
      </c>
      <c r="H804" s="62"/>
    </row>
    <row r="805" ht="15.75" hidden="1" customHeight="1">
      <c r="A805" s="122">
        <v>45323.0</v>
      </c>
      <c r="B805" s="129" t="s">
        <v>819</v>
      </c>
      <c r="C805" s="130" t="s">
        <v>62</v>
      </c>
      <c r="D805" s="46" t="s">
        <v>73</v>
      </c>
      <c r="E805" s="132" t="s">
        <v>26</v>
      </c>
      <c r="F805" s="10">
        <v>-9.5</v>
      </c>
      <c r="G805" s="49" t="s">
        <v>283</v>
      </c>
      <c r="H805" s="62"/>
    </row>
    <row r="806" ht="15.75" hidden="1" customHeight="1">
      <c r="A806" s="122">
        <v>45323.0</v>
      </c>
      <c r="B806" s="129" t="s">
        <v>819</v>
      </c>
      <c r="C806" s="130" t="s">
        <v>1147</v>
      </c>
      <c r="D806" s="46" t="s">
        <v>73</v>
      </c>
      <c r="E806" s="132" t="s">
        <v>26</v>
      </c>
      <c r="F806" s="10">
        <v>-13.65</v>
      </c>
      <c r="G806" s="49" t="s">
        <v>283</v>
      </c>
      <c r="H806" s="62"/>
    </row>
    <row r="807" ht="15.75" hidden="1" customHeight="1">
      <c r="A807" s="122">
        <v>45324.0</v>
      </c>
      <c r="B807" s="129" t="s">
        <v>819</v>
      </c>
      <c r="C807" s="130" t="s">
        <v>1148</v>
      </c>
      <c r="D807" s="46" t="s">
        <v>73</v>
      </c>
      <c r="E807" s="132" t="s">
        <v>26</v>
      </c>
      <c r="F807" s="10">
        <v>-8.0</v>
      </c>
      <c r="G807" s="49" t="s">
        <v>283</v>
      </c>
      <c r="H807" s="62"/>
    </row>
    <row r="808" ht="15.75" hidden="1" customHeight="1">
      <c r="A808" s="117">
        <v>45327.0</v>
      </c>
      <c r="B808" s="129" t="s">
        <v>819</v>
      </c>
      <c r="C808" s="130" t="s">
        <v>977</v>
      </c>
      <c r="D808" s="46" t="s">
        <v>73</v>
      </c>
      <c r="E808" s="129" t="s">
        <v>26</v>
      </c>
      <c r="F808" s="10">
        <v>-24.5</v>
      </c>
      <c r="G808" s="47" t="s">
        <v>283</v>
      </c>
      <c r="H808" s="62"/>
    </row>
    <row r="809" ht="15.75" hidden="1" customHeight="1">
      <c r="A809" s="117">
        <v>45327.0</v>
      </c>
      <c r="B809" s="129" t="s">
        <v>819</v>
      </c>
      <c r="C809" s="130" t="s">
        <v>1149</v>
      </c>
      <c r="D809" s="129" t="s">
        <v>13</v>
      </c>
      <c r="E809" s="129" t="s">
        <v>10</v>
      </c>
      <c r="F809" s="10">
        <v>-49.22</v>
      </c>
      <c r="G809" s="47" t="s">
        <v>283</v>
      </c>
      <c r="H809" s="62"/>
    </row>
    <row r="810" ht="15.75" hidden="1" customHeight="1">
      <c r="A810" s="27">
        <v>45332.0</v>
      </c>
      <c r="B810" s="129" t="s">
        <v>819</v>
      </c>
      <c r="C810" s="130" t="s">
        <v>15</v>
      </c>
      <c r="D810" s="130" t="s">
        <v>51</v>
      </c>
      <c r="E810" s="109" t="s">
        <v>17</v>
      </c>
      <c r="F810" s="10">
        <v>200.0</v>
      </c>
      <c r="G810" s="47" t="s">
        <v>283</v>
      </c>
      <c r="H810" s="62"/>
    </row>
    <row r="811" ht="15.75" hidden="1" customHeight="1">
      <c r="A811" s="27">
        <v>45336.0</v>
      </c>
      <c r="B811" s="129" t="s">
        <v>819</v>
      </c>
      <c r="C811" s="129" t="s">
        <v>15</v>
      </c>
      <c r="D811" s="129" t="s">
        <v>16</v>
      </c>
      <c r="E811" s="109" t="s">
        <v>17</v>
      </c>
      <c r="F811" s="103">
        <f> SUM( INDIRECT("$G"&amp;MATCH($G811, $G$1:$G1794, 0)) : INDIRECT("$F"&amp;ROW() - 1) ) * -1</f>
        <v>2899.14</v>
      </c>
      <c r="G811" s="49" t="s">
        <v>283</v>
      </c>
      <c r="H811" s="64"/>
    </row>
    <row r="812" ht="15.75" hidden="1" customHeight="1">
      <c r="A812" s="15"/>
      <c r="B812" s="15"/>
      <c r="C812" s="15"/>
      <c r="D812" s="15"/>
      <c r="E812" s="15"/>
      <c r="F812" s="15"/>
      <c r="G812" s="15"/>
    </row>
    <row r="813" ht="15.75" hidden="1" customHeight="1">
      <c r="A813" s="16"/>
      <c r="B813" s="16"/>
      <c r="C813" s="16"/>
      <c r="D813" s="16"/>
      <c r="E813" s="16"/>
      <c r="F813" s="16"/>
      <c r="G813" s="16"/>
    </row>
    <row r="814" ht="15.75" hidden="1" customHeight="1">
      <c r="A814" s="17"/>
      <c r="B814" s="17"/>
      <c r="C814" s="17"/>
      <c r="D814" s="17"/>
      <c r="E814" s="17"/>
      <c r="F814" s="17"/>
      <c r="G814" s="17"/>
    </row>
    <row r="815" ht="15.75" hidden="1" customHeight="1">
      <c r="A815" s="122">
        <v>45328.0</v>
      </c>
      <c r="B815" s="129" t="s">
        <v>819</v>
      </c>
      <c r="C815" s="130" t="s">
        <v>1150</v>
      </c>
      <c r="D815" s="46" t="s">
        <v>73</v>
      </c>
      <c r="E815" s="130" t="s">
        <v>26</v>
      </c>
      <c r="F815" s="102">
        <v>-200.82</v>
      </c>
      <c r="G815" s="49" t="s">
        <v>290</v>
      </c>
      <c r="H815" s="131" t="s">
        <v>38</v>
      </c>
    </row>
    <row r="816" ht="15.75" hidden="1" customHeight="1">
      <c r="A816" s="122">
        <v>45328.0</v>
      </c>
      <c r="B816" s="129" t="s">
        <v>819</v>
      </c>
      <c r="C816" s="130" t="s">
        <v>977</v>
      </c>
      <c r="D816" s="46" t="s">
        <v>73</v>
      </c>
      <c r="E816" s="130" t="s">
        <v>26</v>
      </c>
      <c r="F816" s="10">
        <v>-239.42</v>
      </c>
      <c r="G816" s="49" t="s">
        <v>290</v>
      </c>
      <c r="H816" s="62"/>
    </row>
    <row r="817" ht="15.75" hidden="1" customHeight="1">
      <c r="A817" s="122">
        <v>45328.0</v>
      </c>
      <c r="B817" s="129" t="s">
        <v>819</v>
      </c>
      <c r="C817" s="130" t="s">
        <v>1147</v>
      </c>
      <c r="D817" s="46" t="s">
        <v>73</v>
      </c>
      <c r="E817" s="132" t="s">
        <v>26</v>
      </c>
      <c r="F817" s="10">
        <v>-7.35</v>
      </c>
      <c r="G817" s="49" t="s">
        <v>290</v>
      </c>
      <c r="H817" s="62"/>
    </row>
    <row r="818" ht="15.75" hidden="1" customHeight="1">
      <c r="A818" s="122">
        <v>45329.0</v>
      </c>
      <c r="B818" s="129" t="s">
        <v>819</v>
      </c>
      <c r="C818" s="130" t="s">
        <v>977</v>
      </c>
      <c r="D818" s="46" t="s">
        <v>73</v>
      </c>
      <c r="E818" s="130" t="s">
        <v>26</v>
      </c>
      <c r="F818" s="10">
        <v>-40.66</v>
      </c>
      <c r="G818" s="49" t="s">
        <v>290</v>
      </c>
      <c r="H818" s="62"/>
    </row>
    <row r="819" ht="15.75" hidden="1" customHeight="1">
      <c r="A819" s="122">
        <v>45329.0</v>
      </c>
      <c r="B819" s="129" t="s">
        <v>819</v>
      </c>
      <c r="C819" s="130" t="s">
        <v>191</v>
      </c>
      <c r="D819" s="46" t="s">
        <v>73</v>
      </c>
      <c r="E819" s="130" t="s">
        <v>26</v>
      </c>
      <c r="F819" s="10">
        <v>-8.7</v>
      </c>
      <c r="G819" s="49" t="s">
        <v>290</v>
      </c>
      <c r="H819" s="62"/>
    </row>
    <row r="820" ht="15.75" hidden="1" customHeight="1">
      <c r="A820" s="122">
        <v>45329.0</v>
      </c>
      <c r="B820" s="129" t="s">
        <v>819</v>
      </c>
      <c r="C820" s="130" t="s">
        <v>1039</v>
      </c>
      <c r="D820" s="46" t="s">
        <v>73</v>
      </c>
      <c r="E820" s="130" t="s">
        <v>26</v>
      </c>
      <c r="F820" s="10">
        <v>-12.6</v>
      </c>
      <c r="G820" s="49" t="s">
        <v>290</v>
      </c>
      <c r="H820" s="62"/>
    </row>
    <row r="821" ht="15.75" hidden="1" customHeight="1">
      <c r="A821" s="122">
        <v>45329.0</v>
      </c>
      <c r="B821" s="129" t="s">
        <v>819</v>
      </c>
      <c r="C821" s="130" t="s">
        <v>1151</v>
      </c>
      <c r="D821" s="46" t="s">
        <v>73</v>
      </c>
      <c r="E821" s="130" t="s">
        <v>26</v>
      </c>
      <c r="F821" s="10">
        <v>-242.77</v>
      </c>
      <c r="G821" s="49" t="s">
        <v>290</v>
      </c>
      <c r="H821" s="62"/>
    </row>
    <row r="822" ht="15.75" hidden="1" customHeight="1">
      <c r="A822" s="122">
        <v>45329.0</v>
      </c>
      <c r="B822" s="129" t="s">
        <v>819</v>
      </c>
      <c r="C822" s="130" t="s">
        <v>1122</v>
      </c>
      <c r="D822" s="46" t="s">
        <v>73</v>
      </c>
      <c r="E822" s="130" t="s">
        <v>26</v>
      </c>
      <c r="F822" s="10">
        <v>-19.26</v>
      </c>
      <c r="G822" s="49" t="s">
        <v>290</v>
      </c>
      <c r="H822" s="62"/>
    </row>
    <row r="823" ht="15.75" hidden="1" customHeight="1">
      <c r="A823" s="122">
        <v>45330.0</v>
      </c>
      <c r="B823" s="129" t="s">
        <v>819</v>
      </c>
      <c r="C823" s="130" t="s">
        <v>1152</v>
      </c>
      <c r="D823" s="46" t="s">
        <v>73</v>
      </c>
      <c r="E823" s="130" t="s">
        <v>26</v>
      </c>
      <c r="F823" s="10">
        <v>-61.09</v>
      </c>
      <c r="G823" s="49" t="s">
        <v>290</v>
      </c>
      <c r="H823" s="62"/>
    </row>
    <row r="824" ht="15.75" hidden="1" customHeight="1">
      <c r="A824" s="122">
        <v>45331.0</v>
      </c>
      <c r="B824" s="129" t="s">
        <v>819</v>
      </c>
      <c r="C824" s="33" t="s">
        <v>1120</v>
      </c>
      <c r="D824" s="46" t="s">
        <v>73</v>
      </c>
      <c r="E824" s="130" t="s">
        <v>26</v>
      </c>
      <c r="F824" s="10">
        <v>-15.2</v>
      </c>
      <c r="G824" s="49" t="s">
        <v>290</v>
      </c>
      <c r="H824" s="62"/>
    </row>
    <row r="825" ht="15.75" hidden="1" customHeight="1">
      <c r="A825" s="122">
        <v>45332.0</v>
      </c>
      <c r="B825" s="129" t="s">
        <v>819</v>
      </c>
      <c r="C825" s="33" t="s">
        <v>1153</v>
      </c>
      <c r="D825" s="46" t="s">
        <v>73</v>
      </c>
      <c r="E825" s="33" t="s">
        <v>26</v>
      </c>
      <c r="F825" s="31">
        <v>-44.99</v>
      </c>
      <c r="G825" s="49" t="s">
        <v>290</v>
      </c>
      <c r="H825" s="62"/>
    </row>
    <row r="826" ht="15.75" hidden="1" customHeight="1">
      <c r="A826" s="122">
        <v>45332.0</v>
      </c>
      <c r="B826" s="129" t="s">
        <v>819</v>
      </c>
      <c r="C826" s="33" t="s">
        <v>939</v>
      </c>
      <c r="D826" s="46" t="s">
        <v>73</v>
      </c>
      <c r="E826" s="33" t="s">
        <v>26</v>
      </c>
      <c r="F826" s="31">
        <v>-92.0</v>
      </c>
      <c r="G826" s="49" t="s">
        <v>290</v>
      </c>
      <c r="H826" s="62"/>
    </row>
    <row r="827" ht="15.75" hidden="1" customHeight="1">
      <c r="A827" s="122">
        <v>45333.0</v>
      </c>
      <c r="B827" s="129" t="s">
        <v>819</v>
      </c>
      <c r="C827" s="130" t="s">
        <v>1154</v>
      </c>
      <c r="D827" s="134" t="s">
        <v>50</v>
      </c>
      <c r="E827" s="46" t="s">
        <v>10</v>
      </c>
      <c r="F827" s="102">
        <v>-43.78</v>
      </c>
      <c r="G827" s="49" t="s">
        <v>290</v>
      </c>
      <c r="H827" s="62"/>
    </row>
    <row r="828" ht="15.75" hidden="1" customHeight="1">
      <c r="A828" s="122">
        <v>45333.0</v>
      </c>
      <c r="B828" s="129" t="s">
        <v>819</v>
      </c>
      <c r="C828" s="130" t="s">
        <v>173</v>
      </c>
      <c r="D828" s="46" t="s">
        <v>73</v>
      </c>
      <c r="E828" s="33" t="s">
        <v>26</v>
      </c>
      <c r="F828" s="10">
        <v>-24.13</v>
      </c>
      <c r="G828" s="49" t="s">
        <v>290</v>
      </c>
      <c r="H828" s="62"/>
    </row>
    <row r="829" ht="15.75" hidden="1" customHeight="1">
      <c r="A829" s="122">
        <v>45334.0</v>
      </c>
      <c r="B829" s="129" t="s">
        <v>819</v>
      </c>
      <c r="C829" s="129" t="s">
        <v>846</v>
      </c>
      <c r="D829" s="129" t="s">
        <v>78</v>
      </c>
      <c r="E829" s="130" t="s">
        <v>10</v>
      </c>
      <c r="F829" s="102">
        <v>-27.87</v>
      </c>
      <c r="G829" s="49" t="s">
        <v>290</v>
      </c>
      <c r="H829" s="62"/>
    </row>
    <row r="830" ht="15.75" hidden="1" customHeight="1">
      <c r="A830" s="122">
        <v>45334.0</v>
      </c>
      <c r="B830" s="129" t="s">
        <v>819</v>
      </c>
      <c r="C830" s="130" t="s">
        <v>1155</v>
      </c>
      <c r="D830" s="130" t="s">
        <v>50</v>
      </c>
      <c r="E830" s="129" t="s">
        <v>28</v>
      </c>
      <c r="F830" s="102">
        <v>-64.96</v>
      </c>
      <c r="G830" s="49" t="s">
        <v>290</v>
      </c>
      <c r="H830" s="62"/>
    </row>
    <row r="831" ht="15.75" hidden="1" customHeight="1">
      <c r="A831" s="122">
        <v>45335.0</v>
      </c>
      <c r="B831" s="129" t="s">
        <v>819</v>
      </c>
      <c r="C831" s="130" t="s">
        <v>1156</v>
      </c>
      <c r="D831" s="46" t="s">
        <v>73</v>
      </c>
      <c r="E831" s="132" t="s">
        <v>26</v>
      </c>
      <c r="F831" s="10">
        <v>-100.0</v>
      </c>
      <c r="G831" s="49" t="s">
        <v>290</v>
      </c>
      <c r="H831" s="62"/>
    </row>
    <row r="832" ht="15.75" hidden="1" customHeight="1">
      <c r="A832" s="122">
        <v>45336.0</v>
      </c>
      <c r="B832" s="129" t="s">
        <v>819</v>
      </c>
      <c r="C832" s="130" t="s">
        <v>298</v>
      </c>
      <c r="D832" s="46" t="s">
        <v>73</v>
      </c>
      <c r="E832" s="130" t="s">
        <v>26</v>
      </c>
      <c r="F832" s="10">
        <v>-76.89</v>
      </c>
      <c r="G832" s="49" t="s">
        <v>290</v>
      </c>
      <c r="H832" s="62"/>
    </row>
    <row r="833" ht="15.75" hidden="1" customHeight="1">
      <c r="A833" s="122">
        <v>45336.0</v>
      </c>
      <c r="B833" s="129" t="s">
        <v>819</v>
      </c>
      <c r="C833" s="130" t="s">
        <v>1157</v>
      </c>
      <c r="D833" s="46" t="s">
        <v>73</v>
      </c>
      <c r="E833" s="130" t="s">
        <v>26</v>
      </c>
      <c r="F833" s="10">
        <v>-70.51</v>
      </c>
      <c r="G833" s="49" t="s">
        <v>290</v>
      </c>
      <c r="H833" s="62"/>
    </row>
    <row r="834" ht="15.75" hidden="1" customHeight="1">
      <c r="A834" s="122">
        <v>45336.0</v>
      </c>
      <c r="B834" s="129" t="s">
        <v>819</v>
      </c>
      <c r="C834" s="130" t="s">
        <v>1158</v>
      </c>
      <c r="D834" s="46" t="s">
        <v>73</v>
      </c>
      <c r="E834" s="130" t="s">
        <v>26</v>
      </c>
      <c r="F834" s="10">
        <v>-90.91</v>
      </c>
      <c r="G834" s="49" t="s">
        <v>290</v>
      </c>
      <c r="H834" s="62"/>
    </row>
    <row r="835" ht="15.75" hidden="1" customHeight="1">
      <c r="A835" s="122">
        <v>45336.0</v>
      </c>
      <c r="B835" s="129" t="s">
        <v>819</v>
      </c>
      <c r="C835" s="130" t="s">
        <v>1159</v>
      </c>
      <c r="D835" s="46" t="s">
        <v>73</v>
      </c>
      <c r="E835" s="130" t="s">
        <v>26</v>
      </c>
      <c r="F835" s="10">
        <v>-33.03</v>
      </c>
      <c r="G835" s="49" t="s">
        <v>290</v>
      </c>
      <c r="H835" s="62"/>
    </row>
    <row r="836" ht="15.75" hidden="1" customHeight="1">
      <c r="A836" s="122">
        <v>45337.0</v>
      </c>
      <c r="B836" s="129" t="s">
        <v>819</v>
      </c>
      <c r="C836" s="130" t="s">
        <v>1160</v>
      </c>
      <c r="D836" s="46" t="s">
        <v>73</v>
      </c>
      <c r="E836" s="132" t="s">
        <v>26</v>
      </c>
      <c r="F836" s="10">
        <v>-110.74</v>
      </c>
      <c r="G836" s="49" t="s">
        <v>290</v>
      </c>
      <c r="H836" s="62"/>
    </row>
    <row r="837" ht="15.75" hidden="1" customHeight="1">
      <c r="A837" s="122">
        <v>45337.0</v>
      </c>
      <c r="B837" s="129" t="s">
        <v>819</v>
      </c>
      <c r="C837" s="130" t="s">
        <v>1160</v>
      </c>
      <c r="D837" s="46" t="s">
        <v>73</v>
      </c>
      <c r="E837" s="132" t="s">
        <v>26</v>
      </c>
      <c r="F837" s="10">
        <v>-110.74</v>
      </c>
      <c r="G837" s="49" t="s">
        <v>290</v>
      </c>
      <c r="H837" s="62"/>
    </row>
    <row r="838" ht="15.75" hidden="1" customHeight="1">
      <c r="A838" s="122">
        <v>45337.0</v>
      </c>
      <c r="B838" s="129" t="s">
        <v>819</v>
      </c>
      <c r="C838" s="130" t="s">
        <v>1160</v>
      </c>
      <c r="D838" s="46" t="s">
        <v>73</v>
      </c>
      <c r="E838" s="132" t="s">
        <v>26</v>
      </c>
      <c r="F838" s="10">
        <v>-44.29</v>
      </c>
      <c r="G838" s="49" t="s">
        <v>290</v>
      </c>
      <c r="H838" s="62"/>
    </row>
    <row r="839" ht="15.75" hidden="1" customHeight="1">
      <c r="A839" s="122">
        <v>45337.0</v>
      </c>
      <c r="B839" s="129" t="s">
        <v>819</v>
      </c>
      <c r="C839" s="130" t="s">
        <v>1161</v>
      </c>
      <c r="D839" s="46" t="s">
        <v>73</v>
      </c>
      <c r="E839" s="132" t="s">
        <v>26</v>
      </c>
      <c r="F839" s="10">
        <v>-46.79</v>
      </c>
      <c r="G839" s="49" t="s">
        <v>290</v>
      </c>
      <c r="H839" s="62"/>
    </row>
    <row r="840" ht="15.75" hidden="1" customHeight="1">
      <c r="A840" s="122">
        <v>45337.0</v>
      </c>
      <c r="B840" s="129" t="s">
        <v>819</v>
      </c>
      <c r="C840" s="130" t="s">
        <v>27</v>
      </c>
      <c r="D840" s="46" t="s">
        <v>73</v>
      </c>
      <c r="E840" s="132" t="s">
        <v>26</v>
      </c>
      <c r="F840" s="10">
        <v>-37.97</v>
      </c>
      <c r="G840" s="49" t="s">
        <v>290</v>
      </c>
      <c r="H840" s="62"/>
    </row>
    <row r="841" ht="15.75" hidden="1" customHeight="1">
      <c r="A841" s="122">
        <v>45337.0</v>
      </c>
      <c r="B841" s="129" t="s">
        <v>819</v>
      </c>
      <c r="C841" s="130" t="s">
        <v>24</v>
      </c>
      <c r="D841" s="46" t="s">
        <v>73</v>
      </c>
      <c r="E841" s="132" t="s">
        <v>26</v>
      </c>
      <c r="F841" s="10">
        <v>-14.0</v>
      </c>
      <c r="G841" s="49" t="s">
        <v>290</v>
      </c>
      <c r="H841" s="62"/>
    </row>
    <row r="842" ht="15.75" hidden="1" customHeight="1">
      <c r="A842" s="122">
        <v>45337.0</v>
      </c>
      <c r="B842" s="129" t="s">
        <v>819</v>
      </c>
      <c r="C842" s="130" t="s">
        <v>701</v>
      </c>
      <c r="D842" s="46" t="s">
        <v>73</v>
      </c>
      <c r="E842" s="132" t="s">
        <v>26</v>
      </c>
      <c r="F842" s="10">
        <v>-50.0</v>
      </c>
      <c r="G842" s="49" t="s">
        <v>290</v>
      </c>
      <c r="H842" s="62"/>
    </row>
    <row r="843" ht="15.75" hidden="1" customHeight="1">
      <c r="A843" s="122">
        <v>45337.0</v>
      </c>
      <c r="B843" s="129" t="s">
        <v>819</v>
      </c>
      <c r="C843" s="130" t="s">
        <v>27</v>
      </c>
      <c r="D843" s="46" t="s">
        <v>73</v>
      </c>
      <c r="E843" s="132" t="s">
        <v>26</v>
      </c>
      <c r="F843" s="10">
        <v>-11.99</v>
      </c>
      <c r="G843" s="49" t="s">
        <v>290</v>
      </c>
      <c r="H843" s="62"/>
    </row>
    <row r="844" ht="15.75" hidden="1" customHeight="1">
      <c r="A844" s="122">
        <v>45337.0</v>
      </c>
      <c r="B844" s="129" t="s">
        <v>819</v>
      </c>
      <c r="C844" s="130" t="s">
        <v>939</v>
      </c>
      <c r="D844" s="46" t="s">
        <v>73</v>
      </c>
      <c r="E844" s="132" t="s">
        <v>26</v>
      </c>
      <c r="F844" s="10">
        <v>-27.54</v>
      </c>
      <c r="G844" s="49" t="s">
        <v>290</v>
      </c>
      <c r="H844" s="62"/>
    </row>
    <row r="845" ht="15.75" hidden="1" customHeight="1">
      <c r="A845" s="122">
        <v>45338.0</v>
      </c>
      <c r="B845" s="129" t="s">
        <v>819</v>
      </c>
      <c r="C845" s="130" t="s">
        <v>27</v>
      </c>
      <c r="D845" s="46" t="s">
        <v>73</v>
      </c>
      <c r="E845" s="132" t="s">
        <v>26</v>
      </c>
      <c r="F845" s="10">
        <v>-4.99</v>
      </c>
      <c r="G845" s="49" t="s">
        <v>290</v>
      </c>
      <c r="H845" s="62"/>
    </row>
    <row r="846" ht="15.75" hidden="1" customHeight="1">
      <c r="A846" s="122">
        <v>45338.0</v>
      </c>
      <c r="B846" s="129" t="s">
        <v>819</v>
      </c>
      <c r="C846" s="130" t="s">
        <v>24</v>
      </c>
      <c r="D846" s="46" t="s">
        <v>73</v>
      </c>
      <c r="E846" s="132" t="s">
        <v>26</v>
      </c>
      <c r="F846" s="10">
        <v>-14.0</v>
      </c>
      <c r="G846" s="49" t="s">
        <v>290</v>
      </c>
      <c r="H846" s="62"/>
    </row>
    <row r="847" ht="15.75" hidden="1" customHeight="1">
      <c r="A847" s="122">
        <v>45338.0</v>
      </c>
      <c r="B847" s="129" t="s">
        <v>819</v>
      </c>
      <c r="C847" s="130" t="s">
        <v>1147</v>
      </c>
      <c r="D847" s="46" t="s">
        <v>73</v>
      </c>
      <c r="E847" s="132" t="s">
        <v>26</v>
      </c>
      <c r="F847" s="10">
        <v>-5.25</v>
      </c>
      <c r="G847" s="49" t="s">
        <v>290</v>
      </c>
      <c r="H847" s="62"/>
    </row>
    <row r="848" ht="15.75" hidden="1" customHeight="1">
      <c r="A848" s="122">
        <v>45340.0</v>
      </c>
      <c r="B848" s="129" t="s">
        <v>819</v>
      </c>
      <c r="C848" s="130" t="s">
        <v>1162</v>
      </c>
      <c r="D848" s="46" t="s">
        <v>73</v>
      </c>
      <c r="E848" s="132" t="s">
        <v>26</v>
      </c>
      <c r="F848" s="10">
        <v>-62.32</v>
      </c>
      <c r="G848" s="49" t="s">
        <v>290</v>
      </c>
      <c r="H848" s="62"/>
    </row>
    <row r="849" ht="15.75" hidden="1" customHeight="1">
      <c r="A849" s="122">
        <v>45341.0</v>
      </c>
      <c r="B849" s="129" t="s">
        <v>819</v>
      </c>
      <c r="C849" s="130" t="s">
        <v>977</v>
      </c>
      <c r="D849" s="46" t="s">
        <v>73</v>
      </c>
      <c r="E849" s="132" t="s">
        <v>26</v>
      </c>
      <c r="F849" s="10">
        <v>-88.51</v>
      </c>
      <c r="G849" s="49" t="s">
        <v>290</v>
      </c>
      <c r="H849" s="62"/>
    </row>
    <row r="850" ht="15.75" hidden="1" customHeight="1">
      <c r="A850" s="122">
        <v>45341.0</v>
      </c>
      <c r="B850" s="129" t="s">
        <v>819</v>
      </c>
      <c r="C850" s="130" t="s">
        <v>967</v>
      </c>
      <c r="D850" s="46" t="s">
        <v>73</v>
      </c>
      <c r="E850" s="132" t="s">
        <v>26</v>
      </c>
      <c r="F850" s="10">
        <v>-22.0</v>
      </c>
      <c r="G850" s="49" t="s">
        <v>290</v>
      </c>
      <c r="H850" s="62"/>
    </row>
    <row r="851" ht="15.75" hidden="1" customHeight="1">
      <c r="A851" s="122">
        <v>45341.0</v>
      </c>
      <c r="B851" s="129" t="s">
        <v>819</v>
      </c>
      <c r="C851" s="130" t="s">
        <v>701</v>
      </c>
      <c r="D851" s="46" t="s">
        <v>73</v>
      </c>
      <c r="E851" s="132" t="s">
        <v>26</v>
      </c>
      <c r="F851" s="10">
        <v>-52.49</v>
      </c>
      <c r="G851" s="49" t="s">
        <v>290</v>
      </c>
      <c r="H851" s="62"/>
    </row>
    <row r="852" ht="15.75" hidden="1" customHeight="1">
      <c r="A852" s="122">
        <v>45345.0</v>
      </c>
      <c r="B852" s="129" t="s">
        <v>819</v>
      </c>
      <c r="C852" s="130" t="s">
        <v>1163</v>
      </c>
      <c r="D852" s="130" t="s">
        <v>50</v>
      </c>
      <c r="E852" s="130" t="s">
        <v>28</v>
      </c>
      <c r="F852" s="10">
        <v>-54.34</v>
      </c>
      <c r="G852" s="49" t="s">
        <v>290</v>
      </c>
      <c r="H852" s="62"/>
    </row>
    <row r="853" ht="15.75" hidden="1" customHeight="1">
      <c r="A853" s="122">
        <v>45346.0</v>
      </c>
      <c r="B853" s="129" t="s">
        <v>819</v>
      </c>
      <c r="C853" s="130" t="s">
        <v>191</v>
      </c>
      <c r="D853" s="46" t="s">
        <v>73</v>
      </c>
      <c r="E853" s="132" t="s">
        <v>26</v>
      </c>
      <c r="F853" s="10">
        <v>-6.67</v>
      </c>
      <c r="G853" s="49" t="s">
        <v>290</v>
      </c>
      <c r="H853" s="62"/>
    </row>
    <row r="854" ht="15.75" hidden="1" customHeight="1">
      <c r="A854" s="122">
        <v>45346.0</v>
      </c>
      <c r="B854" s="129" t="s">
        <v>819</v>
      </c>
      <c r="C854" s="130" t="s">
        <v>1094</v>
      </c>
      <c r="D854" s="46" t="s">
        <v>73</v>
      </c>
      <c r="E854" s="132" t="s">
        <v>26</v>
      </c>
      <c r="F854" s="10">
        <v>-10.6</v>
      </c>
      <c r="G854" s="49" t="s">
        <v>290</v>
      </c>
      <c r="H854" s="62"/>
    </row>
    <row r="855" ht="15.75" hidden="1" customHeight="1">
      <c r="A855" s="122">
        <v>45346.0</v>
      </c>
      <c r="B855" s="129" t="s">
        <v>819</v>
      </c>
      <c r="C855" s="130" t="s">
        <v>701</v>
      </c>
      <c r="D855" s="46" t="s">
        <v>73</v>
      </c>
      <c r="E855" s="132" t="s">
        <v>26</v>
      </c>
      <c r="F855" s="10">
        <v>-6.0</v>
      </c>
      <c r="G855" s="49" t="s">
        <v>290</v>
      </c>
      <c r="H855" s="62"/>
    </row>
    <row r="856" ht="15.75" hidden="1" customHeight="1">
      <c r="A856" s="122">
        <v>45346.0</v>
      </c>
      <c r="B856" s="129" t="s">
        <v>819</v>
      </c>
      <c r="C856" s="130" t="s">
        <v>701</v>
      </c>
      <c r="D856" s="46" t="s">
        <v>73</v>
      </c>
      <c r="E856" s="132" t="s">
        <v>26</v>
      </c>
      <c r="F856" s="10">
        <v>-6.0</v>
      </c>
      <c r="G856" s="49" t="s">
        <v>290</v>
      </c>
      <c r="H856" s="62"/>
    </row>
    <row r="857" ht="15.75" hidden="1" customHeight="1">
      <c r="A857" s="122">
        <v>45346.0</v>
      </c>
      <c r="B857" s="129" t="s">
        <v>819</v>
      </c>
      <c r="C857" s="130" t="s">
        <v>27</v>
      </c>
      <c r="D857" s="46" t="s">
        <v>73</v>
      </c>
      <c r="E857" s="132" t="s">
        <v>26</v>
      </c>
      <c r="F857" s="10">
        <v>-10.99</v>
      </c>
      <c r="G857" s="49" t="s">
        <v>290</v>
      </c>
      <c r="H857" s="62"/>
    </row>
    <row r="858" ht="15.75" hidden="1" customHeight="1">
      <c r="A858" s="122">
        <v>45351.0</v>
      </c>
      <c r="B858" s="129" t="s">
        <v>819</v>
      </c>
      <c r="C858" s="130" t="s">
        <v>1164</v>
      </c>
      <c r="D858" s="46" t="s">
        <v>73</v>
      </c>
      <c r="E858" s="132" t="s">
        <v>26</v>
      </c>
      <c r="F858" s="10">
        <v>-39.52</v>
      </c>
      <c r="G858" s="49" t="s">
        <v>290</v>
      </c>
      <c r="H858" s="62"/>
    </row>
    <row r="859" ht="15.75" hidden="1" customHeight="1">
      <c r="A859" s="122">
        <v>45364.0</v>
      </c>
      <c r="B859" s="129" t="s">
        <v>819</v>
      </c>
      <c r="C859" s="129" t="s">
        <v>15</v>
      </c>
      <c r="D859" s="129" t="s">
        <v>16</v>
      </c>
      <c r="E859" s="109" t="s">
        <v>17</v>
      </c>
      <c r="F859" s="103">
        <f> SUM( INDIRECT("$G"&amp;MATCH($G859, $G$1:$G1794, 0)) : INDIRECT("$F"&amp;ROW() - 1) ) * -1</f>
        <v>2354.68</v>
      </c>
      <c r="G859" s="49" t="s">
        <v>290</v>
      </c>
      <c r="H859" s="64"/>
    </row>
    <row r="860" ht="15.75" hidden="1" customHeight="1">
      <c r="A860" s="15"/>
      <c r="B860" s="15"/>
      <c r="C860" s="15"/>
      <c r="D860" s="15"/>
      <c r="E860" s="15"/>
      <c r="F860" s="15"/>
      <c r="G860" s="15"/>
    </row>
    <row r="861" ht="15.75" hidden="1" customHeight="1">
      <c r="A861" s="16"/>
      <c r="B861" s="16"/>
      <c r="C861" s="16"/>
      <c r="D861" s="16"/>
      <c r="E861" s="16"/>
      <c r="F861" s="16"/>
      <c r="G861" s="16"/>
    </row>
    <row r="862" ht="15.75" hidden="1" customHeight="1">
      <c r="A862" s="17"/>
      <c r="B862" s="17"/>
      <c r="C862" s="17"/>
      <c r="D862" s="17"/>
      <c r="E862" s="17"/>
      <c r="F862" s="17"/>
      <c r="G862" s="17"/>
    </row>
    <row r="863" ht="15.75" hidden="1" customHeight="1">
      <c r="A863" s="122">
        <v>45357.0</v>
      </c>
      <c r="B863" s="129" t="s">
        <v>819</v>
      </c>
      <c r="C863" s="129" t="s">
        <v>1165</v>
      </c>
      <c r="D863" s="46" t="s">
        <v>73</v>
      </c>
      <c r="E863" s="130" t="s">
        <v>26</v>
      </c>
      <c r="F863" s="102">
        <v>-242.76</v>
      </c>
      <c r="G863" s="49" t="s">
        <v>305</v>
      </c>
      <c r="H863" s="131" t="s">
        <v>54</v>
      </c>
    </row>
    <row r="864" ht="15.75" hidden="1" customHeight="1">
      <c r="A864" s="122">
        <v>45357.0</v>
      </c>
      <c r="B864" s="129" t="s">
        <v>819</v>
      </c>
      <c r="C864" s="130" t="s">
        <v>1166</v>
      </c>
      <c r="D864" s="46" t="s">
        <v>73</v>
      </c>
      <c r="E864" s="130" t="s">
        <v>26</v>
      </c>
      <c r="F864" s="102">
        <v>-26.88</v>
      </c>
      <c r="G864" s="49" t="s">
        <v>305</v>
      </c>
      <c r="H864" s="62"/>
    </row>
    <row r="865" ht="15.75" hidden="1" customHeight="1">
      <c r="A865" s="122">
        <v>45357.0</v>
      </c>
      <c r="B865" s="129" t="s">
        <v>819</v>
      </c>
      <c r="C865" s="130" t="s">
        <v>191</v>
      </c>
      <c r="D865" s="46" t="s">
        <v>73</v>
      </c>
      <c r="E865" s="130" t="s">
        <v>26</v>
      </c>
      <c r="F865" s="102">
        <v>-4.8</v>
      </c>
      <c r="G865" s="49" t="s">
        <v>305</v>
      </c>
      <c r="H865" s="62"/>
    </row>
    <row r="866" ht="15.75" hidden="1" customHeight="1">
      <c r="A866" s="122">
        <v>45357.0</v>
      </c>
      <c r="B866" s="129" t="s">
        <v>819</v>
      </c>
      <c r="C866" s="130" t="s">
        <v>1060</v>
      </c>
      <c r="D866" s="46" t="s">
        <v>73</v>
      </c>
      <c r="E866" s="130" t="s">
        <v>26</v>
      </c>
      <c r="F866" s="102">
        <v>-33.0</v>
      </c>
      <c r="G866" s="49" t="s">
        <v>305</v>
      </c>
      <c r="H866" s="62"/>
    </row>
    <row r="867" ht="15.75" hidden="1" customHeight="1">
      <c r="A867" s="122">
        <v>45361.0</v>
      </c>
      <c r="B867" s="129" t="s">
        <v>819</v>
      </c>
      <c r="C867" s="130" t="s">
        <v>977</v>
      </c>
      <c r="D867" s="46" t="s">
        <v>73</v>
      </c>
      <c r="E867" s="130" t="s">
        <v>26</v>
      </c>
      <c r="F867" s="102">
        <v>-91.99</v>
      </c>
      <c r="G867" s="49" t="s">
        <v>305</v>
      </c>
      <c r="H867" s="62"/>
    </row>
    <row r="868" ht="15.75" hidden="1" customHeight="1">
      <c r="A868" s="122">
        <v>45361.0</v>
      </c>
      <c r="B868" s="129" t="s">
        <v>819</v>
      </c>
      <c r="C868" s="130" t="s">
        <v>1142</v>
      </c>
      <c r="D868" s="46" t="s">
        <v>73</v>
      </c>
      <c r="E868" s="130" t="s">
        <v>26</v>
      </c>
      <c r="F868" s="102">
        <v>-16.8</v>
      </c>
      <c r="G868" s="49" t="s">
        <v>305</v>
      </c>
      <c r="H868" s="62"/>
    </row>
    <row r="869" ht="15.75" hidden="1" customHeight="1">
      <c r="A869" s="122">
        <v>45364.0</v>
      </c>
      <c r="B869" s="129" t="s">
        <v>819</v>
      </c>
      <c r="C869" s="129" t="s">
        <v>846</v>
      </c>
      <c r="D869" s="129" t="s">
        <v>78</v>
      </c>
      <c r="E869" s="130" t="s">
        <v>10</v>
      </c>
      <c r="F869" s="102">
        <v>-27.87</v>
      </c>
      <c r="G869" s="49" t="s">
        <v>305</v>
      </c>
      <c r="H869" s="62"/>
    </row>
    <row r="870" ht="15.75" hidden="1" customHeight="1">
      <c r="A870" s="122">
        <v>45365.0</v>
      </c>
      <c r="B870" s="129" t="s">
        <v>819</v>
      </c>
      <c r="C870" s="130" t="s">
        <v>309</v>
      </c>
      <c r="D870" s="46" t="s">
        <v>73</v>
      </c>
      <c r="E870" s="130" t="s">
        <v>26</v>
      </c>
      <c r="F870" s="10">
        <v>-76.89</v>
      </c>
      <c r="G870" s="49" t="s">
        <v>305</v>
      </c>
      <c r="H870" s="62"/>
    </row>
    <row r="871" ht="15.75" hidden="1" customHeight="1">
      <c r="A871" s="122">
        <v>45365.0</v>
      </c>
      <c r="B871" s="129" t="s">
        <v>819</v>
      </c>
      <c r="C871" s="130" t="s">
        <v>1167</v>
      </c>
      <c r="D871" s="46" t="s">
        <v>73</v>
      </c>
      <c r="E871" s="130" t="s">
        <v>26</v>
      </c>
      <c r="F871" s="10">
        <v>-70.48</v>
      </c>
      <c r="G871" s="49" t="s">
        <v>305</v>
      </c>
      <c r="H871" s="62"/>
    </row>
    <row r="872" ht="15.75" hidden="1" customHeight="1">
      <c r="A872" s="122">
        <v>45365.0</v>
      </c>
      <c r="B872" s="129" t="s">
        <v>819</v>
      </c>
      <c r="C872" s="130" t="s">
        <v>1168</v>
      </c>
      <c r="D872" s="46" t="s">
        <v>73</v>
      </c>
      <c r="E872" s="130" t="s">
        <v>26</v>
      </c>
      <c r="F872" s="10">
        <v>-90.83</v>
      </c>
      <c r="G872" s="49" t="s">
        <v>305</v>
      </c>
      <c r="H872" s="62"/>
    </row>
    <row r="873" ht="15.75" hidden="1" customHeight="1">
      <c r="A873" s="122">
        <v>45365.0</v>
      </c>
      <c r="B873" s="129" t="s">
        <v>819</v>
      </c>
      <c r="C873" s="130" t="s">
        <v>1169</v>
      </c>
      <c r="D873" s="46" t="s">
        <v>73</v>
      </c>
      <c r="E873" s="130" t="s">
        <v>26</v>
      </c>
      <c r="F873" s="10">
        <v>-33.03</v>
      </c>
      <c r="G873" s="49" t="s">
        <v>305</v>
      </c>
      <c r="H873" s="62"/>
    </row>
    <row r="874" ht="15.75" hidden="1" customHeight="1">
      <c r="A874" s="122">
        <v>45365.0</v>
      </c>
      <c r="B874" s="129" t="s">
        <v>819</v>
      </c>
      <c r="C874" s="130" t="s">
        <v>27</v>
      </c>
      <c r="D874" s="46" t="s">
        <v>73</v>
      </c>
      <c r="E874" s="130" t="s">
        <v>26</v>
      </c>
      <c r="F874" s="6">
        <v>-23.98</v>
      </c>
      <c r="G874" s="49" t="s">
        <v>305</v>
      </c>
      <c r="H874" s="62"/>
    </row>
    <row r="875" ht="15.75" hidden="1" customHeight="1">
      <c r="A875" s="122">
        <v>45365.0</v>
      </c>
      <c r="B875" s="129" t="s">
        <v>819</v>
      </c>
      <c r="C875" s="130" t="s">
        <v>1170</v>
      </c>
      <c r="D875" s="46" t="s">
        <v>73</v>
      </c>
      <c r="E875" s="130" t="s">
        <v>26</v>
      </c>
      <c r="F875" s="6">
        <v>-29.99</v>
      </c>
      <c r="G875" s="49" t="s">
        <v>305</v>
      </c>
      <c r="H875" s="62"/>
    </row>
    <row r="876" ht="15.75" hidden="1" customHeight="1">
      <c r="A876" s="122">
        <v>45365.0</v>
      </c>
      <c r="B876" s="129" t="s">
        <v>819</v>
      </c>
      <c r="C876" s="130" t="s">
        <v>1171</v>
      </c>
      <c r="D876" s="46" t="s">
        <v>73</v>
      </c>
      <c r="E876" s="130" t="s">
        <v>26</v>
      </c>
      <c r="F876" s="6">
        <v>-176.46</v>
      </c>
      <c r="G876" s="49" t="s">
        <v>305</v>
      </c>
      <c r="H876" s="62"/>
    </row>
    <row r="877" ht="15.75" hidden="1" customHeight="1">
      <c r="A877" s="122">
        <v>45365.0</v>
      </c>
      <c r="B877" s="129" t="s">
        <v>819</v>
      </c>
      <c r="C877" s="130" t="s">
        <v>1004</v>
      </c>
      <c r="D877" s="46" t="s">
        <v>73</v>
      </c>
      <c r="E877" s="130" t="s">
        <v>26</v>
      </c>
      <c r="F877" s="6">
        <v>-10.0</v>
      </c>
      <c r="G877" s="49" t="s">
        <v>305</v>
      </c>
      <c r="H877" s="62"/>
    </row>
    <row r="878" ht="15.75" hidden="1" customHeight="1">
      <c r="A878" s="122">
        <v>45365.0</v>
      </c>
      <c r="B878" s="129" t="s">
        <v>819</v>
      </c>
      <c r="C878" s="130" t="s">
        <v>1004</v>
      </c>
      <c r="D878" s="46" t="s">
        <v>73</v>
      </c>
      <c r="E878" s="130" t="s">
        <v>26</v>
      </c>
      <c r="F878" s="6">
        <v>-9.99</v>
      </c>
      <c r="G878" s="49" t="s">
        <v>305</v>
      </c>
      <c r="H878" s="62"/>
    </row>
    <row r="879" ht="15.75" hidden="1" customHeight="1">
      <c r="A879" s="122">
        <v>45365.0</v>
      </c>
      <c r="B879" s="129" t="s">
        <v>819</v>
      </c>
      <c r="C879" s="130" t="s">
        <v>1004</v>
      </c>
      <c r="D879" s="46" t="s">
        <v>73</v>
      </c>
      <c r="E879" s="130" t="s">
        <v>26</v>
      </c>
      <c r="F879" s="6">
        <v>-19.99</v>
      </c>
      <c r="G879" s="49" t="s">
        <v>305</v>
      </c>
      <c r="H879" s="62"/>
    </row>
    <row r="880" ht="15.75" hidden="1" customHeight="1">
      <c r="A880" s="122">
        <v>45366.0</v>
      </c>
      <c r="B880" s="129" t="s">
        <v>819</v>
      </c>
      <c r="C880" s="130" t="s">
        <v>1172</v>
      </c>
      <c r="D880" s="46" t="s">
        <v>73</v>
      </c>
      <c r="E880" s="132" t="s">
        <v>26</v>
      </c>
      <c r="F880" s="10">
        <v>-110.74</v>
      </c>
      <c r="G880" s="49" t="s">
        <v>305</v>
      </c>
      <c r="H880" s="62"/>
    </row>
    <row r="881" ht="15.75" hidden="1" customHeight="1">
      <c r="A881" s="122">
        <v>45366.0</v>
      </c>
      <c r="B881" s="129" t="s">
        <v>819</v>
      </c>
      <c r="C881" s="130" t="s">
        <v>1172</v>
      </c>
      <c r="D881" s="46" t="s">
        <v>73</v>
      </c>
      <c r="E881" s="132" t="s">
        <v>26</v>
      </c>
      <c r="F881" s="10">
        <v>-110.74</v>
      </c>
      <c r="G881" s="49" t="s">
        <v>305</v>
      </c>
      <c r="H881" s="62"/>
    </row>
    <row r="882" ht="15.75" hidden="1" customHeight="1">
      <c r="A882" s="122">
        <v>45366.0</v>
      </c>
      <c r="B882" s="129" t="s">
        <v>819</v>
      </c>
      <c r="C882" s="130" t="s">
        <v>1172</v>
      </c>
      <c r="D882" s="46" t="s">
        <v>73</v>
      </c>
      <c r="E882" s="132" t="s">
        <v>26</v>
      </c>
      <c r="F882" s="10">
        <v>-44.29</v>
      </c>
      <c r="G882" s="49" t="s">
        <v>305</v>
      </c>
      <c r="H882" s="62"/>
    </row>
    <row r="883" ht="15.75" hidden="1" customHeight="1">
      <c r="A883" s="122">
        <v>45366.0</v>
      </c>
      <c r="B883" s="129" t="s">
        <v>819</v>
      </c>
      <c r="C883" s="130" t="s">
        <v>977</v>
      </c>
      <c r="D883" s="46" t="s">
        <v>73</v>
      </c>
      <c r="E883" s="132" t="s">
        <v>26</v>
      </c>
      <c r="F883" s="10">
        <v>-27.53</v>
      </c>
      <c r="G883" s="49" t="s">
        <v>305</v>
      </c>
      <c r="H883" s="62"/>
    </row>
    <row r="884" ht="15.75" hidden="1" customHeight="1">
      <c r="A884" s="122">
        <v>45366.0</v>
      </c>
      <c r="B884" s="129" t="s">
        <v>819</v>
      </c>
      <c r="C884" s="130" t="s">
        <v>1094</v>
      </c>
      <c r="D884" s="46" t="s">
        <v>73</v>
      </c>
      <c r="E884" s="132" t="s">
        <v>26</v>
      </c>
      <c r="F884" s="6">
        <v>-20.0</v>
      </c>
      <c r="G884" s="49" t="s">
        <v>305</v>
      </c>
      <c r="H884" s="62"/>
    </row>
    <row r="885" ht="15.75" hidden="1" customHeight="1">
      <c r="A885" s="122">
        <v>45366.0</v>
      </c>
      <c r="B885" s="129" t="s">
        <v>819</v>
      </c>
      <c r="C885" s="130" t="s">
        <v>951</v>
      </c>
      <c r="D885" s="46" t="s">
        <v>73</v>
      </c>
      <c r="E885" s="132" t="s">
        <v>26</v>
      </c>
      <c r="F885" s="6">
        <v>-45.0</v>
      </c>
      <c r="G885" s="49" t="s">
        <v>305</v>
      </c>
      <c r="H885" s="62"/>
    </row>
    <row r="886" ht="15.75" hidden="1" customHeight="1">
      <c r="A886" s="122">
        <v>45366.0</v>
      </c>
      <c r="B886" s="129" t="s">
        <v>819</v>
      </c>
      <c r="C886" s="130" t="s">
        <v>135</v>
      </c>
      <c r="D886" s="46" t="s">
        <v>73</v>
      </c>
      <c r="E886" s="132" t="s">
        <v>26</v>
      </c>
      <c r="F886" s="6">
        <v>-21.48</v>
      </c>
      <c r="G886" s="49" t="s">
        <v>305</v>
      </c>
      <c r="H886" s="62"/>
    </row>
    <row r="887" ht="15.75" hidden="1" customHeight="1">
      <c r="A887" s="122">
        <v>45366.0</v>
      </c>
      <c r="B887" s="129" t="s">
        <v>819</v>
      </c>
      <c r="C887" s="130" t="s">
        <v>701</v>
      </c>
      <c r="D887" s="46" t="s">
        <v>73</v>
      </c>
      <c r="E887" s="132" t="s">
        <v>26</v>
      </c>
      <c r="F887" s="6">
        <v>-12.0</v>
      </c>
      <c r="G887" s="49" t="s">
        <v>305</v>
      </c>
      <c r="H887" s="62"/>
    </row>
    <row r="888" ht="15.75" hidden="1" customHeight="1">
      <c r="A888" s="122">
        <v>45368.0</v>
      </c>
      <c r="B888" s="129" t="s">
        <v>819</v>
      </c>
      <c r="C888" s="130" t="s">
        <v>1173</v>
      </c>
      <c r="D888" s="46" t="s">
        <v>73</v>
      </c>
      <c r="E888" s="132" t="s">
        <v>26</v>
      </c>
      <c r="F888" s="6">
        <v>-12.0</v>
      </c>
      <c r="G888" s="49" t="s">
        <v>305</v>
      </c>
      <c r="H888" s="62"/>
    </row>
    <row r="889" ht="15.75" hidden="1" customHeight="1">
      <c r="A889" s="122">
        <v>45368.0</v>
      </c>
      <c r="B889" s="129" t="s">
        <v>819</v>
      </c>
      <c r="C889" s="130" t="s">
        <v>1174</v>
      </c>
      <c r="D889" s="46" t="s">
        <v>73</v>
      </c>
      <c r="E889" s="132" t="s">
        <v>26</v>
      </c>
      <c r="F889" s="6">
        <v>-2.0</v>
      </c>
      <c r="G889" s="49" t="s">
        <v>305</v>
      </c>
      <c r="H889" s="62"/>
    </row>
    <row r="890" ht="15.75" hidden="1" customHeight="1">
      <c r="A890" s="122">
        <v>45368.0</v>
      </c>
      <c r="B890" s="129" t="s">
        <v>819</v>
      </c>
      <c r="C890" s="130" t="s">
        <v>1175</v>
      </c>
      <c r="D890" s="46" t="s">
        <v>73</v>
      </c>
      <c r="E890" s="132" t="s">
        <v>26</v>
      </c>
      <c r="F890" s="6">
        <v>-11.99</v>
      </c>
      <c r="G890" s="49" t="s">
        <v>305</v>
      </c>
      <c r="H890" s="62"/>
    </row>
    <row r="891" ht="15.75" hidden="1" customHeight="1">
      <c r="A891" s="122">
        <v>45369.0</v>
      </c>
      <c r="B891" s="129" t="s">
        <v>819</v>
      </c>
      <c r="C891" s="130" t="s">
        <v>1060</v>
      </c>
      <c r="D891" s="46" t="s">
        <v>73</v>
      </c>
      <c r="E891" s="132" t="s">
        <v>26</v>
      </c>
      <c r="F891" s="6">
        <v>-38.0</v>
      </c>
      <c r="G891" s="49" t="s">
        <v>305</v>
      </c>
      <c r="H891" s="62"/>
    </row>
    <row r="892" ht="15.75" hidden="1" customHeight="1">
      <c r="A892" s="122">
        <v>45370.0</v>
      </c>
      <c r="B892" s="129" t="s">
        <v>819</v>
      </c>
      <c r="C892" s="130" t="s">
        <v>1039</v>
      </c>
      <c r="D892" s="46" t="s">
        <v>73</v>
      </c>
      <c r="E892" s="132" t="s">
        <v>26</v>
      </c>
      <c r="F892" s="6">
        <v>-9.71</v>
      </c>
      <c r="G892" s="49" t="s">
        <v>305</v>
      </c>
      <c r="H892" s="62"/>
    </row>
    <row r="893" ht="15.75" hidden="1" customHeight="1">
      <c r="A893" s="122">
        <v>45371.0</v>
      </c>
      <c r="B893" s="129" t="s">
        <v>819</v>
      </c>
      <c r="C893" s="130" t="s">
        <v>939</v>
      </c>
      <c r="D893" s="46" t="s">
        <v>73</v>
      </c>
      <c r="E893" s="132" t="s">
        <v>26</v>
      </c>
      <c r="F893" s="6">
        <v>-73.69</v>
      </c>
      <c r="G893" s="49" t="s">
        <v>305</v>
      </c>
      <c r="H893" s="62"/>
    </row>
    <row r="894" ht="15.75" hidden="1" customHeight="1">
      <c r="A894" s="122">
        <v>45371.0</v>
      </c>
      <c r="B894" s="129" t="s">
        <v>819</v>
      </c>
      <c r="C894" s="130" t="s">
        <v>191</v>
      </c>
      <c r="D894" s="46" t="s">
        <v>73</v>
      </c>
      <c r="E894" s="132" t="s">
        <v>26</v>
      </c>
      <c r="F894" s="6">
        <v>-6.15</v>
      </c>
      <c r="G894" s="49" t="s">
        <v>305</v>
      </c>
      <c r="H894" s="62"/>
    </row>
    <row r="895" ht="15.75" hidden="1" customHeight="1">
      <c r="A895" s="122">
        <v>45371.0</v>
      </c>
      <c r="B895" s="129" t="s">
        <v>819</v>
      </c>
      <c r="C895" s="130" t="s">
        <v>191</v>
      </c>
      <c r="D895" s="46" t="s">
        <v>73</v>
      </c>
      <c r="E895" s="132" t="s">
        <v>26</v>
      </c>
      <c r="F895" s="6">
        <v>-6.97</v>
      </c>
      <c r="G895" s="49" t="s">
        <v>305</v>
      </c>
      <c r="H895" s="62"/>
    </row>
    <row r="896" ht="15.75" hidden="1" customHeight="1">
      <c r="A896" s="122">
        <v>45371.0</v>
      </c>
      <c r="B896" s="129" t="s">
        <v>819</v>
      </c>
      <c r="C896" s="130" t="s">
        <v>187</v>
      </c>
      <c r="D896" s="46" t="s">
        <v>73</v>
      </c>
      <c r="E896" s="132" t="s">
        <v>26</v>
      </c>
      <c r="F896" s="6">
        <v>-43.82</v>
      </c>
      <c r="G896" s="49" t="s">
        <v>305</v>
      </c>
      <c r="H896" s="62"/>
    </row>
    <row r="897" ht="15.75" hidden="1" customHeight="1">
      <c r="A897" s="122">
        <v>45372.0</v>
      </c>
      <c r="B897" s="129" t="s">
        <v>819</v>
      </c>
      <c r="C897" s="130" t="s">
        <v>1176</v>
      </c>
      <c r="D897" s="46" t="s">
        <v>73</v>
      </c>
      <c r="E897" s="132" t="s">
        <v>26</v>
      </c>
      <c r="F897" s="6">
        <v>-36.75</v>
      </c>
      <c r="G897" s="49" t="s">
        <v>305</v>
      </c>
      <c r="H897" s="62"/>
    </row>
    <row r="898" ht="15.75" hidden="1" customHeight="1">
      <c r="A898" s="122">
        <v>45372.0</v>
      </c>
      <c r="B898" s="129" t="s">
        <v>819</v>
      </c>
      <c r="C898" s="130" t="s">
        <v>1177</v>
      </c>
      <c r="D898" s="46" t="s">
        <v>73</v>
      </c>
      <c r="E898" s="132" t="s">
        <v>26</v>
      </c>
      <c r="F898" s="6">
        <v>-21.0</v>
      </c>
      <c r="G898" s="49" t="s">
        <v>305</v>
      </c>
      <c r="H898" s="62"/>
    </row>
    <row r="899" ht="15.75" hidden="1" customHeight="1">
      <c r="A899" s="122">
        <v>45372.0</v>
      </c>
      <c r="B899" s="129" t="s">
        <v>819</v>
      </c>
      <c r="C899" s="130" t="s">
        <v>27</v>
      </c>
      <c r="D899" s="46" t="s">
        <v>73</v>
      </c>
      <c r="E899" s="132" t="s">
        <v>26</v>
      </c>
      <c r="F899" s="6">
        <v>-18.99</v>
      </c>
      <c r="G899" s="49" t="s">
        <v>305</v>
      </c>
      <c r="H899" s="62"/>
    </row>
    <row r="900" ht="15.75" hidden="1" customHeight="1">
      <c r="A900" s="122">
        <v>45372.0</v>
      </c>
      <c r="B900" s="129" t="s">
        <v>819</v>
      </c>
      <c r="C900" s="130" t="s">
        <v>1178</v>
      </c>
      <c r="D900" s="46" t="s">
        <v>73</v>
      </c>
      <c r="E900" s="132" t="s">
        <v>26</v>
      </c>
      <c r="F900" s="6">
        <v>-18.5</v>
      </c>
      <c r="G900" s="49" t="s">
        <v>305</v>
      </c>
      <c r="H900" s="62"/>
    </row>
    <row r="901" ht="15.75" hidden="1" customHeight="1">
      <c r="A901" s="122">
        <v>45372.0</v>
      </c>
      <c r="B901" s="129" t="s">
        <v>819</v>
      </c>
      <c r="C901" s="130" t="s">
        <v>1179</v>
      </c>
      <c r="D901" s="46" t="s">
        <v>73</v>
      </c>
      <c r="E901" s="132" t="s">
        <v>26</v>
      </c>
      <c r="F901" s="6">
        <v>-51.99</v>
      </c>
      <c r="G901" s="49" t="s">
        <v>305</v>
      </c>
      <c r="H901" s="62"/>
    </row>
    <row r="902" ht="15.75" hidden="1" customHeight="1">
      <c r="A902" s="122">
        <v>45373.0</v>
      </c>
      <c r="B902" s="129" t="s">
        <v>819</v>
      </c>
      <c r="C902" s="130" t="s">
        <v>701</v>
      </c>
      <c r="D902" s="46" t="s">
        <v>73</v>
      </c>
      <c r="E902" s="132" t="s">
        <v>26</v>
      </c>
      <c r="F902" s="6">
        <v>-20.0</v>
      </c>
      <c r="G902" s="49" t="s">
        <v>305</v>
      </c>
      <c r="H902" s="62"/>
    </row>
    <row r="903" ht="15.75" hidden="1" customHeight="1">
      <c r="A903" s="122">
        <v>45374.0</v>
      </c>
      <c r="B903" s="129" t="s">
        <v>819</v>
      </c>
      <c r="C903" s="130" t="s">
        <v>1180</v>
      </c>
      <c r="D903" s="129" t="s">
        <v>50</v>
      </c>
      <c r="E903" s="129" t="s">
        <v>28</v>
      </c>
      <c r="F903" s="10">
        <v>-54.34</v>
      </c>
      <c r="G903" s="49" t="s">
        <v>305</v>
      </c>
      <c r="H903" s="62"/>
    </row>
    <row r="904" ht="15.75" hidden="1" customHeight="1">
      <c r="A904" s="122">
        <v>45374.0</v>
      </c>
      <c r="B904" s="129" t="s">
        <v>819</v>
      </c>
      <c r="C904" s="130" t="s">
        <v>1181</v>
      </c>
      <c r="D904" s="46" t="s">
        <v>73</v>
      </c>
      <c r="E904" s="132" t="s">
        <v>26</v>
      </c>
      <c r="F904" s="6">
        <v>-33.87</v>
      </c>
      <c r="G904" s="49" t="s">
        <v>305</v>
      </c>
      <c r="H904" s="62"/>
    </row>
    <row r="905" ht="15.75" hidden="1" customHeight="1">
      <c r="A905" s="122">
        <v>45374.0</v>
      </c>
      <c r="B905" s="129" t="s">
        <v>819</v>
      </c>
      <c r="C905" s="130" t="s">
        <v>1093</v>
      </c>
      <c r="D905" s="46" t="s">
        <v>73</v>
      </c>
      <c r="E905" s="132" t="s">
        <v>26</v>
      </c>
      <c r="F905" s="6">
        <v>-31.5</v>
      </c>
      <c r="G905" s="49" t="s">
        <v>305</v>
      </c>
      <c r="H905" s="62"/>
    </row>
    <row r="906" ht="15.75" hidden="1" customHeight="1">
      <c r="A906" s="122">
        <v>45374.0</v>
      </c>
      <c r="B906" s="129" t="s">
        <v>819</v>
      </c>
      <c r="C906" s="130" t="s">
        <v>1182</v>
      </c>
      <c r="D906" s="134" t="s">
        <v>13</v>
      </c>
      <c r="E906" s="46" t="s">
        <v>10</v>
      </c>
      <c r="F906" s="6">
        <v>-13.46</v>
      </c>
      <c r="G906" s="49" t="s">
        <v>305</v>
      </c>
      <c r="H906" s="62"/>
    </row>
    <row r="907" ht="15.75" hidden="1" customHeight="1">
      <c r="A907" s="122">
        <v>45376.0</v>
      </c>
      <c r="B907" s="129" t="s">
        <v>819</v>
      </c>
      <c r="C907" s="130" t="s">
        <v>1183</v>
      </c>
      <c r="D907" s="46" t="s">
        <v>73</v>
      </c>
      <c r="E907" s="132" t="s">
        <v>26</v>
      </c>
      <c r="F907" s="6">
        <v>-49.0</v>
      </c>
      <c r="G907" s="49" t="s">
        <v>305</v>
      </c>
      <c r="H907" s="62"/>
    </row>
    <row r="908" ht="15.75" hidden="1" customHeight="1">
      <c r="A908" s="122">
        <v>45376.0</v>
      </c>
      <c r="B908" s="129" t="s">
        <v>819</v>
      </c>
      <c r="C908" s="130" t="s">
        <v>1183</v>
      </c>
      <c r="D908" s="46" t="s">
        <v>73</v>
      </c>
      <c r="E908" s="132" t="s">
        <v>26</v>
      </c>
      <c r="F908" s="6">
        <v>-4.0</v>
      </c>
      <c r="G908" s="49" t="s">
        <v>305</v>
      </c>
      <c r="H908" s="62"/>
    </row>
    <row r="909" ht="15.75" hidden="1" customHeight="1">
      <c r="A909" s="122">
        <v>45377.0</v>
      </c>
      <c r="B909" s="129" t="s">
        <v>819</v>
      </c>
      <c r="C909" s="130" t="s">
        <v>191</v>
      </c>
      <c r="D909" s="46" t="s">
        <v>73</v>
      </c>
      <c r="E909" s="132" t="s">
        <v>26</v>
      </c>
      <c r="F909" s="6">
        <v>-3.67</v>
      </c>
      <c r="G909" s="49" t="s">
        <v>305</v>
      </c>
      <c r="H909" s="62"/>
    </row>
    <row r="910" ht="15.75" hidden="1" customHeight="1">
      <c r="A910" s="122">
        <v>45382.0</v>
      </c>
      <c r="B910" s="129" t="s">
        <v>819</v>
      </c>
      <c r="C910" s="130" t="s">
        <v>191</v>
      </c>
      <c r="D910" s="46" t="s">
        <v>73</v>
      </c>
      <c r="E910" s="135" t="s">
        <v>26</v>
      </c>
      <c r="F910" s="31">
        <v>-8.7</v>
      </c>
      <c r="G910" s="47" t="s">
        <v>305</v>
      </c>
      <c r="H910" s="62"/>
    </row>
    <row r="911" ht="15.75" hidden="1" customHeight="1">
      <c r="A911" s="122">
        <v>45397.0</v>
      </c>
      <c r="B911" s="129" t="s">
        <v>819</v>
      </c>
      <c r="C911" s="129" t="s">
        <v>15</v>
      </c>
      <c r="D911" s="130" t="s">
        <v>51</v>
      </c>
      <c r="E911" s="109" t="s">
        <v>17</v>
      </c>
      <c r="F911" s="31">
        <v>994.04</v>
      </c>
      <c r="G911" s="47" t="s">
        <v>305</v>
      </c>
      <c r="H911" s="62"/>
    </row>
    <row r="912" ht="15.75" hidden="1" customHeight="1">
      <c r="A912" s="122">
        <v>45397.0</v>
      </c>
      <c r="B912" s="129" t="s">
        <v>819</v>
      </c>
      <c r="C912" s="129" t="s">
        <v>15</v>
      </c>
      <c r="D912" s="130" t="s">
        <v>51</v>
      </c>
      <c r="E912" s="109" t="s">
        <v>17</v>
      </c>
      <c r="F912" s="31">
        <v>253.58</v>
      </c>
      <c r="G912" s="47" t="s">
        <v>305</v>
      </c>
      <c r="H912" s="62"/>
    </row>
    <row r="913" ht="15.75" hidden="1" customHeight="1">
      <c r="A913" s="122">
        <v>45397.0</v>
      </c>
      <c r="B913" s="129" t="s">
        <v>819</v>
      </c>
      <c r="C913" s="129" t="s">
        <v>15</v>
      </c>
      <c r="D913" s="129" t="s">
        <v>16</v>
      </c>
      <c r="E913" s="109" t="s">
        <v>17</v>
      </c>
      <c r="F913" s="103">
        <f> SUM( INDIRECT("$G"&amp;MATCH($G913, $G$1:$G1794, 0)) : INDIRECT("$F"&amp;ROW() - 1) ) * -1</f>
        <v>700</v>
      </c>
      <c r="G913" s="49" t="s">
        <v>305</v>
      </c>
      <c r="H913" s="64"/>
    </row>
    <row r="914" ht="15.75" hidden="1" customHeight="1">
      <c r="A914" s="15"/>
      <c r="B914" s="15"/>
      <c r="C914" s="15"/>
      <c r="D914" s="15"/>
      <c r="E914" s="15"/>
      <c r="F914" s="15"/>
      <c r="G914" s="15"/>
    </row>
    <row r="915" ht="15.75" hidden="1" customHeight="1">
      <c r="A915" s="16"/>
      <c r="B915" s="16"/>
      <c r="C915" s="16"/>
      <c r="D915" s="16"/>
      <c r="E915" s="16"/>
      <c r="F915" s="16"/>
      <c r="G915" s="16"/>
    </row>
    <row r="916" ht="15.75" hidden="1" customHeight="1">
      <c r="A916" s="17"/>
      <c r="B916" s="17"/>
      <c r="C916" s="17"/>
      <c r="D916" s="17"/>
      <c r="E916" s="17"/>
      <c r="F916" s="17"/>
      <c r="G916" s="17"/>
    </row>
    <row r="917" ht="15.75" hidden="1" customHeight="1">
      <c r="A917" s="122">
        <v>45391.0</v>
      </c>
      <c r="B917" s="129" t="s">
        <v>819</v>
      </c>
      <c r="C917" s="130" t="s">
        <v>1184</v>
      </c>
      <c r="D917" s="46" t="s">
        <v>73</v>
      </c>
      <c r="E917" s="130" t="s">
        <v>26</v>
      </c>
      <c r="F917" s="31">
        <v>-41.14</v>
      </c>
      <c r="G917" s="49" t="s">
        <v>311</v>
      </c>
      <c r="H917" s="131" t="s">
        <v>54</v>
      </c>
    </row>
    <row r="918" ht="15.75" hidden="1" customHeight="1">
      <c r="A918" s="122">
        <v>45391.0</v>
      </c>
      <c r="B918" s="129" t="s">
        <v>819</v>
      </c>
      <c r="C918" s="130" t="s">
        <v>1185</v>
      </c>
      <c r="D918" s="46" t="s">
        <v>73</v>
      </c>
      <c r="E918" s="130" t="s">
        <v>26</v>
      </c>
      <c r="F918" s="31">
        <v>-105.49</v>
      </c>
      <c r="G918" s="49" t="s">
        <v>311</v>
      </c>
      <c r="H918" s="62"/>
    </row>
    <row r="919" ht="15.75" hidden="1" customHeight="1">
      <c r="A919" s="122">
        <v>45391.0</v>
      </c>
      <c r="B919" s="129" t="s">
        <v>819</v>
      </c>
      <c r="C919" s="130" t="s">
        <v>1186</v>
      </c>
      <c r="D919" s="46" t="s">
        <v>73</v>
      </c>
      <c r="E919" s="130" t="s">
        <v>26</v>
      </c>
      <c r="F919" s="31">
        <v>-142.82</v>
      </c>
      <c r="G919" s="49" t="s">
        <v>311</v>
      </c>
      <c r="H919" s="62"/>
    </row>
    <row r="920" ht="15.75" hidden="1" customHeight="1">
      <c r="A920" s="122">
        <v>45391.0</v>
      </c>
      <c r="B920" s="129" t="s">
        <v>819</v>
      </c>
      <c r="C920" s="130" t="s">
        <v>1187</v>
      </c>
      <c r="D920" s="46" t="s">
        <v>73</v>
      </c>
      <c r="E920" s="130" t="s">
        <v>26</v>
      </c>
      <c r="F920" s="31">
        <v>-60.27</v>
      </c>
      <c r="G920" s="49" t="s">
        <v>311</v>
      </c>
      <c r="H920" s="62"/>
    </row>
    <row r="921" ht="15.75" hidden="1" customHeight="1">
      <c r="A921" s="122">
        <v>45392.0</v>
      </c>
      <c r="B921" s="129" t="s">
        <v>819</v>
      </c>
      <c r="C921" s="130" t="s">
        <v>1143</v>
      </c>
      <c r="D921" s="46" t="s">
        <v>73</v>
      </c>
      <c r="E921" s="130" t="s">
        <v>26</v>
      </c>
      <c r="F921" s="31">
        <v>-10.0</v>
      </c>
      <c r="G921" s="49" t="s">
        <v>311</v>
      </c>
      <c r="H921" s="62"/>
    </row>
    <row r="922" ht="15.75" hidden="1" customHeight="1">
      <c r="A922" s="122">
        <v>45392.0</v>
      </c>
      <c r="B922" s="129" t="s">
        <v>819</v>
      </c>
      <c r="C922" s="130" t="s">
        <v>1188</v>
      </c>
      <c r="D922" s="46" t="s">
        <v>73</v>
      </c>
      <c r="E922" s="130" t="s">
        <v>26</v>
      </c>
      <c r="F922" s="31">
        <v>-41.12</v>
      </c>
      <c r="G922" s="49" t="s">
        <v>311</v>
      </c>
      <c r="H922" s="62"/>
    </row>
    <row r="923" ht="15.75" hidden="1" customHeight="1">
      <c r="A923" s="122">
        <v>45392.0</v>
      </c>
      <c r="B923" s="129" t="s">
        <v>819</v>
      </c>
      <c r="C923" s="130" t="s">
        <v>1187</v>
      </c>
      <c r="D923" s="46" t="s">
        <v>73</v>
      </c>
      <c r="E923" s="130" t="s">
        <v>26</v>
      </c>
      <c r="F923" s="31">
        <v>-43.99</v>
      </c>
      <c r="G923" s="49" t="s">
        <v>311</v>
      </c>
      <c r="H923" s="62"/>
    </row>
    <row r="924" ht="15.75" hidden="1" customHeight="1">
      <c r="A924" s="122">
        <v>45394.0</v>
      </c>
      <c r="B924" s="129" t="s">
        <v>819</v>
      </c>
      <c r="C924" s="129" t="s">
        <v>846</v>
      </c>
      <c r="D924" s="129" t="s">
        <v>78</v>
      </c>
      <c r="E924" s="130" t="s">
        <v>10</v>
      </c>
      <c r="F924" s="102">
        <v>-27.87</v>
      </c>
      <c r="G924" s="49" t="s">
        <v>311</v>
      </c>
      <c r="H924" s="62"/>
    </row>
    <row r="925" ht="15.75" hidden="1" customHeight="1">
      <c r="A925" s="122">
        <v>45394.0</v>
      </c>
      <c r="B925" s="129" t="s">
        <v>819</v>
      </c>
      <c r="C925" s="130" t="s">
        <v>1027</v>
      </c>
      <c r="D925" s="46" t="s">
        <v>73</v>
      </c>
      <c r="E925" s="130" t="s">
        <v>26</v>
      </c>
      <c r="F925" s="6">
        <v>-20.42</v>
      </c>
      <c r="G925" s="49" t="s">
        <v>311</v>
      </c>
      <c r="H925" s="62"/>
    </row>
    <row r="926" ht="15.75" hidden="1" customHeight="1">
      <c r="A926" s="122">
        <v>45396.0</v>
      </c>
      <c r="B926" s="129" t="s">
        <v>819</v>
      </c>
      <c r="C926" s="130" t="s">
        <v>315</v>
      </c>
      <c r="D926" s="46" t="s">
        <v>73</v>
      </c>
      <c r="E926" s="130" t="s">
        <v>26</v>
      </c>
      <c r="F926" s="10">
        <v>-76.89</v>
      </c>
      <c r="G926" s="49" t="s">
        <v>311</v>
      </c>
      <c r="H926" s="62"/>
    </row>
    <row r="927" ht="15.75" hidden="1" customHeight="1">
      <c r="A927" s="122">
        <v>45396.0</v>
      </c>
      <c r="B927" s="129" t="s">
        <v>819</v>
      </c>
      <c r="C927" s="130" t="s">
        <v>1189</v>
      </c>
      <c r="D927" s="46" t="s">
        <v>73</v>
      </c>
      <c r="E927" s="130" t="s">
        <v>26</v>
      </c>
      <c r="F927" s="10">
        <v>-70.48</v>
      </c>
      <c r="G927" s="49" t="s">
        <v>311</v>
      </c>
      <c r="H927" s="62"/>
    </row>
    <row r="928" ht="15.75" hidden="1" customHeight="1">
      <c r="A928" s="122">
        <v>45396.0</v>
      </c>
      <c r="B928" s="129" t="s">
        <v>819</v>
      </c>
      <c r="C928" s="130" t="s">
        <v>1190</v>
      </c>
      <c r="D928" s="46" t="s">
        <v>73</v>
      </c>
      <c r="E928" s="130" t="s">
        <v>26</v>
      </c>
      <c r="F928" s="10">
        <v>-90.83</v>
      </c>
      <c r="G928" s="49" t="s">
        <v>311</v>
      </c>
      <c r="H928" s="62"/>
    </row>
    <row r="929" ht="15.75" hidden="1" customHeight="1">
      <c r="A929" s="122">
        <v>45396.0</v>
      </c>
      <c r="B929" s="129" t="s">
        <v>819</v>
      </c>
      <c r="C929" s="130" t="s">
        <v>1191</v>
      </c>
      <c r="D929" s="46" t="s">
        <v>73</v>
      </c>
      <c r="E929" s="130" t="s">
        <v>26</v>
      </c>
      <c r="F929" s="6">
        <v>-176.43</v>
      </c>
      <c r="G929" s="49" t="s">
        <v>311</v>
      </c>
      <c r="H929" s="62"/>
    </row>
    <row r="930" ht="15.75" hidden="1" customHeight="1">
      <c r="A930" s="122">
        <v>45397.0</v>
      </c>
      <c r="B930" s="129" t="s">
        <v>819</v>
      </c>
      <c r="C930" s="130" t="s">
        <v>1192</v>
      </c>
      <c r="D930" s="46" t="s">
        <v>73</v>
      </c>
      <c r="E930" s="132" t="s">
        <v>26</v>
      </c>
      <c r="F930" s="10">
        <v>-110.74</v>
      </c>
      <c r="G930" s="49" t="s">
        <v>311</v>
      </c>
      <c r="H930" s="62"/>
    </row>
    <row r="931" ht="15.75" hidden="1" customHeight="1">
      <c r="A931" s="122">
        <v>45397.0</v>
      </c>
      <c r="B931" s="129" t="s">
        <v>819</v>
      </c>
      <c r="C931" s="130" t="s">
        <v>1192</v>
      </c>
      <c r="D931" s="46" t="s">
        <v>73</v>
      </c>
      <c r="E931" s="132" t="s">
        <v>26</v>
      </c>
      <c r="F931" s="10">
        <v>-110.74</v>
      </c>
      <c r="G931" s="49" t="s">
        <v>311</v>
      </c>
      <c r="H931" s="62"/>
    </row>
    <row r="932" ht="15.75" hidden="1" customHeight="1">
      <c r="A932" s="122">
        <v>45397.0</v>
      </c>
      <c r="B932" s="129" t="s">
        <v>819</v>
      </c>
      <c r="C932" s="130" t="s">
        <v>1192</v>
      </c>
      <c r="D932" s="46" t="s">
        <v>73</v>
      </c>
      <c r="E932" s="132" t="s">
        <v>26</v>
      </c>
      <c r="F932" s="10">
        <v>-44.29</v>
      </c>
      <c r="G932" s="49" t="s">
        <v>311</v>
      </c>
      <c r="H932" s="62"/>
    </row>
    <row r="933" ht="15.75" hidden="1" customHeight="1">
      <c r="A933" s="122">
        <v>45397.0</v>
      </c>
      <c r="B933" s="117" t="s">
        <v>819</v>
      </c>
      <c r="C933" s="46" t="s">
        <v>1193</v>
      </c>
      <c r="D933" s="46" t="s">
        <v>73</v>
      </c>
      <c r="E933" s="118" t="s">
        <v>26</v>
      </c>
      <c r="F933" s="31">
        <v>-95.02</v>
      </c>
      <c r="G933" s="49" t="s">
        <v>311</v>
      </c>
      <c r="H933" s="62"/>
    </row>
    <row r="934" ht="15.75" hidden="1" customHeight="1">
      <c r="A934" s="122">
        <v>45397.0</v>
      </c>
      <c r="B934" s="129" t="s">
        <v>819</v>
      </c>
      <c r="C934" s="130" t="s">
        <v>1194</v>
      </c>
      <c r="D934" s="46" t="s">
        <v>73</v>
      </c>
      <c r="E934" s="136" t="s">
        <v>26</v>
      </c>
      <c r="F934" s="33">
        <v>-138.83</v>
      </c>
      <c r="G934" s="49" t="s">
        <v>311</v>
      </c>
      <c r="H934" s="62"/>
    </row>
    <row r="935" ht="15.75" hidden="1" customHeight="1">
      <c r="A935" s="122">
        <v>45398.0</v>
      </c>
      <c r="B935" s="129" t="s">
        <v>819</v>
      </c>
      <c r="C935" s="130" t="s">
        <v>1195</v>
      </c>
      <c r="D935" s="46" t="s">
        <v>73</v>
      </c>
      <c r="E935" s="136" t="s">
        <v>26</v>
      </c>
      <c r="F935" s="33">
        <v>-70.38</v>
      </c>
      <c r="G935" s="49" t="s">
        <v>311</v>
      </c>
      <c r="H935" s="62"/>
    </row>
    <row r="936" ht="15.75" hidden="1" customHeight="1">
      <c r="A936" s="122">
        <v>45398.0</v>
      </c>
      <c r="B936" s="129" t="s">
        <v>819</v>
      </c>
      <c r="C936" s="130" t="s">
        <v>27</v>
      </c>
      <c r="D936" s="46" t="s">
        <v>73</v>
      </c>
      <c r="E936" s="136" t="s">
        <v>26</v>
      </c>
      <c r="F936" s="33">
        <v>-28.98</v>
      </c>
      <c r="G936" s="49" t="s">
        <v>311</v>
      </c>
      <c r="H936" s="62"/>
    </row>
    <row r="937" ht="15.75" hidden="1" customHeight="1">
      <c r="A937" s="122">
        <v>45398.0</v>
      </c>
      <c r="B937" s="129" t="s">
        <v>819</v>
      </c>
      <c r="C937" s="130" t="s">
        <v>1196</v>
      </c>
      <c r="D937" s="46" t="s">
        <v>73</v>
      </c>
      <c r="E937" s="136" t="s">
        <v>26</v>
      </c>
      <c r="F937" s="33">
        <v>-32.66</v>
      </c>
      <c r="G937" s="49" t="s">
        <v>311</v>
      </c>
      <c r="H937" s="62"/>
    </row>
    <row r="938" ht="15.75" hidden="1" customHeight="1">
      <c r="A938" s="122">
        <v>45398.0</v>
      </c>
      <c r="B938" s="129" t="s">
        <v>819</v>
      </c>
      <c r="C938" s="130" t="s">
        <v>27</v>
      </c>
      <c r="D938" s="46" t="s">
        <v>73</v>
      </c>
      <c r="E938" s="136" t="s">
        <v>26</v>
      </c>
      <c r="F938" s="33">
        <v>-24.99</v>
      </c>
      <c r="G938" s="49" t="s">
        <v>311</v>
      </c>
      <c r="H938" s="62"/>
    </row>
    <row r="939" ht="15.75" hidden="1" customHeight="1">
      <c r="A939" s="122">
        <v>45399.0</v>
      </c>
      <c r="B939" s="129" t="s">
        <v>819</v>
      </c>
      <c r="C939" s="130" t="s">
        <v>1197</v>
      </c>
      <c r="D939" s="46" t="s">
        <v>73</v>
      </c>
      <c r="E939" s="136" t="s">
        <v>26</v>
      </c>
      <c r="F939" s="33">
        <v>-10.55</v>
      </c>
      <c r="G939" s="49" t="s">
        <v>311</v>
      </c>
      <c r="H939" s="62"/>
    </row>
    <row r="940" ht="15.75" hidden="1" customHeight="1">
      <c r="A940" s="122">
        <v>45399.0</v>
      </c>
      <c r="B940" s="129" t="s">
        <v>819</v>
      </c>
      <c r="C940" s="130" t="s">
        <v>849</v>
      </c>
      <c r="D940" s="46" t="s">
        <v>73</v>
      </c>
      <c r="E940" s="136" t="s">
        <v>26</v>
      </c>
      <c r="F940" s="33">
        <v>-17.0</v>
      </c>
      <c r="G940" s="49" t="s">
        <v>311</v>
      </c>
      <c r="H940" s="62"/>
    </row>
    <row r="941" ht="15.75" hidden="1" customHeight="1">
      <c r="A941" s="122">
        <v>45399.0</v>
      </c>
      <c r="B941" s="129" t="s">
        <v>819</v>
      </c>
      <c r="C941" s="130" t="s">
        <v>1115</v>
      </c>
      <c r="D941" s="46" t="s">
        <v>73</v>
      </c>
      <c r="E941" s="136" t="s">
        <v>26</v>
      </c>
      <c r="F941" s="33">
        <v>-40.0</v>
      </c>
      <c r="G941" s="49" t="s">
        <v>311</v>
      </c>
      <c r="H941" s="62"/>
    </row>
    <row r="942" ht="15.75" hidden="1" customHeight="1">
      <c r="A942" s="122">
        <v>45399.0</v>
      </c>
      <c r="B942" s="129" t="s">
        <v>819</v>
      </c>
      <c r="C942" s="130" t="s">
        <v>1198</v>
      </c>
      <c r="D942" s="46" t="s">
        <v>73</v>
      </c>
      <c r="E942" s="136" t="s">
        <v>26</v>
      </c>
      <c r="F942" s="33">
        <v>-9.49</v>
      </c>
      <c r="G942" s="49" t="s">
        <v>311</v>
      </c>
      <c r="H942" s="62"/>
    </row>
    <row r="943" ht="15.75" hidden="1" customHeight="1">
      <c r="A943" s="122">
        <v>45400.0</v>
      </c>
      <c r="B943" s="129" t="s">
        <v>819</v>
      </c>
      <c r="C943" s="130" t="s">
        <v>1143</v>
      </c>
      <c r="D943" s="46" t="s">
        <v>73</v>
      </c>
      <c r="E943" s="136" t="s">
        <v>26</v>
      </c>
      <c r="F943" s="33">
        <v>-10.0</v>
      </c>
      <c r="G943" s="49" t="s">
        <v>311</v>
      </c>
      <c r="H943" s="62"/>
    </row>
    <row r="944" ht="15.75" hidden="1" customHeight="1">
      <c r="A944" s="117">
        <v>45400.0</v>
      </c>
      <c r="B944" s="117" t="s">
        <v>819</v>
      </c>
      <c r="C944" s="46" t="s">
        <v>1041</v>
      </c>
      <c r="D944" s="46" t="s">
        <v>73</v>
      </c>
      <c r="E944" s="118" t="s">
        <v>26</v>
      </c>
      <c r="F944" s="31">
        <v>-13.5</v>
      </c>
      <c r="G944" s="47" t="s">
        <v>311</v>
      </c>
      <c r="H944" s="62"/>
    </row>
    <row r="945" ht="15.75" hidden="1" customHeight="1">
      <c r="A945" s="117">
        <v>45400.0</v>
      </c>
      <c r="B945" s="117" t="s">
        <v>819</v>
      </c>
      <c r="C945" s="46" t="s">
        <v>937</v>
      </c>
      <c r="D945" s="46" t="s">
        <v>73</v>
      </c>
      <c r="E945" s="118" t="s">
        <v>26</v>
      </c>
      <c r="F945" s="31">
        <v>-22.0</v>
      </c>
      <c r="G945" s="47" t="s">
        <v>311</v>
      </c>
      <c r="H945" s="62"/>
    </row>
    <row r="946" ht="15.75" hidden="1" customHeight="1">
      <c r="A946" s="117">
        <v>45400.0</v>
      </c>
      <c r="B946" s="117" t="s">
        <v>819</v>
      </c>
      <c r="C946" s="46" t="s">
        <v>1052</v>
      </c>
      <c r="D946" s="46" t="s">
        <v>73</v>
      </c>
      <c r="E946" s="118" t="s">
        <v>26</v>
      </c>
      <c r="F946" s="31">
        <v>-74.85</v>
      </c>
      <c r="G946" s="47" t="s">
        <v>311</v>
      </c>
      <c r="H946" s="62"/>
    </row>
    <row r="947" ht="15.75" hidden="1" customHeight="1">
      <c r="A947" s="117">
        <v>45401.0</v>
      </c>
      <c r="B947" s="117" t="s">
        <v>819</v>
      </c>
      <c r="C947" s="130" t="s">
        <v>849</v>
      </c>
      <c r="D947" s="46" t="s">
        <v>73</v>
      </c>
      <c r="E947" s="118" t="s">
        <v>26</v>
      </c>
      <c r="F947" s="33">
        <v>-16.0</v>
      </c>
      <c r="G947" s="47" t="s">
        <v>311</v>
      </c>
      <c r="H947" s="62"/>
    </row>
    <row r="948" ht="15.75" hidden="1" customHeight="1">
      <c r="A948" s="117">
        <v>45401.0</v>
      </c>
      <c r="B948" s="117" t="s">
        <v>819</v>
      </c>
      <c r="C948" s="130" t="s">
        <v>1094</v>
      </c>
      <c r="D948" s="46" t="s">
        <v>73</v>
      </c>
      <c r="E948" s="118" t="s">
        <v>26</v>
      </c>
      <c r="F948" s="33">
        <v>-30.0</v>
      </c>
      <c r="G948" s="47" t="s">
        <v>311</v>
      </c>
      <c r="H948" s="62"/>
    </row>
    <row r="949" ht="15.75" hidden="1" customHeight="1">
      <c r="A949" s="117">
        <v>45401.0</v>
      </c>
      <c r="B949" s="117" t="s">
        <v>819</v>
      </c>
      <c r="C949" s="130" t="s">
        <v>1093</v>
      </c>
      <c r="D949" s="46" t="s">
        <v>73</v>
      </c>
      <c r="E949" s="118" t="s">
        <v>26</v>
      </c>
      <c r="F949" s="33">
        <v>-30.66</v>
      </c>
      <c r="G949" s="47" t="s">
        <v>311</v>
      </c>
      <c r="H949" s="62"/>
    </row>
    <row r="950" ht="15.75" hidden="1" customHeight="1">
      <c r="A950" s="117">
        <v>45401.0</v>
      </c>
      <c r="B950" s="117" t="s">
        <v>819</v>
      </c>
      <c r="C950" s="130" t="s">
        <v>1143</v>
      </c>
      <c r="D950" s="46" t="s">
        <v>73</v>
      </c>
      <c r="E950" s="118" t="s">
        <v>26</v>
      </c>
      <c r="F950" s="33">
        <v>-10.0</v>
      </c>
      <c r="G950" s="47" t="s">
        <v>311</v>
      </c>
      <c r="H950" s="62"/>
    </row>
    <row r="951" ht="15.75" hidden="1" customHeight="1">
      <c r="A951" s="117">
        <v>45401.0</v>
      </c>
      <c r="B951" s="117" t="s">
        <v>819</v>
      </c>
      <c r="C951" s="130" t="s">
        <v>191</v>
      </c>
      <c r="D951" s="46" t="s">
        <v>9</v>
      </c>
      <c r="E951" s="46" t="s">
        <v>10</v>
      </c>
      <c r="F951" s="33">
        <v>-12.7</v>
      </c>
      <c r="G951" s="47" t="s">
        <v>311</v>
      </c>
      <c r="H951" s="62"/>
    </row>
    <row r="952" ht="15.75" hidden="1" customHeight="1">
      <c r="A952" s="117">
        <v>45401.0</v>
      </c>
      <c r="B952" s="117" t="s">
        <v>819</v>
      </c>
      <c r="C952" s="130" t="s">
        <v>191</v>
      </c>
      <c r="D952" s="46" t="s">
        <v>9</v>
      </c>
      <c r="E952" s="46" t="s">
        <v>10</v>
      </c>
      <c r="F952" s="33">
        <v>-17.0</v>
      </c>
      <c r="G952" s="47" t="s">
        <v>311</v>
      </c>
      <c r="H952" s="62"/>
    </row>
    <row r="953" ht="15.75" hidden="1" customHeight="1">
      <c r="A953" s="117">
        <v>45402.0</v>
      </c>
      <c r="B953" s="117" t="s">
        <v>819</v>
      </c>
      <c r="C953" s="130" t="s">
        <v>977</v>
      </c>
      <c r="D953" s="46" t="s">
        <v>73</v>
      </c>
      <c r="E953" s="118" t="s">
        <v>26</v>
      </c>
      <c r="F953" s="6">
        <v>-73.68</v>
      </c>
      <c r="G953" s="47" t="s">
        <v>311</v>
      </c>
      <c r="H953" s="62"/>
    </row>
    <row r="954" ht="15.75" hidden="1" customHeight="1">
      <c r="A954" s="117">
        <v>45402.0</v>
      </c>
      <c r="B954" s="117" t="s">
        <v>819</v>
      </c>
      <c r="C954" s="130" t="s">
        <v>1094</v>
      </c>
      <c r="D954" s="46" t="s">
        <v>73</v>
      </c>
      <c r="E954" s="118" t="s">
        <v>26</v>
      </c>
      <c r="F954" s="33">
        <v>-10.0</v>
      </c>
      <c r="G954" s="47" t="s">
        <v>311</v>
      </c>
      <c r="H954" s="62"/>
    </row>
    <row r="955" ht="15.75" hidden="1" customHeight="1">
      <c r="A955" s="117">
        <v>45402.0</v>
      </c>
      <c r="B955" s="117" t="s">
        <v>819</v>
      </c>
      <c r="C955" s="130" t="s">
        <v>1199</v>
      </c>
      <c r="D955" s="46" t="s">
        <v>73</v>
      </c>
      <c r="E955" s="118" t="s">
        <v>26</v>
      </c>
      <c r="F955" s="33">
        <v>-18.99</v>
      </c>
      <c r="G955" s="47" t="s">
        <v>311</v>
      </c>
      <c r="H955" s="62"/>
    </row>
    <row r="956" ht="15.75" hidden="1" customHeight="1">
      <c r="A956" s="117">
        <v>45402.0</v>
      </c>
      <c r="B956" s="117" t="s">
        <v>819</v>
      </c>
      <c r="C956" s="130" t="s">
        <v>952</v>
      </c>
      <c r="D956" s="46" t="s">
        <v>73</v>
      </c>
      <c r="E956" s="118" t="s">
        <v>26</v>
      </c>
      <c r="F956" s="33">
        <v>-42.55</v>
      </c>
      <c r="G956" s="47" t="s">
        <v>311</v>
      </c>
      <c r="H956" s="62"/>
    </row>
    <row r="957" ht="15.75" hidden="1" customHeight="1">
      <c r="A957" s="117">
        <v>45402.0</v>
      </c>
      <c r="B957" s="117" t="s">
        <v>819</v>
      </c>
      <c r="C957" s="130" t="s">
        <v>1052</v>
      </c>
      <c r="D957" s="46" t="s">
        <v>73</v>
      </c>
      <c r="E957" s="118" t="s">
        <v>26</v>
      </c>
      <c r="F957" s="33">
        <v>-38.28</v>
      </c>
      <c r="G957" s="47" t="s">
        <v>311</v>
      </c>
      <c r="H957" s="62"/>
    </row>
    <row r="958" ht="15.75" hidden="1" customHeight="1">
      <c r="A958" s="117">
        <v>45403.0</v>
      </c>
      <c r="B958" s="117" t="s">
        <v>819</v>
      </c>
      <c r="C958" s="130" t="s">
        <v>1039</v>
      </c>
      <c r="D958" s="46" t="s">
        <v>73</v>
      </c>
      <c r="E958" s="118" t="s">
        <v>26</v>
      </c>
      <c r="F958" s="33">
        <v>-6.33</v>
      </c>
      <c r="G958" s="47" t="s">
        <v>311</v>
      </c>
      <c r="H958" s="62"/>
    </row>
    <row r="959" ht="15.75" hidden="1" customHeight="1">
      <c r="A959" s="122">
        <v>45404.0</v>
      </c>
      <c r="B959" s="117" t="s">
        <v>819</v>
      </c>
      <c r="C959" s="130" t="s">
        <v>967</v>
      </c>
      <c r="D959" s="46" t="s">
        <v>73</v>
      </c>
      <c r="E959" s="118" t="s">
        <v>26</v>
      </c>
      <c r="F959" s="6">
        <v>-20.0</v>
      </c>
      <c r="G959" s="47" t="s">
        <v>311</v>
      </c>
      <c r="H959" s="62"/>
    </row>
    <row r="960" ht="15.75" hidden="1" customHeight="1">
      <c r="A960" s="122">
        <v>45405.0</v>
      </c>
      <c r="B960" s="129" t="s">
        <v>819</v>
      </c>
      <c r="C960" s="130" t="s">
        <v>1200</v>
      </c>
      <c r="D960" s="129" t="s">
        <v>50</v>
      </c>
      <c r="E960" s="129" t="s">
        <v>28</v>
      </c>
      <c r="F960" s="10">
        <v>-54.34</v>
      </c>
      <c r="G960" s="49" t="s">
        <v>311</v>
      </c>
      <c r="H960" s="62"/>
    </row>
    <row r="961" ht="15.75" hidden="1" customHeight="1">
      <c r="A961" s="122">
        <v>45405.0</v>
      </c>
      <c r="B961" s="129" t="s">
        <v>819</v>
      </c>
      <c r="C961" s="130" t="s">
        <v>1201</v>
      </c>
      <c r="D961" s="46" t="s">
        <v>73</v>
      </c>
      <c r="E961" s="132" t="s">
        <v>26</v>
      </c>
      <c r="F961" s="6">
        <v>-33.87</v>
      </c>
      <c r="G961" s="49" t="s">
        <v>311</v>
      </c>
      <c r="H961" s="62"/>
    </row>
    <row r="962" ht="15.75" hidden="1" customHeight="1">
      <c r="A962" s="122">
        <v>45405.0</v>
      </c>
      <c r="B962" s="117" t="s">
        <v>819</v>
      </c>
      <c r="C962" s="130" t="s">
        <v>27</v>
      </c>
      <c r="D962" s="46" t="s">
        <v>73</v>
      </c>
      <c r="E962" s="118" t="s">
        <v>26</v>
      </c>
      <c r="F962" s="6">
        <v>-28.97</v>
      </c>
      <c r="G962" s="47" t="s">
        <v>311</v>
      </c>
      <c r="H962" s="62"/>
    </row>
    <row r="963" ht="15.75" hidden="1" customHeight="1">
      <c r="A963" s="122">
        <v>45407.0</v>
      </c>
      <c r="B963" s="129" t="s">
        <v>819</v>
      </c>
      <c r="C963" s="130" t="s">
        <v>1202</v>
      </c>
      <c r="D963" s="134" t="s">
        <v>13</v>
      </c>
      <c r="E963" s="46" t="s">
        <v>10</v>
      </c>
      <c r="F963" s="6">
        <v>-13.47</v>
      </c>
      <c r="G963" s="49" t="s">
        <v>311</v>
      </c>
      <c r="H963" s="62"/>
    </row>
    <row r="964" ht="15.75" hidden="1" customHeight="1">
      <c r="A964" s="122">
        <v>45424.0</v>
      </c>
      <c r="B964" s="129" t="s">
        <v>819</v>
      </c>
      <c r="C964" s="129" t="s">
        <v>15</v>
      </c>
      <c r="D964" s="130" t="s">
        <v>51</v>
      </c>
      <c r="E964" s="109" t="s">
        <v>17</v>
      </c>
      <c r="F964" s="6">
        <v>409.66</v>
      </c>
      <c r="G964" s="49" t="s">
        <v>311</v>
      </c>
      <c r="H964" s="62"/>
    </row>
    <row r="965" ht="15.75" hidden="1" customHeight="1">
      <c r="A965" s="122">
        <v>45424.0</v>
      </c>
      <c r="B965" s="129" t="s">
        <v>819</v>
      </c>
      <c r="C965" s="129" t="s">
        <v>15</v>
      </c>
      <c r="D965" s="130" t="s">
        <v>51</v>
      </c>
      <c r="E965" s="109" t="s">
        <v>17</v>
      </c>
      <c r="F965" s="6">
        <v>400.0</v>
      </c>
      <c r="G965" s="49" t="s">
        <v>311</v>
      </c>
      <c r="H965" s="62"/>
    </row>
    <row r="966" ht="15.75" hidden="1" customHeight="1">
      <c r="A966" s="122">
        <v>45424.0</v>
      </c>
      <c r="B966" s="129" t="s">
        <v>819</v>
      </c>
      <c r="C966" s="129" t="s">
        <v>15</v>
      </c>
      <c r="D966" s="130" t="s">
        <v>51</v>
      </c>
      <c r="E966" s="109" t="s">
        <v>17</v>
      </c>
      <c r="F966" s="6">
        <v>608.95</v>
      </c>
      <c r="G966" s="49" t="s">
        <v>311</v>
      </c>
      <c r="H966" s="62"/>
    </row>
    <row r="967" ht="15.75" hidden="1" customHeight="1">
      <c r="A967" s="122">
        <v>45424.0</v>
      </c>
      <c r="B967" s="129" t="s">
        <v>819</v>
      </c>
      <c r="C967" s="129" t="s">
        <v>15</v>
      </c>
      <c r="D967" s="130" t="s">
        <v>51</v>
      </c>
      <c r="E967" s="109" t="s">
        <v>17</v>
      </c>
      <c r="F967" s="6">
        <v>500.0</v>
      </c>
      <c r="G967" s="49" t="s">
        <v>311</v>
      </c>
      <c r="H967" s="62"/>
    </row>
    <row r="968" ht="15.75" hidden="1" customHeight="1">
      <c r="A968" s="122">
        <v>45424.0</v>
      </c>
      <c r="B968" s="129" t="s">
        <v>819</v>
      </c>
      <c r="C968" s="129" t="s">
        <v>15</v>
      </c>
      <c r="D968" s="129" t="s">
        <v>16</v>
      </c>
      <c r="E968" s="109" t="s">
        <v>17</v>
      </c>
      <c r="F968" s="103">
        <f> SUM( INDIRECT("$G"&amp;MATCH($G968, $G$1:$G1794, 0)) : INDIRECT("$F"&amp;ROW() - 1) ) * -1</f>
        <v>300</v>
      </c>
      <c r="G968" s="49" t="s">
        <v>311</v>
      </c>
      <c r="H968" s="64"/>
    </row>
    <row r="969" ht="15.75" hidden="1" customHeight="1">
      <c r="A969" s="15"/>
      <c r="B969" s="15"/>
      <c r="C969" s="15"/>
      <c r="D969" s="15"/>
      <c r="E969" s="15"/>
      <c r="F969" s="15"/>
      <c r="G969" s="15"/>
    </row>
    <row r="970" ht="15.75" hidden="1" customHeight="1">
      <c r="A970" s="16"/>
      <c r="B970" s="16"/>
      <c r="C970" s="16"/>
      <c r="D970" s="16"/>
      <c r="E970" s="16"/>
      <c r="F970" s="16"/>
      <c r="G970" s="16"/>
    </row>
    <row r="971" ht="15.75" hidden="1" customHeight="1">
      <c r="A971" s="17"/>
      <c r="B971" s="17"/>
      <c r="C971" s="17"/>
      <c r="D971" s="17"/>
      <c r="E971" s="17"/>
      <c r="F971" s="17"/>
      <c r="G971" s="17"/>
    </row>
    <row r="972" ht="15.75" hidden="1" customHeight="1">
      <c r="A972" s="122">
        <v>45421.0</v>
      </c>
      <c r="B972" s="129" t="s">
        <v>819</v>
      </c>
      <c r="C972" s="130" t="s">
        <v>1203</v>
      </c>
      <c r="D972" s="46" t="s">
        <v>73</v>
      </c>
      <c r="E972" s="130" t="s">
        <v>26</v>
      </c>
      <c r="F972" s="31">
        <v>-142.81</v>
      </c>
      <c r="G972" s="49" t="s">
        <v>316</v>
      </c>
      <c r="H972" s="131"/>
    </row>
    <row r="973" ht="15.75" hidden="1" customHeight="1">
      <c r="A973" s="122">
        <v>45421.0</v>
      </c>
      <c r="B973" s="129" t="s">
        <v>819</v>
      </c>
      <c r="C973" s="130" t="s">
        <v>1204</v>
      </c>
      <c r="D973" s="46" t="s">
        <v>73</v>
      </c>
      <c r="E973" s="130" t="s">
        <v>26</v>
      </c>
      <c r="F973" s="31">
        <v>-60.27</v>
      </c>
      <c r="G973" s="49" t="s">
        <v>316</v>
      </c>
      <c r="H973" s="62"/>
    </row>
    <row r="974" ht="15.75" hidden="1" customHeight="1">
      <c r="A974" s="122">
        <v>45422.0</v>
      </c>
      <c r="B974" s="129" t="s">
        <v>819</v>
      </c>
      <c r="C974" s="130" t="s">
        <v>1205</v>
      </c>
      <c r="D974" s="46" t="s">
        <v>73</v>
      </c>
      <c r="E974" s="130" t="s">
        <v>26</v>
      </c>
      <c r="F974" s="31">
        <v>-41.12</v>
      </c>
      <c r="G974" s="49" t="s">
        <v>316</v>
      </c>
      <c r="H974" s="62"/>
    </row>
    <row r="975" ht="15.75" hidden="1" customHeight="1">
      <c r="A975" s="122">
        <v>45422.0</v>
      </c>
      <c r="B975" s="129" t="s">
        <v>819</v>
      </c>
      <c r="C975" s="130" t="s">
        <v>1204</v>
      </c>
      <c r="D975" s="46" t="s">
        <v>73</v>
      </c>
      <c r="E975" s="130" t="s">
        <v>26</v>
      </c>
      <c r="F975" s="31">
        <v>-43.99</v>
      </c>
      <c r="G975" s="49" t="s">
        <v>316</v>
      </c>
      <c r="H975" s="62"/>
    </row>
    <row r="976" ht="15.75" hidden="1" customHeight="1">
      <c r="A976" s="122">
        <v>45424.0</v>
      </c>
      <c r="B976" s="129" t="s">
        <v>819</v>
      </c>
      <c r="C976" s="130" t="s">
        <v>319</v>
      </c>
      <c r="D976" s="46" t="s">
        <v>73</v>
      </c>
      <c r="E976" s="130" t="s">
        <v>26</v>
      </c>
      <c r="F976" s="6">
        <v>-67.5</v>
      </c>
      <c r="G976" s="49" t="s">
        <v>316</v>
      </c>
      <c r="H976" s="62"/>
    </row>
    <row r="977" ht="15.75" hidden="1" customHeight="1">
      <c r="A977" s="122">
        <v>45424.0</v>
      </c>
      <c r="B977" s="129" t="s">
        <v>819</v>
      </c>
      <c r="C977" s="130" t="s">
        <v>1206</v>
      </c>
      <c r="D977" s="46" t="s">
        <v>73</v>
      </c>
      <c r="E977" s="130" t="s">
        <v>26</v>
      </c>
      <c r="F977" s="6">
        <v>-50.74</v>
      </c>
      <c r="G977" s="49" t="s">
        <v>316</v>
      </c>
      <c r="H977" s="62"/>
    </row>
    <row r="978" ht="15.75" hidden="1" customHeight="1">
      <c r="A978" s="122">
        <v>45426.0</v>
      </c>
      <c r="B978" s="129" t="s">
        <v>819</v>
      </c>
      <c r="C978" s="129" t="s">
        <v>846</v>
      </c>
      <c r="D978" s="129" t="s">
        <v>78</v>
      </c>
      <c r="E978" s="130" t="s">
        <v>10</v>
      </c>
      <c r="F978" s="102">
        <v>-28.96</v>
      </c>
      <c r="G978" s="49" t="s">
        <v>316</v>
      </c>
      <c r="H978" s="62"/>
    </row>
    <row r="979" ht="15.75" hidden="1" customHeight="1">
      <c r="A979" s="122">
        <v>45426.0</v>
      </c>
      <c r="B979" s="129" t="s">
        <v>819</v>
      </c>
      <c r="C979" s="130" t="s">
        <v>321</v>
      </c>
      <c r="D979" s="46" t="s">
        <v>73</v>
      </c>
      <c r="E979" s="130" t="s">
        <v>26</v>
      </c>
      <c r="F979" s="10">
        <v>-76.89</v>
      </c>
      <c r="G979" s="49" t="s">
        <v>316</v>
      </c>
      <c r="H979" s="62"/>
    </row>
    <row r="980" ht="15.75" hidden="1" customHeight="1">
      <c r="A980" s="122">
        <v>45426.0</v>
      </c>
      <c r="B980" s="129" t="s">
        <v>819</v>
      </c>
      <c r="C980" s="130" t="s">
        <v>1207</v>
      </c>
      <c r="D980" s="46" t="s">
        <v>73</v>
      </c>
      <c r="E980" s="130" t="s">
        <v>26</v>
      </c>
      <c r="F980" s="10">
        <v>-70.48</v>
      </c>
      <c r="G980" s="49" t="s">
        <v>316</v>
      </c>
      <c r="H980" s="62"/>
    </row>
    <row r="981" ht="15.75" hidden="1" customHeight="1">
      <c r="A981" s="122">
        <v>45426.0</v>
      </c>
      <c r="B981" s="129" t="s">
        <v>819</v>
      </c>
      <c r="C981" s="130" t="s">
        <v>1208</v>
      </c>
      <c r="D981" s="46" t="s">
        <v>73</v>
      </c>
      <c r="E981" s="130" t="s">
        <v>26</v>
      </c>
      <c r="F981" s="10">
        <v>-90.83</v>
      </c>
      <c r="G981" s="49" t="s">
        <v>316</v>
      </c>
      <c r="H981" s="62"/>
    </row>
    <row r="982" ht="15.75" hidden="1" customHeight="1">
      <c r="A982" s="122">
        <v>45426.0</v>
      </c>
      <c r="B982" s="129" t="s">
        <v>819</v>
      </c>
      <c r="C982" s="130" t="s">
        <v>1209</v>
      </c>
      <c r="D982" s="46" t="s">
        <v>73</v>
      </c>
      <c r="E982" s="130" t="s">
        <v>26</v>
      </c>
      <c r="F982" s="6">
        <v>-176.43</v>
      </c>
      <c r="G982" s="49" t="s">
        <v>316</v>
      </c>
      <c r="H982" s="62"/>
    </row>
    <row r="983" ht="15.75" hidden="1" customHeight="1">
      <c r="A983" s="122">
        <v>45426.0</v>
      </c>
      <c r="B983" s="129" t="s">
        <v>819</v>
      </c>
      <c r="C983" s="130" t="s">
        <v>1210</v>
      </c>
      <c r="D983" s="46" t="s">
        <v>73</v>
      </c>
      <c r="E983" s="130" t="s">
        <v>26</v>
      </c>
      <c r="F983" s="6">
        <v>-17.0</v>
      </c>
      <c r="G983" s="49" t="s">
        <v>316</v>
      </c>
      <c r="H983" s="62"/>
    </row>
    <row r="984" ht="15.75" hidden="1" customHeight="1">
      <c r="A984" s="122">
        <v>45426.0</v>
      </c>
      <c r="B984" s="129" t="s">
        <v>819</v>
      </c>
      <c r="C984" s="130" t="s">
        <v>1211</v>
      </c>
      <c r="D984" s="46" t="s">
        <v>73</v>
      </c>
      <c r="E984" s="130" t="s">
        <v>26</v>
      </c>
      <c r="F984" s="6">
        <v>-7.0</v>
      </c>
      <c r="G984" s="49" t="s">
        <v>316</v>
      </c>
      <c r="H984" s="62"/>
    </row>
    <row r="985" ht="15.75" hidden="1" customHeight="1">
      <c r="A985" s="122">
        <v>45426.0</v>
      </c>
      <c r="B985" s="129" t="s">
        <v>819</v>
      </c>
      <c r="C985" s="130" t="s">
        <v>1025</v>
      </c>
      <c r="D985" s="46" t="s">
        <v>73</v>
      </c>
      <c r="E985" s="130" t="s">
        <v>26</v>
      </c>
      <c r="F985" s="6">
        <v>-9.5</v>
      </c>
      <c r="G985" s="49" t="s">
        <v>316</v>
      </c>
      <c r="H985" s="62"/>
    </row>
    <row r="986" ht="15.75" hidden="1" customHeight="1">
      <c r="A986" s="122">
        <v>45426.0</v>
      </c>
      <c r="B986" s="129" t="s">
        <v>819</v>
      </c>
      <c r="C986" s="130" t="s">
        <v>62</v>
      </c>
      <c r="D986" s="46" t="s">
        <v>73</v>
      </c>
      <c r="E986" s="130" t="s">
        <v>26</v>
      </c>
      <c r="F986" s="6">
        <v>-5.5</v>
      </c>
      <c r="G986" s="49" t="s">
        <v>316</v>
      </c>
      <c r="H986" s="62"/>
    </row>
    <row r="987" ht="15.75" hidden="1" customHeight="1">
      <c r="A987" s="122">
        <v>45427.0</v>
      </c>
      <c r="B987" s="129" t="s">
        <v>819</v>
      </c>
      <c r="C987" s="130" t="s">
        <v>1212</v>
      </c>
      <c r="D987" s="46" t="s">
        <v>73</v>
      </c>
      <c r="E987" s="132" t="s">
        <v>26</v>
      </c>
      <c r="F987" s="10">
        <v>-110.74</v>
      </c>
      <c r="G987" s="49" t="s">
        <v>316</v>
      </c>
      <c r="H987" s="62"/>
    </row>
    <row r="988" ht="15.75" hidden="1" customHeight="1">
      <c r="A988" s="122">
        <v>45427.0</v>
      </c>
      <c r="B988" s="129" t="s">
        <v>819</v>
      </c>
      <c r="C988" s="130" t="s">
        <v>1212</v>
      </c>
      <c r="D988" s="46" t="s">
        <v>73</v>
      </c>
      <c r="E988" s="132" t="s">
        <v>26</v>
      </c>
      <c r="F988" s="10">
        <v>-110.74</v>
      </c>
      <c r="G988" s="49" t="s">
        <v>316</v>
      </c>
      <c r="H988" s="62"/>
    </row>
    <row r="989" ht="15.75" hidden="1" customHeight="1">
      <c r="A989" s="122">
        <v>45427.0</v>
      </c>
      <c r="B989" s="129" t="s">
        <v>819</v>
      </c>
      <c r="C989" s="130" t="s">
        <v>1212</v>
      </c>
      <c r="D989" s="46" t="s">
        <v>73</v>
      </c>
      <c r="E989" s="132" t="s">
        <v>26</v>
      </c>
      <c r="F989" s="10">
        <v>-44.29</v>
      </c>
      <c r="G989" s="49" t="s">
        <v>316</v>
      </c>
      <c r="H989" s="62"/>
    </row>
    <row r="990" ht="15.75" hidden="1" customHeight="1">
      <c r="A990" s="122">
        <v>45427.0</v>
      </c>
      <c r="B990" s="129" t="s">
        <v>819</v>
      </c>
      <c r="C990" s="130" t="s">
        <v>1213</v>
      </c>
      <c r="D990" s="46" t="s">
        <v>73</v>
      </c>
      <c r="E990" s="130" t="s">
        <v>26</v>
      </c>
      <c r="F990" s="6">
        <v>-95.0</v>
      </c>
      <c r="G990" s="49" t="s">
        <v>316</v>
      </c>
      <c r="H990" s="62"/>
    </row>
    <row r="991" ht="15.75" hidden="1" customHeight="1">
      <c r="A991" s="122">
        <v>45427.0</v>
      </c>
      <c r="B991" s="129" t="s">
        <v>819</v>
      </c>
      <c r="C991" s="130" t="s">
        <v>1214</v>
      </c>
      <c r="D991" s="46" t="s">
        <v>73</v>
      </c>
      <c r="E991" s="130" t="s">
        <v>26</v>
      </c>
      <c r="F991" s="6">
        <v>-138.82</v>
      </c>
      <c r="G991" s="49" t="s">
        <v>316</v>
      </c>
      <c r="H991" s="62"/>
    </row>
    <row r="992" ht="15.75" hidden="1" customHeight="1">
      <c r="A992" s="122">
        <v>45427.0</v>
      </c>
      <c r="B992" s="129" t="s">
        <v>819</v>
      </c>
      <c r="C992" s="130" t="s">
        <v>1215</v>
      </c>
      <c r="D992" s="130" t="s">
        <v>494</v>
      </c>
      <c r="E992" s="130" t="s">
        <v>28</v>
      </c>
      <c r="F992" s="33">
        <v>-12.5</v>
      </c>
      <c r="G992" s="49" t="s">
        <v>316</v>
      </c>
      <c r="H992" s="62"/>
    </row>
    <row r="993" ht="15.75" hidden="1" customHeight="1">
      <c r="A993" s="122">
        <v>45428.0</v>
      </c>
      <c r="B993" s="129" t="s">
        <v>819</v>
      </c>
      <c r="C993" s="130" t="s">
        <v>1216</v>
      </c>
      <c r="D993" s="46" t="s">
        <v>73</v>
      </c>
      <c r="E993" s="136" t="s">
        <v>26</v>
      </c>
      <c r="F993" s="33">
        <v>-70.36</v>
      </c>
      <c r="G993" s="49" t="s">
        <v>316</v>
      </c>
      <c r="H993" s="62"/>
    </row>
    <row r="994" ht="15.75" hidden="1" customHeight="1">
      <c r="A994" s="122">
        <v>45428.0</v>
      </c>
      <c r="B994" s="129" t="s">
        <v>819</v>
      </c>
      <c r="C994" s="130" t="s">
        <v>1217</v>
      </c>
      <c r="D994" s="46" t="s">
        <v>73</v>
      </c>
      <c r="E994" s="136" t="s">
        <v>26</v>
      </c>
      <c r="F994" s="33">
        <v>-32.66</v>
      </c>
      <c r="G994" s="49" t="s">
        <v>316</v>
      </c>
      <c r="H994" s="62"/>
    </row>
    <row r="995" ht="15.75" hidden="1" customHeight="1">
      <c r="A995" s="122">
        <v>45428.0</v>
      </c>
      <c r="B995" s="129" t="s">
        <v>819</v>
      </c>
      <c r="C995" s="130" t="s">
        <v>193</v>
      </c>
      <c r="D995" s="46" t="s">
        <v>73</v>
      </c>
      <c r="E995" s="136" t="s">
        <v>26</v>
      </c>
      <c r="F995" s="33">
        <v>-4.95</v>
      </c>
      <c r="G995" s="49" t="s">
        <v>316</v>
      </c>
      <c r="H995" s="62"/>
    </row>
    <row r="996" ht="15.75" hidden="1" customHeight="1">
      <c r="A996" s="122">
        <v>45428.0</v>
      </c>
      <c r="B996" s="129" t="s">
        <v>819</v>
      </c>
      <c r="C996" s="130" t="s">
        <v>1093</v>
      </c>
      <c r="D996" s="46" t="s">
        <v>73</v>
      </c>
      <c r="E996" s="136" t="s">
        <v>26</v>
      </c>
      <c r="F996" s="33">
        <v>-161.0</v>
      </c>
      <c r="G996" s="49" t="s">
        <v>316</v>
      </c>
      <c r="H996" s="62"/>
    </row>
    <row r="997" ht="15.75" hidden="1" customHeight="1">
      <c r="A997" s="122">
        <v>45428.0</v>
      </c>
      <c r="B997" s="129" t="s">
        <v>819</v>
      </c>
      <c r="C997" s="130" t="s">
        <v>1093</v>
      </c>
      <c r="D997" s="46" t="s">
        <v>73</v>
      </c>
      <c r="E997" s="136" t="s">
        <v>26</v>
      </c>
      <c r="F997" s="33">
        <v>-100.0</v>
      </c>
      <c r="G997" s="49" t="s">
        <v>316</v>
      </c>
      <c r="H997" s="62"/>
    </row>
    <row r="998" ht="15.75" hidden="1" customHeight="1">
      <c r="A998" s="122">
        <v>45429.0</v>
      </c>
      <c r="B998" s="129" t="s">
        <v>819</v>
      </c>
      <c r="C998" s="130" t="s">
        <v>1218</v>
      </c>
      <c r="D998" s="46" t="s">
        <v>73</v>
      </c>
      <c r="E998" s="136" t="s">
        <v>26</v>
      </c>
      <c r="F998" s="33">
        <v>-14.0</v>
      </c>
      <c r="G998" s="49" t="s">
        <v>316</v>
      </c>
      <c r="H998" s="62"/>
    </row>
    <row r="999" ht="15.75" hidden="1" customHeight="1">
      <c r="A999" s="122">
        <v>45430.0</v>
      </c>
      <c r="B999" s="129" t="s">
        <v>819</v>
      </c>
      <c r="C999" s="130" t="s">
        <v>1219</v>
      </c>
      <c r="D999" s="46" t="s">
        <v>73</v>
      </c>
      <c r="E999" s="136" t="s">
        <v>26</v>
      </c>
      <c r="F999" s="33">
        <v>-11.64</v>
      </c>
      <c r="G999" s="49" t="s">
        <v>316</v>
      </c>
      <c r="H999" s="62"/>
    </row>
    <row r="1000" ht="15.75" hidden="1" customHeight="1">
      <c r="A1000" s="122">
        <v>45430.0</v>
      </c>
      <c r="B1000" s="129" t="s">
        <v>819</v>
      </c>
      <c r="C1000" s="130" t="s">
        <v>1220</v>
      </c>
      <c r="D1000" s="46" t="s">
        <v>73</v>
      </c>
      <c r="E1000" s="136" t="s">
        <v>26</v>
      </c>
      <c r="F1000" s="33">
        <v>-3.0</v>
      </c>
      <c r="G1000" s="49" t="s">
        <v>316</v>
      </c>
      <c r="H1000" s="62"/>
    </row>
    <row r="1001" ht="15.75" hidden="1" customHeight="1">
      <c r="A1001" s="122">
        <v>45430.0</v>
      </c>
      <c r="B1001" s="129" t="s">
        <v>819</v>
      </c>
      <c r="C1001" s="130" t="s">
        <v>1093</v>
      </c>
      <c r="D1001" s="46" t="s">
        <v>73</v>
      </c>
      <c r="E1001" s="136" t="s">
        <v>26</v>
      </c>
      <c r="F1001" s="33">
        <v>-5.27</v>
      </c>
      <c r="G1001" s="49" t="s">
        <v>316</v>
      </c>
      <c r="H1001" s="62"/>
    </row>
    <row r="1002" ht="15.75" hidden="1" customHeight="1">
      <c r="A1002" s="122">
        <v>45432.0</v>
      </c>
      <c r="B1002" s="129" t="s">
        <v>819</v>
      </c>
      <c r="C1002" s="130" t="s">
        <v>1210</v>
      </c>
      <c r="D1002" s="46" t="s">
        <v>73</v>
      </c>
      <c r="E1002" s="136" t="s">
        <v>26</v>
      </c>
      <c r="F1002" s="33">
        <v>-12.0</v>
      </c>
      <c r="G1002" s="49" t="s">
        <v>316</v>
      </c>
      <c r="H1002" s="62"/>
    </row>
    <row r="1003" ht="15.75" hidden="1" customHeight="1">
      <c r="A1003" s="122">
        <v>45432.0</v>
      </c>
      <c r="B1003" s="129" t="s">
        <v>819</v>
      </c>
      <c r="C1003" s="130" t="s">
        <v>1221</v>
      </c>
      <c r="D1003" s="46" t="s">
        <v>73</v>
      </c>
      <c r="E1003" s="136" t="s">
        <v>26</v>
      </c>
      <c r="F1003" s="33">
        <v>-17.0</v>
      </c>
      <c r="G1003" s="49" t="s">
        <v>316</v>
      </c>
      <c r="H1003" s="62"/>
    </row>
    <row r="1004" ht="15.75" hidden="1" customHeight="1">
      <c r="A1004" s="122">
        <v>45432.0</v>
      </c>
      <c r="B1004" s="129" t="s">
        <v>819</v>
      </c>
      <c r="C1004" s="130" t="s">
        <v>1093</v>
      </c>
      <c r="D1004" s="46" t="s">
        <v>73</v>
      </c>
      <c r="E1004" s="136" t="s">
        <v>26</v>
      </c>
      <c r="F1004" s="33">
        <v>-4.75</v>
      </c>
      <c r="G1004" s="49" t="s">
        <v>316</v>
      </c>
      <c r="H1004" s="62"/>
    </row>
    <row r="1005" ht="15.75" hidden="1" customHeight="1">
      <c r="A1005" s="122">
        <v>45432.0</v>
      </c>
      <c r="B1005" s="129" t="s">
        <v>819</v>
      </c>
      <c r="C1005" s="130" t="s">
        <v>1222</v>
      </c>
      <c r="D1005" s="46" t="s">
        <v>73</v>
      </c>
      <c r="E1005" s="136" t="s">
        <v>26</v>
      </c>
      <c r="F1005" s="33">
        <v>-10.0</v>
      </c>
      <c r="G1005" s="49" t="s">
        <v>316</v>
      </c>
      <c r="H1005" s="62"/>
    </row>
    <row r="1006" ht="15.75" hidden="1" customHeight="1">
      <c r="A1006" s="122">
        <v>45433.0</v>
      </c>
      <c r="B1006" s="129" t="s">
        <v>819</v>
      </c>
      <c r="C1006" s="130" t="s">
        <v>1223</v>
      </c>
      <c r="D1006" s="46" t="s">
        <v>73</v>
      </c>
      <c r="E1006" s="136" t="s">
        <v>26</v>
      </c>
      <c r="F1006" s="33">
        <v>-1.0</v>
      </c>
      <c r="G1006" s="49" t="s">
        <v>316</v>
      </c>
      <c r="H1006" s="62"/>
    </row>
    <row r="1007" ht="15.75" hidden="1" customHeight="1">
      <c r="A1007" s="122">
        <v>45433.0</v>
      </c>
      <c r="B1007" s="129" t="s">
        <v>819</v>
      </c>
      <c r="C1007" s="130" t="s">
        <v>1210</v>
      </c>
      <c r="D1007" s="46" t="s">
        <v>73</v>
      </c>
      <c r="E1007" s="136" t="s">
        <v>26</v>
      </c>
      <c r="F1007" s="33">
        <v>-12.0</v>
      </c>
      <c r="G1007" s="49" t="s">
        <v>316</v>
      </c>
      <c r="H1007" s="62"/>
    </row>
    <row r="1008" ht="15.75" hidden="1" customHeight="1">
      <c r="A1008" s="122">
        <v>45433.0</v>
      </c>
      <c r="B1008" s="129" t="s">
        <v>819</v>
      </c>
      <c r="C1008" s="130" t="s">
        <v>1224</v>
      </c>
      <c r="D1008" s="46" t="s">
        <v>73</v>
      </c>
      <c r="E1008" s="136" t="s">
        <v>26</v>
      </c>
      <c r="F1008" s="33">
        <v>-15.82</v>
      </c>
      <c r="G1008" s="49" t="s">
        <v>316</v>
      </c>
      <c r="H1008" s="62"/>
    </row>
    <row r="1009" ht="15.75" hidden="1" customHeight="1">
      <c r="A1009" s="122">
        <v>45433.0</v>
      </c>
      <c r="B1009" s="129" t="s">
        <v>819</v>
      </c>
      <c r="C1009" s="130" t="s">
        <v>1027</v>
      </c>
      <c r="D1009" s="46" t="s">
        <v>73</v>
      </c>
      <c r="E1009" s="136" t="s">
        <v>26</v>
      </c>
      <c r="F1009" s="33">
        <v>-4.03</v>
      </c>
      <c r="G1009" s="49" t="s">
        <v>316</v>
      </c>
      <c r="H1009" s="62"/>
    </row>
    <row r="1010" ht="15.75" hidden="1" customHeight="1">
      <c r="A1010" s="122">
        <v>45433.0</v>
      </c>
      <c r="B1010" s="129" t="s">
        <v>819</v>
      </c>
      <c r="C1010" s="130" t="s">
        <v>135</v>
      </c>
      <c r="D1010" s="130" t="s">
        <v>13</v>
      </c>
      <c r="E1010" s="130" t="s">
        <v>10</v>
      </c>
      <c r="F1010" s="33">
        <v>-37.99</v>
      </c>
      <c r="G1010" s="49" t="s">
        <v>316</v>
      </c>
      <c r="H1010" s="62"/>
    </row>
    <row r="1011" ht="15.75" hidden="1" customHeight="1">
      <c r="A1011" s="122">
        <v>45433.0</v>
      </c>
      <c r="B1011" s="129" t="s">
        <v>819</v>
      </c>
      <c r="C1011" s="130" t="s">
        <v>1222</v>
      </c>
      <c r="D1011" s="46" t="s">
        <v>73</v>
      </c>
      <c r="E1011" s="136" t="s">
        <v>26</v>
      </c>
      <c r="F1011" s="33">
        <v>-10.0</v>
      </c>
      <c r="G1011" s="49" t="s">
        <v>316</v>
      </c>
      <c r="H1011" s="62"/>
    </row>
    <row r="1012" ht="15.75" hidden="1" customHeight="1">
      <c r="A1012" s="122">
        <v>45435.0</v>
      </c>
      <c r="B1012" s="129" t="s">
        <v>819</v>
      </c>
      <c r="C1012" s="130" t="s">
        <v>1225</v>
      </c>
      <c r="D1012" s="129" t="s">
        <v>50</v>
      </c>
      <c r="E1012" s="129" t="s">
        <v>28</v>
      </c>
      <c r="F1012" s="10">
        <v>-54.34</v>
      </c>
      <c r="G1012" s="49" t="s">
        <v>316</v>
      </c>
      <c r="H1012" s="62"/>
    </row>
    <row r="1013" ht="15.75" hidden="1" customHeight="1">
      <c r="A1013" s="122">
        <v>45435.0</v>
      </c>
      <c r="B1013" s="129" t="s">
        <v>819</v>
      </c>
      <c r="C1013" s="130" t="s">
        <v>1226</v>
      </c>
      <c r="D1013" s="134" t="s">
        <v>13</v>
      </c>
      <c r="E1013" s="46" t="s">
        <v>10</v>
      </c>
      <c r="F1013" s="6">
        <v>-13.46</v>
      </c>
      <c r="G1013" s="49" t="s">
        <v>316</v>
      </c>
      <c r="H1013" s="62"/>
    </row>
    <row r="1014" ht="15.75" hidden="1" customHeight="1">
      <c r="A1014" s="122">
        <v>45435.0</v>
      </c>
      <c r="B1014" s="129" t="s">
        <v>819</v>
      </c>
      <c r="C1014" s="130" t="s">
        <v>140</v>
      </c>
      <c r="D1014" s="134" t="s">
        <v>13</v>
      </c>
      <c r="E1014" s="46" t="s">
        <v>10</v>
      </c>
      <c r="F1014" s="6">
        <v>-21.8</v>
      </c>
      <c r="G1014" s="49" t="s">
        <v>316</v>
      </c>
      <c r="H1014" s="62"/>
    </row>
    <row r="1015" ht="15.75" hidden="1" customHeight="1">
      <c r="A1015" s="122">
        <v>45435.0</v>
      </c>
      <c r="B1015" s="129" t="s">
        <v>819</v>
      </c>
      <c r="C1015" s="130" t="s">
        <v>1227</v>
      </c>
      <c r="D1015" s="46" t="s">
        <v>73</v>
      </c>
      <c r="E1015" s="136" t="s">
        <v>26</v>
      </c>
      <c r="F1015" s="6">
        <v>-5.27</v>
      </c>
      <c r="G1015" s="49" t="s">
        <v>316</v>
      </c>
      <c r="H1015" s="62"/>
    </row>
    <row r="1016" ht="15.75" hidden="1" customHeight="1">
      <c r="A1016" s="122">
        <v>45435.0</v>
      </c>
      <c r="B1016" s="129" t="s">
        <v>819</v>
      </c>
      <c r="C1016" s="130" t="s">
        <v>1066</v>
      </c>
      <c r="D1016" s="46" t="s">
        <v>73</v>
      </c>
      <c r="E1016" s="136" t="s">
        <v>26</v>
      </c>
      <c r="F1016" s="6">
        <v>-10.0</v>
      </c>
      <c r="G1016" s="49" t="s">
        <v>316</v>
      </c>
      <c r="H1016" s="62"/>
    </row>
    <row r="1017" ht="15.75" hidden="1" customHeight="1">
      <c r="A1017" s="122">
        <v>45435.0</v>
      </c>
      <c r="B1017" s="129" t="s">
        <v>819</v>
      </c>
      <c r="C1017" s="130" t="s">
        <v>937</v>
      </c>
      <c r="D1017" s="46" t="s">
        <v>73</v>
      </c>
      <c r="E1017" s="136" t="s">
        <v>26</v>
      </c>
      <c r="F1017" s="6">
        <v>-24.0</v>
      </c>
      <c r="G1017" s="49" t="s">
        <v>316</v>
      </c>
      <c r="H1017" s="62"/>
    </row>
    <row r="1018" ht="15.75" hidden="1" customHeight="1">
      <c r="A1018" s="122">
        <v>45436.0</v>
      </c>
      <c r="B1018" s="129" t="s">
        <v>819</v>
      </c>
      <c r="C1018" s="130" t="s">
        <v>1228</v>
      </c>
      <c r="D1018" s="46" t="s">
        <v>73</v>
      </c>
      <c r="E1018" s="136" t="s">
        <v>26</v>
      </c>
      <c r="F1018" s="6">
        <v>-14.77</v>
      </c>
      <c r="G1018" s="49" t="s">
        <v>316</v>
      </c>
      <c r="H1018" s="62"/>
    </row>
    <row r="1019" ht="15.75" hidden="1" customHeight="1">
      <c r="A1019" s="122">
        <v>45436.0</v>
      </c>
      <c r="B1019" s="129" t="s">
        <v>819</v>
      </c>
      <c r="C1019" s="130" t="s">
        <v>140</v>
      </c>
      <c r="D1019" s="130" t="s">
        <v>13</v>
      </c>
      <c r="E1019" s="130" t="s">
        <v>10</v>
      </c>
      <c r="F1019" s="6">
        <v>-11.4</v>
      </c>
      <c r="G1019" s="49" t="s">
        <v>316</v>
      </c>
      <c r="H1019" s="62"/>
    </row>
    <row r="1020" ht="15.75" hidden="1" customHeight="1">
      <c r="A1020" s="122">
        <v>45436.0</v>
      </c>
      <c r="B1020" s="129" t="s">
        <v>819</v>
      </c>
      <c r="C1020" s="130" t="s">
        <v>605</v>
      </c>
      <c r="D1020" s="46" t="s">
        <v>73</v>
      </c>
      <c r="E1020" s="136" t="s">
        <v>26</v>
      </c>
      <c r="F1020" s="6">
        <v>-10.99</v>
      </c>
      <c r="G1020" s="49" t="s">
        <v>316</v>
      </c>
      <c r="H1020" s="62"/>
    </row>
    <row r="1021" ht="15.75" hidden="1" customHeight="1">
      <c r="A1021" s="122">
        <v>45436.0</v>
      </c>
      <c r="B1021" s="129" t="s">
        <v>819</v>
      </c>
      <c r="C1021" s="130" t="s">
        <v>605</v>
      </c>
      <c r="D1021" s="46" t="s">
        <v>73</v>
      </c>
      <c r="E1021" s="136" t="s">
        <v>26</v>
      </c>
      <c r="F1021" s="6">
        <v>-14.97</v>
      </c>
      <c r="G1021" s="49" t="s">
        <v>316</v>
      </c>
      <c r="H1021" s="62"/>
    </row>
    <row r="1022" ht="15.75" hidden="1" customHeight="1">
      <c r="A1022" s="122">
        <v>45437.0</v>
      </c>
      <c r="B1022" s="129" t="s">
        <v>819</v>
      </c>
      <c r="C1022" s="130" t="s">
        <v>1229</v>
      </c>
      <c r="D1022" s="130" t="s">
        <v>13</v>
      </c>
      <c r="E1022" s="130" t="s">
        <v>10</v>
      </c>
      <c r="F1022" s="6">
        <v>-25.0</v>
      </c>
      <c r="G1022" s="49" t="s">
        <v>316</v>
      </c>
      <c r="H1022" s="62"/>
    </row>
    <row r="1023" ht="15.75" hidden="1" customHeight="1">
      <c r="A1023" s="122">
        <v>45437.0</v>
      </c>
      <c r="B1023" s="129" t="s">
        <v>819</v>
      </c>
      <c r="C1023" s="130" t="s">
        <v>1093</v>
      </c>
      <c r="D1023" s="46" t="s">
        <v>73</v>
      </c>
      <c r="E1023" s="136" t="s">
        <v>26</v>
      </c>
      <c r="F1023" s="6">
        <v>-26.37</v>
      </c>
      <c r="G1023" s="49" t="s">
        <v>316</v>
      </c>
      <c r="H1023" s="62"/>
    </row>
    <row r="1024" ht="15.75" hidden="1" customHeight="1">
      <c r="A1024" s="122">
        <v>45437.0</v>
      </c>
      <c r="B1024" s="129" t="s">
        <v>819</v>
      </c>
      <c r="C1024" s="130" t="s">
        <v>138</v>
      </c>
      <c r="D1024" s="130" t="s">
        <v>13</v>
      </c>
      <c r="E1024" s="130" t="s">
        <v>10</v>
      </c>
      <c r="F1024" s="6">
        <v>-9.0</v>
      </c>
      <c r="G1024" s="49" t="s">
        <v>316</v>
      </c>
      <c r="H1024" s="62"/>
    </row>
    <row r="1025" ht="15.75" hidden="1" customHeight="1">
      <c r="A1025" s="122">
        <v>45438.0</v>
      </c>
      <c r="B1025" s="129" t="s">
        <v>819</v>
      </c>
      <c r="C1025" s="130" t="s">
        <v>191</v>
      </c>
      <c r="D1025" s="46" t="s">
        <v>73</v>
      </c>
      <c r="E1025" s="130" t="s">
        <v>26</v>
      </c>
      <c r="F1025" s="6">
        <v>-10.6</v>
      </c>
      <c r="G1025" s="49" t="s">
        <v>316</v>
      </c>
      <c r="H1025" s="62"/>
    </row>
    <row r="1026" ht="15.75" hidden="1" customHeight="1">
      <c r="A1026" s="122">
        <v>45438.0</v>
      </c>
      <c r="B1026" s="129" t="s">
        <v>819</v>
      </c>
      <c r="C1026" s="130" t="s">
        <v>1181</v>
      </c>
      <c r="D1026" s="46" t="s">
        <v>73</v>
      </c>
      <c r="E1026" s="130" t="s">
        <v>26</v>
      </c>
      <c r="F1026" s="6">
        <v>-74.27</v>
      </c>
      <c r="G1026" s="49" t="s">
        <v>316</v>
      </c>
      <c r="H1026" s="62"/>
    </row>
    <row r="1027" ht="15.75" hidden="1" customHeight="1">
      <c r="A1027" s="122">
        <v>45439.0</v>
      </c>
      <c r="B1027" s="129" t="s">
        <v>819</v>
      </c>
      <c r="C1027" s="130" t="s">
        <v>191</v>
      </c>
      <c r="D1027" s="46" t="s">
        <v>73</v>
      </c>
      <c r="E1027" s="130" t="s">
        <v>26</v>
      </c>
      <c r="F1027" s="6">
        <v>-8.6</v>
      </c>
      <c r="G1027" s="49" t="s">
        <v>316</v>
      </c>
      <c r="H1027" s="62"/>
    </row>
    <row r="1028" ht="15.75" hidden="1" customHeight="1">
      <c r="A1028" s="122">
        <v>45439.0</v>
      </c>
      <c r="B1028" s="129" t="s">
        <v>819</v>
      </c>
      <c r="C1028" s="130" t="s">
        <v>1093</v>
      </c>
      <c r="D1028" s="46" t="s">
        <v>73</v>
      </c>
      <c r="E1028" s="130" t="s">
        <v>26</v>
      </c>
      <c r="F1028" s="6">
        <v>-10.55</v>
      </c>
      <c r="G1028" s="49" t="s">
        <v>316</v>
      </c>
      <c r="H1028" s="62"/>
    </row>
    <row r="1029" ht="15.75" hidden="1" customHeight="1">
      <c r="A1029" s="122">
        <v>45440.0</v>
      </c>
      <c r="B1029" s="129" t="s">
        <v>819</v>
      </c>
      <c r="C1029" s="130" t="s">
        <v>1093</v>
      </c>
      <c r="D1029" s="46" t="s">
        <v>73</v>
      </c>
      <c r="E1029" s="130" t="s">
        <v>26</v>
      </c>
      <c r="F1029" s="6">
        <v>-15.82</v>
      </c>
      <c r="G1029" s="49" t="s">
        <v>316</v>
      </c>
      <c r="H1029" s="62"/>
    </row>
    <row r="1030" ht="15.75" hidden="1" customHeight="1">
      <c r="A1030" s="122">
        <v>45451.0</v>
      </c>
      <c r="B1030" s="129" t="s">
        <v>819</v>
      </c>
      <c r="C1030" s="130" t="s">
        <v>15</v>
      </c>
      <c r="D1030" s="130" t="s">
        <v>51</v>
      </c>
      <c r="E1030" s="109" t="s">
        <v>17</v>
      </c>
      <c r="F1030" s="6">
        <v>100.0</v>
      </c>
      <c r="G1030" s="49" t="s">
        <v>316</v>
      </c>
      <c r="H1030" s="62"/>
    </row>
    <row r="1031" ht="15.75" hidden="1" customHeight="1">
      <c r="A1031" s="122">
        <v>45453.0</v>
      </c>
      <c r="B1031" s="129" t="s">
        <v>819</v>
      </c>
      <c r="C1031" s="130" t="s">
        <v>15</v>
      </c>
      <c r="D1031" s="130" t="s">
        <v>51</v>
      </c>
      <c r="E1031" s="109" t="s">
        <v>17</v>
      </c>
      <c r="F1031" s="6">
        <v>9.79</v>
      </c>
      <c r="G1031" s="49" t="s">
        <v>316</v>
      </c>
      <c r="H1031" s="62"/>
    </row>
    <row r="1032" ht="15.75" hidden="1" customHeight="1">
      <c r="A1032" s="122">
        <v>45455.0</v>
      </c>
      <c r="B1032" s="129" t="s">
        <v>819</v>
      </c>
      <c r="C1032" s="129" t="s">
        <v>15</v>
      </c>
      <c r="D1032" s="129" t="s">
        <v>16</v>
      </c>
      <c r="E1032" s="109" t="s">
        <v>17</v>
      </c>
      <c r="F1032" s="103">
        <f> SUM( INDIRECT("$G"&amp;MATCH($G1032, $G$1:$G1794, 0)) : INDIRECT("$F"&amp;ROW() - 1) ) * -1</f>
        <v>2180</v>
      </c>
      <c r="G1032" s="49" t="s">
        <v>316</v>
      </c>
      <c r="H1032" s="64"/>
    </row>
    <row r="1033" ht="15.75" hidden="1" customHeight="1">
      <c r="A1033" s="15"/>
      <c r="B1033" s="15"/>
      <c r="C1033" s="15"/>
      <c r="D1033" s="15"/>
      <c r="E1033" s="15"/>
      <c r="F1033" s="15"/>
      <c r="G1033" s="15"/>
    </row>
    <row r="1034" ht="15.75" hidden="1" customHeight="1">
      <c r="A1034" s="16"/>
      <c r="B1034" s="16"/>
      <c r="C1034" s="16"/>
      <c r="D1034" s="16"/>
      <c r="E1034" s="16"/>
      <c r="F1034" s="16"/>
      <c r="G1034" s="16"/>
    </row>
    <row r="1035" ht="15.75" hidden="1" customHeight="1">
      <c r="A1035" s="17"/>
      <c r="B1035" s="17"/>
      <c r="C1035" s="17"/>
      <c r="D1035" s="17"/>
      <c r="E1035" s="17"/>
      <c r="F1035" s="17"/>
      <c r="G1035" s="17"/>
    </row>
    <row r="1036" ht="15.75" hidden="1" customHeight="1">
      <c r="A1036" s="122">
        <v>45451.0</v>
      </c>
      <c r="B1036" s="129" t="s">
        <v>819</v>
      </c>
      <c r="C1036" s="130" t="s">
        <v>1230</v>
      </c>
      <c r="D1036" s="46" t="s">
        <v>73</v>
      </c>
      <c r="E1036" s="129" t="s">
        <v>26</v>
      </c>
      <c r="F1036" s="102">
        <v>-15.0</v>
      </c>
      <c r="G1036" s="44" t="s">
        <v>323</v>
      </c>
      <c r="H1036" s="131" t="s">
        <v>324</v>
      </c>
    </row>
    <row r="1037" ht="15.75" hidden="1" customHeight="1">
      <c r="A1037" s="122">
        <v>45455.0</v>
      </c>
      <c r="B1037" s="129" t="s">
        <v>819</v>
      </c>
      <c r="C1037" s="129" t="s">
        <v>846</v>
      </c>
      <c r="D1037" s="129" t="s">
        <v>78</v>
      </c>
      <c r="E1037" s="130" t="s">
        <v>10</v>
      </c>
      <c r="F1037" s="102">
        <v>-28.96</v>
      </c>
      <c r="G1037" s="44" t="s">
        <v>323</v>
      </c>
      <c r="H1037" s="62"/>
    </row>
    <row r="1038" ht="15.75" hidden="1" customHeight="1">
      <c r="A1038" s="122">
        <v>45455.0</v>
      </c>
      <c r="B1038" s="129" t="s">
        <v>819</v>
      </c>
      <c r="C1038" s="129" t="s">
        <v>326</v>
      </c>
      <c r="D1038" s="46" t="s">
        <v>73</v>
      </c>
      <c r="E1038" s="129" t="s">
        <v>26</v>
      </c>
      <c r="F1038" s="102">
        <v>-67.43</v>
      </c>
      <c r="G1038" s="44" t="s">
        <v>323</v>
      </c>
      <c r="H1038" s="62"/>
    </row>
    <row r="1039" ht="15.75" hidden="1" customHeight="1">
      <c r="A1039" s="122">
        <v>45455.0</v>
      </c>
      <c r="B1039" s="129" t="s">
        <v>819</v>
      </c>
      <c r="C1039" s="130" t="s">
        <v>1231</v>
      </c>
      <c r="D1039" s="46" t="s">
        <v>73</v>
      </c>
      <c r="E1039" s="130" t="s">
        <v>26</v>
      </c>
      <c r="F1039" s="6">
        <v>-50.66</v>
      </c>
      <c r="G1039" s="49" t="s">
        <v>323</v>
      </c>
      <c r="H1039" s="62"/>
    </row>
    <row r="1040" ht="15.75" hidden="1" customHeight="1">
      <c r="A1040" s="122">
        <v>45456.0</v>
      </c>
      <c r="B1040" s="129" t="s">
        <v>819</v>
      </c>
      <c r="C1040" s="130" t="s">
        <v>191</v>
      </c>
      <c r="D1040" s="46" t="s">
        <v>73</v>
      </c>
      <c r="E1040" s="130" t="s">
        <v>26</v>
      </c>
      <c r="F1040" s="6">
        <v>-5.0</v>
      </c>
      <c r="G1040" s="49" t="s">
        <v>323</v>
      </c>
      <c r="H1040" s="62"/>
    </row>
    <row r="1041" ht="15.75" hidden="1" customHeight="1">
      <c r="A1041" s="122">
        <v>45457.0</v>
      </c>
      <c r="B1041" s="129" t="s">
        <v>819</v>
      </c>
      <c r="C1041" s="130" t="s">
        <v>328</v>
      </c>
      <c r="D1041" s="46" t="s">
        <v>73</v>
      </c>
      <c r="E1041" s="130" t="s">
        <v>26</v>
      </c>
      <c r="F1041" s="10">
        <v>-76.89</v>
      </c>
      <c r="G1041" s="49" t="s">
        <v>323</v>
      </c>
      <c r="H1041" s="62"/>
    </row>
    <row r="1042" ht="15.75" hidden="1" customHeight="1">
      <c r="A1042" s="122">
        <v>45457.0</v>
      </c>
      <c r="B1042" s="129" t="s">
        <v>819</v>
      </c>
      <c r="C1042" s="130" t="s">
        <v>1232</v>
      </c>
      <c r="D1042" s="46" t="s">
        <v>73</v>
      </c>
      <c r="E1042" s="130" t="s">
        <v>26</v>
      </c>
      <c r="F1042" s="10">
        <v>-70.48</v>
      </c>
      <c r="G1042" s="49" t="s">
        <v>323</v>
      </c>
      <c r="H1042" s="62"/>
    </row>
    <row r="1043" ht="15.75" hidden="1" customHeight="1">
      <c r="A1043" s="122">
        <v>45457.0</v>
      </c>
      <c r="B1043" s="129" t="s">
        <v>819</v>
      </c>
      <c r="C1043" s="130" t="s">
        <v>1233</v>
      </c>
      <c r="D1043" s="46" t="s">
        <v>73</v>
      </c>
      <c r="E1043" s="130" t="s">
        <v>26</v>
      </c>
      <c r="F1043" s="10">
        <v>-90.83</v>
      </c>
      <c r="G1043" s="49" t="s">
        <v>323</v>
      </c>
      <c r="H1043" s="62"/>
    </row>
    <row r="1044" ht="15.75" hidden="1" customHeight="1">
      <c r="A1044" s="122">
        <v>45457.0</v>
      </c>
      <c r="B1044" s="129" t="s">
        <v>819</v>
      </c>
      <c r="C1044" s="130" t="s">
        <v>1234</v>
      </c>
      <c r="D1044" s="46" t="s">
        <v>73</v>
      </c>
      <c r="E1044" s="130" t="s">
        <v>26</v>
      </c>
      <c r="F1044" s="6">
        <v>-176.43</v>
      </c>
      <c r="G1044" s="49" t="s">
        <v>323</v>
      </c>
      <c r="H1044" s="62"/>
    </row>
    <row r="1045" ht="15.75" hidden="1" customHeight="1">
      <c r="A1045" s="122">
        <v>45458.0</v>
      </c>
      <c r="B1045" s="129" t="s">
        <v>819</v>
      </c>
      <c r="C1045" s="130" t="s">
        <v>1235</v>
      </c>
      <c r="D1045" s="46" t="s">
        <v>73</v>
      </c>
      <c r="E1045" s="132" t="s">
        <v>26</v>
      </c>
      <c r="F1045" s="10">
        <v>-110.74</v>
      </c>
      <c r="G1045" s="49" t="s">
        <v>323</v>
      </c>
      <c r="H1045" s="62"/>
    </row>
    <row r="1046" ht="15.75" hidden="1" customHeight="1">
      <c r="A1046" s="122">
        <v>45458.0</v>
      </c>
      <c r="B1046" s="129" t="s">
        <v>819</v>
      </c>
      <c r="C1046" s="130" t="s">
        <v>1235</v>
      </c>
      <c r="D1046" s="46" t="s">
        <v>73</v>
      </c>
      <c r="E1046" s="132" t="s">
        <v>26</v>
      </c>
      <c r="F1046" s="10">
        <v>-110.74</v>
      </c>
      <c r="G1046" s="49" t="s">
        <v>323</v>
      </c>
      <c r="H1046" s="62"/>
    </row>
    <row r="1047" ht="15.75" hidden="1" customHeight="1">
      <c r="A1047" s="122">
        <v>45458.0</v>
      </c>
      <c r="B1047" s="129" t="s">
        <v>819</v>
      </c>
      <c r="C1047" s="130" t="s">
        <v>1235</v>
      </c>
      <c r="D1047" s="46" t="s">
        <v>73</v>
      </c>
      <c r="E1047" s="132" t="s">
        <v>26</v>
      </c>
      <c r="F1047" s="10">
        <v>-44.29</v>
      </c>
      <c r="G1047" s="49" t="s">
        <v>323</v>
      </c>
      <c r="H1047" s="62"/>
    </row>
    <row r="1048" ht="15.75" hidden="1" customHeight="1">
      <c r="A1048" s="122">
        <v>45458.0</v>
      </c>
      <c r="B1048" s="129" t="s">
        <v>819</v>
      </c>
      <c r="C1048" s="130" t="s">
        <v>1236</v>
      </c>
      <c r="D1048" s="46" t="s">
        <v>73</v>
      </c>
      <c r="E1048" s="132" t="s">
        <v>26</v>
      </c>
      <c r="F1048" s="6">
        <v>-95.0</v>
      </c>
      <c r="G1048" s="49" t="s">
        <v>323</v>
      </c>
      <c r="H1048" s="62"/>
    </row>
    <row r="1049" ht="15.75" hidden="1" customHeight="1">
      <c r="A1049" s="122">
        <v>45458.0</v>
      </c>
      <c r="B1049" s="129" t="s">
        <v>819</v>
      </c>
      <c r="C1049" s="130" t="s">
        <v>1237</v>
      </c>
      <c r="D1049" s="46" t="s">
        <v>73</v>
      </c>
      <c r="E1049" s="132" t="s">
        <v>26</v>
      </c>
      <c r="F1049" s="6">
        <v>-138.82</v>
      </c>
      <c r="G1049" s="49" t="s">
        <v>323</v>
      </c>
      <c r="H1049" s="62"/>
    </row>
    <row r="1050" ht="15.75" hidden="1" customHeight="1">
      <c r="A1050" s="122">
        <v>45458.0</v>
      </c>
      <c r="B1050" s="129" t="s">
        <v>819</v>
      </c>
      <c r="C1050" s="130" t="s">
        <v>135</v>
      </c>
      <c r="D1050" s="46" t="s">
        <v>73</v>
      </c>
      <c r="E1050" s="132" t="s">
        <v>26</v>
      </c>
      <c r="F1050" s="6">
        <v>-4.95</v>
      </c>
      <c r="G1050" s="49" t="s">
        <v>323</v>
      </c>
      <c r="H1050" s="62"/>
    </row>
    <row r="1051" ht="15.75" hidden="1" customHeight="1">
      <c r="A1051" s="122">
        <v>45459.0</v>
      </c>
      <c r="B1051" s="129" t="s">
        <v>819</v>
      </c>
      <c r="C1051" s="130" t="s">
        <v>1238</v>
      </c>
      <c r="D1051" s="46" t="s">
        <v>73</v>
      </c>
      <c r="E1051" s="132" t="s">
        <v>26</v>
      </c>
      <c r="F1051" s="33">
        <v>-70.36</v>
      </c>
      <c r="G1051" s="49" t="s">
        <v>323</v>
      </c>
      <c r="H1051" s="62"/>
    </row>
    <row r="1052" ht="15.75" hidden="1" customHeight="1">
      <c r="A1052" s="122">
        <v>45462.0</v>
      </c>
      <c r="B1052" s="129" t="s">
        <v>819</v>
      </c>
      <c r="C1052" s="130" t="s">
        <v>1239</v>
      </c>
      <c r="D1052" s="46" t="s">
        <v>73</v>
      </c>
      <c r="E1052" s="132" t="s">
        <v>26</v>
      </c>
      <c r="F1052" s="33">
        <v>-64.0</v>
      </c>
      <c r="G1052" s="49" t="s">
        <v>323</v>
      </c>
      <c r="H1052" s="62"/>
    </row>
    <row r="1053" ht="15.75" hidden="1" customHeight="1">
      <c r="A1053" s="122">
        <v>45462.0</v>
      </c>
      <c r="B1053" s="129" t="s">
        <v>819</v>
      </c>
      <c r="C1053" s="130" t="s">
        <v>1240</v>
      </c>
      <c r="D1053" s="46" t="s">
        <v>73</v>
      </c>
      <c r="E1053" s="132" t="s">
        <v>26</v>
      </c>
      <c r="F1053" s="33">
        <v>-22.26</v>
      </c>
      <c r="G1053" s="49" t="s">
        <v>323</v>
      </c>
      <c r="H1053" s="62"/>
    </row>
    <row r="1054" ht="15.75" hidden="1" customHeight="1">
      <c r="A1054" s="122">
        <v>45462.0</v>
      </c>
      <c r="B1054" s="129" t="s">
        <v>819</v>
      </c>
      <c r="C1054" s="130" t="s">
        <v>191</v>
      </c>
      <c r="D1054" s="46" t="s">
        <v>73</v>
      </c>
      <c r="E1054" s="132" t="s">
        <v>26</v>
      </c>
      <c r="F1054" s="33">
        <v>-9.0</v>
      </c>
      <c r="G1054" s="49" t="s">
        <v>323</v>
      </c>
      <c r="H1054" s="62"/>
    </row>
    <row r="1055" ht="15.75" hidden="1" customHeight="1">
      <c r="A1055" s="122">
        <v>45462.0</v>
      </c>
      <c r="B1055" s="129" t="s">
        <v>819</v>
      </c>
      <c r="C1055" s="130" t="s">
        <v>191</v>
      </c>
      <c r="D1055" s="46" t="s">
        <v>73</v>
      </c>
      <c r="E1055" s="132" t="s">
        <v>26</v>
      </c>
      <c r="F1055" s="33">
        <v>-4.8</v>
      </c>
      <c r="G1055" s="49" t="s">
        <v>323</v>
      </c>
      <c r="H1055" s="62"/>
    </row>
    <row r="1056" ht="15.75" hidden="1" customHeight="1">
      <c r="A1056" s="122">
        <v>45465.0</v>
      </c>
      <c r="B1056" s="129" t="s">
        <v>819</v>
      </c>
      <c r="C1056" s="130" t="s">
        <v>191</v>
      </c>
      <c r="D1056" s="46" t="s">
        <v>73</v>
      </c>
      <c r="E1056" s="132" t="s">
        <v>26</v>
      </c>
      <c r="F1056" s="33">
        <v>-8.0</v>
      </c>
      <c r="G1056" s="49" t="s">
        <v>323</v>
      </c>
      <c r="H1056" s="62"/>
    </row>
    <row r="1057" ht="15.75" hidden="1" customHeight="1">
      <c r="A1057" s="122">
        <v>45465.0</v>
      </c>
      <c r="B1057" s="129" t="s">
        <v>819</v>
      </c>
      <c r="C1057" s="130" t="s">
        <v>1241</v>
      </c>
      <c r="D1057" s="46" t="s">
        <v>73</v>
      </c>
      <c r="E1057" s="132" t="s">
        <v>26</v>
      </c>
      <c r="F1057" s="33">
        <v>-12.0</v>
      </c>
      <c r="G1057" s="49" t="s">
        <v>323</v>
      </c>
      <c r="H1057" s="62"/>
    </row>
    <row r="1058" ht="15.75" hidden="1" customHeight="1">
      <c r="A1058" s="122">
        <v>45465.0</v>
      </c>
      <c r="B1058" s="129" t="s">
        <v>819</v>
      </c>
      <c r="C1058" s="130" t="s">
        <v>1241</v>
      </c>
      <c r="D1058" s="46" t="s">
        <v>73</v>
      </c>
      <c r="E1058" s="132" t="s">
        <v>26</v>
      </c>
      <c r="F1058" s="33">
        <v>-12.0</v>
      </c>
      <c r="G1058" s="49" t="s">
        <v>323</v>
      </c>
      <c r="H1058" s="62"/>
    </row>
    <row r="1059" ht="15.75" hidden="1" customHeight="1">
      <c r="A1059" s="122">
        <v>45465.0</v>
      </c>
      <c r="B1059" s="129" t="s">
        <v>819</v>
      </c>
      <c r="C1059" s="130" t="s">
        <v>191</v>
      </c>
      <c r="D1059" s="46" t="s">
        <v>73</v>
      </c>
      <c r="E1059" s="132" t="s">
        <v>26</v>
      </c>
      <c r="F1059" s="33">
        <v>-9.2</v>
      </c>
      <c r="G1059" s="49" t="s">
        <v>323</v>
      </c>
      <c r="H1059" s="62"/>
    </row>
    <row r="1060" ht="15.75" hidden="1" customHeight="1">
      <c r="A1060" s="122">
        <v>45466.0</v>
      </c>
      <c r="B1060" s="129" t="s">
        <v>819</v>
      </c>
      <c r="C1060" s="130" t="s">
        <v>191</v>
      </c>
      <c r="D1060" s="46" t="s">
        <v>73</v>
      </c>
      <c r="E1060" s="132" t="s">
        <v>26</v>
      </c>
      <c r="F1060" s="33">
        <v>-7.99</v>
      </c>
      <c r="G1060" s="49" t="s">
        <v>323</v>
      </c>
      <c r="H1060" s="62"/>
    </row>
    <row r="1061" ht="15.75" hidden="1" customHeight="1">
      <c r="A1061" s="122">
        <v>45466.0</v>
      </c>
      <c r="B1061" s="129" t="s">
        <v>819</v>
      </c>
      <c r="C1061" s="130" t="s">
        <v>952</v>
      </c>
      <c r="D1061" s="46" t="s">
        <v>73</v>
      </c>
      <c r="E1061" s="132" t="s">
        <v>26</v>
      </c>
      <c r="F1061" s="33">
        <v>-34.52</v>
      </c>
      <c r="G1061" s="49" t="s">
        <v>323</v>
      </c>
      <c r="H1061" s="62"/>
    </row>
    <row r="1062" ht="15.75" hidden="1" customHeight="1">
      <c r="A1062" s="122">
        <v>45466.0</v>
      </c>
      <c r="B1062" s="129" t="s">
        <v>819</v>
      </c>
      <c r="C1062" s="130" t="s">
        <v>952</v>
      </c>
      <c r="D1062" s="46" t="s">
        <v>73</v>
      </c>
      <c r="E1062" s="132" t="s">
        <v>26</v>
      </c>
      <c r="F1062" s="33">
        <v>-41.9</v>
      </c>
      <c r="G1062" s="49" t="s">
        <v>323</v>
      </c>
      <c r="H1062" s="62"/>
    </row>
    <row r="1063" ht="15.75" hidden="1" customHeight="1">
      <c r="A1063" s="122">
        <v>45467.0</v>
      </c>
      <c r="B1063" s="129" t="s">
        <v>819</v>
      </c>
      <c r="C1063" s="130" t="s">
        <v>191</v>
      </c>
      <c r="D1063" s="46" t="s">
        <v>73</v>
      </c>
      <c r="E1063" s="132" t="s">
        <v>26</v>
      </c>
      <c r="F1063" s="33">
        <v>-4.9</v>
      </c>
      <c r="G1063" s="49" t="s">
        <v>323</v>
      </c>
      <c r="H1063" s="62"/>
    </row>
    <row r="1064" ht="15.75" hidden="1" customHeight="1">
      <c r="A1064" s="122">
        <v>45468.0</v>
      </c>
      <c r="B1064" s="129" t="s">
        <v>819</v>
      </c>
      <c r="C1064" s="130" t="s">
        <v>1025</v>
      </c>
      <c r="D1064" s="46" t="s">
        <v>73</v>
      </c>
      <c r="E1064" s="132" t="s">
        <v>26</v>
      </c>
      <c r="F1064" s="33">
        <v>-4.5</v>
      </c>
      <c r="G1064" s="49" t="s">
        <v>323</v>
      </c>
      <c r="H1064" s="62"/>
    </row>
    <row r="1065" ht="15.75" hidden="1" customHeight="1">
      <c r="A1065" s="122">
        <v>45468.0</v>
      </c>
      <c r="B1065" s="129" t="s">
        <v>819</v>
      </c>
      <c r="C1065" s="130" t="s">
        <v>952</v>
      </c>
      <c r="D1065" s="46" t="s">
        <v>73</v>
      </c>
      <c r="E1065" s="132" t="s">
        <v>26</v>
      </c>
      <c r="F1065" s="33">
        <v>-14.54</v>
      </c>
      <c r="G1065" s="49" t="s">
        <v>323</v>
      </c>
      <c r="H1065" s="62"/>
    </row>
    <row r="1066" ht="15.75" hidden="1" customHeight="1">
      <c r="A1066" s="122">
        <v>45469.0</v>
      </c>
      <c r="B1066" s="129" t="s">
        <v>819</v>
      </c>
      <c r="C1066" s="130" t="s">
        <v>1201</v>
      </c>
      <c r="D1066" s="46" t="s">
        <v>73</v>
      </c>
      <c r="E1066" s="130" t="s">
        <v>26</v>
      </c>
      <c r="F1066" s="6">
        <v>-74.26</v>
      </c>
      <c r="G1066" s="49" t="s">
        <v>323</v>
      </c>
      <c r="H1066" s="62"/>
    </row>
    <row r="1067" ht="15.75" hidden="1" customHeight="1">
      <c r="A1067" s="122">
        <v>45472.0</v>
      </c>
      <c r="B1067" s="129" t="s">
        <v>819</v>
      </c>
      <c r="C1067" s="130" t="s">
        <v>191</v>
      </c>
      <c r="D1067" s="46" t="s">
        <v>73</v>
      </c>
      <c r="E1067" s="132" t="s">
        <v>26</v>
      </c>
      <c r="F1067" s="6">
        <v>-4.9</v>
      </c>
      <c r="G1067" s="49" t="s">
        <v>323</v>
      </c>
      <c r="H1067" s="62"/>
    </row>
    <row r="1068" ht="15.75" hidden="1" customHeight="1">
      <c r="A1068" s="25">
        <v>45488.0</v>
      </c>
      <c r="B1068" s="129" t="s">
        <v>819</v>
      </c>
      <c r="C1068" s="129" t="s">
        <v>15</v>
      </c>
      <c r="D1068" s="129" t="s">
        <v>16</v>
      </c>
      <c r="E1068" s="109" t="s">
        <v>17</v>
      </c>
      <c r="F1068" s="103">
        <f> SUM( INDIRECT("$G"&amp;MATCH($G1068, $G$1:$G1794, 0)) : INDIRECT("$F"&amp;ROW() - 1) ) * -1</f>
        <v>1485.35</v>
      </c>
      <c r="G1068" s="49" t="s">
        <v>323</v>
      </c>
      <c r="H1068" s="64"/>
    </row>
    <row r="1069" ht="15.75" hidden="1" customHeight="1">
      <c r="A1069" s="15"/>
      <c r="B1069" s="15"/>
      <c r="C1069" s="15"/>
      <c r="D1069" s="15"/>
      <c r="E1069" s="15"/>
      <c r="F1069" s="15"/>
      <c r="G1069" s="15"/>
    </row>
    <row r="1070" ht="15.75" hidden="1" customHeight="1">
      <c r="A1070" s="16"/>
      <c r="B1070" s="16"/>
      <c r="C1070" s="16"/>
      <c r="D1070" s="16"/>
      <c r="E1070" s="16"/>
      <c r="F1070" s="16"/>
      <c r="G1070" s="16"/>
    </row>
    <row r="1071" ht="15.75" hidden="1" customHeight="1">
      <c r="A1071" s="17"/>
      <c r="B1071" s="17"/>
      <c r="C1071" s="17"/>
      <c r="D1071" s="17"/>
      <c r="E1071" s="17"/>
      <c r="F1071" s="17"/>
      <c r="G1071" s="17"/>
    </row>
    <row r="1072" ht="15.75" hidden="1" customHeight="1">
      <c r="A1072" s="122">
        <v>45480.0</v>
      </c>
      <c r="B1072" s="129" t="s">
        <v>819</v>
      </c>
      <c r="C1072" s="130" t="s">
        <v>1242</v>
      </c>
      <c r="D1072" s="130" t="s">
        <v>13</v>
      </c>
      <c r="E1072" s="130" t="s">
        <v>10</v>
      </c>
      <c r="F1072" s="102">
        <v>-25.27</v>
      </c>
      <c r="G1072" s="44" t="s">
        <v>330</v>
      </c>
      <c r="H1072" s="131" t="s">
        <v>93</v>
      </c>
    </row>
    <row r="1073" ht="15.75" hidden="1" customHeight="1">
      <c r="A1073" s="122">
        <v>45484.0</v>
      </c>
      <c r="B1073" s="129" t="s">
        <v>819</v>
      </c>
      <c r="C1073" s="33" t="s">
        <v>1243</v>
      </c>
      <c r="D1073" s="46" t="s">
        <v>73</v>
      </c>
      <c r="E1073" s="130" t="s">
        <v>26</v>
      </c>
      <c r="F1073" s="102">
        <v>-187.65</v>
      </c>
      <c r="G1073" s="44" t="s">
        <v>330</v>
      </c>
      <c r="H1073" s="62"/>
    </row>
    <row r="1074" ht="15.75" hidden="1" customHeight="1">
      <c r="A1074" s="122">
        <v>45484.0</v>
      </c>
      <c r="B1074" s="129" t="s">
        <v>819</v>
      </c>
      <c r="C1074" s="130" t="s">
        <v>135</v>
      </c>
      <c r="D1074" s="46" t="s">
        <v>73</v>
      </c>
      <c r="E1074" s="130" t="s">
        <v>26</v>
      </c>
      <c r="F1074" s="102">
        <v>-40.48</v>
      </c>
      <c r="G1074" s="44" t="s">
        <v>330</v>
      </c>
      <c r="H1074" s="62"/>
    </row>
    <row r="1075" ht="15.75" hidden="1" customHeight="1">
      <c r="A1075" s="122">
        <v>45485.0</v>
      </c>
      <c r="B1075" s="129" t="s">
        <v>819</v>
      </c>
      <c r="C1075" s="129" t="s">
        <v>846</v>
      </c>
      <c r="D1075" s="129" t="s">
        <v>78</v>
      </c>
      <c r="E1075" s="130" t="s">
        <v>10</v>
      </c>
      <c r="F1075" s="102">
        <v>-28.96</v>
      </c>
      <c r="G1075" s="44" t="s">
        <v>330</v>
      </c>
      <c r="H1075" s="62"/>
    </row>
    <row r="1076" ht="15.75" hidden="1" customHeight="1">
      <c r="A1076" s="122">
        <v>45485.0</v>
      </c>
      <c r="B1076" s="129" t="s">
        <v>819</v>
      </c>
      <c r="C1076" s="129" t="s">
        <v>331</v>
      </c>
      <c r="D1076" s="46" t="s">
        <v>73</v>
      </c>
      <c r="E1076" s="129" t="s">
        <v>26</v>
      </c>
      <c r="F1076" s="102">
        <v>-67.43</v>
      </c>
      <c r="G1076" s="44" t="s">
        <v>330</v>
      </c>
      <c r="H1076" s="62"/>
    </row>
    <row r="1077" ht="15.75" hidden="1" customHeight="1">
      <c r="A1077" s="122">
        <v>45485.0</v>
      </c>
      <c r="B1077" s="129" t="s">
        <v>819</v>
      </c>
      <c r="C1077" s="130" t="s">
        <v>1244</v>
      </c>
      <c r="D1077" s="46" t="s">
        <v>73</v>
      </c>
      <c r="E1077" s="130" t="s">
        <v>26</v>
      </c>
      <c r="F1077" s="6">
        <v>-50.66</v>
      </c>
      <c r="G1077" s="44" t="s">
        <v>330</v>
      </c>
      <c r="H1077" s="62"/>
    </row>
    <row r="1078" ht="15.75" hidden="1" customHeight="1">
      <c r="A1078" s="122">
        <v>45486.0</v>
      </c>
      <c r="B1078" s="129" t="s">
        <v>819</v>
      </c>
      <c r="C1078" s="130" t="s">
        <v>1143</v>
      </c>
      <c r="D1078" s="46" t="s">
        <v>73</v>
      </c>
      <c r="E1078" s="130" t="s">
        <v>26</v>
      </c>
      <c r="F1078" s="6">
        <v>-10.0</v>
      </c>
      <c r="G1078" s="44" t="s">
        <v>330</v>
      </c>
      <c r="H1078" s="62"/>
    </row>
    <row r="1079" ht="15.75" hidden="1" customHeight="1">
      <c r="A1079" s="122">
        <v>45486.0</v>
      </c>
      <c r="B1079" s="129" t="s">
        <v>819</v>
      </c>
      <c r="C1079" s="130" t="s">
        <v>497</v>
      </c>
      <c r="D1079" s="46" t="s">
        <v>73</v>
      </c>
      <c r="E1079" s="130" t="s">
        <v>26</v>
      </c>
      <c r="F1079" s="6">
        <v>-75.03</v>
      </c>
      <c r="G1079" s="44" t="s">
        <v>330</v>
      </c>
      <c r="H1079" s="62"/>
    </row>
    <row r="1080" ht="15.75" hidden="1" customHeight="1">
      <c r="A1080" s="122">
        <v>45486.0</v>
      </c>
      <c r="B1080" s="129" t="s">
        <v>819</v>
      </c>
      <c r="C1080" s="130" t="s">
        <v>1041</v>
      </c>
      <c r="D1080" s="46" t="s">
        <v>73</v>
      </c>
      <c r="E1080" s="130" t="s">
        <v>26</v>
      </c>
      <c r="F1080" s="6">
        <v>-10.0</v>
      </c>
      <c r="G1080" s="44" t="s">
        <v>330</v>
      </c>
      <c r="H1080" s="62"/>
    </row>
    <row r="1081" ht="15.75" hidden="1" customHeight="1">
      <c r="A1081" s="122">
        <v>45486.0</v>
      </c>
      <c r="B1081" s="129" t="s">
        <v>819</v>
      </c>
      <c r="C1081" s="130" t="s">
        <v>701</v>
      </c>
      <c r="D1081" s="46" t="s">
        <v>73</v>
      </c>
      <c r="E1081" s="130" t="s">
        <v>26</v>
      </c>
      <c r="F1081" s="6">
        <v>-12.0</v>
      </c>
      <c r="G1081" s="44" t="s">
        <v>330</v>
      </c>
      <c r="H1081" s="62"/>
    </row>
    <row r="1082" ht="15.75" hidden="1" customHeight="1">
      <c r="A1082" s="122">
        <v>45486.0</v>
      </c>
      <c r="B1082" s="129" t="s">
        <v>819</v>
      </c>
      <c r="C1082" s="130" t="s">
        <v>605</v>
      </c>
      <c r="D1082" s="46" t="s">
        <v>73</v>
      </c>
      <c r="E1082" s="130" t="s">
        <v>26</v>
      </c>
      <c r="F1082" s="6">
        <v>-21.95</v>
      </c>
      <c r="G1082" s="44" t="s">
        <v>330</v>
      </c>
      <c r="H1082" s="62"/>
    </row>
    <row r="1083" ht="15.75" hidden="1" customHeight="1">
      <c r="A1083" s="122">
        <v>45486.0</v>
      </c>
      <c r="B1083" s="129" t="s">
        <v>819</v>
      </c>
      <c r="C1083" s="130" t="s">
        <v>943</v>
      </c>
      <c r="D1083" s="46" t="s">
        <v>73</v>
      </c>
      <c r="E1083" s="130" t="s">
        <v>26</v>
      </c>
      <c r="F1083" s="6">
        <v>-29.09</v>
      </c>
      <c r="G1083" s="44" t="s">
        <v>330</v>
      </c>
      <c r="H1083" s="62"/>
    </row>
    <row r="1084" ht="15.75" hidden="1" customHeight="1">
      <c r="A1084" s="122">
        <v>45487.0</v>
      </c>
      <c r="B1084" s="129" t="s">
        <v>819</v>
      </c>
      <c r="C1084" s="130" t="s">
        <v>333</v>
      </c>
      <c r="D1084" s="46" t="s">
        <v>73</v>
      </c>
      <c r="E1084" s="130" t="s">
        <v>26</v>
      </c>
      <c r="F1084" s="10">
        <v>-76.89</v>
      </c>
      <c r="G1084" s="44" t="s">
        <v>330</v>
      </c>
      <c r="H1084" s="62"/>
    </row>
    <row r="1085" ht="15.75" hidden="1" customHeight="1">
      <c r="A1085" s="122">
        <v>45487.0</v>
      </c>
      <c r="B1085" s="129" t="s">
        <v>819</v>
      </c>
      <c r="C1085" s="130" t="s">
        <v>1245</v>
      </c>
      <c r="D1085" s="46" t="s">
        <v>73</v>
      </c>
      <c r="E1085" s="130" t="s">
        <v>26</v>
      </c>
      <c r="F1085" s="10">
        <v>-70.48</v>
      </c>
      <c r="G1085" s="44" t="s">
        <v>330</v>
      </c>
      <c r="H1085" s="62"/>
    </row>
    <row r="1086" ht="15.75" hidden="1" customHeight="1">
      <c r="A1086" s="122">
        <v>45487.0</v>
      </c>
      <c r="B1086" s="129" t="s">
        <v>819</v>
      </c>
      <c r="C1086" s="130" t="s">
        <v>1246</v>
      </c>
      <c r="D1086" s="46" t="s">
        <v>73</v>
      </c>
      <c r="E1086" s="130" t="s">
        <v>26</v>
      </c>
      <c r="F1086" s="10">
        <v>-90.83</v>
      </c>
      <c r="G1086" s="44" t="s">
        <v>330</v>
      </c>
      <c r="H1086" s="62"/>
    </row>
    <row r="1087" ht="15.75" hidden="1" customHeight="1">
      <c r="A1087" s="122">
        <v>45488.0</v>
      </c>
      <c r="B1087" s="129" t="s">
        <v>819</v>
      </c>
      <c r="C1087" s="130" t="s">
        <v>1247</v>
      </c>
      <c r="D1087" s="46" t="s">
        <v>73</v>
      </c>
      <c r="E1087" s="132" t="s">
        <v>26</v>
      </c>
      <c r="F1087" s="10">
        <v>-110.74</v>
      </c>
      <c r="G1087" s="44" t="s">
        <v>330</v>
      </c>
      <c r="H1087" s="62"/>
    </row>
    <row r="1088" ht="15.75" hidden="1" customHeight="1">
      <c r="A1088" s="122">
        <v>45488.0</v>
      </c>
      <c r="B1088" s="129" t="s">
        <v>819</v>
      </c>
      <c r="C1088" s="130" t="s">
        <v>1247</v>
      </c>
      <c r="D1088" s="46" t="s">
        <v>73</v>
      </c>
      <c r="E1088" s="132" t="s">
        <v>26</v>
      </c>
      <c r="F1088" s="10">
        <v>-110.74</v>
      </c>
      <c r="G1088" s="44" t="s">
        <v>330</v>
      </c>
      <c r="H1088" s="62"/>
    </row>
    <row r="1089" ht="15.75" hidden="1" customHeight="1">
      <c r="A1089" s="122">
        <v>45488.0</v>
      </c>
      <c r="B1089" s="129" t="s">
        <v>819</v>
      </c>
      <c r="C1089" s="130" t="s">
        <v>1247</v>
      </c>
      <c r="D1089" s="46" t="s">
        <v>73</v>
      </c>
      <c r="E1089" s="132" t="s">
        <v>26</v>
      </c>
      <c r="F1089" s="10">
        <v>-44.29</v>
      </c>
      <c r="G1089" s="44" t="s">
        <v>330</v>
      </c>
      <c r="H1089" s="62"/>
    </row>
    <row r="1090" ht="15.75" hidden="1" customHeight="1">
      <c r="A1090" s="122">
        <v>45488.0</v>
      </c>
      <c r="B1090" s="129" t="s">
        <v>819</v>
      </c>
      <c r="C1090" s="130" t="s">
        <v>1248</v>
      </c>
      <c r="D1090" s="46" t="s">
        <v>73</v>
      </c>
      <c r="E1090" s="132" t="s">
        <v>26</v>
      </c>
      <c r="F1090" s="6">
        <v>-138.82</v>
      </c>
      <c r="G1090" s="44" t="s">
        <v>330</v>
      </c>
      <c r="H1090" s="62"/>
    </row>
    <row r="1091" ht="15.75" hidden="1" customHeight="1">
      <c r="A1091" s="122">
        <v>45488.0</v>
      </c>
      <c r="B1091" s="129" t="s">
        <v>819</v>
      </c>
      <c r="C1091" s="130" t="s">
        <v>135</v>
      </c>
      <c r="D1091" s="46" t="s">
        <v>73</v>
      </c>
      <c r="E1091" s="132" t="s">
        <v>26</v>
      </c>
      <c r="F1091" s="6">
        <v>-23.45</v>
      </c>
      <c r="G1091" s="44" t="s">
        <v>330</v>
      </c>
      <c r="H1091" s="62"/>
    </row>
    <row r="1092" ht="15.75" hidden="1" customHeight="1">
      <c r="A1092" s="122">
        <v>45488.0</v>
      </c>
      <c r="B1092" s="129" t="s">
        <v>819</v>
      </c>
      <c r="C1092" s="130" t="s">
        <v>1249</v>
      </c>
      <c r="D1092" s="46" t="s">
        <v>73</v>
      </c>
      <c r="E1092" s="132" t="s">
        <v>26</v>
      </c>
      <c r="F1092" s="6">
        <v>-140.0</v>
      </c>
      <c r="G1092" s="44" t="s">
        <v>330</v>
      </c>
      <c r="H1092" s="62"/>
    </row>
    <row r="1093" ht="15.75" hidden="1" customHeight="1">
      <c r="A1093" s="122">
        <v>45488.0</v>
      </c>
      <c r="B1093" s="129" t="s">
        <v>819</v>
      </c>
      <c r="C1093" s="130" t="s">
        <v>1249</v>
      </c>
      <c r="D1093" s="46" t="s">
        <v>73</v>
      </c>
      <c r="E1093" s="132" t="s">
        <v>26</v>
      </c>
      <c r="F1093" s="6">
        <v>-130.0</v>
      </c>
      <c r="G1093" s="44" t="s">
        <v>330</v>
      </c>
      <c r="H1093" s="62"/>
    </row>
    <row r="1094" ht="15.75" hidden="1" customHeight="1">
      <c r="A1094" s="122">
        <v>45489.0</v>
      </c>
      <c r="B1094" s="129" t="s">
        <v>819</v>
      </c>
      <c r="C1094" s="130" t="s">
        <v>1125</v>
      </c>
      <c r="D1094" s="46" t="s">
        <v>73</v>
      </c>
      <c r="E1094" s="132" t="s">
        <v>26</v>
      </c>
      <c r="F1094" s="6">
        <v>-28.99</v>
      </c>
      <c r="G1094" s="44" t="s">
        <v>330</v>
      </c>
      <c r="H1094" s="62"/>
    </row>
    <row r="1095" ht="15.75" hidden="1" customHeight="1">
      <c r="A1095" s="122">
        <v>45489.0</v>
      </c>
      <c r="B1095" s="129" t="s">
        <v>819</v>
      </c>
      <c r="C1095" s="130" t="s">
        <v>135</v>
      </c>
      <c r="D1095" s="46" t="s">
        <v>73</v>
      </c>
      <c r="E1095" s="132" t="s">
        <v>26</v>
      </c>
      <c r="F1095" s="6">
        <v>-4.95</v>
      </c>
      <c r="G1095" s="44" t="s">
        <v>330</v>
      </c>
      <c r="H1095" s="62"/>
    </row>
    <row r="1096" ht="15.75" hidden="1" customHeight="1">
      <c r="A1096" s="122">
        <v>45492.0</v>
      </c>
      <c r="B1096" s="129" t="s">
        <v>819</v>
      </c>
      <c r="C1096" s="130" t="s">
        <v>1250</v>
      </c>
      <c r="D1096" s="46" t="s">
        <v>73</v>
      </c>
      <c r="E1096" s="132" t="s">
        <v>26</v>
      </c>
      <c r="F1096" s="33">
        <v>-63.99</v>
      </c>
      <c r="G1096" s="44" t="s">
        <v>330</v>
      </c>
      <c r="H1096" s="62"/>
    </row>
    <row r="1097" ht="15.75" hidden="1" customHeight="1">
      <c r="A1097" s="122">
        <v>45492.0</v>
      </c>
      <c r="B1097" s="129" t="s">
        <v>819</v>
      </c>
      <c r="C1097" s="130" t="s">
        <v>1251</v>
      </c>
      <c r="D1097" s="46" t="s">
        <v>73</v>
      </c>
      <c r="E1097" s="132" t="s">
        <v>26</v>
      </c>
      <c r="F1097" s="33">
        <v>-22.24</v>
      </c>
      <c r="G1097" s="44" t="s">
        <v>330</v>
      </c>
      <c r="H1097" s="62"/>
    </row>
    <row r="1098" ht="15.75" hidden="1" customHeight="1">
      <c r="A1098" s="122">
        <v>45494.0</v>
      </c>
      <c r="B1098" s="129" t="s">
        <v>819</v>
      </c>
      <c r="C1098" s="130" t="s">
        <v>191</v>
      </c>
      <c r="D1098" s="46" t="s">
        <v>73</v>
      </c>
      <c r="E1098" s="132" t="s">
        <v>26</v>
      </c>
      <c r="F1098" s="33">
        <v>-13.9</v>
      </c>
      <c r="G1098" s="44" t="s">
        <v>330</v>
      </c>
      <c r="H1098" s="62"/>
    </row>
    <row r="1099" ht="15.75" hidden="1" customHeight="1">
      <c r="A1099" s="122">
        <v>45495.0</v>
      </c>
      <c r="B1099" s="129" t="s">
        <v>819</v>
      </c>
      <c r="C1099" s="130" t="s">
        <v>191</v>
      </c>
      <c r="D1099" s="46" t="s">
        <v>73</v>
      </c>
      <c r="E1099" s="132" t="s">
        <v>26</v>
      </c>
      <c r="F1099" s="33">
        <v>-15.9</v>
      </c>
      <c r="G1099" s="44" t="s">
        <v>330</v>
      </c>
      <c r="H1099" s="62"/>
    </row>
    <row r="1100" ht="15.75" hidden="1" customHeight="1">
      <c r="A1100" s="122">
        <v>45496.0</v>
      </c>
      <c r="B1100" s="129" t="s">
        <v>819</v>
      </c>
      <c r="C1100" s="130" t="s">
        <v>1252</v>
      </c>
      <c r="D1100" s="46" t="s">
        <v>73</v>
      </c>
      <c r="E1100" s="132" t="s">
        <v>26</v>
      </c>
      <c r="F1100" s="33">
        <v>-12.66</v>
      </c>
      <c r="G1100" s="44" t="s">
        <v>330</v>
      </c>
      <c r="H1100" s="62"/>
    </row>
    <row r="1101" ht="15.75" hidden="1" customHeight="1">
      <c r="A1101" s="122">
        <v>45496.0</v>
      </c>
      <c r="B1101" s="129" t="s">
        <v>819</v>
      </c>
      <c r="C1101" s="130" t="s">
        <v>191</v>
      </c>
      <c r="D1101" s="46" t="s">
        <v>73</v>
      </c>
      <c r="E1101" s="132" t="s">
        <v>26</v>
      </c>
      <c r="F1101" s="33">
        <v>-4.41</v>
      </c>
      <c r="G1101" s="44" t="s">
        <v>330</v>
      </c>
      <c r="H1101" s="62"/>
    </row>
    <row r="1102" ht="15.75" hidden="1" customHeight="1">
      <c r="A1102" s="122">
        <v>45496.0</v>
      </c>
      <c r="B1102" s="129" t="s">
        <v>819</v>
      </c>
      <c r="C1102" s="130" t="s">
        <v>191</v>
      </c>
      <c r="D1102" s="46" t="s">
        <v>73</v>
      </c>
      <c r="E1102" s="132" t="s">
        <v>26</v>
      </c>
      <c r="F1102" s="33">
        <v>-6.2</v>
      </c>
      <c r="G1102" s="44" t="s">
        <v>330</v>
      </c>
      <c r="H1102" s="62"/>
    </row>
    <row r="1103" ht="15.75" hidden="1" customHeight="1">
      <c r="A1103" s="122">
        <v>45496.0</v>
      </c>
      <c r="B1103" s="129" t="s">
        <v>819</v>
      </c>
      <c r="C1103" s="130" t="s">
        <v>1253</v>
      </c>
      <c r="D1103" s="46" t="s">
        <v>73</v>
      </c>
      <c r="E1103" s="132" t="s">
        <v>26</v>
      </c>
      <c r="F1103" s="33">
        <v>-24.26</v>
      </c>
      <c r="G1103" s="44" t="s">
        <v>330</v>
      </c>
      <c r="H1103" s="62"/>
    </row>
    <row r="1104" ht="15.75" hidden="1" customHeight="1">
      <c r="A1104" s="122">
        <v>45496.0</v>
      </c>
      <c r="B1104" s="129" t="s">
        <v>819</v>
      </c>
      <c r="C1104" s="130" t="s">
        <v>24</v>
      </c>
      <c r="D1104" s="46" t="s">
        <v>73</v>
      </c>
      <c r="E1104" s="132" t="s">
        <v>26</v>
      </c>
      <c r="F1104" s="33">
        <v>-6.0</v>
      </c>
      <c r="G1104" s="44" t="s">
        <v>330</v>
      </c>
      <c r="H1104" s="62"/>
    </row>
    <row r="1105" ht="15.75" hidden="1" customHeight="1">
      <c r="A1105" s="122">
        <v>45496.0</v>
      </c>
      <c r="B1105" s="129" t="s">
        <v>819</v>
      </c>
      <c r="C1105" s="130" t="s">
        <v>952</v>
      </c>
      <c r="D1105" s="46" t="s">
        <v>73</v>
      </c>
      <c r="E1105" s="132" t="s">
        <v>26</v>
      </c>
      <c r="F1105" s="33">
        <v>-36.64</v>
      </c>
      <c r="G1105" s="44" t="s">
        <v>330</v>
      </c>
      <c r="H1105" s="62"/>
    </row>
    <row r="1106" ht="15.75" hidden="1" customHeight="1">
      <c r="A1106" s="122">
        <v>45500.0</v>
      </c>
      <c r="B1106" s="129" t="s">
        <v>819</v>
      </c>
      <c r="C1106" s="130" t="s">
        <v>1064</v>
      </c>
      <c r="D1106" s="46" t="s">
        <v>73</v>
      </c>
      <c r="E1106" s="132" t="s">
        <v>26</v>
      </c>
      <c r="F1106" s="33">
        <v>-15.0</v>
      </c>
      <c r="G1106" s="44" t="s">
        <v>330</v>
      </c>
      <c r="H1106" s="62"/>
    </row>
    <row r="1107" ht="15.75" hidden="1" customHeight="1">
      <c r="A1107" s="122">
        <v>45500.0</v>
      </c>
      <c r="B1107" s="129" t="s">
        <v>819</v>
      </c>
      <c r="C1107" s="130" t="s">
        <v>1252</v>
      </c>
      <c r="D1107" s="46" t="s">
        <v>73</v>
      </c>
      <c r="E1107" s="132" t="s">
        <v>26</v>
      </c>
      <c r="F1107" s="33">
        <v>-9.49</v>
      </c>
      <c r="G1107" s="44" t="s">
        <v>330</v>
      </c>
      <c r="H1107" s="62"/>
    </row>
    <row r="1108" ht="15.75" hidden="1" customHeight="1">
      <c r="A1108" s="122">
        <v>45500.0</v>
      </c>
      <c r="B1108" s="129" t="s">
        <v>819</v>
      </c>
      <c r="C1108" s="130" t="s">
        <v>952</v>
      </c>
      <c r="D1108" s="46" t="s">
        <v>73</v>
      </c>
      <c r="E1108" s="132" t="s">
        <v>26</v>
      </c>
      <c r="F1108" s="33">
        <v>-22.82</v>
      </c>
      <c r="G1108" s="44" t="s">
        <v>330</v>
      </c>
      <c r="H1108" s="62"/>
    </row>
    <row r="1109" ht="15.75" hidden="1" customHeight="1">
      <c r="A1109" s="122">
        <v>45500.0</v>
      </c>
      <c r="B1109" s="129" t="s">
        <v>819</v>
      </c>
      <c r="C1109" s="130" t="s">
        <v>1186</v>
      </c>
      <c r="D1109" s="46" t="s">
        <v>73</v>
      </c>
      <c r="E1109" s="132" t="s">
        <v>26</v>
      </c>
      <c r="F1109" s="33">
        <v>-28.56</v>
      </c>
      <c r="G1109" s="44" t="s">
        <v>330</v>
      </c>
      <c r="H1109" s="62"/>
    </row>
    <row r="1110" ht="15.75" hidden="1" customHeight="1">
      <c r="A1110" s="122">
        <v>45500.0</v>
      </c>
      <c r="B1110" s="129" t="s">
        <v>819</v>
      </c>
      <c r="C1110" s="130" t="s">
        <v>1122</v>
      </c>
      <c r="D1110" s="46" t="s">
        <v>73</v>
      </c>
      <c r="E1110" s="132" t="s">
        <v>26</v>
      </c>
      <c r="F1110" s="33">
        <v>-38.64</v>
      </c>
      <c r="G1110" s="44" t="s">
        <v>330</v>
      </c>
      <c r="H1110" s="62"/>
    </row>
    <row r="1111" ht="15.75" hidden="1" customHeight="1">
      <c r="A1111" s="122">
        <v>45500.0</v>
      </c>
      <c r="B1111" s="129" t="s">
        <v>819</v>
      </c>
      <c r="C1111" s="130" t="s">
        <v>1254</v>
      </c>
      <c r="D1111" s="46" t="s">
        <v>73</v>
      </c>
      <c r="E1111" s="132" t="s">
        <v>26</v>
      </c>
      <c r="F1111" s="33">
        <v>-55.0</v>
      </c>
      <c r="G1111" s="44" t="s">
        <v>330</v>
      </c>
      <c r="H1111" s="62"/>
    </row>
    <row r="1112" ht="15.75" hidden="1" customHeight="1">
      <c r="A1112" s="122">
        <v>45500.0</v>
      </c>
      <c r="B1112" s="129" t="s">
        <v>819</v>
      </c>
      <c r="C1112" s="130" t="s">
        <v>1255</v>
      </c>
      <c r="D1112" s="46" t="s">
        <v>73</v>
      </c>
      <c r="E1112" s="132" t="s">
        <v>26</v>
      </c>
      <c r="F1112" s="33">
        <v>-4.5</v>
      </c>
      <c r="G1112" s="44" t="s">
        <v>330</v>
      </c>
      <c r="H1112" s="62"/>
    </row>
    <row r="1113" ht="15.75" hidden="1" customHeight="1">
      <c r="A1113" s="122">
        <v>45500.0</v>
      </c>
      <c r="B1113" s="129" t="s">
        <v>819</v>
      </c>
      <c r="C1113" s="130" t="s">
        <v>1255</v>
      </c>
      <c r="D1113" s="46" t="s">
        <v>73</v>
      </c>
      <c r="E1113" s="132" t="s">
        <v>26</v>
      </c>
      <c r="F1113" s="33">
        <v>-2.0</v>
      </c>
      <c r="G1113" s="44" t="s">
        <v>330</v>
      </c>
      <c r="H1113" s="62"/>
    </row>
    <row r="1114" ht="15.75" hidden="1" customHeight="1">
      <c r="A1114" s="122">
        <v>45500.0</v>
      </c>
      <c r="B1114" s="129" t="s">
        <v>819</v>
      </c>
      <c r="C1114" s="130" t="s">
        <v>191</v>
      </c>
      <c r="D1114" s="46" t="s">
        <v>73</v>
      </c>
      <c r="E1114" s="132" t="s">
        <v>26</v>
      </c>
      <c r="F1114" s="33">
        <v>-13.2</v>
      </c>
      <c r="G1114" s="44" t="s">
        <v>330</v>
      </c>
      <c r="H1114" s="62"/>
    </row>
    <row r="1115" ht="15.75" hidden="1" customHeight="1">
      <c r="A1115" s="122">
        <v>45500.0</v>
      </c>
      <c r="B1115" s="129" t="s">
        <v>819</v>
      </c>
      <c r="C1115" s="130" t="s">
        <v>1143</v>
      </c>
      <c r="D1115" s="46" t="s">
        <v>73</v>
      </c>
      <c r="E1115" s="132" t="s">
        <v>26</v>
      </c>
      <c r="F1115" s="33">
        <v>-15.0</v>
      </c>
      <c r="G1115" s="44" t="s">
        <v>330</v>
      </c>
      <c r="H1115" s="62"/>
    </row>
    <row r="1116" ht="15.75" hidden="1" customHeight="1">
      <c r="A1116" s="122">
        <v>45500.0</v>
      </c>
      <c r="B1116" s="129" t="s">
        <v>819</v>
      </c>
      <c r="C1116" s="130" t="s">
        <v>191</v>
      </c>
      <c r="D1116" s="46" t="s">
        <v>73</v>
      </c>
      <c r="E1116" s="132" t="s">
        <v>26</v>
      </c>
      <c r="F1116" s="33">
        <v>-6.3</v>
      </c>
      <c r="G1116" s="44" t="s">
        <v>330</v>
      </c>
      <c r="H1116" s="62"/>
    </row>
    <row r="1117" hidden="1">
      <c r="A1117" s="122">
        <v>45500.0</v>
      </c>
      <c r="B1117" s="129" t="s">
        <v>819</v>
      </c>
      <c r="C1117" s="130" t="s">
        <v>191</v>
      </c>
      <c r="D1117" s="46" t="s">
        <v>73</v>
      </c>
      <c r="E1117" s="132" t="s">
        <v>26</v>
      </c>
      <c r="F1117" s="33">
        <v>-8.0</v>
      </c>
      <c r="G1117" s="44" t="s">
        <v>330</v>
      </c>
      <c r="H1117" s="62"/>
    </row>
    <row r="1118" ht="15.75" hidden="1" customHeight="1">
      <c r="A1118" s="122">
        <v>45500.0</v>
      </c>
      <c r="B1118" s="129" t="s">
        <v>819</v>
      </c>
      <c r="C1118" s="130" t="s">
        <v>1256</v>
      </c>
      <c r="D1118" s="46" t="s">
        <v>73</v>
      </c>
      <c r="E1118" s="132" t="s">
        <v>26</v>
      </c>
      <c r="F1118" s="33">
        <v>-120.0</v>
      </c>
      <c r="G1118" s="44" t="s">
        <v>330</v>
      </c>
      <c r="H1118" s="62"/>
    </row>
    <row r="1119" ht="15.75" hidden="1" customHeight="1">
      <c r="A1119" s="122">
        <v>45501.0</v>
      </c>
      <c r="B1119" s="129" t="s">
        <v>819</v>
      </c>
      <c r="C1119" s="130" t="s">
        <v>952</v>
      </c>
      <c r="D1119" s="46" t="s">
        <v>73</v>
      </c>
      <c r="E1119" s="132" t="s">
        <v>26</v>
      </c>
      <c r="F1119" s="33">
        <v>-26.46</v>
      </c>
      <c r="G1119" s="44" t="s">
        <v>330</v>
      </c>
      <c r="H1119" s="62"/>
    </row>
    <row r="1120" ht="15.75" hidden="1" customHeight="1">
      <c r="A1120" s="122">
        <v>45501.0</v>
      </c>
      <c r="B1120" s="129" t="s">
        <v>819</v>
      </c>
      <c r="C1120" s="130" t="s">
        <v>1257</v>
      </c>
      <c r="D1120" s="46" t="s">
        <v>73</v>
      </c>
      <c r="E1120" s="132" t="s">
        <v>26</v>
      </c>
      <c r="F1120" s="33">
        <v>-4.0</v>
      </c>
      <c r="G1120" s="44" t="s">
        <v>330</v>
      </c>
      <c r="H1120" s="62"/>
    </row>
    <row r="1121" ht="15.75" hidden="1" customHeight="1">
      <c r="A1121" s="122">
        <v>45502.0</v>
      </c>
      <c r="B1121" s="129" t="s">
        <v>819</v>
      </c>
      <c r="C1121" s="130" t="s">
        <v>1186</v>
      </c>
      <c r="D1121" s="46" t="s">
        <v>73</v>
      </c>
      <c r="E1121" s="132" t="s">
        <v>26</v>
      </c>
      <c r="F1121" s="33">
        <v>-11.43</v>
      </c>
      <c r="G1121" s="44" t="s">
        <v>330</v>
      </c>
      <c r="H1121" s="62"/>
    </row>
    <row r="1122" ht="15.75" hidden="1" customHeight="1">
      <c r="A1122" s="122">
        <v>45502.0</v>
      </c>
      <c r="B1122" s="129" t="s">
        <v>819</v>
      </c>
      <c r="C1122" s="130" t="s">
        <v>191</v>
      </c>
      <c r="D1122" s="46" t="s">
        <v>73</v>
      </c>
      <c r="E1122" s="132" t="s">
        <v>26</v>
      </c>
      <c r="F1122" s="33">
        <v>-5.7</v>
      </c>
      <c r="G1122" s="44" t="s">
        <v>330</v>
      </c>
      <c r="H1122" s="62"/>
    </row>
    <row r="1123" ht="15.75" hidden="1" customHeight="1">
      <c r="A1123" s="122">
        <v>45502.0</v>
      </c>
      <c r="B1123" s="129" t="s">
        <v>819</v>
      </c>
      <c r="C1123" s="130" t="s">
        <v>952</v>
      </c>
      <c r="D1123" s="46" t="s">
        <v>73</v>
      </c>
      <c r="E1123" s="132" t="s">
        <v>26</v>
      </c>
      <c r="F1123" s="33">
        <v>-22.91</v>
      </c>
      <c r="G1123" s="44" t="s">
        <v>330</v>
      </c>
      <c r="H1123" s="62"/>
    </row>
    <row r="1124" ht="15.75" hidden="1" customHeight="1">
      <c r="A1124" s="122">
        <v>45503.0</v>
      </c>
      <c r="B1124" s="129" t="s">
        <v>819</v>
      </c>
      <c r="C1124" s="130" t="s">
        <v>1056</v>
      </c>
      <c r="D1124" s="46" t="s">
        <v>73</v>
      </c>
      <c r="E1124" s="132" t="s">
        <v>26</v>
      </c>
      <c r="F1124" s="33">
        <v>-15.0</v>
      </c>
      <c r="G1124" s="44" t="s">
        <v>330</v>
      </c>
      <c r="H1124" s="62"/>
    </row>
    <row r="1125" ht="15.75" hidden="1" customHeight="1">
      <c r="A1125" s="122">
        <v>45504.0</v>
      </c>
      <c r="B1125" s="129" t="s">
        <v>819</v>
      </c>
      <c r="C1125" s="130" t="s">
        <v>1056</v>
      </c>
      <c r="D1125" s="46" t="s">
        <v>73</v>
      </c>
      <c r="E1125" s="132" t="s">
        <v>26</v>
      </c>
      <c r="F1125" s="33">
        <v>-15.0</v>
      </c>
      <c r="G1125" s="44" t="s">
        <v>330</v>
      </c>
      <c r="H1125" s="62"/>
    </row>
    <row r="1126" ht="15.75" hidden="1" customHeight="1">
      <c r="A1126" s="122">
        <v>45504.0</v>
      </c>
      <c r="B1126" s="129" t="s">
        <v>819</v>
      </c>
      <c r="C1126" s="130" t="s">
        <v>1255</v>
      </c>
      <c r="D1126" s="46" t="s">
        <v>73</v>
      </c>
      <c r="E1126" s="132" t="s">
        <v>26</v>
      </c>
      <c r="F1126" s="33">
        <v>-5.8</v>
      </c>
      <c r="G1126" s="44" t="s">
        <v>330</v>
      </c>
      <c r="H1126" s="62"/>
    </row>
    <row r="1127" ht="15.75" hidden="1" customHeight="1">
      <c r="A1127" s="122">
        <v>45505.0</v>
      </c>
      <c r="B1127" s="129" t="s">
        <v>819</v>
      </c>
      <c r="C1127" s="130" t="s">
        <v>140</v>
      </c>
      <c r="D1127" s="46" t="s">
        <v>73</v>
      </c>
      <c r="E1127" s="132" t="s">
        <v>26</v>
      </c>
      <c r="F1127" s="33">
        <v>-12.0</v>
      </c>
      <c r="G1127" s="44" t="s">
        <v>330</v>
      </c>
      <c r="H1127" s="62"/>
    </row>
    <row r="1128" ht="15.75" hidden="1" customHeight="1">
      <c r="A1128" s="122">
        <v>45505.0</v>
      </c>
      <c r="B1128" s="129" t="s">
        <v>819</v>
      </c>
      <c r="C1128" s="130" t="s">
        <v>140</v>
      </c>
      <c r="D1128" s="46" t="s">
        <v>73</v>
      </c>
      <c r="E1128" s="132" t="s">
        <v>26</v>
      </c>
      <c r="F1128" s="33">
        <v>-22.56</v>
      </c>
      <c r="G1128" s="44" t="s">
        <v>330</v>
      </c>
      <c r="H1128" s="62"/>
    </row>
    <row r="1129" ht="15.75" hidden="1" customHeight="1">
      <c r="A1129" s="122">
        <v>45506.0</v>
      </c>
      <c r="B1129" s="129" t="s">
        <v>819</v>
      </c>
      <c r="C1129" s="130" t="s">
        <v>140</v>
      </c>
      <c r="D1129" s="46" t="s">
        <v>73</v>
      </c>
      <c r="E1129" s="130" t="s">
        <v>26</v>
      </c>
      <c r="F1129" s="33">
        <v>-17.0</v>
      </c>
      <c r="G1129" s="44" t="s">
        <v>330</v>
      </c>
      <c r="H1129" s="62"/>
    </row>
    <row r="1130" ht="15.75" hidden="1" customHeight="1">
      <c r="A1130" s="122">
        <v>45507.0</v>
      </c>
      <c r="B1130" s="129" t="s">
        <v>819</v>
      </c>
      <c r="C1130" s="130" t="s">
        <v>1258</v>
      </c>
      <c r="D1130" s="130" t="s">
        <v>78</v>
      </c>
      <c r="E1130" s="130" t="s">
        <v>28</v>
      </c>
      <c r="F1130" s="33">
        <v>-66.25</v>
      </c>
      <c r="G1130" s="44" t="s">
        <v>330</v>
      </c>
      <c r="H1130" s="62"/>
    </row>
    <row r="1131" ht="15.75" hidden="1" customHeight="1">
      <c r="A1131" s="122">
        <v>45507.0</v>
      </c>
      <c r="B1131" s="129" t="s">
        <v>819</v>
      </c>
      <c r="C1131" s="130" t="s">
        <v>1259</v>
      </c>
      <c r="D1131" s="46" t="s">
        <v>73</v>
      </c>
      <c r="E1131" s="130" t="s">
        <v>26</v>
      </c>
      <c r="F1131" s="33">
        <v>-27.45</v>
      </c>
      <c r="G1131" s="44" t="s">
        <v>330</v>
      </c>
      <c r="H1131" s="62"/>
    </row>
    <row r="1132" ht="15.75" hidden="1" customHeight="1">
      <c r="A1132" s="122">
        <v>45507.0</v>
      </c>
      <c r="B1132" s="129" t="s">
        <v>819</v>
      </c>
      <c r="C1132" s="130" t="s">
        <v>1260</v>
      </c>
      <c r="D1132" s="46" t="s">
        <v>73</v>
      </c>
      <c r="E1132" s="130" t="s">
        <v>26</v>
      </c>
      <c r="F1132" s="33">
        <v>-53.12</v>
      </c>
      <c r="G1132" s="44" t="s">
        <v>330</v>
      </c>
      <c r="H1132" s="62"/>
    </row>
    <row r="1133" ht="15.75" hidden="1" customHeight="1">
      <c r="A1133" s="122">
        <v>45507.0</v>
      </c>
      <c r="B1133" s="129" t="s">
        <v>819</v>
      </c>
      <c r="C1133" s="130" t="s">
        <v>1025</v>
      </c>
      <c r="D1133" s="46" t="s">
        <v>73</v>
      </c>
      <c r="E1133" s="130" t="s">
        <v>26</v>
      </c>
      <c r="F1133" s="33">
        <v>-8.98</v>
      </c>
      <c r="G1133" s="44" t="s">
        <v>330</v>
      </c>
      <c r="H1133" s="62"/>
    </row>
    <row r="1134" ht="15.75" hidden="1" customHeight="1">
      <c r="A1134" s="122">
        <v>45508.0</v>
      </c>
      <c r="B1134" s="129" t="s">
        <v>819</v>
      </c>
      <c r="C1134" s="130" t="s">
        <v>1261</v>
      </c>
      <c r="D1134" s="46" t="s">
        <v>73</v>
      </c>
      <c r="E1134" s="130" t="s">
        <v>26</v>
      </c>
      <c r="F1134" s="33">
        <v>-10.0</v>
      </c>
      <c r="G1134" s="44" t="s">
        <v>330</v>
      </c>
      <c r="H1134" s="62"/>
    </row>
    <row r="1135" ht="15.75" hidden="1" customHeight="1">
      <c r="A1135" s="122">
        <v>45511.0</v>
      </c>
      <c r="B1135" s="129" t="s">
        <v>819</v>
      </c>
      <c r="C1135" s="129" t="s">
        <v>15</v>
      </c>
      <c r="D1135" s="130" t="s">
        <v>51</v>
      </c>
      <c r="E1135" s="109" t="s">
        <v>17</v>
      </c>
      <c r="F1135" s="33">
        <v>500.0</v>
      </c>
      <c r="G1135" s="44" t="s">
        <v>330</v>
      </c>
      <c r="H1135" s="62"/>
    </row>
    <row r="1136" ht="15.75" hidden="1" customHeight="1">
      <c r="A1136" s="122">
        <v>45512.0</v>
      </c>
      <c r="B1136" s="129" t="s">
        <v>819</v>
      </c>
      <c r="C1136" s="129" t="s">
        <v>15</v>
      </c>
      <c r="D1136" s="130" t="s">
        <v>51</v>
      </c>
      <c r="E1136" s="109" t="s">
        <v>17</v>
      </c>
      <c r="F1136" s="32">
        <v>47.07</v>
      </c>
      <c r="G1136" s="44" t="s">
        <v>330</v>
      </c>
      <c r="H1136" s="62"/>
    </row>
    <row r="1137" ht="15.75" hidden="1" customHeight="1">
      <c r="A1137" s="122">
        <v>45513.0</v>
      </c>
      <c r="B1137" s="129" t="s">
        <v>819</v>
      </c>
      <c r="C1137" s="129" t="s">
        <v>15</v>
      </c>
      <c r="D1137" s="130" t="s">
        <v>51</v>
      </c>
      <c r="E1137" s="109" t="s">
        <v>17</v>
      </c>
      <c r="F1137" s="32">
        <v>450.0</v>
      </c>
      <c r="G1137" s="44" t="s">
        <v>330</v>
      </c>
      <c r="H1137" s="62"/>
    </row>
    <row r="1138" ht="15.75" hidden="1" customHeight="1">
      <c r="A1138" s="122">
        <v>45514.0</v>
      </c>
      <c r="B1138" s="129" t="s">
        <v>819</v>
      </c>
      <c r="C1138" s="129" t="s">
        <v>15</v>
      </c>
      <c r="D1138" s="130" t="s">
        <v>51</v>
      </c>
      <c r="E1138" s="109" t="s">
        <v>17</v>
      </c>
      <c r="F1138" s="32">
        <v>200.0</v>
      </c>
      <c r="G1138" s="44" t="s">
        <v>330</v>
      </c>
      <c r="H1138" s="62"/>
    </row>
    <row r="1139" ht="15.75" hidden="1" customHeight="1">
      <c r="A1139" s="122">
        <v>45516.0</v>
      </c>
      <c r="B1139" s="129" t="s">
        <v>819</v>
      </c>
      <c r="C1139" s="129" t="s">
        <v>15</v>
      </c>
      <c r="D1139" s="130" t="s">
        <v>51</v>
      </c>
      <c r="E1139" s="109" t="s">
        <v>17</v>
      </c>
      <c r="F1139" s="32">
        <v>200.0</v>
      </c>
      <c r="G1139" s="44" t="s">
        <v>330</v>
      </c>
      <c r="H1139" s="62"/>
    </row>
    <row r="1140" ht="15.75" hidden="1" customHeight="1">
      <c r="A1140" s="122">
        <v>45517.0</v>
      </c>
      <c r="B1140" s="129" t="s">
        <v>819</v>
      </c>
      <c r="C1140" s="129" t="s">
        <v>15</v>
      </c>
      <c r="D1140" s="129" t="s">
        <v>16</v>
      </c>
      <c r="E1140" s="109" t="s">
        <v>17</v>
      </c>
      <c r="F1140" s="103">
        <f> SUM( INDIRECT("$G"&amp;MATCH($G1140, $G$1:$G1794, 0)) : INDIRECT("$F"&amp;ROW() - 1) ) * -1</f>
        <v>1000</v>
      </c>
      <c r="G1140" s="50" t="s">
        <v>330</v>
      </c>
      <c r="H1140" s="64"/>
    </row>
    <row r="1141" ht="15.75" hidden="1" customHeight="1">
      <c r="A1141" s="15"/>
      <c r="B1141" s="15"/>
      <c r="C1141" s="15"/>
      <c r="D1141" s="15"/>
      <c r="E1141" s="15"/>
      <c r="F1141" s="15"/>
      <c r="G1141" s="15"/>
    </row>
    <row r="1142" ht="15.75" hidden="1" customHeight="1">
      <c r="A1142" s="16"/>
      <c r="B1142" s="16"/>
      <c r="C1142" s="16"/>
      <c r="D1142" s="16"/>
      <c r="E1142" s="16"/>
      <c r="F1142" s="16"/>
      <c r="G1142" s="16"/>
    </row>
    <row r="1143" ht="15.75" hidden="1" customHeight="1">
      <c r="A1143" s="17"/>
      <c r="B1143" s="17"/>
      <c r="C1143" s="17"/>
      <c r="D1143" s="17"/>
      <c r="E1143" s="17"/>
      <c r="F1143" s="17"/>
      <c r="G1143" s="17"/>
    </row>
    <row r="1144" ht="15.75" hidden="1" customHeight="1">
      <c r="A1144" s="122">
        <v>45509.0</v>
      </c>
      <c r="B1144" s="129" t="s">
        <v>819</v>
      </c>
      <c r="C1144" s="130" t="s">
        <v>1262</v>
      </c>
      <c r="D1144" s="46" t="s">
        <v>73</v>
      </c>
      <c r="E1144" s="130" t="s">
        <v>26</v>
      </c>
      <c r="F1144" s="33">
        <v>-6.0</v>
      </c>
      <c r="G1144" s="44" t="s">
        <v>335</v>
      </c>
      <c r="H1144" s="131" t="s">
        <v>99</v>
      </c>
    </row>
    <row r="1145" ht="15.75" hidden="1" customHeight="1">
      <c r="A1145" s="122">
        <v>45509.0</v>
      </c>
      <c r="B1145" s="129" t="s">
        <v>819</v>
      </c>
      <c r="C1145" s="130" t="s">
        <v>1053</v>
      </c>
      <c r="D1145" s="46" t="s">
        <v>73</v>
      </c>
      <c r="E1145" s="130" t="s">
        <v>26</v>
      </c>
      <c r="F1145" s="33">
        <v>-24.63</v>
      </c>
      <c r="G1145" s="44" t="s">
        <v>335</v>
      </c>
      <c r="H1145" s="62"/>
    </row>
    <row r="1146" ht="15.75" hidden="1" customHeight="1">
      <c r="A1146" s="122">
        <v>45510.0</v>
      </c>
      <c r="B1146" s="129" t="s">
        <v>819</v>
      </c>
      <c r="C1146" s="130" t="s">
        <v>1122</v>
      </c>
      <c r="D1146" s="46" t="s">
        <v>73</v>
      </c>
      <c r="E1146" s="130" t="s">
        <v>26</v>
      </c>
      <c r="F1146" s="33">
        <v>-38.64</v>
      </c>
      <c r="G1146" s="44" t="s">
        <v>335</v>
      </c>
      <c r="H1146" s="62"/>
    </row>
    <row r="1147" ht="15.75" hidden="1" customHeight="1">
      <c r="A1147" s="122">
        <v>45510.0</v>
      </c>
      <c r="B1147" s="129" t="s">
        <v>819</v>
      </c>
      <c r="C1147" s="130" t="s">
        <v>1181</v>
      </c>
      <c r="D1147" s="46" t="s">
        <v>73</v>
      </c>
      <c r="E1147" s="130" t="s">
        <v>26</v>
      </c>
      <c r="F1147" s="33">
        <v>-51.42</v>
      </c>
      <c r="G1147" s="44" t="s">
        <v>335</v>
      </c>
      <c r="H1147" s="62"/>
    </row>
    <row r="1148" ht="15.75" hidden="1" customHeight="1">
      <c r="A1148" s="122">
        <v>45510.0</v>
      </c>
      <c r="B1148" s="129" t="s">
        <v>819</v>
      </c>
      <c r="C1148" s="130" t="s">
        <v>1263</v>
      </c>
      <c r="D1148" s="46" t="s">
        <v>73</v>
      </c>
      <c r="E1148" s="130" t="s">
        <v>26</v>
      </c>
      <c r="F1148" s="33">
        <v>-10.55</v>
      </c>
      <c r="G1148" s="44" t="s">
        <v>335</v>
      </c>
      <c r="H1148" s="62"/>
    </row>
    <row r="1149" ht="15.75" hidden="1" customHeight="1">
      <c r="A1149" s="122">
        <v>45510.0</v>
      </c>
      <c r="B1149" s="129" t="s">
        <v>819</v>
      </c>
      <c r="C1149" s="130" t="s">
        <v>1264</v>
      </c>
      <c r="D1149" s="46" t="s">
        <v>73</v>
      </c>
      <c r="E1149" s="130" t="s">
        <v>26</v>
      </c>
      <c r="F1149" s="33">
        <v>-21.5</v>
      </c>
      <c r="G1149" s="44" t="s">
        <v>335</v>
      </c>
      <c r="H1149" s="62"/>
    </row>
    <row r="1150" ht="15.75" hidden="1" customHeight="1">
      <c r="A1150" s="122">
        <v>45510.0</v>
      </c>
      <c r="B1150" s="129" t="s">
        <v>819</v>
      </c>
      <c r="C1150" s="130" t="s">
        <v>1255</v>
      </c>
      <c r="D1150" s="46" t="s">
        <v>73</v>
      </c>
      <c r="E1150" s="130" t="s">
        <v>26</v>
      </c>
      <c r="F1150" s="33">
        <v>-10.9</v>
      </c>
      <c r="G1150" s="44" t="s">
        <v>335</v>
      </c>
      <c r="H1150" s="62"/>
    </row>
    <row r="1151" ht="15.75" hidden="1" customHeight="1">
      <c r="A1151" s="122">
        <v>45510.0</v>
      </c>
      <c r="B1151" s="129" t="s">
        <v>819</v>
      </c>
      <c r="C1151" s="130" t="s">
        <v>939</v>
      </c>
      <c r="D1151" s="46" t="s">
        <v>73</v>
      </c>
      <c r="E1151" s="130" t="s">
        <v>26</v>
      </c>
      <c r="F1151" s="33">
        <v>-99.46</v>
      </c>
      <c r="G1151" s="44" t="s">
        <v>335</v>
      </c>
      <c r="H1151" s="62"/>
    </row>
    <row r="1152" ht="15.75" hidden="1" customHeight="1">
      <c r="A1152" s="122">
        <v>45511.0</v>
      </c>
      <c r="B1152" s="129" t="s">
        <v>819</v>
      </c>
      <c r="C1152" s="130" t="s">
        <v>1265</v>
      </c>
      <c r="D1152" s="130" t="s">
        <v>13</v>
      </c>
      <c r="E1152" s="130" t="s">
        <v>10</v>
      </c>
      <c r="F1152" s="102">
        <v>-25.25</v>
      </c>
      <c r="G1152" s="44" t="s">
        <v>335</v>
      </c>
      <c r="H1152" s="62"/>
    </row>
    <row r="1153" ht="15.75" hidden="1" customHeight="1">
      <c r="A1153" s="122">
        <v>45511.0</v>
      </c>
      <c r="B1153" s="129" t="s">
        <v>819</v>
      </c>
      <c r="C1153" s="130" t="s">
        <v>1025</v>
      </c>
      <c r="D1153" s="46" t="s">
        <v>73</v>
      </c>
      <c r="E1153" s="130" t="s">
        <v>26</v>
      </c>
      <c r="F1153" s="33">
        <v>-31.5</v>
      </c>
      <c r="G1153" s="44" t="s">
        <v>335</v>
      </c>
      <c r="H1153" s="62"/>
    </row>
    <row r="1154" ht="15.75" hidden="1" customHeight="1">
      <c r="A1154" s="122">
        <v>45511.0</v>
      </c>
      <c r="B1154" s="129" t="s">
        <v>819</v>
      </c>
      <c r="C1154" s="130" t="s">
        <v>1266</v>
      </c>
      <c r="D1154" s="46" t="s">
        <v>73</v>
      </c>
      <c r="E1154" s="130" t="s">
        <v>26</v>
      </c>
      <c r="F1154" s="33">
        <v>-21.1</v>
      </c>
      <c r="G1154" s="44" t="s">
        <v>335</v>
      </c>
      <c r="H1154" s="62"/>
    </row>
    <row r="1155" ht="15.75" hidden="1" customHeight="1">
      <c r="A1155" s="122">
        <v>45513.0</v>
      </c>
      <c r="B1155" s="129" t="s">
        <v>819</v>
      </c>
      <c r="C1155" s="130" t="s">
        <v>995</v>
      </c>
      <c r="D1155" s="46" t="s">
        <v>73</v>
      </c>
      <c r="E1155" s="130" t="s">
        <v>26</v>
      </c>
      <c r="F1155" s="33">
        <v>-104.72</v>
      </c>
      <c r="G1155" s="44" t="s">
        <v>335</v>
      </c>
      <c r="H1155" s="62"/>
    </row>
    <row r="1156" ht="15.75" hidden="1" customHeight="1">
      <c r="A1156" s="122">
        <v>45513.0</v>
      </c>
      <c r="B1156" s="129" t="s">
        <v>819</v>
      </c>
      <c r="C1156" s="130" t="s">
        <v>191</v>
      </c>
      <c r="D1156" s="46" t="s">
        <v>73</v>
      </c>
      <c r="E1156" s="130" t="s">
        <v>26</v>
      </c>
      <c r="F1156" s="33">
        <v>-5.4</v>
      </c>
      <c r="G1156" s="44" t="s">
        <v>335</v>
      </c>
      <c r="H1156" s="62"/>
    </row>
    <row r="1157" ht="15.75" hidden="1" customHeight="1">
      <c r="A1157" s="122">
        <v>45513.0</v>
      </c>
      <c r="B1157" s="129" t="s">
        <v>819</v>
      </c>
      <c r="C1157" s="130" t="s">
        <v>1267</v>
      </c>
      <c r="D1157" s="46" t="s">
        <v>73</v>
      </c>
      <c r="E1157" s="130" t="s">
        <v>26</v>
      </c>
      <c r="F1157" s="33">
        <v>-38.3</v>
      </c>
      <c r="G1157" s="44" t="s">
        <v>335</v>
      </c>
      <c r="H1157" s="62"/>
    </row>
    <row r="1158" ht="15.75" hidden="1" customHeight="1">
      <c r="A1158" s="122">
        <v>45513.0</v>
      </c>
      <c r="B1158" s="129" t="s">
        <v>819</v>
      </c>
      <c r="C1158" s="130" t="s">
        <v>1268</v>
      </c>
      <c r="D1158" s="46" t="s">
        <v>73</v>
      </c>
      <c r="E1158" s="130" t="s">
        <v>26</v>
      </c>
      <c r="F1158" s="33">
        <v>-15.0</v>
      </c>
      <c r="G1158" s="44" t="s">
        <v>335</v>
      </c>
      <c r="H1158" s="62"/>
    </row>
    <row r="1159" ht="15.75" hidden="1" customHeight="1">
      <c r="A1159" s="122">
        <v>45513.0</v>
      </c>
      <c r="B1159" s="129" t="s">
        <v>819</v>
      </c>
      <c r="C1159" s="130" t="s">
        <v>1269</v>
      </c>
      <c r="D1159" s="46" t="s">
        <v>73</v>
      </c>
      <c r="E1159" s="130" t="s">
        <v>26</v>
      </c>
      <c r="F1159" s="33">
        <v>-33.0</v>
      </c>
      <c r="G1159" s="44" t="s">
        <v>335</v>
      </c>
      <c r="H1159" s="62"/>
    </row>
    <row r="1160" ht="15.75" hidden="1" customHeight="1">
      <c r="A1160" s="122">
        <v>45513.0</v>
      </c>
      <c r="B1160" s="129" t="s">
        <v>819</v>
      </c>
      <c r="C1160" s="130" t="s">
        <v>191</v>
      </c>
      <c r="D1160" s="46" t="s">
        <v>73</v>
      </c>
      <c r="E1160" s="130" t="s">
        <v>26</v>
      </c>
      <c r="F1160" s="33">
        <v>-4.9</v>
      </c>
      <c r="G1160" s="44" t="s">
        <v>335</v>
      </c>
      <c r="H1160" s="62"/>
    </row>
    <row r="1161" ht="15.75" hidden="1" customHeight="1">
      <c r="A1161" s="122">
        <v>45513.0</v>
      </c>
      <c r="B1161" s="129" t="s">
        <v>819</v>
      </c>
      <c r="C1161" s="130" t="s">
        <v>191</v>
      </c>
      <c r="D1161" s="46" t="s">
        <v>73</v>
      </c>
      <c r="E1161" s="130" t="s">
        <v>26</v>
      </c>
      <c r="F1161" s="33">
        <v>-5.2</v>
      </c>
      <c r="G1161" s="44" t="s">
        <v>335</v>
      </c>
      <c r="H1161" s="62"/>
    </row>
    <row r="1162" ht="15.75" hidden="1" customHeight="1">
      <c r="A1162" s="122">
        <v>45513.0</v>
      </c>
      <c r="B1162" s="129" t="s">
        <v>819</v>
      </c>
      <c r="C1162" s="130" t="s">
        <v>939</v>
      </c>
      <c r="D1162" s="46" t="s">
        <v>73</v>
      </c>
      <c r="E1162" s="130" t="s">
        <v>26</v>
      </c>
      <c r="F1162" s="33">
        <v>-72.27</v>
      </c>
      <c r="G1162" s="44" t="s">
        <v>335</v>
      </c>
      <c r="H1162" s="62"/>
    </row>
    <row r="1163" ht="15.75" hidden="1" customHeight="1">
      <c r="A1163" s="122">
        <v>45513.0</v>
      </c>
      <c r="B1163" s="129" t="s">
        <v>819</v>
      </c>
      <c r="C1163" s="130" t="s">
        <v>191</v>
      </c>
      <c r="D1163" s="46" t="s">
        <v>73</v>
      </c>
      <c r="E1163" s="130" t="s">
        <v>26</v>
      </c>
      <c r="F1163" s="33">
        <v>-4.9</v>
      </c>
      <c r="G1163" s="44" t="s">
        <v>335</v>
      </c>
      <c r="H1163" s="62"/>
    </row>
    <row r="1164" ht="15.75" hidden="1" customHeight="1">
      <c r="A1164" s="122">
        <v>45513.0</v>
      </c>
      <c r="B1164" s="129" t="s">
        <v>819</v>
      </c>
      <c r="C1164" s="130" t="s">
        <v>1270</v>
      </c>
      <c r="D1164" s="46" t="s">
        <v>73</v>
      </c>
      <c r="E1164" s="130" t="s">
        <v>26</v>
      </c>
      <c r="F1164" s="33">
        <v>-39.99</v>
      </c>
      <c r="G1164" s="44" t="s">
        <v>335</v>
      </c>
      <c r="H1164" s="62"/>
    </row>
    <row r="1165" ht="15.75" hidden="1" customHeight="1">
      <c r="A1165" s="122">
        <v>45513.0</v>
      </c>
      <c r="B1165" s="129" t="s">
        <v>819</v>
      </c>
      <c r="C1165" s="130" t="s">
        <v>191</v>
      </c>
      <c r="D1165" s="46" t="s">
        <v>73</v>
      </c>
      <c r="E1165" s="130" t="s">
        <v>26</v>
      </c>
      <c r="F1165" s="33">
        <v>-8.4</v>
      </c>
      <c r="G1165" s="44" t="s">
        <v>335</v>
      </c>
      <c r="H1165" s="62"/>
    </row>
    <row r="1166" ht="15.75" hidden="1" customHeight="1">
      <c r="A1166" s="122">
        <v>45513.0</v>
      </c>
      <c r="B1166" s="129" t="s">
        <v>819</v>
      </c>
      <c r="C1166" s="130" t="s">
        <v>191</v>
      </c>
      <c r="D1166" s="46" t="s">
        <v>73</v>
      </c>
      <c r="E1166" s="130" t="s">
        <v>26</v>
      </c>
      <c r="F1166" s="33">
        <v>-8.8</v>
      </c>
      <c r="G1166" s="44" t="s">
        <v>335</v>
      </c>
      <c r="H1166" s="62"/>
    </row>
    <row r="1167" ht="15.75" hidden="1" customHeight="1">
      <c r="A1167" s="122">
        <v>45514.0</v>
      </c>
      <c r="B1167" s="129" t="s">
        <v>819</v>
      </c>
      <c r="C1167" s="33" t="s">
        <v>1271</v>
      </c>
      <c r="D1167" s="46" t="s">
        <v>73</v>
      </c>
      <c r="E1167" s="48" t="s">
        <v>26</v>
      </c>
      <c r="F1167" s="10">
        <v>-16.46</v>
      </c>
      <c r="G1167" s="44" t="s">
        <v>335</v>
      </c>
      <c r="H1167" s="62"/>
    </row>
    <row r="1168" ht="15.75" hidden="1" customHeight="1">
      <c r="A1168" s="122">
        <v>45514.0</v>
      </c>
      <c r="B1168" s="129" t="s">
        <v>819</v>
      </c>
      <c r="C1168" s="33" t="s">
        <v>191</v>
      </c>
      <c r="D1168" s="46" t="s">
        <v>73</v>
      </c>
      <c r="E1168" s="48" t="s">
        <v>26</v>
      </c>
      <c r="F1168" s="10">
        <v>-11.0</v>
      </c>
      <c r="G1168" s="44" t="s">
        <v>335</v>
      </c>
      <c r="H1168" s="62"/>
    </row>
    <row r="1169" ht="15.75" hidden="1" customHeight="1">
      <c r="A1169" s="122">
        <v>45514.0</v>
      </c>
      <c r="B1169" s="129" t="s">
        <v>819</v>
      </c>
      <c r="C1169" s="33" t="s">
        <v>1272</v>
      </c>
      <c r="D1169" s="46" t="s">
        <v>73</v>
      </c>
      <c r="E1169" s="48" t="s">
        <v>26</v>
      </c>
      <c r="F1169" s="10">
        <v>-33.57</v>
      </c>
      <c r="G1169" s="44" t="s">
        <v>335</v>
      </c>
      <c r="H1169" s="62"/>
    </row>
    <row r="1170" ht="15.75" hidden="1" customHeight="1">
      <c r="A1170" s="122">
        <v>45514.0</v>
      </c>
      <c r="B1170" s="129" t="s">
        <v>819</v>
      </c>
      <c r="C1170" s="33" t="s">
        <v>191</v>
      </c>
      <c r="D1170" s="46" t="s">
        <v>73</v>
      </c>
      <c r="E1170" s="48" t="s">
        <v>26</v>
      </c>
      <c r="F1170" s="10">
        <v>-6.0</v>
      </c>
      <c r="G1170" s="44" t="s">
        <v>335</v>
      </c>
      <c r="H1170" s="62"/>
    </row>
    <row r="1171" ht="15.75" hidden="1" customHeight="1">
      <c r="A1171" s="122">
        <v>45514.0</v>
      </c>
      <c r="B1171" s="129" t="s">
        <v>819</v>
      </c>
      <c r="C1171" s="33" t="s">
        <v>1273</v>
      </c>
      <c r="D1171" s="46" t="s">
        <v>73</v>
      </c>
      <c r="E1171" s="48" t="s">
        <v>26</v>
      </c>
      <c r="F1171" s="10">
        <v>-21.1</v>
      </c>
      <c r="G1171" s="44" t="s">
        <v>335</v>
      </c>
      <c r="H1171" s="62"/>
    </row>
    <row r="1172" ht="15.75" hidden="1" customHeight="1">
      <c r="A1172" s="122">
        <v>45514.0</v>
      </c>
      <c r="B1172" s="129" t="s">
        <v>819</v>
      </c>
      <c r="C1172" s="33" t="s">
        <v>1274</v>
      </c>
      <c r="D1172" s="46" t="s">
        <v>73</v>
      </c>
      <c r="E1172" s="48" t="s">
        <v>26</v>
      </c>
      <c r="F1172" s="10">
        <v>-28.56</v>
      </c>
      <c r="G1172" s="44" t="s">
        <v>335</v>
      </c>
      <c r="H1172" s="62"/>
    </row>
    <row r="1173" ht="15.75" hidden="1" customHeight="1">
      <c r="A1173" s="122">
        <v>45514.0</v>
      </c>
      <c r="B1173" s="129" t="s">
        <v>819</v>
      </c>
      <c r="C1173" s="33" t="s">
        <v>1275</v>
      </c>
      <c r="D1173" s="46" t="s">
        <v>73</v>
      </c>
      <c r="E1173" s="48" t="s">
        <v>26</v>
      </c>
      <c r="F1173" s="10">
        <v>-18.0</v>
      </c>
      <c r="G1173" s="44" t="s">
        <v>335</v>
      </c>
      <c r="H1173" s="62"/>
    </row>
    <row r="1174" ht="15.75" hidden="1" customHeight="1">
      <c r="A1174" s="122">
        <v>45515.0</v>
      </c>
      <c r="B1174" s="129" t="s">
        <v>819</v>
      </c>
      <c r="C1174" s="33" t="s">
        <v>191</v>
      </c>
      <c r="D1174" s="46" t="s">
        <v>73</v>
      </c>
      <c r="E1174" s="48" t="s">
        <v>26</v>
      </c>
      <c r="F1174" s="10">
        <v>-11.9</v>
      </c>
      <c r="G1174" s="44" t="s">
        <v>335</v>
      </c>
      <c r="H1174" s="62"/>
    </row>
    <row r="1175" ht="15.75" hidden="1" customHeight="1">
      <c r="A1175" s="122">
        <v>45515.0</v>
      </c>
      <c r="B1175" s="129" t="s">
        <v>819</v>
      </c>
      <c r="C1175" s="33" t="s">
        <v>191</v>
      </c>
      <c r="D1175" s="46" t="s">
        <v>73</v>
      </c>
      <c r="E1175" s="48" t="s">
        <v>26</v>
      </c>
      <c r="F1175" s="10">
        <v>-5.7</v>
      </c>
      <c r="G1175" s="44" t="s">
        <v>335</v>
      </c>
      <c r="H1175" s="62"/>
    </row>
    <row r="1176" ht="15.75" hidden="1" customHeight="1">
      <c r="A1176" s="122">
        <v>45515.0</v>
      </c>
      <c r="B1176" s="129" t="s">
        <v>819</v>
      </c>
      <c r="C1176" s="130" t="s">
        <v>1276</v>
      </c>
      <c r="D1176" s="46" t="s">
        <v>73</v>
      </c>
      <c r="E1176" s="48" t="s">
        <v>26</v>
      </c>
      <c r="F1176" s="102">
        <v>-46.06</v>
      </c>
      <c r="G1176" s="44" t="s">
        <v>335</v>
      </c>
      <c r="H1176" s="62"/>
    </row>
    <row r="1177" ht="15.75" hidden="1" customHeight="1">
      <c r="A1177" s="122">
        <v>45516.0</v>
      </c>
      <c r="B1177" s="129" t="s">
        <v>819</v>
      </c>
      <c r="C1177" s="129" t="s">
        <v>846</v>
      </c>
      <c r="D1177" s="129" t="s">
        <v>78</v>
      </c>
      <c r="E1177" s="130" t="s">
        <v>10</v>
      </c>
      <c r="F1177" s="102">
        <v>-28.96</v>
      </c>
      <c r="G1177" s="44" t="s">
        <v>335</v>
      </c>
      <c r="H1177" s="62"/>
    </row>
    <row r="1178" ht="15.75" hidden="1" customHeight="1">
      <c r="A1178" s="122">
        <v>45516.0</v>
      </c>
      <c r="B1178" s="129" t="s">
        <v>819</v>
      </c>
      <c r="C1178" s="130" t="s">
        <v>336</v>
      </c>
      <c r="D1178" s="46" t="s">
        <v>73</v>
      </c>
      <c r="E1178" s="130" t="s">
        <v>26</v>
      </c>
      <c r="F1178" s="6">
        <v>-67.43</v>
      </c>
      <c r="G1178" s="44" t="s">
        <v>335</v>
      </c>
      <c r="H1178" s="62"/>
    </row>
    <row r="1179" ht="15.75" hidden="1" customHeight="1">
      <c r="A1179" s="122">
        <v>45516.0</v>
      </c>
      <c r="B1179" s="129" t="s">
        <v>819</v>
      </c>
      <c r="C1179" s="130" t="s">
        <v>1277</v>
      </c>
      <c r="D1179" s="46" t="s">
        <v>73</v>
      </c>
      <c r="E1179" s="130" t="s">
        <v>26</v>
      </c>
      <c r="F1179" s="6">
        <v>-50.66</v>
      </c>
      <c r="G1179" s="44" t="s">
        <v>335</v>
      </c>
      <c r="H1179" s="62"/>
    </row>
    <row r="1180" ht="15.75" hidden="1" customHeight="1">
      <c r="A1180" s="122">
        <v>45517.0</v>
      </c>
      <c r="B1180" s="129" t="s">
        <v>819</v>
      </c>
      <c r="C1180" s="130" t="s">
        <v>191</v>
      </c>
      <c r="D1180" s="46" t="s">
        <v>73</v>
      </c>
      <c r="E1180" s="130" t="s">
        <v>26</v>
      </c>
      <c r="F1180" s="6">
        <v>-5.58</v>
      </c>
      <c r="G1180" s="44" t="s">
        <v>335</v>
      </c>
      <c r="H1180" s="62"/>
    </row>
    <row r="1181" ht="15.75" hidden="1" customHeight="1">
      <c r="A1181" s="122">
        <v>45517.0</v>
      </c>
      <c r="B1181" s="129" t="s">
        <v>819</v>
      </c>
      <c r="C1181" s="130" t="s">
        <v>191</v>
      </c>
      <c r="D1181" s="46" t="s">
        <v>73</v>
      </c>
      <c r="E1181" s="130" t="s">
        <v>26</v>
      </c>
      <c r="F1181" s="6">
        <v>-4.9</v>
      </c>
      <c r="G1181" s="44" t="s">
        <v>335</v>
      </c>
      <c r="H1181" s="62"/>
    </row>
    <row r="1182" ht="15.75" hidden="1" customHeight="1">
      <c r="A1182" s="122">
        <v>45517.0</v>
      </c>
      <c r="B1182" s="129" t="s">
        <v>819</v>
      </c>
      <c r="C1182" s="130" t="s">
        <v>497</v>
      </c>
      <c r="D1182" s="46" t="s">
        <v>73</v>
      </c>
      <c r="E1182" s="130" t="s">
        <v>26</v>
      </c>
      <c r="F1182" s="10">
        <v>-13.97</v>
      </c>
      <c r="G1182" s="44" t="s">
        <v>335</v>
      </c>
      <c r="H1182" s="62"/>
    </row>
    <row r="1183" ht="15.75" hidden="1" customHeight="1">
      <c r="A1183" s="122">
        <v>45518.0</v>
      </c>
      <c r="B1183" s="129" t="s">
        <v>819</v>
      </c>
      <c r="C1183" s="130" t="s">
        <v>338</v>
      </c>
      <c r="D1183" s="46" t="s">
        <v>73</v>
      </c>
      <c r="E1183" s="130" t="s">
        <v>26</v>
      </c>
      <c r="F1183" s="10">
        <v>-76.89</v>
      </c>
      <c r="G1183" s="44" t="s">
        <v>335</v>
      </c>
      <c r="H1183" s="62"/>
    </row>
    <row r="1184" ht="15.75" hidden="1" customHeight="1">
      <c r="A1184" s="122">
        <v>45518.0</v>
      </c>
      <c r="B1184" s="129" t="s">
        <v>819</v>
      </c>
      <c r="C1184" s="130" t="s">
        <v>1278</v>
      </c>
      <c r="D1184" s="46" t="s">
        <v>73</v>
      </c>
      <c r="E1184" s="130" t="s">
        <v>26</v>
      </c>
      <c r="F1184" s="10">
        <v>-70.48</v>
      </c>
      <c r="G1184" s="44" t="s">
        <v>335</v>
      </c>
      <c r="H1184" s="62"/>
    </row>
    <row r="1185" ht="15.75" hidden="1" customHeight="1">
      <c r="A1185" s="122">
        <v>45518.0</v>
      </c>
      <c r="B1185" s="129" t="s">
        <v>819</v>
      </c>
      <c r="C1185" s="130" t="s">
        <v>1279</v>
      </c>
      <c r="D1185" s="46" t="s">
        <v>73</v>
      </c>
      <c r="E1185" s="130" t="s">
        <v>26</v>
      </c>
      <c r="F1185" s="10">
        <v>-90.83</v>
      </c>
      <c r="G1185" s="44" t="s">
        <v>335</v>
      </c>
      <c r="H1185" s="62"/>
    </row>
    <row r="1186" ht="15.75" hidden="1" customHeight="1">
      <c r="A1186" s="122">
        <v>45518.0</v>
      </c>
      <c r="B1186" s="129" t="s">
        <v>819</v>
      </c>
      <c r="C1186" s="130" t="s">
        <v>191</v>
      </c>
      <c r="D1186" s="46" t="s">
        <v>73</v>
      </c>
      <c r="E1186" s="130" t="s">
        <v>26</v>
      </c>
      <c r="F1186" s="10">
        <v>-9.0</v>
      </c>
      <c r="G1186" s="44" t="s">
        <v>335</v>
      </c>
      <c r="H1186" s="62"/>
    </row>
    <row r="1187" ht="15.75" hidden="1" customHeight="1">
      <c r="A1187" s="122">
        <v>45518.0</v>
      </c>
      <c r="B1187" s="129" t="s">
        <v>819</v>
      </c>
      <c r="C1187" s="130" t="s">
        <v>1280</v>
      </c>
      <c r="D1187" s="46" t="s">
        <v>73</v>
      </c>
      <c r="E1187" s="130" t="s">
        <v>26</v>
      </c>
      <c r="F1187" s="10">
        <v>-4.22</v>
      </c>
      <c r="G1187" s="44" t="s">
        <v>335</v>
      </c>
      <c r="H1187" s="62"/>
    </row>
    <row r="1188" ht="15.75" hidden="1" customHeight="1">
      <c r="A1188" s="122">
        <v>45518.0</v>
      </c>
      <c r="B1188" s="129" t="s">
        <v>819</v>
      </c>
      <c r="C1188" s="130" t="s">
        <v>1281</v>
      </c>
      <c r="D1188" s="46" t="s">
        <v>73</v>
      </c>
      <c r="E1188" s="130" t="s">
        <v>26</v>
      </c>
      <c r="F1188" s="10">
        <v>-11.0</v>
      </c>
      <c r="G1188" s="44" t="s">
        <v>335</v>
      </c>
      <c r="H1188" s="62"/>
    </row>
    <row r="1189" ht="15.75" hidden="1" customHeight="1">
      <c r="A1189" s="122">
        <v>45518.0</v>
      </c>
      <c r="B1189" s="129" t="s">
        <v>819</v>
      </c>
      <c r="C1189" s="130" t="s">
        <v>1255</v>
      </c>
      <c r="D1189" s="46" t="s">
        <v>73</v>
      </c>
      <c r="E1189" s="130" t="s">
        <v>26</v>
      </c>
      <c r="F1189" s="10">
        <v>-4.5</v>
      </c>
      <c r="G1189" s="44" t="s">
        <v>335</v>
      </c>
      <c r="H1189" s="62"/>
    </row>
    <row r="1190" ht="15.75" hidden="1" customHeight="1">
      <c r="A1190" s="122">
        <v>45518.0</v>
      </c>
      <c r="B1190" s="129" t="s">
        <v>819</v>
      </c>
      <c r="C1190" s="130" t="s">
        <v>191</v>
      </c>
      <c r="D1190" s="46" t="s">
        <v>73</v>
      </c>
      <c r="E1190" s="130" t="s">
        <v>26</v>
      </c>
      <c r="F1190" s="10">
        <v>-4.9</v>
      </c>
      <c r="G1190" s="44" t="s">
        <v>335</v>
      </c>
      <c r="H1190" s="62"/>
    </row>
    <row r="1191" ht="15.75" hidden="1" customHeight="1">
      <c r="A1191" s="122">
        <v>45518.0</v>
      </c>
      <c r="B1191" s="129" t="s">
        <v>819</v>
      </c>
      <c r="C1191" s="130" t="s">
        <v>191</v>
      </c>
      <c r="D1191" s="46" t="s">
        <v>73</v>
      </c>
      <c r="E1191" s="130" t="s">
        <v>26</v>
      </c>
      <c r="F1191" s="10">
        <v>-7.39</v>
      </c>
      <c r="G1191" s="44" t="s">
        <v>335</v>
      </c>
      <c r="H1191" s="62"/>
    </row>
    <row r="1192" ht="15.75" hidden="1" customHeight="1">
      <c r="A1192" s="122">
        <v>45519.0</v>
      </c>
      <c r="B1192" s="129" t="s">
        <v>819</v>
      </c>
      <c r="C1192" s="130" t="s">
        <v>1282</v>
      </c>
      <c r="D1192" s="46" t="s">
        <v>73</v>
      </c>
      <c r="E1192" s="132" t="s">
        <v>26</v>
      </c>
      <c r="F1192" s="10">
        <v>-110.74</v>
      </c>
      <c r="G1192" s="44" t="s">
        <v>335</v>
      </c>
      <c r="H1192" s="62"/>
    </row>
    <row r="1193" ht="15.75" hidden="1" customHeight="1">
      <c r="A1193" s="122">
        <v>45519.0</v>
      </c>
      <c r="B1193" s="129" t="s">
        <v>819</v>
      </c>
      <c r="C1193" s="130" t="s">
        <v>1282</v>
      </c>
      <c r="D1193" s="46" t="s">
        <v>73</v>
      </c>
      <c r="E1193" s="132" t="s">
        <v>26</v>
      </c>
      <c r="F1193" s="10">
        <v>-110.74</v>
      </c>
      <c r="G1193" s="44" t="s">
        <v>335</v>
      </c>
      <c r="H1193" s="62"/>
    </row>
    <row r="1194" ht="15.75" hidden="1" customHeight="1">
      <c r="A1194" s="122">
        <v>45519.0</v>
      </c>
      <c r="B1194" s="129" t="s">
        <v>819</v>
      </c>
      <c r="C1194" s="130" t="s">
        <v>1282</v>
      </c>
      <c r="D1194" s="46" t="s">
        <v>73</v>
      </c>
      <c r="E1194" s="132" t="s">
        <v>26</v>
      </c>
      <c r="F1194" s="10">
        <v>-44.29</v>
      </c>
      <c r="G1194" s="44" t="s">
        <v>335</v>
      </c>
      <c r="H1194" s="62"/>
    </row>
    <row r="1195" ht="15.75" hidden="1" customHeight="1">
      <c r="A1195" s="122">
        <v>45519.0</v>
      </c>
      <c r="B1195" s="129" t="s">
        <v>819</v>
      </c>
      <c r="C1195" s="130" t="s">
        <v>1283</v>
      </c>
      <c r="D1195" s="46" t="s">
        <v>73</v>
      </c>
      <c r="E1195" s="132" t="s">
        <v>26</v>
      </c>
      <c r="F1195" s="6">
        <v>-138.82</v>
      </c>
      <c r="G1195" s="44" t="s">
        <v>335</v>
      </c>
      <c r="H1195" s="62"/>
    </row>
    <row r="1196" ht="15.75" hidden="1" customHeight="1">
      <c r="A1196" s="122">
        <v>45519.0</v>
      </c>
      <c r="B1196" s="129" t="s">
        <v>819</v>
      </c>
      <c r="C1196" s="130" t="s">
        <v>1148</v>
      </c>
      <c r="D1196" s="46" t="s">
        <v>73</v>
      </c>
      <c r="E1196" s="132" t="s">
        <v>26</v>
      </c>
      <c r="F1196" s="6">
        <v>-7.0</v>
      </c>
      <c r="G1196" s="44" t="s">
        <v>335</v>
      </c>
      <c r="H1196" s="62"/>
    </row>
    <row r="1197" ht="15.75" hidden="1" customHeight="1">
      <c r="A1197" s="122">
        <v>45519.0</v>
      </c>
      <c r="B1197" s="129" t="s">
        <v>819</v>
      </c>
      <c r="C1197" s="130" t="s">
        <v>191</v>
      </c>
      <c r="D1197" s="46" t="s">
        <v>73</v>
      </c>
      <c r="E1197" s="132" t="s">
        <v>26</v>
      </c>
      <c r="F1197" s="6">
        <v>-4.9</v>
      </c>
      <c r="G1197" s="44" t="s">
        <v>335</v>
      </c>
      <c r="H1197" s="62"/>
    </row>
    <row r="1198" ht="15.75" hidden="1" customHeight="1">
      <c r="A1198" s="122">
        <v>45519.0</v>
      </c>
      <c r="B1198" s="129" t="s">
        <v>819</v>
      </c>
      <c r="C1198" s="130" t="s">
        <v>1284</v>
      </c>
      <c r="D1198" s="46" t="s">
        <v>73</v>
      </c>
      <c r="E1198" s="132" t="s">
        <v>26</v>
      </c>
      <c r="F1198" s="6">
        <v>-17.68</v>
      </c>
      <c r="G1198" s="44" t="s">
        <v>335</v>
      </c>
      <c r="H1198" s="62"/>
    </row>
    <row r="1199" ht="15.75" hidden="1" customHeight="1">
      <c r="A1199" s="122">
        <v>45519.0</v>
      </c>
      <c r="B1199" s="129" t="s">
        <v>819</v>
      </c>
      <c r="C1199" s="130" t="s">
        <v>1264</v>
      </c>
      <c r="D1199" s="46" t="s">
        <v>73</v>
      </c>
      <c r="E1199" s="132" t="s">
        <v>26</v>
      </c>
      <c r="F1199" s="6">
        <v>-8.25</v>
      </c>
      <c r="G1199" s="44" t="s">
        <v>335</v>
      </c>
      <c r="H1199" s="62"/>
    </row>
    <row r="1200" ht="15.75" hidden="1" customHeight="1">
      <c r="A1200" s="122">
        <v>45519.0</v>
      </c>
      <c r="B1200" s="129" t="s">
        <v>819</v>
      </c>
      <c r="C1200" s="130" t="s">
        <v>952</v>
      </c>
      <c r="D1200" s="46" t="s">
        <v>73</v>
      </c>
      <c r="E1200" s="132" t="s">
        <v>26</v>
      </c>
      <c r="F1200" s="6">
        <v>-51.98</v>
      </c>
      <c r="G1200" s="44" t="s">
        <v>335</v>
      </c>
      <c r="H1200" s="62"/>
    </row>
    <row r="1201" ht="15.75" hidden="1" customHeight="1">
      <c r="A1201" s="122">
        <v>45519.0</v>
      </c>
      <c r="B1201" s="129" t="s">
        <v>819</v>
      </c>
      <c r="C1201" s="130" t="s">
        <v>191</v>
      </c>
      <c r="D1201" s="46" t="s">
        <v>73</v>
      </c>
      <c r="E1201" s="132" t="s">
        <v>26</v>
      </c>
      <c r="F1201" s="6">
        <v>-5.7</v>
      </c>
      <c r="G1201" s="44" t="s">
        <v>335</v>
      </c>
      <c r="H1201" s="62"/>
    </row>
    <row r="1202" ht="15.75" hidden="1" customHeight="1">
      <c r="A1202" s="122">
        <v>45519.0</v>
      </c>
      <c r="B1202" s="129" t="s">
        <v>819</v>
      </c>
      <c r="C1202" s="130" t="s">
        <v>191</v>
      </c>
      <c r="D1202" s="46" t="s">
        <v>73</v>
      </c>
      <c r="E1202" s="132" t="s">
        <v>26</v>
      </c>
      <c r="F1202" s="6">
        <v>-9.4</v>
      </c>
      <c r="G1202" s="44" t="s">
        <v>335</v>
      </c>
      <c r="H1202" s="62"/>
    </row>
    <row r="1203" ht="15.75" hidden="1" customHeight="1">
      <c r="A1203" s="122">
        <v>45520.0</v>
      </c>
      <c r="B1203" s="129" t="s">
        <v>819</v>
      </c>
      <c r="C1203" s="130" t="s">
        <v>1153</v>
      </c>
      <c r="D1203" s="46" t="s">
        <v>73</v>
      </c>
      <c r="E1203" s="132" t="s">
        <v>26</v>
      </c>
      <c r="F1203" s="6">
        <v>-28.98</v>
      </c>
      <c r="G1203" s="44" t="s">
        <v>335</v>
      </c>
      <c r="H1203" s="62"/>
    </row>
    <row r="1204" ht="15.75" hidden="1" customHeight="1">
      <c r="A1204" s="122">
        <v>45520.0</v>
      </c>
      <c r="B1204" s="129" t="s">
        <v>819</v>
      </c>
      <c r="C1204" s="130" t="s">
        <v>1285</v>
      </c>
      <c r="D1204" s="46" t="s">
        <v>73</v>
      </c>
      <c r="E1204" s="132" t="s">
        <v>26</v>
      </c>
      <c r="F1204" s="6">
        <v>-4.95</v>
      </c>
      <c r="G1204" s="44" t="s">
        <v>335</v>
      </c>
      <c r="H1204" s="62"/>
    </row>
    <row r="1205" ht="15.75" hidden="1" customHeight="1">
      <c r="A1205" s="122">
        <v>45520.0</v>
      </c>
      <c r="B1205" s="129" t="s">
        <v>819</v>
      </c>
      <c r="C1205" s="130" t="s">
        <v>1264</v>
      </c>
      <c r="D1205" s="46" t="s">
        <v>73</v>
      </c>
      <c r="E1205" s="132" t="s">
        <v>26</v>
      </c>
      <c r="F1205" s="6">
        <v>-25.5</v>
      </c>
      <c r="G1205" s="44" t="s">
        <v>335</v>
      </c>
      <c r="H1205" s="62"/>
    </row>
    <row r="1206" ht="15.75" hidden="1" customHeight="1">
      <c r="A1206" s="122">
        <v>45520.0</v>
      </c>
      <c r="B1206" s="129" t="s">
        <v>819</v>
      </c>
      <c r="C1206" s="130" t="s">
        <v>191</v>
      </c>
      <c r="D1206" s="46" t="s">
        <v>73</v>
      </c>
      <c r="E1206" s="132" t="s">
        <v>26</v>
      </c>
      <c r="F1206" s="6">
        <v>-9.7</v>
      </c>
      <c r="G1206" s="44" t="s">
        <v>335</v>
      </c>
      <c r="H1206" s="62"/>
    </row>
    <row r="1207" ht="15.75" hidden="1" customHeight="1">
      <c r="A1207" s="122">
        <v>45521.0</v>
      </c>
      <c r="B1207" s="129" t="s">
        <v>819</v>
      </c>
      <c r="C1207" s="130" t="s">
        <v>1101</v>
      </c>
      <c r="D1207" s="46" t="s">
        <v>73</v>
      </c>
      <c r="E1207" s="132" t="s">
        <v>26</v>
      </c>
      <c r="F1207" s="6">
        <v>-27.97</v>
      </c>
      <c r="G1207" s="44" t="s">
        <v>335</v>
      </c>
      <c r="H1207" s="62"/>
    </row>
    <row r="1208" ht="15.75" hidden="1" customHeight="1">
      <c r="A1208" s="122">
        <v>45521.0</v>
      </c>
      <c r="B1208" s="129" t="s">
        <v>819</v>
      </c>
      <c r="C1208" s="130" t="s">
        <v>191</v>
      </c>
      <c r="D1208" s="46" t="s">
        <v>73</v>
      </c>
      <c r="E1208" s="132" t="s">
        <v>26</v>
      </c>
      <c r="F1208" s="6">
        <v>-6.2</v>
      </c>
      <c r="G1208" s="44" t="s">
        <v>335</v>
      </c>
      <c r="H1208" s="62"/>
    </row>
    <row r="1209" ht="15.75" hidden="1" customHeight="1">
      <c r="A1209" s="122">
        <v>45521.0</v>
      </c>
      <c r="B1209" s="129" t="s">
        <v>819</v>
      </c>
      <c r="C1209" s="130" t="s">
        <v>1281</v>
      </c>
      <c r="D1209" s="46" t="s">
        <v>73</v>
      </c>
      <c r="E1209" s="132" t="s">
        <v>26</v>
      </c>
      <c r="F1209" s="6">
        <v>-11.0</v>
      </c>
      <c r="G1209" s="44" t="s">
        <v>335</v>
      </c>
      <c r="H1209" s="62"/>
    </row>
    <row r="1210" ht="15.75" hidden="1" customHeight="1">
      <c r="A1210" s="122">
        <v>45522.0</v>
      </c>
      <c r="B1210" s="129" t="s">
        <v>819</v>
      </c>
      <c r="C1210" s="130" t="s">
        <v>1064</v>
      </c>
      <c r="D1210" s="46" t="s">
        <v>73</v>
      </c>
      <c r="E1210" s="132" t="s">
        <v>26</v>
      </c>
      <c r="F1210" s="6">
        <v>-4.0</v>
      </c>
      <c r="G1210" s="44" t="s">
        <v>335</v>
      </c>
      <c r="H1210" s="62"/>
    </row>
    <row r="1211" ht="15.75" hidden="1" customHeight="1">
      <c r="A1211" s="122">
        <v>45522.0</v>
      </c>
      <c r="B1211" s="129" t="s">
        <v>819</v>
      </c>
      <c r="C1211" s="130" t="s">
        <v>1260</v>
      </c>
      <c r="D1211" s="46" t="s">
        <v>73</v>
      </c>
      <c r="E1211" s="132" t="s">
        <v>26</v>
      </c>
      <c r="F1211" s="6">
        <v>-19.94</v>
      </c>
      <c r="G1211" s="44" t="s">
        <v>335</v>
      </c>
      <c r="H1211" s="62"/>
    </row>
    <row r="1212" ht="15.75" hidden="1" customHeight="1">
      <c r="A1212" s="122">
        <v>45523.0</v>
      </c>
      <c r="B1212" s="129" t="s">
        <v>819</v>
      </c>
      <c r="C1212" s="130" t="s">
        <v>1286</v>
      </c>
      <c r="D1212" s="46" t="s">
        <v>73</v>
      </c>
      <c r="E1212" s="132" t="s">
        <v>26</v>
      </c>
      <c r="F1212" s="33">
        <v>-63.99</v>
      </c>
      <c r="G1212" s="44" t="s">
        <v>335</v>
      </c>
      <c r="H1212" s="62"/>
    </row>
    <row r="1213" ht="15.75" hidden="1" customHeight="1">
      <c r="A1213" s="122">
        <v>45523.0</v>
      </c>
      <c r="B1213" s="129" t="s">
        <v>819</v>
      </c>
      <c r="C1213" s="130" t="s">
        <v>1287</v>
      </c>
      <c r="D1213" s="46" t="s">
        <v>73</v>
      </c>
      <c r="E1213" s="132" t="s">
        <v>26</v>
      </c>
      <c r="F1213" s="33">
        <v>-22.24</v>
      </c>
      <c r="G1213" s="44" t="s">
        <v>335</v>
      </c>
      <c r="H1213" s="62"/>
    </row>
    <row r="1214" ht="15.75" hidden="1" customHeight="1">
      <c r="A1214" s="122">
        <v>45524.0</v>
      </c>
      <c r="B1214" s="129" t="s">
        <v>819</v>
      </c>
      <c r="C1214" s="130" t="s">
        <v>1281</v>
      </c>
      <c r="D1214" s="46" t="s">
        <v>73</v>
      </c>
      <c r="E1214" s="132" t="s">
        <v>26</v>
      </c>
      <c r="F1214" s="33">
        <v>-12.0</v>
      </c>
      <c r="G1214" s="44" t="s">
        <v>335</v>
      </c>
      <c r="H1214" s="62"/>
    </row>
    <row r="1215" ht="15.75" hidden="1" customHeight="1">
      <c r="A1215" s="122">
        <v>45524.0</v>
      </c>
      <c r="B1215" s="129" t="s">
        <v>819</v>
      </c>
      <c r="C1215" s="130" t="s">
        <v>1064</v>
      </c>
      <c r="D1215" s="46" t="s">
        <v>73</v>
      </c>
      <c r="E1215" s="132" t="s">
        <v>26</v>
      </c>
      <c r="F1215" s="33">
        <v>-4.0</v>
      </c>
      <c r="G1215" s="44" t="s">
        <v>335</v>
      </c>
      <c r="H1215" s="62"/>
    </row>
    <row r="1216" ht="15.75" hidden="1" customHeight="1">
      <c r="A1216" s="122">
        <v>45524.0</v>
      </c>
      <c r="B1216" s="129" t="s">
        <v>819</v>
      </c>
      <c r="C1216" s="130" t="s">
        <v>1288</v>
      </c>
      <c r="D1216" s="46" t="s">
        <v>73</v>
      </c>
      <c r="E1216" s="132" t="s">
        <v>26</v>
      </c>
      <c r="F1216" s="33">
        <v>-15.0</v>
      </c>
      <c r="G1216" s="44" t="s">
        <v>335</v>
      </c>
      <c r="H1216" s="62"/>
    </row>
    <row r="1217" ht="15.75" hidden="1" customHeight="1">
      <c r="A1217" s="122">
        <v>45524.0</v>
      </c>
      <c r="B1217" s="129" t="s">
        <v>819</v>
      </c>
      <c r="C1217" s="130" t="s">
        <v>1181</v>
      </c>
      <c r="D1217" s="46" t="s">
        <v>73</v>
      </c>
      <c r="E1217" s="132" t="s">
        <v>26</v>
      </c>
      <c r="F1217" s="33">
        <v>-37.14</v>
      </c>
      <c r="G1217" s="44" t="s">
        <v>335</v>
      </c>
      <c r="H1217" s="62"/>
    </row>
    <row r="1218" ht="15.75" hidden="1" customHeight="1">
      <c r="A1218" s="122">
        <v>45524.0</v>
      </c>
      <c r="B1218" s="129" t="s">
        <v>819</v>
      </c>
      <c r="C1218" s="130" t="s">
        <v>1276</v>
      </c>
      <c r="D1218" s="46" t="s">
        <v>73</v>
      </c>
      <c r="E1218" s="132" t="s">
        <v>26</v>
      </c>
      <c r="F1218" s="33">
        <v>-45.89</v>
      </c>
      <c r="G1218" s="44" t="s">
        <v>335</v>
      </c>
      <c r="H1218" s="62"/>
    </row>
    <row r="1219" ht="15.75" hidden="1" customHeight="1">
      <c r="A1219" s="122">
        <v>45524.0</v>
      </c>
      <c r="B1219" s="129" t="s">
        <v>819</v>
      </c>
      <c r="C1219" s="130" t="s">
        <v>191</v>
      </c>
      <c r="D1219" s="46" t="s">
        <v>73</v>
      </c>
      <c r="E1219" s="132" t="s">
        <v>26</v>
      </c>
      <c r="F1219" s="33">
        <v>-4.9</v>
      </c>
      <c r="G1219" s="44" t="s">
        <v>335</v>
      </c>
      <c r="H1219" s="62"/>
    </row>
    <row r="1220" ht="15.75" hidden="1" customHeight="1">
      <c r="A1220" s="122">
        <v>45524.0</v>
      </c>
      <c r="B1220" s="129" t="s">
        <v>819</v>
      </c>
      <c r="C1220" s="130" t="s">
        <v>1289</v>
      </c>
      <c r="D1220" s="46" t="s">
        <v>73</v>
      </c>
      <c r="E1220" s="132" t="s">
        <v>26</v>
      </c>
      <c r="F1220" s="33">
        <v>-33.6</v>
      </c>
      <c r="G1220" s="44" t="s">
        <v>335</v>
      </c>
      <c r="H1220" s="62"/>
    </row>
    <row r="1221" ht="15.75" hidden="1" customHeight="1">
      <c r="A1221" s="122">
        <v>45524.0</v>
      </c>
      <c r="B1221" s="129" t="s">
        <v>819</v>
      </c>
      <c r="C1221" s="130" t="s">
        <v>191</v>
      </c>
      <c r="D1221" s="46" t="s">
        <v>73</v>
      </c>
      <c r="E1221" s="132" t="s">
        <v>26</v>
      </c>
      <c r="F1221" s="33">
        <v>-5.0</v>
      </c>
      <c r="G1221" s="44" t="s">
        <v>335</v>
      </c>
      <c r="H1221" s="62"/>
    </row>
    <row r="1222" ht="15.75" hidden="1" customHeight="1">
      <c r="A1222" s="122">
        <v>45524.0</v>
      </c>
      <c r="B1222" s="129" t="s">
        <v>819</v>
      </c>
      <c r="C1222" s="130" t="s">
        <v>952</v>
      </c>
      <c r="D1222" s="46" t="s">
        <v>73</v>
      </c>
      <c r="E1222" s="132" t="s">
        <v>26</v>
      </c>
      <c r="F1222" s="33">
        <v>-41.64</v>
      </c>
      <c r="G1222" s="44" t="s">
        <v>335</v>
      </c>
      <c r="H1222" s="62"/>
    </row>
    <row r="1223" ht="15.75" hidden="1" customHeight="1">
      <c r="A1223" s="122">
        <v>45524.0</v>
      </c>
      <c r="B1223" s="129" t="s">
        <v>819</v>
      </c>
      <c r="C1223" s="130" t="s">
        <v>1274</v>
      </c>
      <c r="D1223" s="46" t="s">
        <v>73</v>
      </c>
      <c r="E1223" s="132" t="s">
        <v>26</v>
      </c>
      <c r="F1223" s="33">
        <v>-57.13</v>
      </c>
      <c r="G1223" s="44" t="s">
        <v>335</v>
      </c>
      <c r="H1223" s="62"/>
    </row>
    <row r="1224" ht="15.75" hidden="1" customHeight="1">
      <c r="A1224" s="122">
        <v>45525.0</v>
      </c>
      <c r="B1224" s="129" t="s">
        <v>819</v>
      </c>
      <c r="C1224" s="130" t="s">
        <v>191</v>
      </c>
      <c r="D1224" s="46" t="s">
        <v>73</v>
      </c>
      <c r="E1224" s="132" t="s">
        <v>26</v>
      </c>
      <c r="F1224" s="33">
        <v>-4.9</v>
      </c>
      <c r="G1224" s="44" t="s">
        <v>335</v>
      </c>
      <c r="H1224" s="62"/>
    </row>
    <row r="1225" ht="15.75" hidden="1" customHeight="1">
      <c r="A1225" s="122">
        <v>45525.0</v>
      </c>
      <c r="B1225" s="129" t="s">
        <v>819</v>
      </c>
      <c r="C1225" s="130" t="s">
        <v>191</v>
      </c>
      <c r="D1225" s="46" t="s">
        <v>73</v>
      </c>
      <c r="E1225" s="132" t="s">
        <v>26</v>
      </c>
      <c r="F1225" s="33">
        <v>-4.9</v>
      </c>
      <c r="G1225" s="44" t="s">
        <v>335</v>
      </c>
      <c r="H1225" s="62"/>
    </row>
    <row r="1226" ht="15.75" hidden="1" customHeight="1">
      <c r="A1226" s="122">
        <v>45525.0</v>
      </c>
      <c r="B1226" s="129" t="s">
        <v>819</v>
      </c>
      <c r="C1226" s="130" t="s">
        <v>191</v>
      </c>
      <c r="D1226" s="46" t="s">
        <v>73</v>
      </c>
      <c r="E1226" s="132" t="s">
        <v>26</v>
      </c>
      <c r="F1226" s="33">
        <v>-11.6</v>
      </c>
      <c r="G1226" s="44" t="s">
        <v>335</v>
      </c>
      <c r="H1226" s="62"/>
    </row>
    <row r="1227" ht="15.75" hidden="1" customHeight="1">
      <c r="A1227" s="122">
        <v>45525.0</v>
      </c>
      <c r="B1227" s="129" t="s">
        <v>819</v>
      </c>
      <c r="C1227" s="130" t="s">
        <v>1264</v>
      </c>
      <c r="D1227" s="46" t="s">
        <v>73</v>
      </c>
      <c r="E1227" s="132" t="s">
        <v>26</v>
      </c>
      <c r="F1227" s="33">
        <v>-23.75</v>
      </c>
      <c r="G1227" s="44" t="s">
        <v>335</v>
      </c>
      <c r="H1227" s="62"/>
    </row>
    <row r="1228" ht="15.75" hidden="1" customHeight="1">
      <c r="A1228" s="122">
        <v>45525.0</v>
      </c>
      <c r="B1228" s="129" t="s">
        <v>819</v>
      </c>
      <c r="C1228" s="130" t="s">
        <v>1290</v>
      </c>
      <c r="D1228" s="46" t="s">
        <v>73</v>
      </c>
      <c r="E1228" s="132" t="s">
        <v>26</v>
      </c>
      <c r="F1228" s="33">
        <v>-39.99</v>
      </c>
      <c r="G1228" s="44" t="s">
        <v>335</v>
      </c>
      <c r="H1228" s="62"/>
    </row>
    <row r="1229" ht="15.75" hidden="1" customHeight="1">
      <c r="A1229" s="122">
        <v>45526.0</v>
      </c>
      <c r="B1229" s="129" t="s">
        <v>819</v>
      </c>
      <c r="C1229" s="130" t="s">
        <v>1039</v>
      </c>
      <c r="D1229" s="46" t="s">
        <v>73</v>
      </c>
      <c r="E1229" s="132" t="s">
        <v>26</v>
      </c>
      <c r="F1229" s="33">
        <v>-6.33</v>
      </c>
      <c r="G1229" s="44" t="s">
        <v>335</v>
      </c>
      <c r="H1229" s="62"/>
    </row>
    <row r="1230" ht="15.75" hidden="1" customHeight="1">
      <c r="A1230" s="122">
        <v>45527.0</v>
      </c>
      <c r="B1230" s="129" t="s">
        <v>819</v>
      </c>
      <c r="C1230" s="130" t="s">
        <v>1291</v>
      </c>
      <c r="D1230" s="46" t="s">
        <v>73</v>
      </c>
      <c r="E1230" s="132" t="s">
        <v>26</v>
      </c>
      <c r="F1230" s="33">
        <v>-18.41</v>
      </c>
      <c r="G1230" s="44" t="s">
        <v>335</v>
      </c>
      <c r="H1230" s="62"/>
    </row>
    <row r="1231" ht="15.75" hidden="1" customHeight="1">
      <c r="A1231" s="122">
        <v>45527.0</v>
      </c>
      <c r="B1231" s="129" t="s">
        <v>819</v>
      </c>
      <c r="C1231" s="130" t="s">
        <v>1292</v>
      </c>
      <c r="D1231" s="46" t="s">
        <v>73</v>
      </c>
      <c r="E1231" s="132" t="s">
        <v>26</v>
      </c>
      <c r="F1231" s="33">
        <v>-11.05</v>
      </c>
      <c r="G1231" s="44" t="s">
        <v>335</v>
      </c>
      <c r="H1231" s="62"/>
    </row>
    <row r="1232" ht="15.75" hidden="1" customHeight="1">
      <c r="A1232" s="122">
        <v>45527.0</v>
      </c>
      <c r="B1232" s="129" t="s">
        <v>819</v>
      </c>
      <c r="C1232" s="130" t="s">
        <v>1255</v>
      </c>
      <c r="D1232" s="46" t="s">
        <v>73</v>
      </c>
      <c r="E1232" s="132" t="s">
        <v>26</v>
      </c>
      <c r="F1232" s="33">
        <v>-16.0</v>
      </c>
      <c r="G1232" s="44" t="s">
        <v>335</v>
      </c>
      <c r="H1232" s="62"/>
    </row>
    <row r="1233" ht="15.75" hidden="1" customHeight="1">
      <c r="A1233" s="122">
        <v>45527.0</v>
      </c>
      <c r="B1233" s="129" t="s">
        <v>819</v>
      </c>
      <c r="C1233" s="130" t="s">
        <v>1255</v>
      </c>
      <c r="D1233" s="46" t="s">
        <v>73</v>
      </c>
      <c r="E1233" s="132" t="s">
        <v>26</v>
      </c>
      <c r="F1233" s="33">
        <v>-5.0</v>
      </c>
      <c r="G1233" s="44" t="s">
        <v>335</v>
      </c>
      <c r="H1233" s="62"/>
    </row>
    <row r="1234" ht="15.75" hidden="1" customHeight="1">
      <c r="A1234" s="122">
        <v>45528.0</v>
      </c>
      <c r="B1234" s="129" t="s">
        <v>819</v>
      </c>
      <c r="C1234" s="130" t="s">
        <v>1293</v>
      </c>
      <c r="D1234" s="46" t="s">
        <v>73</v>
      </c>
      <c r="E1234" s="132" t="s">
        <v>26</v>
      </c>
      <c r="F1234" s="33">
        <v>-12.0</v>
      </c>
      <c r="G1234" s="44" t="s">
        <v>335</v>
      </c>
      <c r="H1234" s="62"/>
    </row>
    <row r="1235" ht="15.75" hidden="1" customHeight="1">
      <c r="A1235" s="122">
        <v>45529.0</v>
      </c>
      <c r="B1235" s="129" t="s">
        <v>819</v>
      </c>
      <c r="C1235" s="130" t="s">
        <v>191</v>
      </c>
      <c r="D1235" s="46" t="s">
        <v>73</v>
      </c>
      <c r="E1235" s="132" t="s">
        <v>26</v>
      </c>
      <c r="F1235" s="33">
        <v>-5.7</v>
      </c>
      <c r="G1235" s="44" t="s">
        <v>335</v>
      </c>
      <c r="H1235" s="62"/>
    </row>
    <row r="1236" ht="15.75" hidden="1" customHeight="1">
      <c r="A1236" s="122">
        <v>45529.0</v>
      </c>
      <c r="B1236" s="129" t="s">
        <v>819</v>
      </c>
      <c r="C1236" s="130" t="s">
        <v>952</v>
      </c>
      <c r="D1236" s="46" t="s">
        <v>73</v>
      </c>
      <c r="E1236" s="132" t="s">
        <v>26</v>
      </c>
      <c r="F1236" s="33">
        <v>-10.0</v>
      </c>
      <c r="G1236" s="44" t="s">
        <v>335</v>
      </c>
      <c r="H1236" s="62"/>
    </row>
    <row r="1237" ht="15.75" hidden="1" customHeight="1">
      <c r="A1237" s="122">
        <v>45531.0</v>
      </c>
      <c r="B1237" s="129" t="s">
        <v>819</v>
      </c>
      <c r="C1237" s="130" t="s">
        <v>1203</v>
      </c>
      <c r="D1237" s="46" t="s">
        <v>73</v>
      </c>
      <c r="E1237" s="132" t="s">
        <v>26</v>
      </c>
      <c r="F1237" s="33">
        <v>-28.56</v>
      </c>
      <c r="G1237" s="44" t="s">
        <v>335</v>
      </c>
      <c r="H1237" s="62"/>
    </row>
    <row r="1238" ht="15.75" hidden="1" customHeight="1">
      <c r="A1238" s="122">
        <v>45531.0</v>
      </c>
      <c r="B1238" s="129" t="s">
        <v>819</v>
      </c>
      <c r="C1238" s="130" t="s">
        <v>1294</v>
      </c>
      <c r="D1238" s="46" t="s">
        <v>73</v>
      </c>
      <c r="E1238" s="132" t="s">
        <v>26</v>
      </c>
      <c r="F1238" s="33">
        <v>-55.0</v>
      </c>
      <c r="G1238" s="44" t="s">
        <v>335</v>
      </c>
      <c r="H1238" s="62"/>
    </row>
    <row r="1239" ht="15.75" hidden="1" customHeight="1">
      <c r="A1239" s="122">
        <v>45531.0</v>
      </c>
      <c r="B1239" s="129" t="s">
        <v>819</v>
      </c>
      <c r="C1239" s="130" t="s">
        <v>1295</v>
      </c>
      <c r="D1239" s="46" t="s">
        <v>73</v>
      </c>
      <c r="E1239" s="132" t="s">
        <v>26</v>
      </c>
      <c r="F1239" s="33">
        <v>-119.99</v>
      </c>
      <c r="G1239" s="44" t="s">
        <v>335</v>
      </c>
      <c r="H1239" s="62"/>
    </row>
    <row r="1240" ht="15.75" hidden="1" customHeight="1">
      <c r="A1240" s="122">
        <v>45533.0</v>
      </c>
      <c r="B1240" s="129" t="s">
        <v>819</v>
      </c>
      <c r="C1240" s="130" t="s">
        <v>1203</v>
      </c>
      <c r="D1240" s="46" t="s">
        <v>73</v>
      </c>
      <c r="E1240" s="132" t="s">
        <v>26</v>
      </c>
      <c r="F1240" s="33">
        <v>-11.42</v>
      </c>
      <c r="G1240" s="44" t="s">
        <v>335</v>
      </c>
      <c r="H1240" s="62"/>
    </row>
    <row r="1241" ht="15.75" hidden="1" customHeight="1">
      <c r="A1241" s="122">
        <v>45537.0</v>
      </c>
      <c r="B1241" s="129" t="s">
        <v>819</v>
      </c>
      <c r="C1241" s="130" t="s">
        <v>1185</v>
      </c>
      <c r="D1241" s="46" t="s">
        <v>73</v>
      </c>
      <c r="E1241" s="130" t="s">
        <v>26</v>
      </c>
      <c r="F1241" s="33">
        <v>-2.95</v>
      </c>
      <c r="G1241" s="44" t="s">
        <v>335</v>
      </c>
      <c r="H1241" s="62"/>
    </row>
    <row r="1242" ht="15.75" hidden="1" customHeight="1">
      <c r="A1242" s="122">
        <v>45538.0</v>
      </c>
      <c r="B1242" s="129" t="s">
        <v>819</v>
      </c>
      <c r="C1242" s="130" t="s">
        <v>1296</v>
      </c>
      <c r="D1242" s="130" t="s">
        <v>78</v>
      </c>
      <c r="E1242" s="130" t="s">
        <v>28</v>
      </c>
      <c r="F1242" s="33">
        <v>-66.28</v>
      </c>
      <c r="G1242" s="44" t="s">
        <v>335</v>
      </c>
      <c r="H1242" s="62"/>
    </row>
    <row r="1243" ht="15.75" hidden="1" customHeight="1">
      <c r="A1243" s="122">
        <v>45538.0</v>
      </c>
      <c r="B1243" s="129" t="s">
        <v>819</v>
      </c>
      <c r="C1243" s="130" t="s">
        <v>1297</v>
      </c>
      <c r="D1243" s="46" t="s">
        <v>73</v>
      </c>
      <c r="E1243" s="130" t="s">
        <v>26</v>
      </c>
      <c r="F1243" s="33">
        <v>-27.45</v>
      </c>
      <c r="G1243" s="44" t="s">
        <v>335</v>
      </c>
      <c r="H1243" s="62"/>
    </row>
    <row r="1244" ht="15.75" hidden="1" customHeight="1">
      <c r="A1244" s="122">
        <v>45538.0</v>
      </c>
      <c r="B1244" s="129" t="s">
        <v>819</v>
      </c>
      <c r="C1244" s="130" t="s">
        <v>1298</v>
      </c>
      <c r="D1244" s="46" t="s">
        <v>73</v>
      </c>
      <c r="E1244" s="130" t="s">
        <v>26</v>
      </c>
      <c r="F1244" s="33">
        <v>-53.12</v>
      </c>
      <c r="G1244" s="44" t="s">
        <v>335</v>
      </c>
      <c r="H1244" s="62"/>
    </row>
    <row r="1245" ht="15.75" hidden="1" customHeight="1">
      <c r="A1245" s="76">
        <v>45546.0</v>
      </c>
      <c r="B1245" s="129" t="s">
        <v>819</v>
      </c>
      <c r="C1245" s="129" t="s">
        <v>15</v>
      </c>
      <c r="D1245" s="130" t="s">
        <v>51</v>
      </c>
      <c r="E1245" s="109" t="s">
        <v>17</v>
      </c>
      <c r="F1245" s="32">
        <v>350.0</v>
      </c>
      <c r="G1245" s="44" t="s">
        <v>335</v>
      </c>
      <c r="H1245" s="62"/>
    </row>
    <row r="1246" ht="15.75" hidden="1" customHeight="1">
      <c r="A1246" s="76">
        <v>45547.0</v>
      </c>
      <c r="B1246" s="129" t="s">
        <v>819</v>
      </c>
      <c r="C1246" s="129" t="s">
        <v>15</v>
      </c>
      <c r="D1246" s="130" t="s">
        <v>51</v>
      </c>
      <c r="E1246" s="109" t="s">
        <v>17</v>
      </c>
      <c r="F1246" s="32">
        <v>1779.8</v>
      </c>
      <c r="G1246" s="44" t="s">
        <v>335</v>
      </c>
      <c r="H1246" s="62"/>
    </row>
    <row r="1247" ht="15.75" hidden="1" customHeight="1">
      <c r="A1247" s="25">
        <v>45548.0</v>
      </c>
      <c r="B1247" s="129" t="s">
        <v>819</v>
      </c>
      <c r="C1247" s="129" t="s">
        <v>15</v>
      </c>
      <c r="D1247" s="129" t="s">
        <v>16</v>
      </c>
      <c r="E1247" s="109" t="s">
        <v>17</v>
      </c>
      <c r="F1247" s="103">
        <f> SUM( INDIRECT("$G"&amp;MATCH($G1247, $G$1:$G1794, 0)) : INDIRECT("$F"&amp;ROW() - 1) ) * -1</f>
        <v>725.76</v>
      </c>
      <c r="G1247" s="50" t="s">
        <v>335</v>
      </c>
      <c r="H1247" s="64"/>
    </row>
    <row r="1248" ht="15.75" hidden="1" customHeight="1">
      <c r="A1248" s="15"/>
      <c r="B1248" s="15"/>
      <c r="C1248" s="15"/>
      <c r="D1248" s="15"/>
      <c r="E1248" s="15"/>
      <c r="F1248" s="15"/>
      <c r="G1248" s="15"/>
    </row>
    <row r="1249" ht="15.75" hidden="1" customHeight="1">
      <c r="A1249" s="16"/>
      <c r="B1249" s="16"/>
      <c r="C1249" s="16"/>
      <c r="D1249" s="16"/>
      <c r="E1249" s="16"/>
      <c r="F1249" s="16"/>
      <c r="G1249" s="16"/>
    </row>
    <row r="1250" ht="15.75" hidden="1" customHeight="1">
      <c r="A1250" s="17"/>
      <c r="B1250" s="17"/>
      <c r="C1250" s="17"/>
      <c r="D1250" s="17"/>
      <c r="E1250" s="17"/>
      <c r="F1250" s="17"/>
      <c r="G1250" s="17"/>
    </row>
    <row r="1251" ht="15.75" hidden="1" customHeight="1">
      <c r="A1251" s="122">
        <v>45541.0</v>
      </c>
      <c r="B1251" s="129" t="s">
        <v>819</v>
      </c>
      <c r="C1251" s="130" t="s">
        <v>1201</v>
      </c>
      <c r="D1251" s="46" t="s">
        <v>73</v>
      </c>
      <c r="E1251" s="130" t="s">
        <v>26</v>
      </c>
      <c r="F1251" s="33">
        <v>-51.41</v>
      </c>
      <c r="G1251" s="44" t="s">
        <v>339</v>
      </c>
      <c r="H1251" s="131" t="s">
        <v>107</v>
      </c>
    </row>
    <row r="1252" ht="15.75" hidden="1" customHeight="1">
      <c r="A1252" s="122">
        <v>45541.0</v>
      </c>
      <c r="B1252" s="129" t="s">
        <v>819</v>
      </c>
      <c r="C1252" s="130" t="s">
        <v>977</v>
      </c>
      <c r="D1252" s="46" t="s">
        <v>73</v>
      </c>
      <c r="E1252" s="130" t="s">
        <v>26</v>
      </c>
      <c r="F1252" s="33">
        <v>-99.45</v>
      </c>
      <c r="G1252" s="44" t="s">
        <v>339</v>
      </c>
      <c r="H1252" s="62"/>
    </row>
    <row r="1253" ht="15.75" hidden="1" customHeight="1">
      <c r="A1253" s="122">
        <v>45541.0</v>
      </c>
      <c r="B1253" s="129" t="s">
        <v>819</v>
      </c>
      <c r="C1253" s="130" t="s">
        <v>1276</v>
      </c>
      <c r="D1253" s="46" t="s">
        <v>73</v>
      </c>
      <c r="E1253" s="130" t="s">
        <v>26</v>
      </c>
      <c r="F1253" s="33">
        <v>-88.84</v>
      </c>
      <c r="G1253" s="44" t="s">
        <v>339</v>
      </c>
      <c r="H1253" s="62"/>
    </row>
    <row r="1254" ht="15.75" hidden="1" customHeight="1">
      <c r="A1254" s="122">
        <v>45544.0</v>
      </c>
      <c r="B1254" s="129" t="s">
        <v>819</v>
      </c>
      <c r="C1254" s="130" t="s">
        <v>1007</v>
      </c>
      <c r="D1254" s="46" t="s">
        <v>73</v>
      </c>
      <c r="E1254" s="130" t="s">
        <v>26</v>
      </c>
      <c r="F1254" s="33">
        <v>-104.72</v>
      </c>
      <c r="G1254" s="44" t="s">
        <v>339</v>
      </c>
      <c r="H1254" s="62"/>
    </row>
    <row r="1255" ht="15.75" hidden="1" customHeight="1">
      <c r="A1255" s="122">
        <v>45544.0</v>
      </c>
      <c r="B1255" s="129" t="s">
        <v>819</v>
      </c>
      <c r="C1255" s="130" t="s">
        <v>1299</v>
      </c>
      <c r="D1255" s="46" t="s">
        <v>73</v>
      </c>
      <c r="E1255" s="130" t="s">
        <v>26</v>
      </c>
      <c r="F1255" s="33">
        <v>-38.3</v>
      </c>
      <c r="G1255" s="44" t="s">
        <v>339</v>
      </c>
      <c r="H1255" s="62"/>
    </row>
    <row r="1256" ht="15.75" hidden="1" customHeight="1">
      <c r="A1256" s="122">
        <v>45544.0</v>
      </c>
      <c r="B1256" s="129" t="s">
        <v>819</v>
      </c>
      <c r="C1256" s="130" t="s">
        <v>977</v>
      </c>
      <c r="D1256" s="46" t="s">
        <v>73</v>
      </c>
      <c r="E1256" s="130" t="s">
        <v>26</v>
      </c>
      <c r="F1256" s="33">
        <v>-72.26</v>
      </c>
      <c r="G1256" s="44" t="s">
        <v>339</v>
      </c>
      <c r="H1256" s="62"/>
    </row>
    <row r="1257" ht="15.75" hidden="1" customHeight="1">
      <c r="A1257" s="122">
        <v>45544.0</v>
      </c>
      <c r="B1257" s="129" t="s">
        <v>819</v>
      </c>
      <c r="C1257" s="130" t="s">
        <v>1300</v>
      </c>
      <c r="D1257" s="46" t="s">
        <v>73</v>
      </c>
      <c r="E1257" s="130" t="s">
        <v>26</v>
      </c>
      <c r="F1257" s="33">
        <v>-39.98</v>
      </c>
      <c r="G1257" s="44" t="s">
        <v>339</v>
      </c>
      <c r="H1257" s="62"/>
    </row>
    <row r="1258" ht="15.75" hidden="1" customHeight="1">
      <c r="A1258" s="122">
        <v>45544.0</v>
      </c>
      <c r="B1258" s="129" t="s">
        <v>819</v>
      </c>
      <c r="C1258" s="130" t="s">
        <v>1291</v>
      </c>
      <c r="D1258" s="46" t="s">
        <v>73</v>
      </c>
      <c r="E1258" s="130" t="s">
        <v>26</v>
      </c>
      <c r="F1258" s="33">
        <v>-25.0</v>
      </c>
      <c r="G1258" s="44" t="s">
        <v>339</v>
      </c>
      <c r="H1258" s="62"/>
    </row>
    <row r="1259" ht="15.75" hidden="1" customHeight="1">
      <c r="A1259" s="122">
        <v>45544.0</v>
      </c>
      <c r="B1259" s="129" t="s">
        <v>819</v>
      </c>
      <c r="C1259" s="130" t="s">
        <v>1185</v>
      </c>
      <c r="D1259" s="46" t="s">
        <v>73</v>
      </c>
      <c r="E1259" s="130" t="s">
        <v>26</v>
      </c>
      <c r="F1259" s="33">
        <v>-23.21</v>
      </c>
      <c r="G1259" s="44" t="s">
        <v>339</v>
      </c>
      <c r="H1259" s="62"/>
    </row>
    <row r="1260" ht="15.75" hidden="1" customHeight="1">
      <c r="A1260" s="122">
        <v>45545.0</v>
      </c>
      <c r="B1260" s="129" t="s">
        <v>819</v>
      </c>
      <c r="C1260" s="33" t="s">
        <v>1301</v>
      </c>
      <c r="D1260" s="46" t="s">
        <v>73</v>
      </c>
      <c r="E1260" s="48" t="s">
        <v>26</v>
      </c>
      <c r="F1260" s="10">
        <v>-16.46</v>
      </c>
      <c r="G1260" s="44" t="s">
        <v>339</v>
      </c>
      <c r="H1260" s="62"/>
    </row>
    <row r="1261" ht="15.75" hidden="1" customHeight="1">
      <c r="A1261" s="122">
        <v>45545.0</v>
      </c>
      <c r="B1261" s="129" t="s">
        <v>819</v>
      </c>
      <c r="C1261" s="33" t="s">
        <v>1302</v>
      </c>
      <c r="D1261" s="46" t="s">
        <v>73</v>
      </c>
      <c r="E1261" s="48" t="s">
        <v>26</v>
      </c>
      <c r="F1261" s="10">
        <v>-33.56</v>
      </c>
      <c r="G1261" s="44" t="s">
        <v>339</v>
      </c>
      <c r="H1261" s="62"/>
    </row>
    <row r="1262" ht="15.75" hidden="1" customHeight="1">
      <c r="A1262" s="122">
        <v>45545.0</v>
      </c>
      <c r="B1262" s="129" t="s">
        <v>819</v>
      </c>
      <c r="C1262" s="33" t="s">
        <v>1303</v>
      </c>
      <c r="D1262" s="46" t="s">
        <v>73</v>
      </c>
      <c r="E1262" s="48" t="s">
        <v>26</v>
      </c>
      <c r="F1262" s="10">
        <v>-28.56</v>
      </c>
      <c r="G1262" s="44" t="s">
        <v>339</v>
      </c>
      <c r="H1262" s="62"/>
    </row>
    <row r="1263" ht="15.75" hidden="1" customHeight="1">
      <c r="A1263" s="122">
        <v>45545.0</v>
      </c>
      <c r="B1263" s="129" t="s">
        <v>819</v>
      </c>
      <c r="C1263" s="33" t="s">
        <v>1293</v>
      </c>
      <c r="D1263" s="46" t="s">
        <v>73</v>
      </c>
      <c r="E1263" s="48" t="s">
        <v>26</v>
      </c>
      <c r="F1263" s="10">
        <v>-10.0</v>
      </c>
      <c r="G1263" s="44" t="s">
        <v>339</v>
      </c>
      <c r="H1263" s="62"/>
    </row>
    <row r="1264" ht="15.75" hidden="1" customHeight="1">
      <c r="A1264" s="122">
        <v>45546.0</v>
      </c>
      <c r="B1264" s="129" t="s">
        <v>819</v>
      </c>
      <c r="C1264" s="33" t="s">
        <v>1255</v>
      </c>
      <c r="D1264" s="46" t="s">
        <v>73</v>
      </c>
      <c r="E1264" s="48" t="s">
        <v>26</v>
      </c>
      <c r="F1264" s="10">
        <v>-2.0</v>
      </c>
      <c r="G1264" s="44" t="s">
        <v>339</v>
      </c>
      <c r="H1264" s="62"/>
    </row>
    <row r="1265" ht="15.75" hidden="1" customHeight="1">
      <c r="A1265" s="122">
        <v>45546.0</v>
      </c>
      <c r="B1265" s="129" t="s">
        <v>819</v>
      </c>
      <c r="C1265" s="130" t="s">
        <v>950</v>
      </c>
      <c r="D1265" s="46" t="s">
        <v>73</v>
      </c>
      <c r="E1265" s="48" t="s">
        <v>26</v>
      </c>
      <c r="F1265" s="102">
        <v>-16.0</v>
      </c>
      <c r="G1265" s="44" t="s">
        <v>339</v>
      </c>
      <c r="H1265" s="62"/>
    </row>
    <row r="1266" ht="15.75" hidden="1" customHeight="1">
      <c r="A1266" s="122">
        <v>45547.0</v>
      </c>
      <c r="B1266" s="129" t="s">
        <v>819</v>
      </c>
      <c r="C1266" s="129" t="s">
        <v>846</v>
      </c>
      <c r="D1266" s="129" t="s">
        <v>78</v>
      </c>
      <c r="E1266" s="130" t="s">
        <v>10</v>
      </c>
      <c r="F1266" s="102">
        <v>-28.96</v>
      </c>
      <c r="G1266" s="44" t="s">
        <v>339</v>
      </c>
      <c r="H1266" s="62"/>
    </row>
    <row r="1267" ht="15.75" hidden="1" customHeight="1">
      <c r="A1267" s="122">
        <v>45547.0</v>
      </c>
      <c r="B1267" s="129" t="s">
        <v>819</v>
      </c>
      <c r="C1267" s="130" t="s">
        <v>342</v>
      </c>
      <c r="D1267" s="46" t="s">
        <v>73</v>
      </c>
      <c r="E1267" s="130" t="s">
        <v>26</v>
      </c>
      <c r="F1267" s="6">
        <v>-67.43</v>
      </c>
      <c r="G1267" s="44" t="s">
        <v>339</v>
      </c>
      <c r="H1267" s="62"/>
    </row>
    <row r="1268" ht="15.75" hidden="1" customHeight="1">
      <c r="A1268" s="122">
        <v>45547.0</v>
      </c>
      <c r="B1268" s="129" t="s">
        <v>819</v>
      </c>
      <c r="C1268" s="130" t="s">
        <v>1304</v>
      </c>
      <c r="D1268" s="46" t="s">
        <v>73</v>
      </c>
      <c r="E1268" s="130" t="s">
        <v>26</v>
      </c>
      <c r="F1268" s="6">
        <v>-50.66</v>
      </c>
      <c r="G1268" s="44" t="s">
        <v>339</v>
      </c>
      <c r="H1268" s="62"/>
    </row>
    <row r="1269" ht="15.75" hidden="1" customHeight="1">
      <c r="A1269" s="122">
        <v>45547.0</v>
      </c>
      <c r="B1269" s="129" t="s">
        <v>819</v>
      </c>
      <c r="C1269" s="130" t="s">
        <v>1266</v>
      </c>
      <c r="D1269" s="46" t="s">
        <v>73</v>
      </c>
      <c r="E1269" s="130" t="s">
        <v>26</v>
      </c>
      <c r="F1269" s="6">
        <v>-31.65</v>
      </c>
      <c r="G1269" s="44" t="s">
        <v>339</v>
      </c>
      <c r="H1269" s="62"/>
    </row>
    <row r="1270" ht="15.75" hidden="1" customHeight="1">
      <c r="A1270" s="122">
        <v>45547.0</v>
      </c>
      <c r="B1270" s="129" t="s">
        <v>819</v>
      </c>
      <c r="C1270" s="130" t="s">
        <v>1266</v>
      </c>
      <c r="D1270" s="46" t="s">
        <v>73</v>
      </c>
      <c r="E1270" s="130" t="s">
        <v>26</v>
      </c>
      <c r="F1270" s="6">
        <v>-12.66</v>
      </c>
      <c r="G1270" s="44" t="s">
        <v>339</v>
      </c>
      <c r="H1270" s="62"/>
    </row>
    <row r="1271" ht="15.75" hidden="1" customHeight="1">
      <c r="A1271" s="122">
        <v>45547.0</v>
      </c>
      <c r="B1271" s="129" t="s">
        <v>819</v>
      </c>
      <c r="C1271" s="130" t="s">
        <v>1305</v>
      </c>
      <c r="D1271" s="46" t="s">
        <v>73</v>
      </c>
      <c r="E1271" s="130" t="s">
        <v>26</v>
      </c>
      <c r="F1271" s="6">
        <v>-123.13</v>
      </c>
      <c r="G1271" s="44" t="s">
        <v>339</v>
      </c>
      <c r="H1271" s="62"/>
    </row>
    <row r="1272" ht="15.75" hidden="1" customHeight="1">
      <c r="A1272" s="122">
        <v>45547.0</v>
      </c>
      <c r="B1272" s="129" t="s">
        <v>819</v>
      </c>
      <c r="C1272" s="130" t="s">
        <v>605</v>
      </c>
      <c r="D1272" s="46" t="s">
        <v>73</v>
      </c>
      <c r="E1272" s="130" t="s">
        <v>26</v>
      </c>
      <c r="F1272" s="6">
        <v>-29.47</v>
      </c>
      <c r="G1272" s="44" t="s">
        <v>339</v>
      </c>
      <c r="H1272" s="62"/>
    </row>
    <row r="1273" ht="15.75" hidden="1" customHeight="1">
      <c r="A1273" s="122">
        <v>45547.0</v>
      </c>
      <c r="B1273" s="129" t="s">
        <v>819</v>
      </c>
      <c r="C1273" s="130" t="s">
        <v>1065</v>
      </c>
      <c r="D1273" s="46" t="s">
        <v>73</v>
      </c>
      <c r="E1273" s="130" t="s">
        <v>26</v>
      </c>
      <c r="F1273" s="6">
        <v>-27.5</v>
      </c>
      <c r="G1273" s="44" t="s">
        <v>339</v>
      </c>
      <c r="H1273" s="62"/>
    </row>
    <row r="1274" ht="15.75" hidden="1" customHeight="1">
      <c r="A1274" s="122">
        <v>45547.0</v>
      </c>
      <c r="B1274" s="129" t="s">
        <v>819</v>
      </c>
      <c r="C1274" s="130" t="s">
        <v>1306</v>
      </c>
      <c r="D1274" s="46" t="s">
        <v>73</v>
      </c>
      <c r="E1274" s="130" t="s">
        <v>26</v>
      </c>
      <c r="F1274" s="6">
        <v>-10.0</v>
      </c>
      <c r="G1274" s="44" t="s">
        <v>339</v>
      </c>
      <c r="H1274" s="62"/>
    </row>
    <row r="1275" ht="15.75" hidden="1" customHeight="1">
      <c r="A1275" s="122">
        <v>45547.0</v>
      </c>
      <c r="B1275" s="129" t="s">
        <v>819</v>
      </c>
      <c r="C1275" s="130" t="s">
        <v>1255</v>
      </c>
      <c r="D1275" s="46" t="s">
        <v>73</v>
      </c>
      <c r="E1275" s="130" t="s">
        <v>26</v>
      </c>
      <c r="F1275" s="6">
        <v>-16.0</v>
      </c>
      <c r="G1275" s="44" t="s">
        <v>339</v>
      </c>
      <c r="H1275" s="62"/>
    </row>
    <row r="1276" ht="15.75" hidden="1" customHeight="1">
      <c r="A1276" s="122">
        <v>45547.0</v>
      </c>
      <c r="B1276" s="129" t="s">
        <v>819</v>
      </c>
      <c r="C1276" s="130" t="s">
        <v>1255</v>
      </c>
      <c r="D1276" s="46" t="s">
        <v>73</v>
      </c>
      <c r="E1276" s="130" t="s">
        <v>26</v>
      </c>
      <c r="F1276" s="6">
        <v>-4.0</v>
      </c>
      <c r="G1276" s="44" t="s">
        <v>339</v>
      </c>
      <c r="H1276" s="62"/>
    </row>
    <row r="1277" ht="15.75" hidden="1" customHeight="1">
      <c r="A1277" s="122">
        <v>45547.0</v>
      </c>
      <c r="B1277" s="129" t="s">
        <v>819</v>
      </c>
      <c r="C1277" s="130" t="s">
        <v>1307</v>
      </c>
      <c r="D1277" s="46" t="s">
        <v>73</v>
      </c>
      <c r="E1277" s="130" t="s">
        <v>26</v>
      </c>
      <c r="F1277" s="6">
        <v>-30.85</v>
      </c>
      <c r="G1277" s="44" t="s">
        <v>339</v>
      </c>
      <c r="H1277" s="62"/>
    </row>
    <row r="1278" ht="15.75" hidden="1" customHeight="1">
      <c r="A1278" s="122">
        <v>45547.0</v>
      </c>
      <c r="B1278" s="129" t="s">
        <v>819</v>
      </c>
      <c r="C1278" s="130" t="s">
        <v>1308</v>
      </c>
      <c r="D1278" s="46" t="s">
        <v>73</v>
      </c>
      <c r="E1278" s="130" t="s">
        <v>26</v>
      </c>
      <c r="F1278" s="6">
        <v>-12.66</v>
      </c>
      <c r="G1278" s="44" t="s">
        <v>339</v>
      </c>
      <c r="H1278" s="62"/>
    </row>
    <row r="1279" ht="15.75" hidden="1" customHeight="1">
      <c r="A1279" s="122">
        <v>45548.0</v>
      </c>
      <c r="B1279" s="129" t="s">
        <v>819</v>
      </c>
      <c r="C1279" s="130" t="s">
        <v>1185</v>
      </c>
      <c r="D1279" s="46" t="s">
        <v>73</v>
      </c>
      <c r="E1279" s="130" t="s">
        <v>26</v>
      </c>
      <c r="F1279" s="6">
        <v>-15.82</v>
      </c>
      <c r="G1279" s="44" t="s">
        <v>339</v>
      </c>
      <c r="H1279" s="62"/>
    </row>
    <row r="1280" ht="15.75" hidden="1" customHeight="1">
      <c r="A1280" s="122">
        <v>45548.0</v>
      </c>
      <c r="B1280" s="129" t="s">
        <v>819</v>
      </c>
      <c r="C1280" s="130" t="s">
        <v>1309</v>
      </c>
      <c r="D1280" s="46" t="s">
        <v>73</v>
      </c>
      <c r="E1280" s="130" t="s">
        <v>26</v>
      </c>
      <c r="F1280" s="6">
        <v>-64.83</v>
      </c>
      <c r="G1280" s="44" t="s">
        <v>339</v>
      </c>
      <c r="H1280" s="62"/>
    </row>
    <row r="1281" ht="15.75" hidden="1" customHeight="1">
      <c r="A1281" s="122">
        <v>45548.0</v>
      </c>
      <c r="B1281" s="129" t="s">
        <v>819</v>
      </c>
      <c r="C1281" s="130" t="s">
        <v>1186</v>
      </c>
      <c r="D1281" s="46" t="s">
        <v>73</v>
      </c>
      <c r="E1281" s="130" t="s">
        <v>26</v>
      </c>
      <c r="F1281" s="6">
        <v>-34.28</v>
      </c>
      <c r="G1281" s="44" t="s">
        <v>339</v>
      </c>
      <c r="H1281" s="62"/>
    </row>
    <row r="1282" ht="15.75" hidden="1" customHeight="1">
      <c r="A1282" s="122">
        <v>45548.0</v>
      </c>
      <c r="B1282" s="129" t="s">
        <v>819</v>
      </c>
      <c r="C1282" s="130" t="s">
        <v>1310</v>
      </c>
      <c r="D1282" s="46" t="s">
        <v>73</v>
      </c>
      <c r="E1282" s="130" t="s">
        <v>26</v>
      </c>
      <c r="F1282" s="6">
        <v>-27.49</v>
      </c>
      <c r="G1282" s="44" t="s">
        <v>339</v>
      </c>
      <c r="H1282" s="62"/>
    </row>
    <row r="1283" ht="15.75" hidden="1" customHeight="1">
      <c r="A1283" s="122">
        <v>45548.0</v>
      </c>
      <c r="B1283" s="129" t="s">
        <v>819</v>
      </c>
      <c r="C1283" s="130" t="s">
        <v>1260</v>
      </c>
      <c r="D1283" s="46" t="s">
        <v>73</v>
      </c>
      <c r="E1283" s="130" t="s">
        <v>26</v>
      </c>
      <c r="F1283" s="10">
        <v>-31.18</v>
      </c>
      <c r="G1283" s="44" t="s">
        <v>339</v>
      </c>
      <c r="H1283" s="62"/>
    </row>
    <row r="1284" ht="15.75" hidden="1" customHeight="1">
      <c r="A1284" s="122">
        <v>45549.0</v>
      </c>
      <c r="B1284" s="129" t="s">
        <v>819</v>
      </c>
      <c r="C1284" s="130" t="s">
        <v>344</v>
      </c>
      <c r="D1284" s="46" t="s">
        <v>73</v>
      </c>
      <c r="E1284" s="130" t="s">
        <v>26</v>
      </c>
      <c r="F1284" s="10">
        <v>-76.89</v>
      </c>
      <c r="G1284" s="44" t="s">
        <v>339</v>
      </c>
      <c r="H1284" s="62"/>
    </row>
    <row r="1285" ht="15.75" hidden="1" customHeight="1">
      <c r="A1285" s="122">
        <v>45549.0</v>
      </c>
      <c r="B1285" s="129" t="s">
        <v>819</v>
      </c>
      <c r="C1285" s="130" t="s">
        <v>1311</v>
      </c>
      <c r="D1285" s="46" t="s">
        <v>73</v>
      </c>
      <c r="E1285" s="130" t="s">
        <v>26</v>
      </c>
      <c r="F1285" s="10">
        <v>-70.48</v>
      </c>
      <c r="G1285" s="44" t="s">
        <v>339</v>
      </c>
      <c r="H1285" s="62"/>
    </row>
    <row r="1286" ht="15.75" hidden="1" customHeight="1">
      <c r="A1286" s="122">
        <v>45549.0</v>
      </c>
      <c r="B1286" s="129" t="s">
        <v>819</v>
      </c>
      <c r="C1286" s="130" t="s">
        <v>1312</v>
      </c>
      <c r="D1286" s="46" t="s">
        <v>73</v>
      </c>
      <c r="E1286" s="130" t="s">
        <v>26</v>
      </c>
      <c r="F1286" s="10">
        <v>-90.83</v>
      </c>
      <c r="G1286" s="44" t="s">
        <v>339</v>
      </c>
      <c r="H1286" s="62"/>
    </row>
    <row r="1287" ht="15.75" hidden="1" customHeight="1">
      <c r="A1287" s="122">
        <v>45549.0</v>
      </c>
      <c r="B1287" s="129" t="s">
        <v>819</v>
      </c>
      <c r="C1287" s="130" t="s">
        <v>191</v>
      </c>
      <c r="D1287" s="130" t="s">
        <v>9</v>
      </c>
      <c r="E1287" s="130" t="s">
        <v>28</v>
      </c>
      <c r="F1287" s="10">
        <v>-7.64</v>
      </c>
      <c r="G1287" s="44" t="s">
        <v>339</v>
      </c>
      <c r="H1287" s="62"/>
    </row>
    <row r="1288" ht="15.75" hidden="1" customHeight="1">
      <c r="A1288" s="122">
        <v>45549.0</v>
      </c>
      <c r="B1288" s="129" t="s">
        <v>819</v>
      </c>
      <c r="C1288" s="130" t="s">
        <v>191</v>
      </c>
      <c r="D1288" s="130" t="s">
        <v>9</v>
      </c>
      <c r="E1288" s="130" t="s">
        <v>28</v>
      </c>
      <c r="F1288" s="10">
        <v>-4.24</v>
      </c>
      <c r="G1288" s="44" t="s">
        <v>339</v>
      </c>
      <c r="H1288" s="62"/>
    </row>
    <row r="1289" ht="15.75" hidden="1" customHeight="1">
      <c r="A1289" s="122">
        <v>45549.0</v>
      </c>
      <c r="B1289" s="129" t="s">
        <v>819</v>
      </c>
      <c r="C1289" s="130" t="s">
        <v>191</v>
      </c>
      <c r="D1289" s="130" t="s">
        <v>9</v>
      </c>
      <c r="E1289" s="130" t="s">
        <v>28</v>
      </c>
      <c r="F1289" s="10">
        <v>-6.96</v>
      </c>
      <c r="G1289" s="44" t="s">
        <v>339</v>
      </c>
      <c r="H1289" s="62"/>
    </row>
    <row r="1290" ht="15.75" hidden="1" customHeight="1">
      <c r="A1290" s="122">
        <v>45549.0</v>
      </c>
      <c r="B1290" s="129" t="s">
        <v>819</v>
      </c>
      <c r="C1290" s="130" t="s">
        <v>1305</v>
      </c>
      <c r="D1290" s="46" t="s">
        <v>73</v>
      </c>
      <c r="E1290" s="130" t="s">
        <v>26</v>
      </c>
      <c r="F1290" s="10">
        <v>-99.9</v>
      </c>
      <c r="G1290" s="44" t="s">
        <v>339</v>
      </c>
      <c r="H1290" s="62"/>
    </row>
    <row r="1291" ht="15.75" hidden="1" customHeight="1">
      <c r="A1291" s="122">
        <v>45549.0</v>
      </c>
      <c r="B1291" s="129" t="s">
        <v>819</v>
      </c>
      <c r="C1291" s="130" t="s">
        <v>605</v>
      </c>
      <c r="D1291" s="46" t="s">
        <v>73</v>
      </c>
      <c r="E1291" s="130" t="s">
        <v>26</v>
      </c>
      <c r="F1291" s="10">
        <v>-10.99</v>
      </c>
      <c r="G1291" s="44" t="s">
        <v>339</v>
      </c>
      <c r="H1291" s="62"/>
    </row>
    <row r="1292" ht="15.75" hidden="1" customHeight="1">
      <c r="A1292" s="122">
        <v>45549.0</v>
      </c>
      <c r="B1292" s="129" t="s">
        <v>819</v>
      </c>
      <c r="C1292" s="130" t="s">
        <v>943</v>
      </c>
      <c r="D1292" s="46" t="s">
        <v>73</v>
      </c>
      <c r="E1292" s="130" t="s">
        <v>26</v>
      </c>
      <c r="F1292" s="10">
        <v>-20.0</v>
      </c>
      <c r="G1292" s="44" t="s">
        <v>339</v>
      </c>
      <c r="H1292" s="62"/>
    </row>
    <row r="1293" ht="15.75" hidden="1" customHeight="1">
      <c r="A1293" s="122">
        <v>45549.0</v>
      </c>
      <c r="B1293" s="129" t="s">
        <v>819</v>
      </c>
      <c r="C1293" s="130" t="s">
        <v>191</v>
      </c>
      <c r="D1293" s="130" t="s">
        <v>9</v>
      </c>
      <c r="E1293" s="130" t="s">
        <v>28</v>
      </c>
      <c r="F1293" s="10">
        <v>-5.92</v>
      </c>
      <c r="G1293" s="44" t="s">
        <v>339</v>
      </c>
      <c r="H1293" s="62"/>
    </row>
    <row r="1294" ht="15.75" hidden="1" customHeight="1">
      <c r="A1294" s="122">
        <v>45549.0</v>
      </c>
      <c r="B1294" s="129" t="s">
        <v>819</v>
      </c>
      <c r="C1294" s="130" t="s">
        <v>1186</v>
      </c>
      <c r="D1294" s="46" t="s">
        <v>73</v>
      </c>
      <c r="E1294" s="130" t="s">
        <v>26</v>
      </c>
      <c r="F1294" s="10">
        <v>-57.13</v>
      </c>
      <c r="G1294" s="44" t="s">
        <v>339</v>
      </c>
      <c r="H1294" s="62"/>
    </row>
    <row r="1295" ht="15.75" hidden="1" customHeight="1">
      <c r="A1295" s="122">
        <v>45550.0</v>
      </c>
      <c r="B1295" s="129" t="s">
        <v>819</v>
      </c>
      <c r="C1295" s="130" t="s">
        <v>1313</v>
      </c>
      <c r="D1295" s="46" t="s">
        <v>73</v>
      </c>
      <c r="E1295" s="132" t="s">
        <v>26</v>
      </c>
      <c r="F1295" s="10">
        <v>-110.74</v>
      </c>
      <c r="G1295" s="44" t="s">
        <v>339</v>
      </c>
      <c r="H1295" s="62"/>
    </row>
    <row r="1296" ht="15.75" hidden="1" customHeight="1">
      <c r="A1296" s="122">
        <v>45550.0</v>
      </c>
      <c r="B1296" s="129" t="s">
        <v>819</v>
      </c>
      <c r="C1296" s="130" t="s">
        <v>1313</v>
      </c>
      <c r="D1296" s="46" t="s">
        <v>73</v>
      </c>
      <c r="E1296" s="132" t="s">
        <v>26</v>
      </c>
      <c r="F1296" s="10">
        <v>-110.74</v>
      </c>
      <c r="G1296" s="44" t="s">
        <v>339</v>
      </c>
      <c r="H1296" s="62"/>
    </row>
    <row r="1297" ht="15.75" hidden="1" customHeight="1">
      <c r="A1297" s="122">
        <v>45550.0</v>
      </c>
      <c r="B1297" s="129" t="s">
        <v>819</v>
      </c>
      <c r="C1297" s="130" t="s">
        <v>1313</v>
      </c>
      <c r="D1297" s="46" t="s">
        <v>73</v>
      </c>
      <c r="E1297" s="132" t="s">
        <v>26</v>
      </c>
      <c r="F1297" s="10">
        <v>-44.29</v>
      </c>
      <c r="G1297" s="44" t="s">
        <v>339</v>
      </c>
      <c r="H1297" s="62"/>
    </row>
    <row r="1298" ht="15.75" hidden="1" customHeight="1">
      <c r="A1298" s="122">
        <v>45550.0</v>
      </c>
      <c r="B1298" s="129" t="s">
        <v>819</v>
      </c>
      <c r="C1298" s="130" t="s">
        <v>1314</v>
      </c>
      <c r="D1298" s="46" t="s">
        <v>73</v>
      </c>
      <c r="E1298" s="132" t="s">
        <v>26</v>
      </c>
      <c r="F1298" s="6">
        <v>-138.82</v>
      </c>
      <c r="G1298" s="44" t="s">
        <v>339</v>
      </c>
      <c r="H1298" s="62"/>
    </row>
    <row r="1299" ht="15.75" hidden="1" customHeight="1">
      <c r="A1299" s="122">
        <v>45550.0</v>
      </c>
      <c r="B1299" s="129" t="s">
        <v>819</v>
      </c>
      <c r="C1299" s="130" t="s">
        <v>1315</v>
      </c>
      <c r="D1299" s="46" t="s">
        <v>73</v>
      </c>
      <c r="E1299" s="132" t="s">
        <v>26</v>
      </c>
      <c r="F1299" s="6">
        <v>-17.66</v>
      </c>
      <c r="G1299" s="44" t="s">
        <v>339</v>
      </c>
      <c r="H1299" s="62"/>
    </row>
    <row r="1300" ht="15.75" hidden="1" customHeight="1">
      <c r="A1300" s="122">
        <v>45551.0</v>
      </c>
      <c r="B1300" s="129" t="s">
        <v>819</v>
      </c>
      <c r="C1300" s="130" t="s">
        <v>1316</v>
      </c>
      <c r="D1300" s="46" t="s">
        <v>73</v>
      </c>
      <c r="E1300" s="132" t="s">
        <v>26</v>
      </c>
      <c r="F1300" s="6">
        <v>-6.9</v>
      </c>
      <c r="G1300" s="44" t="s">
        <v>339</v>
      </c>
      <c r="H1300" s="62"/>
    </row>
    <row r="1301" ht="15.75" hidden="1" customHeight="1">
      <c r="A1301" s="122">
        <v>45552.0</v>
      </c>
      <c r="B1301" s="129" t="s">
        <v>819</v>
      </c>
      <c r="C1301" s="130" t="s">
        <v>1317</v>
      </c>
      <c r="D1301" s="46" t="s">
        <v>73</v>
      </c>
      <c r="E1301" s="132" t="s">
        <v>26</v>
      </c>
      <c r="F1301" s="6">
        <v>-6.74</v>
      </c>
      <c r="G1301" s="44" t="s">
        <v>339</v>
      </c>
      <c r="H1301" s="62"/>
    </row>
    <row r="1302" ht="15.75" hidden="1" customHeight="1">
      <c r="A1302" s="122">
        <v>45553.0</v>
      </c>
      <c r="B1302" s="129" t="s">
        <v>819</v>
      </c>
      <c r="C1302" s="130" t="s">
        <v>1266</v>
      </c>
      <c r="D1302" s="46" t="s">
        <v>73</v>
      </c>
      <c r="E1302" s="132" t="s">
        <v>26</v>
      </c>
      <c r="F1302" s="6">
        <v>-13.71</v>
      </c>
      <c r="G1302" s="44" t="s">
        <v>339</v>
      </c>
      <c r="H1302" s="62"/>
    </row>
    <row r="1303" ht="15.75" hidden="1" customHeight="1">
      <c r="A1303" s="122">
        <v>45553.0</v>
      </c>
      <c r="B1303" s="129" t="s">
        <v>819</v>
      </c>
      <c r="C1303" s="130" t="s">
        <v>191</v>
      </c>
      <c r="D1303" s="130" t="s">
        <v>9</v>
      </c>
      <c r="E1303" s="130" t="s">
        <v>28</v>
      </c>
      <c r="F1303" s="6">
        <v>-8.05</v>
      </c>
      <c r="G1303" s="44" t="s">
        <v>339</v>
      </c>
      <c r="H1303" s="62"/>
    </row>
    <row r="1304" ht="15.75" hidden="1" customHeight="1">
      <c r="A1304" s="122">
        <v>45554.0</v>
      </c>
      <c r="B1304" s="129" t="s">
        <v>819</v>
      </c>
      <c r="C1304" s="130" t="s">
        <v>1298</v>
      </c>
      <c r="D1304" s="46" t="s">
        <v>73</v>
      </c>
      <c r="E1304" s="132" t="s">
        <v>26</v>
      </c>
      <c r="F1304" s="6">
        <v>-19.92</v>
      </c>
      <c r="G1304" s="44" t="s">
        <v>339</v>
      </c>
      <c r="H1304" s="62"/>
    </row>
    <row r="1305" ht="15.75" hidden="1" customHeight="1">
      <c r="A1305" s="122">
        <v>45554.0</v>
      </c>
      <c r="B1305" s="129" t="s">
        <v>819</v>
      </c>
      <c r="C1305" s="130" t="s">
        <v>1317</v>
      </c>
      <c r="D1305" s="46" t="s">
        <v>73</v>
      </c>
      <c r="E1305" s="132" t="s">
        <v>26</v>
      </c>
      <c r="F1305" s="6">
        <v>-7.23</v>
      </c>
      <c r="G1305" s="44" t="s">
        <v>339</v>
      </c>
      <c r="H1305" s="62"/>
    </row>
    <row r="1306" ht="15.75" hidden="1" customHeight="1">
      <c r="A1306" s="122">
        <v>45554.0</v>
      </c>
      <c r="B1306" s="129" t="s">
        <v>819</v>
      </c>
      <c r="C1306" s="130" t="s">
        <v>191</v>
      </c>
      <c r="D1306" s="46" t="s">
        <v>73</v>
      </c>
      <c r="E1306" s="132" t="s">
        <v>26</v>
      </c>
      <c r="F1306" s="6">
        <v>-7.1</v>
      </c>
      <c r="G1306" s="44" t="s">
        <v>339</v>
      </c>
      <c r="H1306" s="62"/>
    </row>
    <row r="1307" ht="15.75" hidden="1" customHeight="1">
      <c r="A1307" s="122">
        <v>45555.0</v>
      </c>
      <c r="B1307" s="129" t="s">
        <v>819</v>
      </c>
      <c r="C1307" s="130" t="s">
        <v>1201</v>
      </c>
      <c r="D1307" s="46" t="s">
        <v>73</v>
      </c>
      <c r="E1307" s="132" t="s">
        <v>26</v>
      </c>
      <c r="F1307" s="33">
        <v>-37.13</v>
      </c>
      <c r="G1307" s="44" t="s">
        <v>339</v>
      </c>
      <c r="H1307" s="62"/>
    </row>
    <row r="1308" ht="15.75" hidden="1" customHeight="1">
      <c r="A1308" s="122">
        <v>45555.0</v>
      </c>
      <c r="B1308" s="129" t="s">
        <v>819</v>
      </c>
      <c r="C1308" s="130" t="s">
        <v>1318</v>
      </c>
      <c r="D1308" s="46" t="s">
        <v>73</v>
      </c>
      <c r="E1308" s="132" t="s">
        <v>26</v>
      </c>
      <c r="F1308" s="33">
        <v>-33.61</v>
      </c>
      <c r="G1308" s="44" t="s">
        <v>339</v>
      </c>
      <c r="H1308" s="62"/>
    </row>
    <row r="1309" ht="15.75" hidden="1" customHeight="1">
      <c r="A1309" s="122">
        <v>45555.0</v>
      </c>
      <c r="B1309" s="129" t="s">
        <v>819</v>
      </c>
      <c r="C1309" s="130" t="s">
        <v>1303</v>
      </c>
      <c r="D1309" s="46" t="s">
        <v>73</v>
      </c>
      <c r="E1309" s="132" t="s">
        <v>26</v>
      </c>
      <c r="F1309" s="33">
        <v>-57.12</v>
      </c>
      <c r="G1309" s="44" t="s">
        <v>339</v>
      </c>
      <c r="H1309" s="62"/>
    </row>
    <row r="1310" ht="15.75" hidden="1" customHeight="1">
      <c r="A1310" s="122">
        <v>45555.0</v>
      </c>
      <c r="B1310" s="129" t="s">
        <v>819</v>
      </c>
      <c r="C1310" s="130" t="s">
        <v>1319</v>
      </c>
      <c r="D1310" s="46" t="s">
        <v>73</v>
      </c>
      <c r="E1310" s="132" t="s">
        <v>26</v>
      </c>
      <c r="F1310" s="33">
        <v>-16.0</v>
      </c>
      <c r="G1310" s="44" t="s">
        <v>339</v>
      </c>
      <c r="H1310" s="62"/>
    </row>
    <row r="1311" ht="15.75" hidden="1" customHeight="1">
      <c r="A1311" s="122">
        <v>45556.0</v>
      </c>
      <c r="B1311" s="129" t="s">
        <v>819</v>
      </c>
      <c r="C1311" s="130" t="s">
        <v>1320</v>
      </c>
      <c r="D1311" s="46" t="s">
        <v>73</v>
      </c>
      <c r="E1311" s="132" t="s">
        <v>26</v>
      </c>
      <c r="F1311" s="33">
        <v>-39.98</v>
      </c>
      <c r="G1311" s="44" t="s">
        <v>339</v>
      </c>
      <c r="H1311" s="62"/>
    </row>
    <row r="1312" ht="15.75" hidden="1" customHeight="1">
      <c r="A1312" s="122">
        <v>45556.0</v>
      </c>
      <c r="B1312" s="129" t="s">
        <v>819</v>
      </c>
      <c r="C1312" s="130" t="s">
        <v>191</v>
      </c>
      <c r="D1312" s="130" t="s">
        <v>9</v>
      </c>
      <c r="E1312" s="130" t="s">
        <v>28</v>
      </c>
      <c r="F1312" s="33">
        <v>-12.6</v>
      </c>
      <c r="G1312" s="44" t="s">
        <v>339</v>
      </c>
      <c r="H1312" s="62"/>
    </row>
    <row r="1313" ht="15.75" hidden="1" customHeight="1">
      <c r="A1313" s="122">
        <v>45556.0</v>
      </c>
      <c r="B1313" s="129" t="s">
        <v>819</v>
      </c>
      <c r="C1313" s="130" t="s">
        <v>1321</v>
      </c>
      <c r="D1313" s="46" t="s">
        <v>73</v>
      </c>
      <c r="E1313" s="132" t="s">
        <v>26</v>
      </c>
      <c r="F1313" s="33">
        <v>-207.98</v>
      </c>
      <c r="G1313" s="44" t="s">
        <v>339</v>
      </c>
      <c r="H1313" s="62"/>
    </row>
    <row r="1314" ht="15.75" hidden="1" customHeight="1">
      <c r="A1314" s="122">
        <v>45557.0</v>
      </c>
      <c r="B1314" s="129" t="s">
        <v>819</v>
      </c>
      <c r="C1314" s="130" t="s">
        <v>1266</v>
      </c>
      <c r="D1314" s="46" t="s">
        <v>73</v>
      </c>
      <c r="E1314" s="132" t="s">
        <v>26</v>
      </c>
      <c r="F1314" s="33">
        <v>-6.33</v>
      </c>
      <c r="G1314" s="44" t="s">
        <v>339</v>
      </c>
      <c r="H1314" s="62"/>
    </row>
    <row r="1315" ht="15.75" hidden="1" customHeight="1">
      <c r="A1315" s="122">
        <v>45557.0</v>
      </c>
      <c r="B1315" s="129" t="s">
        <v>819</v>
      </c>
      <c r="C1315" s="130" t="s">
        <v>1322</v>
      </c>
      <c r="D1315" s="46" t="s">
        <v>73</v>
      </c>
      <c r="E1315" s="132" t="s">
        <v>26</v>
      </c>
      <c r="F1315" s="33">
        <v>-2.0</v>
      </c>
      <c r="G1315" s="44" t="s">
        <v>339</v>
      </c>
      <c r="H1315" s="62"/>
    </row>
    <row r="1316" ht="15.75" hidden="1" customHeight="1">
      <c r="A1316" s="122">
        <v>45557.0</v>
      </c>
      <c r="B1316" s="129" t="s">
        <v>819</v>
      </c>
      <c r="C1316" s="130" t="s">
        <v>1322</v>
      </c>
      <c r="D1316" s="46" t="s">
        <v>73</v>
      </c>
      <c r="E1316" s="132" t="s">
        <v>26</v>
      </c>
      <c r="F1316" s="33">
        <v>-3.0</v>
      </c>
      <c r="G1316" s="44" t="s">
        <v>339</v>
      </c>
      <c r="H1316" s="62"/>
    </row>
    <row r="1317" ht="15.75" hidden="1" customHeight="1">
      <c r="A1317" s="122">
        <v>45557.0</v>
      </c>
      <c r="B1317" s="129" t="s">
        <v>819</v>
      </c>
      <c r="C1317" s="130" t="s">
        <v>1323</v>
      </c>
      <c r="D1317" s="46" t="s">
        <v>73</v>
      </c>
      <c r="E1317" s="132" t="s">
        <v>26</v>
      </c>
      <c r="F1317" s="33">
        <v>-11.5</v>
      </c>
      <c r="G1317" s="44" t="s">
        <v>339</v>
      </c>
      <c r="H1317" s="62"/>
    </row>
    <row r="1318" ht="15.75" hidden="1" customHeight="1">
      <c r="A1318" s="122">
        <v>45557.0</v>
      </c>
      <c r="B1318" s="129" t="s">
        <v>819</v>
      </c>
      <c r="C1318" s="130" t="s">
        <v>1322</v>
      </c>
      <c r="D1318" s="46" t="s">
        <v>73</v>
      </c>
      <c r="E1318" s="132" t="s">
        <v>26</v>
      </c>
      <c r="F1318" s="33">
        <v>-2.0</v>
      </c>
      <c r="G1318" s="44" t="s">
        <v>339</v>
      </c>
      <c r="H1318" s="62"/>
    </row>
    <row r="1319" ht="15.75" hidden="1" customHeight="1">
      <c r="A1319" s="122">
        <v>45558.0</v>
      </c>
      <c r="B1319" s="129" t="s">
        <v>819</v>
      </c>
      <c r="C1319" s="130" t="s">
        <v>1255</v>
      </c>
      <c r="D1319" s="46" t="s">
        <v>73</v>
      </c>
      <c r="E1319" s="132" t="s">
        <v>26</v>
      </c>
      <c r="F1319" s="33">
        <v>-14.0</v>
      </c>
      <c r="G1319" s="44" t="s">
        <v>339</v>
      </c>
      <c r="H1319" s="62"/>
    </row>
    <row r="1320" ht="15.75" hidden="1" customHeight="1">
      <c r="A1320" s="122">
        <v>45558.0</v>
      </c>
      <c r="B1320" s="129" t="s">
        <v>819</v>
      </c>
      <c r="C1320" s="130" t="s">
        <v>1324</v>
      </c>
      <c r="D1320" s="46" t="s">
        <v>73</v>
      </c>
      <c r="E1320" s="132" t="s">
        <v>26</v>
      </c>
      <c r="F1320" s="33">
        <v>-18.0</v>
      </c>
      <c r="G1320" s="44" t="s">
        <v>339</v>
      </c>
      <c r="H1320" s="62"/>
    </row>
    <row r="1321" ht="15.75" hidden="1" customHeight="1">
      <c r="A1321" s="122">
        <v>45559.0</v>
      </c>
      <c r="B1321" s="129" t="s">
        <v>819</v>
      </c>
      <c r="C1321" s="130" t="s">
        <v>1266</v>
      </c>
      <c r="D1321" s="46" t="s">
        <v>73</v>
      </c>
      <c r="E1321" s="132" t="s">
        <v>26</v>
      </c>
      <c r="F1321" s="33">
        <v>-6.33</v>
      </c>
      <c r="G1321" s="44" t="s">
        <v>339</v>
      </c>
      <c r="H1321" s="62"/>
    </row>
    <row r="1322" ht="15.75" hidden="1" customHeight="1">
      <c r="A1322" s="122">
        <v>45560.0</v>
      </c>
      <c r="B1322" s="129" t="s">
        <v>819</v>
      </c>
      <c r="C1322" s="130" t="s">
        <v>1255</v>
      </c>
      <c r="D1322" s="46" t="s">
        <v>73</v>
      </c>
      <c r="E1322" s="132" t="s">
        <v>26</v>
      </c>
      <c r="F1322" s="33">
        <v>-10.1</v>
      </c>
      <c r="G1322" s="44" t="s">
        <v>339</v>
      </c>
      <c r="H1322" s="62"/>
    </row>
    <row r="1323" ht="15.75" hidden="1" customHeight="1">
      <c r="A1323" s="122">
        <v>45561.0</v>
      </c>
      <c r="B1323" s="129" t="s">
        <v>819</v>
      </c>
      <c r="C1323" s="130" t="s">
        <v>1321</v>
      </c>
      <c r="D1323" s="46" t="s">
        <v>73</v>
      </c>
      <c r="E1323" s="132" t="s">
        <v>26</v>
      </c>
      <c r="F1323" s="33">
        <v>-106.96</v>
      </c>
      <c r="G1323" s="44" t="s">
        <v>339</v>
      </c>
      <c r="H1323" s="62"/>
    </row>
    <row r="1324" ht="15.75" hidden="1" customHeight="1">
      <c r="A1324" s="122">
        <v>45566.0</v>
      </c>
      <c r="B1324" s="129" t="s">
        <v>819</v>
      </c>
      <c r="C1324" s="130" t="s">
        <v>191</v>
      </c>
      <c r="D1324" s="46" t="s">
        <v>73</v>
      </c>
      <c r="E1324" s="132" t="s">
        <v>26</v>
      </c>
      <c r="F1324" s="6">
        <v>-7.8</v>
      </c>
      <c r="G1324" s="44" t="s">
        <v>339</v>
      </c>
      <c r="H1324" s="62"/>
    </row>
    <row r="1325" ht="15.75" hidden="1" customHeight="1">
      <c r="A1325" s="122">
        <v>45568.0</v>
      </c>
      <c r="B1325" s="129" t="s">
        <v>819</v>
      </c>
      <c r="C1325" s="130" t="s">
        <v>1325</v>
      </c>
      <c r="D1325" s="130" t="s">
        <v>78</v>
      </c>
      <c r="E1325" s="130" t="s">
        <v>28</v>
      </c>
      <c r="F1325" s="33">
        <v>-66.26</v>
      </c>
      <c r="G1325" s="44" t="s">
        <v>339</v>
      </c>
      <c r="H1325" s="62"/>
    </row>
    <row r="1326" ht="15.75" hidden="1" customHeight="1">
      <c r="A1326" s="122">
        <v>45568.0</v>
      </c>
      <c r="B1326" s="129" t="s">
        <v>819</v>
      </c>
      <c r="C1326" s="130" t="s">
        <v>1326</v>
      </c>
      <c r="D1326" s="46" t="s">
        <v>73</v>
      </c>
      <c r="E1326" s="130" t="s">
        <v>26</v>
      </c>
      <c r="F1326" s="33">
        <v>-27.45</v>
      </c>
      <c r="G1326" s="44" t="s">
        <v>339</v>
      </c>
      <c r="H1326" s="62"/>
    </row>
    <row r="1327" ht="15.75" hidden="1" customHeight="1">
      <c r="A1327" s="122">
        <v>45568.0</v>
      </c>
      <c r="B1327" s="129" t="s">
        <v>819</v>
      </c>
      <c r="C1327" s="130" t="s">
        <v>1327</v>
      </c>
      <c r="D1327" s="46" t="s">
        <v>73</v>
      </c>
      <c r="E1327" s="130" t="s">
        <v>26</v>
      </c>
      <c r="F1327" s="33">
        <v>-53.12</v>
      </c>
      <c r="G1327" s="44" t="s">
        <v>339</v>
      </c>
      <c r="H1327" s="62"/>
    </row>
    <row r="1328" ht="15.75" hidden="1" customHeight="1">
      <c r="A1328" s="122">
        <v>45569.0</v>
      </c>
      <c r="B1328" s="129" t="s">
        <v>819</v>
      </c>
      <c r="C1328" s="130" t="s">
        <v>191</v>
      </c>
      <c r="D1328" s="46" t="s">
        <v>73</v>
      </c>
      <c r="E1328" s="132" t="s">
        <v>26</v>
      </c>
      <c r="F1328" s="6">
        <v>-7.92</v>
      </c>
      <c r="G1328" s="44" t="s">
        <v>339</v>
      </c>
      <c r="H1328" s="62"/>
    </row>
    <row r="1329" ht="15.75" hidden="1" customHeight="1">
      <c r="A1329" s="122">
        <v>45574.0</v>
      </c>
      <c r="B1329" s="129" t="s">
        <v>819</v>
      </c>
      <c r="C1329" s="129" t="s">
        <v>15</v>
      </c>
      <c r="D1329" s="130" t="s">
        <v>51</v>
      </c>
      <c r="E1329" s="109" t="s">
        <v>17</v>
      </c>
      <c r="F1329" s="6">
        <v>500.0</v>
      </c>
      <c r="G1329" s="44" t="s">
        <v>339</v>
      </c>
      <c r="H1329" s="62"/>
    </row>
    <row r="1330" ht="15.75" hidden="1" customHeight="1">
      <c r="A1330" s="122">
        <v>45579.0</v>
      </c>
      <c r="B1330" s="129" t="s">
        <v>819</v>
      </c>
      <c r="C1330" s="130" t="s">
        <v>15</v>
      </c>
      <c r="D1330" s="130" t="s">
        <v>1328</v>
      </c>
      <c r="E1330" s="109" t="s">
        <v>17</v>
      </c>
      <c r="F1330" s="103">
        <f> SUM( INDIRECT("$G"&amp;MATCH($G1330, $G$1:$G1794, 0)) : INDIRECT("$F"&amp;ROW() - 1) ) * -1</f>
        <v>2458.39</v>
      </c>
      <c r="G1330" s="50" t="s">
        <v>339</v>
      </c>
      <c r="H1330" s="64"/>
    </row>
    <row r="1331" ht="15.75" hidden="1" customHeight="1">
      <c r="A1331" s="15"/>
      <c r="B1331" s="15"/>
      <c r="C1331" s="15"/>
      <c r="D1331" s="15"/>
      <c r="E1331" s="15"/>
      <c r="F1331" s="15"/>
      <c r="G1331" s="15"/>
    </row>
    <row r="1332" ht="15.75" hidden="1" customHeight="1">
      <c r="A1332" s="16"/>
      <c r="B1332" s="16"/>
      <c r="C1332" s="16"/>
      <c r="D1332" s="16"/>
      <c r="E1332" s="16"/>
      <c r="F1332" s="16"/>
      <c r="G1332" s="16"/>
    </row>
    <row r="1333" ht="15.75" hidden="1" customHeight="1">
      <c r="A1333" s="17"/>
      <c r="B1333" s="17"/>
      <c r="C1333" s="17"/>
      <c r="D1333" s="17"/>
      <c r="E1333" s="17"/>
      <c r="F1333" s="17"/>
      <c r="G1333" s="17"/>
    </row>
    <row r="1334" ht="15.75" hidden="1" customHeight="1">
      <c r="A1334" s="122">
        <v>45571.0</v>
      </c>
      <c r="B1334" s="129" t="s">
        <v>819</v>
      </c>
      <c r="C1334" s="130" t="s">
        <v>1329</v>
      </c>
      <c r="D1334" s="130" t="s">
        <v>76</v>
      </c>
      <c r="E1334" s="137" t="s">
        <v>10</v>
      </c>
      <c r="F1334" s="33">
        <v>-37.14</v>
      </c>
      <c r="G1334" s="44" t="s">
        <v>348</v>
      </c>
      <c r="H1334" s="131" t="s">
        <v>113</v>
      </c>
    </row>
    <row r="1335" ht="15.75" hidden="1" customHeight="1">
      <c r="A1335" s="122">
        <v>45572.0</v>
      </c>
      <c r="B1335" s="129" t="s">
        <v>819</v>
      </c>
      <c r="C1335" s="130" t="s">
        <v>1266</v>
      </c>
      <c r="D1335" s="46" t="s">
        <v>73</v>
      </c>
      <c r="E1335" s="136" t="s">
        <v>26</v>
      </c>
      <c r="F1335" s="33">
        <v>-53.16</v>
      </c>
      <c r="G1335" s="44" t="s">
        <v>348</v>
      </c>
      <c r="H1335" s="62"/>
    </row>
    <row r="1336" ht="15.75" hidden="1" customHeight="1">
      <c r="A1336" s="122">
        <v>45572.0</v>
      </c>
      <c r="B1336" s="129" t="s">
        <v>819</v>
      </c>
      <c r="C1336" s="130" t="s">
        <v>1266</v>
      </c>
      <c r="D1336" s="46" t="s">
        <v>73</v>
      </c>
      <c r="E1336" s="136" t="s">
        <v>26</v>
      </c>
      <c r="F1336" s="33">
        <v>-38.64</v>
      </c>
      <c r="G1336" s="44" t="s">
        <v>348</v>
      </c>
      <c r="H1336" s="62"/>
    </row>
    <row r="1337" ht="15.75" hidden="1" customHeight="1">
      <c r="A1337" s="122">
        <v>45572.0</v>
      </c>
      <c r="B1337" s="129" t="s">
        <v>819</v>
      </c>
      <c r="C1337" s="130" t="s">
        <v>1255</v>
      </c>
      <c r="D1337" s="46" t="s">
        <v>73</v>
      </c>
      <c r="E1337" s="136" t="s">
        <v>26</v>
      </c>
      <c r="F1337" s="33">
        <v>-18.0</v>
      </c>
      <c r="G1337" s="44" t="s">
        <v>348</v>
      </c>
      <c r="H1337" s="62"/>
    </row>
    <row r="1338" ht="15.75" hidden="1" customHeight="1">
      <c r="A1338" s="122">
        <v>45574.0</v>
      </c>
      <c r="B1338" s="129" t="s">
        <v>819</v>
      </c>
      <c r="C1338" s="130" t="s">
        <v>1019</v>
      </c>
      <c r="D1338" s="46" t="s">
        <v>73</v>
      </c>
      <c r="E1338" s="130" t="s">
        <v>26</v>
      </c>
      <c r="F1338" s="33">
        <v>-104.72</v>
      </c>
      <c r="G1338" s="44" t="s">
        <v>348</v>
      </c>
      <c r="H1338" s="62"/>
    </row>
    <row r="1339" ht="15.75" hidden="1" customHeight="1">
      <c r="A1339" s="122">
        <v>45574.0</v>
      </c>
      <c r="B1339" s="129" t="s">
        <v>819</v>
      </c>
      <c r="C1339" s="130" t="s">
        <v>1330</v>
      </c>
      <c r="D1339" s="46" t="s">
        <v>73</v>
      </c>
      <c r="E1339" s="130" t="s">
        <v>26</v>
      </c>
      <c r="F1339" s="33">
        <v>-38.3</v>
      </c>
      <c r="G1339" s="44" t="s">
        <v>348</v>
      </c>
      <c r="H1339" s="62"/>
    </row>
    <row r="1340" ht="15.75" hidden="1" customHeight="1">
      <c r="A1340" s="122">
        <v>45575.0</v>
      </c>
      <c r="B1340" s="129" t="s">
        <v>819</v>
      </c>
      <c r="C1340" s="33" t="s">
        <v>1331</v>
      </c>
      <c r="D1340" s="46" t="s">
        <v>73</v>
      </c>
      <c r="E1340" s="36" t="s">
        <v>26</v>
      </c>
      <c r="F1340" s="35">
        <v>-16.46</v>
      </c>
      <c r="G1340" s="44" t="s">
        <v>348</v>
      </c>
      <c r="H1340" s="62"/>
    </row>
    <row r="1341" ht="15.75" hidden="1" customHeight="1">
      <c r="A1341" s="122">
        <v>45575.0</v>
      </c>
      <c r="B1341" s="129" t="s">
        <v>819</v>
      </c>
      <c r="C1341" s="33" t="s">
        <v>1332</v>
      </c>
      <c r="D1341" s="46" t="s">
        <v>73</v>
      </c>
      <c r="E1341" s="48" t="s">
        <v>26</v>
      </c>
      <c r="F1341" s="10">
        <v>-33.56</v>
      </c>
      <c r="G1341" s="44" t="s">
        <v>348</v>
      </c>
      <c r="H1341" s="62"/>
    </row>
    <row r="1342" ht="15.75" hidden="1" customHeight="1">
      <c r="A1342" s="122">
        <v>45575.0</v>
      </c>
      <c r="B1342" s="129" t="s">
        <v>819</v>
      </c>
      <c r="C1342" s="33" t="s">
        <v>1333</v>
      </c>
      <c r="D1342" s="46" t="s">
        <v>73</v>
      </c>
      <c r="E1342" s="36" t="s">
        <v>26</v>
      </c>
      <c r="F1342" s="35">
        <v>-16.46</v>
      </c>
      <c r="G1342" s="44" t="s">
        <v>348</v>
      </c>
      <c r="H1342" s="62"/>
    </row>
    <row r="1343" ht="15.75" hidden="1" customHeight="1">
      <c r="A1343" s="122">
        <v>45577.0</v>
      </c>
      <c r="B1343" s="129" t="s">
        <v>819</v>
      </c>
      <c r="C1343" s="129" t="s">
        <v>846</v>
      </c>
      <c r="D1343" s="129" t="s">
        <v>78</v>
      </c>
      <c r="E1343" s="130" t="s">
        <v>10</v>
      </c>
      <c r="F1343" s="102">
        <v>-28.96</v>
      </c>
      <c r="G1343" s="44" t="s">
        <v>348</v>
      </c>
      <c r="H1343" s="62"/>
    </row>
    <row r="1344" ht="15.75" hidden="1" customHeight="1">
      <c r="A1344" s="122">
        <v>45577.0</v>
      </c>
      <c r="B1344" s="129" t="s">
        <v>819</v>
      </c>
      <c r="C1344" s="130" t="s">
        <v>350</v>
      </c>
      <c r="D1344" s="46" t="s">
        <v>73</v>
      </c>
      <c r="E1344" s="130" t="s">
        <v>26</v>
      </c>
      <c r="F1344" s="6">
        <v>-67.43</v>
      </c>
      <c r="G1344" s="44" t="s">
        <v>348</v>
      </c>
      <c r="H1344" s="62"/>
    </row>
    <row r="1345" ht="15.75" hidden="1" customHeight="1">
      <c r="A1345" s="122">
        <v>45577.0</v>
      </c>
      <c r="B1345" s="129" t="s">
        <v>819</v>
      </c>
      <c r="C1345" s="130" t="s">
        <v>1334</v>
      </c>
      <c r="D1345" s="46" t="s">
        <v>73</v>
      </c>
      <c r="E1345" s="130" t="s">
        <v>26</v>
      </c>
      <c r="F1345" s="6">
        <v>-50.66</v>
      </c>
      <c r="G1345" s="44" t="s">
        <v>348</v>
      </c>
      <c r="H1345" s="62"/>
    </row>
    <row r="1346" ht="15.75" hidden="1" customHeight="1">
      <c r="A1346" s="122">
        <v>45577.0</v>
      </c>
      <c r="B1346" s="129" t="s">
        <v>819</v>
      </c>
      <c r="C1346" s="130" t="s">
        <v>1335</v>
      </c>
      <c r="D1346" s="46" t="s">
        <v>73</v>
      </c>
      <c r="E1346" s="130" t="s">
        <v>26</v>
      </c>
      <c r="F1346" s="6">
        <v>-30.84</v>
      </c>
      <c r="G1346" s="44" t="s">
        <v>348</v>
      </c>
      <c r="H1346" s="62"/>
    </row>
    <row r="1347" ht="15.75" hidden="1" customHeight="1">
      <c r="A1347" s="122">
        <v>45578.0</v>
      </c>
      <c r="B1347" s="129" t="s">
        <v>819</v>
      </c>
      <c r="C1347" s="130" t="s">
        <v>1336</v>
      </c>
      <c r="D1347" s="46" t="s">
        <v>73</v>
      </c>
      <c r="E1347" s="130" t="s">
        <v>26</v>
      </c>
      <c r="F1347" s="6">
        <v>-64.8</v>
      </c>
      <c r="G1347" s="44" t="s">
        <v>348</v>
      </c>
      <c r="H1347" s="62"/>
    </row>
    <row r="1348" ht="15.75" hidden="1" customHeight="1">
      <c r="A1348" s="122">
        <v>45578.0</v>
      </c>
      <c r="B1348" s="129" t="s">
        <v>819</v>
      </c>
      <c r="C1348" s="130" t="s">
        <v>1203</v>
      </c>
      <c r="D1348" s="46" t="s">
        <v>73</v>
      </c>
      <c r="E1348" s="130" t="s">
        <v>26</v>
      </c>
      <c r="F1348" s="6">
        <v>-34.28</v>
      </c>
      <c r="G1348" s="44" t="s">
        <v>348</v>
      </c>
      <c r="H1348" s="62"/>
    </row>
    <row r="1349" ht="15.75" hidden="1" customHeight="1">
      <c r="A1349" s="122">
        <v>45578.0</v>
      </c>
      <c r="B1349" s="129" t="s">
        <v>819</v>
      </c>
      <c r="C1349" s="130" t="s">
        <v>1337</v>
      </c>
      <c r="D1349" s="46" t="s">
        <v>73</v>
      </c>
      <c r="E1349" s="130" t="s">
        <v>26</v>
      </c>
      <c r="F1349" s="6">
        <v>-27.49</v>
      </c>
      <c r="G1349" s="44" t="s">
        <v>348</v>
      </c>
      <c r="H1349" s="62"/>
    </row>
    <row r="1350" ht="15.75" hidden="1" customHeight="1">
      <c r="A1350" s="122">
        <v>45578.0</v>
      </c>
      <c r="B1350" s="129" t="s">
        <v>819</v>
      </c>
      <c r="C1350" s="130" t="s">
        <v>1298</v>
      </c>
      <c r="D1350" s="46" t="s">
        <v>73</v>
      </c>
      <c r="E1350" s="130" t="s">
        <v>26</v>
      </c>
      <c r="F1350" s="10">
        <v>-31.18</v>
      </c>
      <c r="G1350" s="44" t="s">
        <v>348</v>
      </c>
      <c r="H1350" s="62"/>
    </row>
    <row r="1351" ht="15.75" hidden="1" customHeight="1">
      <c r="A1351" s="122">
        <v>45579.0</v>
      </c>
      <c r="B1351" s="129" t="s">
        <v>819</v>
      </c>
      <c r="C1351" s="130" t="s">
        <v>352</v>
      </c>
      <c r="D1351" s="46" t="s">
        <v>73</v>
      </c>
      <c r="E1351" s="130" t="s">
        <v>26</v>
      </c>
      <c r="F1351" s="10">
        <v>-76.89</v>
      </c>
      <c r="G1351" s="44" t="s">
        <v>348</v>
      </c>
      <c r="H1351" s="62"/>
    </row>
    <row r="1352" ht="15.75" hidden="1" customHeight="1">
      <c r="A1352" s="122">
        <v>45579.0</v>
      </c>
      <c r="B1352" s="129" t="s">
        <v>819</v>
      </c>
      <c r="C1352" s="130" t="s">
        <v>1338</v>
      </c>
      <c r="D1352" s="46" t="s">
        <v>73</v>
      </c>
      <c r="E1352" s="130" t="s">
        <v>26</v>
      </c>
      <c r="F1352" s="10">
        <v>-70.48</v>
      </c>
      <c r="G1352" s="44" t="s">
        <v>348</v>
      </c>
      <c r="H1352" s="62"/>
    </row>
    <row r="1353" ht="15.75" hidden="1" customHeight="1">
      <c r="A1353" s="122">
        <v>45579.0</v>
      </c>
      <c r="B1353" s="129" t="s">
        <v>819</v>
      </c>
      <c r="C1353" s="130" t="s">
        <v>1339</v>
      </c>
      <c r="D1353" s="46" t="s">
        <v>73</v>
      </c>
      <c r="E1353" s="130" t="s">
        <v>26</v>
      </c>
      <c r="F1353" s="10">
        <v>-90.83</v>
      </c>
      <c r="G1353" s="44" t="s">
        <v>348</v>
      </c>
      <c r="H1353" s="62"/>
    </row>
    <row r="1354" ht="15.75" hidden="1" customHeight="1">
      <c r="A1354" s="122">
        <v>45579.0</v>
      </c>
      <c r="B1354" s="129" t="s">
        <v>819</v>
      </c>
      <c r="C1354" s="130" t="s">
        <v>1203</v>
      </c>
      <c r="D1354" s="46" t="s">
        <v>73</v>
      </c>
      <c r="E1354" s="130" t="s">
        <v>26</v>
      </c>
      <c r="F1354" s="10">
        <v>-57.12</v>
      </c>
      <c r="G1354" s="44" t="s">
        <v>348</v>
      </c>
      <c r="H1354" s="62"/>
    </row>
    <row r="1355" ht="15.75" hidden="1" customHeight="1">
      <c r="A1355" s="122">
        <v>45579.0</v>
      </c>
      <c r="B1355" s="129" t="s">
        <v>819</v>
      </c>
      <c r="C1355" s="130" t="s">
        <v>1255</v>
      </c>
      <c r="D1355" s="46" t="s">
        <v>73</v>
      </c>
      <c r="E1355" s="130" t="s">
        <v>26</v>
      </c>
      <c r="F1355" s="10">
        <v>-12.0</v>
      </c>
      <c r="G1355" s="44" t="s">
        <v>348</v>
      </c>
      <c r="H1355" s="62"/>
    </row>
    <row r="1356" ht="15.75" hidden="1" customHeight="1">
      <c r="A1356" s="122">
        <v>45579.0</v>
      </c>
      <c r="B1356" s="129" t="s">
        <v>819</v>
      </c>
      <c r="C1356" s="130" t="s">
        <v>1266</v>
      </c>
      <c r="D1356" s="46" t="s">
        <v>73</v>
      </c>
      <c r="E1356" s="130" t="s">
        <v>26</v>
      </c>
      <c r="F1356" s="10">
        <v>-78.06</v>
      </c>
      <c r="G1356" s="44" t="s">
        <v>348</v>
      </c>
      <c r="H1356" s="62"/>
    </row>
    <row r="1357" ht="15.75" hidden="1" customHeight="1">
      <c r="A1357" s="122">
        <v>45579.0</v>
      </c>
      <c r="B1357" s="129" t="s">
        <v>819</v>
      </c>
      <c r="C1357" s="130" t="s">
        <v>1266</v>
      </c>
      <c r="D1357" s="46" t="s">
        <v>73</v>
      </c>
      <c r="E1357" s="130" t="s">
        <v>26</v>
      </c>
      <c r="F1357" s="10">
        <v>-124.57</v>
      </c>
      <c r="G1357" s="44" t="s">
        <v>348</v>
      </c>
      <c r="H1357" s="62"/>
    </row>
    <row r="1358" ht="15.75" hidden="1" customHeight="1">
      <c r="A1358" s="122">
        <v>45579.0</v>
      </c>
      <c r="B1358" s="129" t="s">
        <v>819</v>
      </c>
      <c r="C1358" s="130" t="s">
        <v>1340</v>
      </c>
      <c r="D1358" s="46" t="s">
        <v>73</v>
      </c>
      <c r="E1358" s="130" t="s">
        <v>26</v>
      </c>
      <c r="F1358" s="10">
        <v>-123.91</v>
      </c>
      <c r="G1358" s="44" t="s">
        <v>348</v>
      </c>
      <c r="H1358" s="62"/>
    </row>
    <row r="1359" ht="15.75" hidden="1" customHeight="1">
      <c r="A1359" s="122">
        <v>45579.0</v>
      </c>
      <c r="B1359" s="129" t="s">
        <v>819</v>
      </c>
      <c r="C1359" s="130" t="s">
        <v>1004</v>
      </c>
      <c r="D1359" s="46" t="s">
        <v>73</v>
      </c>
      <c r="E1359" s="130" t="s">
        <v>26</v>
      </c>
      <c r="F1359" s="10">
        <v>-29.99</v>
      </c>
      <c r="G1359" s="44" t="s">
        <v>348</v>
      </c>
      <c r="H1359" s="62"/>
    </row>
    <row r="1360" ht="15.75" hidden="1" customHeight="1">
      <c r="A1360" s="122">
        <v>45580.0</v>
      </c>
      <c r="B1360" s="129" t="s">
        <v>819</v>
      </c>
      <c r="C1360" s="130" t="s">
        <v>1341</v>
      </c>
      <c r="D1360" s="46" t="s">
        <v>73</v>
      </c>
      <c r="E1360" s="132" t="s">
        <v>26</v>
      </c>
      <c r="F1360" s="10">
        <v>-110.74</v>
      </c>
      <c r="G1360" s="44" t="s">
        <v>348</v>
      </c>
      <c r="H1360" s="62"/>
    </row>
    <row r="1361" ht="15.75" hidden="1" customHeight="1">
      <c r="A1361" s="122">
        <v>45580.0</v>
      </c>
      <c r="B1361" s="129" t="s">
        <v>819</v>
      </c>
      <c r="C1361" s="130" t="s">
        <v>1341</v>
      </c>
      <c r="D1361" s="46" t="s">
        <v>73</v>
      </c>
      <c r="E1361" s="132" t="s">
        <v>26</v>
      </c>
      <c r="F1361" s="10">
        <v>-110.74</v>
      </c>
      <c r="G1361" s="44" t="s">
        <v>348</v>
      </c>
      <c r="H1361" s="62"/>
    </row>
    <row r="1362" ht="15.75" hidden="1" customHeight="1">
      <c r="A1362" s="122">
        <v>45580.0</v>
      </c>
      <c r="B1362" s="129" t="s">
        <v>819</v>
      </c>
      <c r="C1362" s="130" t="s">
        <v>1341</v>
      </c>
      <c r="D1362" s="46" t="s">
        <v>73</v>
      </c>
      <c r="E1362" s="132" t="s">
        <v>26</v>
      </c>
      <c r="F1362" s="10">
        <v>-44.29</v>
      </c>
      <c r="G1362" s="44" t="s">
        <v>348</v>
      </c>
      <c r="H1362" s="62"/>
    </row>
    <row r="1363" ht="15.75" hidden="1" customHeight="1">
      <c r="A1363" s="122">
        <v>45580.0</v>
      </c>
      <c r="B1363" s="129" t="s">
        <v>819</v>
      </c>
      <c r="C1363" s="130" t="s">
        <v>1342</v>
      </c>
      <c r="D1363" s="46" t="s">
        <v>73</v>
      </c>
      <c r="E1363" s="132" t="s">
        <v>26</v>
      </c>
      <c r="F1363" s="6">
        <v>-17.66</v>
      </c>
      <c r="G1363" s="44" t="s">
        <v>348</v>
      </c>
      <c r="H1363" s="62"/>
    </row>
    <row r="1364" ht="15.75" hidden="1" customHeight="1">
      <c r="A1364" s="122">
        <v>45584.0</v>
      </c>
      <c r="B1364" s="129" t="s">
        <v>819</v>
      </c>
      <c r="C1364" s="130" t="s">
        <v>1327</v>
      </c>
      <c r="D1364" s="46" t="s">
        <v>73</v>
      </c>
      <c r="E1364" s="132" t="s">
        <v>26</v>
      </c>
      <c r="F1364" s="6">
        <v>-19.92</v>
      </c>
      <c r="G1364" s="44" t="s">
        <v>348</v>
      </c>
      <c r="H1364" s="62"/>
    </row>
    <row r="1365" ht="15.75" hidden="1" customHeight="1">
      <c r="A1365" s="122">
        <v>45585.0</v>
      </c>
      <c r="B1365" s="129" t="s">
        <v>819</v>
      </c>
      <c r="C1365" s="130" t="s">
        <v>1343</v>
      </c>
      <c r="D1365" s="46" t="s">
        <v>73</v>
      </c>
      <c r="E1365" s="132" t="s">
        <v>26</v>
      </c>
      <c r="F1365" s="33">
        <v>-33.61</v>
      </c>
      <c r="G1365" s="44" t="s">
        <v>348</v>
      </c>
      <c r="H1365" s="62"/>
    </row>
    <row r="1366" ht="15.75" hidden="1" customHeight="1">
      <c r="A1366" s="122">
        <v>45599.0</v>
      </c>
      <c r="B1366" s="129" t="s">
        <v>819</v>
      </c>
      <c r="C1366" s="130" t="s">
        <v>1344</v>
      </c>
      <c r="D1366" s="130" t="s">
        <v>78</v>
      </c>
      <c r="E1366" s="130" t="s">
        <v>28</v>
      </c>
      <c r="F1366" s="33">
        <v>-66.27</v>
      </c>
      <c r="G1366" s="44" t="s">
        <v>348</v>
      </c>
      <c r="H1366" s="62"/>
    </row>
    <row r="1367" ht="15.75" hidden="1" customHeight="1">
      <c r="A1367" s="122">
        <v>45599.0</v>
      </c>
      <c r="B1367" s="129" t="s">
        <v>819</v>
      </c>
      <c r="C1367" s="130" t="s">
        <v>1345</v>
      </c>
      <c r="D1367" s="46" t="s">
        <v>73</v>
      </c>
      <c r="E1367" s="130" t="s">
        <v>26</v>
      </c>
      <c r="F1367" s="33">
        <v>-27.45</v>
      </c>
      <c r="G1367" s="44" t="s">
        <v>348</v>
      </c>
      <c r="H1367" s="62"/>
    </row>
    <row r="1368" ht="15.75" hidden="1" customHeight="1">
      <c r="A1368" s="122">
        <v>45609.0</v>
      </c>
      <c r="B1368" s="129" t="s">
        <v>819</v>
      </c>
      <c r="C1368" s="130" t="s">
        <v>15</v>
      </c>
      <c r="D1368" s="129" t="s">
        <v>16</v>
      </c>
      <c r="E1368" s="109" t="s">
        <v>17</v>
      </c>
      <c r="F1368" s="103">
        <f> SUM( INDIRECT("$G"&amp;MATCH($G1368, $G$1:$G1794, 0)) : INDIRECT("$F"&amp;ROW() - 1) ) * -1</f>
        <v>1786.61</v>
      </c>
      <c r="G1368" s="50" t="s">
        <v>348</v>
      </c>
      <c r="H1368" s="64"/>
    </row>
    <row r="1369" ht="15.75" hidden="1" customHeight="1">
      <c r="A1369" s="15"/>
      <c r="B1369" s="15"/>
      <c r="C1369" s="15"/>
      <c r="D1369" s="15"/>
      <c r="E1369" s="15"/>
      <c r="F1369" s="15"/>
      <c r="G1369" s="15"/>
    </row>
    <row r="1370" hidden="1">
      <c r="A1370" s="16"/>
      <c r="B1370" s="16"/>
      <c r="C1370" s="16"/>
      <c r="D1370" s="16"/>
      <c r="E1370" s="16"/>
      <c r="F1370" s="16"/>
      <c r="G1370" s="16"/>
    </row>
    <row r="1371" ht="15.75" hidden="1" customHeight="1">
      <c r="A1371" s="17"/>
      <c r="B1371" s="17"/>
      <c r="C1371" s="17"/>
      <c r="D1371" s="17"/>
      <c r="E1371" s="17"/>
      <c r="F1371" s="17"/>
      <c r="G1371" s="17"/>
    </row>
    <row r="1372" ht="15.75" hidden="1" customHeight="1">
      <c r="A1372" s="122">
        <v>45602.0</v>
      </c>
      <c r="B1372" s="129" t="s">
        <v>819</v>
      </c>
      <c r="C1372" s="130" t="s">
        <v>1346</v>
      </c>
      <c r="D1372" s="130" t="s">
        <v>76</v>
      </c>
      <c r="E1372" s="137" t="s">
        <v>10</v>
      </c>
      <c r="F1372" s="33">
        <v>-37.14</v>
      </c>
      <c r="G1372" s="44" t="s">
        <v>356</v>
      </c>
      <c r="H1372" s="131" t="s">
        <v>120</v>
      </c>
    </row>
    <row r="1373" ht="15.75" hidden="1" customHeight="1">
      <c r="A1373" s="122">
        <v>45606.0</v>
      </c>
      <c r="B1373" s="129" t="s">
        <v>819</v>
      </c>
      <c r="C1373" s="33" t="s">
        <v>1347</v>
      </c>
      <c r="D1373" s="46" t="s">
        <v>73</v>
      </c>
      <c r="E1373" s="55" t="s">
        <v>26</v>
      </c>
      <c r="F1373" s="10">
        <v>-16.46</v>
      </c>
      <c r="G1373" s="44" t="s">
        <v>356</v>
      </c>
      <c r="H1373" s="62"/>
    </row>
    <row r="1374" ht="15.75" hidden="1" customHeight="1">
      <c r="A1374" s="122">
        <v>45606.0</v>
      </c>
      <c r="B1374" s="129" t="s">
        <v>819</v>
      </c>
      <c r="C1374" s="33" t="s">
        <v>1348</v>
      </c>
      <c r="D1374" s="46" t="s">
        <v>73</v>
      </c>
      <c r="E1374" s="48" t="s">
        <v>26</v>
      </c>
      <c r="F1374" s="10">
        <v>-33.56</v>
      </c>
      <c r="G1374" s="44" t="s">
        <v>356</v>
      </c>
      <c r="H1374" s="62"/>
    </row>
    <row r="1375" ht="15.75" hidden="1" customHeight="1">
      <c r="A1375" s="122">
        <v>45606.0</v>
      </c>
      <c r="B1375" s="129" t="s">
        <v>819</v>
      </c>
      <c r="C1375" s="33" t="s">
        <v>1349</v>
      </c>
      <c r="D1375" s="46" t="s">
        <v>73</v>
      </c>
      <c r="E1375" s="36" t="s">
        <v>26</v>
      </c>
      <c r="F1375" s="35">
        <v>-16.46</v>
      </c>
      <c r="G1375" s="44" t="s">
        <v>356</v>
      </c>
      <c r="H1375" s="62"/>
    </row>
    <row r="1376" ht="15.75" hidden="1" customHeight="1">
      <c r="A1376" s="122">
        <v>45608.0</v>
      </c>
      <c r="B1376" s="129" t="s">
        <v>819</v>
      </c>
      <c r="C1376" s="129" t="s">
        <v>846</v>
      </c>
      <c r="D1376" s="129" t="s">
        <v>78</v>
      </c>
      <c r="E1376" s="130" t="s">
        <v>10</v>
      </c>
      <c r="F1376" s="10">
        <v>-28.96</v>
      </c>
      <c r="G1376" s="44" t="s">
        <v>356</v>
      </c>
      <c r="H1376" s="62"/>
    </row>
    <row r="1377" ht="15.75" hidden="1" customHeight="1">
      <c r="A1377" s="122">
        <v>45608.0</v>
      </c>
      <c r="B1377" s="129" t="s">
        <v>819</v>
      </c>
      <c r="C1377" s="130" t="s">
        <v>360</v>
      </c>
      <c r="D1377" s="46" t="s">
        <v>73</v>
      </c>
      <c r="E1377" s="130" t="s">
        <v>26</v>
      </c>
      <c r="F1377" s="10">
        <v>-67.43</v>
      </c>
      <c r="G1377" s="44" t="s">
        <v>356</v>
      </c>
      <c r="H1377" s="62"/>
    </row>
    <row r="1378" ht="15.75" hidden="1" customHeight="1">
      <c r="A1378" s="122">
        <v>45608.0</v>
      </c>
      <c r="B1378" s="129" t="s">
        <v>819</v>
      </c>
      <c r="C1378" s="130" t="s">
        <v>1350</v>
      </c>
      <c r="D1378" s="46" t="s">
        <v>73</v>
      </c>
      <c r="E1378" s="130" t="s">
        <v>26</v>
      </c>
      <c r="F1378" s="10">
        <v>-50.66</v>
      </c>
      <c r="G1378" s="44" t="s">
        <v>356</v>
      </c>
      <c r="H1378" s="62"/>
    </row>
    <row r="1379" ht="15.75" hidden="1" customHeight="1">
      <c r="A1379" s="122">
        <v>45609.0</v>
      </c>
      <c r="B1379" s="129" t="s">
        <v>819</v>
      </c>
      <c r="C1379" s="130" t="s">
        <v>1351</v>
      </c>
      <c r="D1379" s="46" t="s">
        <v>73</v>
      </c>
      <c r="E1379" s="130" t="s">
        <v>26</v>
      </c>
      <c r="F1379" s="6">
        <v>-64.8</v>
      </c>
      <c r="G1379" s="44" t="s">
        <v>356</v>
      </c>
      <c r="H1379" s="62"/>
    </row>
    <row r="1380" ht="15.75" hidden="1" customHeight="1">
      <c r="A1380" s="122">
        <v>45609.0</v>
      </c>
      <c r="B1380" s="129" t="s">
        <v>819</v>
      </c>
      <c r="C1380" s="130" t="s">
        <v>1327</v>
      </c>
      <c r="D1380" s="46" t="s">
        <v>73</v>
      </c>
      <c r="E1380" s="130" t="s">
        <v>26</v>
      </c>
      <c r="F1380" s="10">
        <v>-31.18</v>
      </c>
      <c r="G1380" s="44" t="s">
        <v>356</v>
      </c>
      <c r="H1380" s="62"/>
    </row>
    <row r="1381" ht="15.75" hidden="1" customHeight="1">
      <c r="A1381" s="122">
        <v>45609.0</v>
      </c>
      <c r="B1381" s="129" t="s">
        <v>819</v>
      </c>
      <c r="C1381" s="130" t="s">
        <v>1352</v>
      </c>
      <c r="D1381" s="46" t="s">
        <v>73</v>
      </c>
      <c r="E1381" s="130" t="s">
        <v>26</v>
      </c>
      <c r="F1381" s="10">
        <v>-729.68</v>
      </c>
      <c r="G1381" s="44" t="s">
        <v>356</v>
      </c>
      <c r="H1381" s="62"/>
    </row>
    <row r="1382" ht="15.75" hidden="1" customHeight="1">
      <c r="A1382" s="122">
        <v>45610.0</v>
      </c>
      <c r="B1382" s="129" t="s">
        <v>819</v>
      </c>
      <c r="C1382" s="130" t="s">
        <v>361</v>
      </c>
      <c r="D1382" s="46" t="s">
        <v>73</v>
      </c>
      <c r="E1382" s="130" t="s">
        <v>26</v>
      </c>
      <c r="F1382" s="10">
        <v>-76.89</v>
      </c>
      <c r="G1382" s="44" t="s">
        <v>356</v>
      </c>
      <c r="H1382" s="62"/>
    </row>
    <row r="1383" ht="15.75" hidden="1" customHeight="1">
      <c r="A1383" s="122">
        <v>45610.0</v>
      </c>
      <c r="B1383" s="129" t="s">
        <v>819</v>
      </c>
      <c r="C1383" s="130" t="s">
        <v>1353</v>
      </c>
      <c r="D1383" s="46" t="s">
        <v>73</v>
      </c>
      <c r="E1383" s="130" t="s">
        <v>26</v>
      </c>
      <c r="F1383" s="10">
        <v>-70.48</v>
      </c>
      <c r="G1383" s="44" t="s">
        <v>356</v>
      </c>
      <c r="H1383" s="62"/>
    </row>
    <row r="1384" ht="15.75" hidden="1" customHeight="1">
      <c r="A1384" s="122">
        <v>45610.0</v>
      </c>
      <c r="B1384" s="129" t="s">
        <v>819</v>
      </c>
      <c r="C1384" s="130" t="s">
        <v>1354</v>
      </c>
      <c r="D1384" s="46" t="s">
        <v>73</v>
      </c>
      <c r="E1384" s="130" t="s">
        <v>26</v>
      </c>
      <c r="F1384" s="10">
        <v>-90.83</v>
      </c>
      <c r="G1384" s="44" t="s">
        <v>356</v>
      </c>
      <c r="H1384" s="62"/>
    </row>
    <row r="1385" ht="15.75" hidden="1" customHeight="1">
      <c r="A1385" s="122">
        <v>45610.0</v>
      </c>
      <c r="B1385" s="129" t="s">
        <v>819</v>
      </c>
      <c r="C1385" s="130" t="s">
        <v>1355</v>
      </c>
      <c r="D1385" s="46" t="s">
        <v>73</v>
      </c>
      <c r="E1385" s="130" t="s">
        <v>26</v>
      </c>
      <c r="F1385" s="10">
        <v>-123.91</v>
      </c>
      <c r="G1385" s="44" t="s">
        <v>356</v>
      </c>
      <c r="H1385" s="62"/>
    </row>
    <row r="1386" ht="15.75" hidden="1" customHeight="1">
      <c r="A1386" s="122">
        <v>45611.0</v>
      </c>
      <c r="B1386" s="129" t="s">
        <v>819</v>
      </c>
      <c r="C1386" s="130" t="s">
        <v>1356</v>
      </c>
      <c r="D1386" s="46" t="s">
        <v>73</v>
      </c>
      <c r="E1386" s="132" t="s">
        <v>26</v>
      </c>
      <c r="F1386" s="10">
        <v>-110.74</v>
      </c>
      <c r="G1386" s="44" t="s">
        <v>356</v>
      </c>
      <c r="H1386" s="62"/>
    </row>
    <row r="1387" ht="15.75" hidden="1" customHeight="1">
      <c r="A1387" s="122">
        <v>45611.0</v>
      </c>
      <c r="B1387" s="129" t="s">
        <v>819</v>
      </c>
      <c r="C1387" s="130" t="s">
        <v>1356</v>
      </c>
      <c r="D1387" s="46" t="s">
        <v>73</v>
      </c>
      <c r="E1387" s="132" t="s">
        <v>26</v>
      </c>
      <c r="F1387" s="10">
        <v>-110.74</v>
      </c>
      <c r="G1387" s="44" t="s">
        <v>356</v>
      </c>
      <c r="H1387" s="62"/>
    </row>
    <row r="1388" ht="15.75" hidden="1" customHeight="1">
      <c r="A1388" s="122">
        <v>45611.0</v>
      </c>
      <c r="B1388" s="129" t="s">
        <v>819</v>
      </c>
      <c r="C1388" s="130" t="s">
        <v>1356</v>
      </c>
      <c r="D1388" s="46" t="s">
        <v>73</v>
      </c>
      <c r="E1388" s="132" t="s">
        <v>26</v>
      </c>
      <c r="F1388" s="10">
        <v>-44.29</v>
      </c>
      <c r="G1388" s="44" t="s">
        <v>356</v>
      </c>
      <c r="H1388" s="62"/>
    </row>
    <row r="1389" ht="15.75" hidden="1" customHeight="1">
      <c r="A1389" s="122">
        <v>45612.0</v>
      </c>
      <c r="B1389" s="129" t="s">
        <v>819</v>
      </c>
      <c r="C1389" s="130" t="s">
        <v>1357</v>
      </c>
      <c r="D1389" s="46" t="s">
        <v>73</v>
      </c>
      <c r="E1389" s="130" t="s">
        <v>26</v>
      </c>
      <c r="F1389" s="10">
        <v>-6.9</v>
      </c>
      <c r="G1389" s="44" t="s">
        <v>356</v>
      </c>
      <c r="H1389" s="62"/>
    </row>
    <row r="1390" ht="15.75" hidden="1" customHeight="1">
      <c r="A1390" s="122">
        <v>45616.0</v>
      </c>
      <c r="B1390" s="129" t="s">
        <v>819</v>
      </c>
      <c r="C1390" s="130" t="s">
        <v>1358</v>
      </c>
      <c r="D1390" s="46" t="s">
        <v>73</v>
      </c>
      <c r="E1390" s="132" t="s">
        <v>26</v>
      </c>
      <c r="F1390" s="33">
        <v>-33.62</v>
      </c>
      <c r="G1390" s="44" t="s">
        <v>356</v>
      </c>
      <c r="H1390" s="62"/>
    </row>
    <row r="1391" ht="15.75" hidden="1" customHeight="1">
      <c r="A1391" s="122">
        <v>45619.0</v>
      </c>
      <c r="B1391" s="129" t="s">
        <v>819</v>
      </c>
      <c r="C1391" s="130" t="s">
        <v>1359</v>
      </c>
      <c r="D1391" s="130" t="s">
        <v>13</v>
      </c>
      <c r="E1391" s="130" t="s">
        <v>10</v>
      </c>
      <c r="F1391" s="33">
        <v>-19.87</v>
      </c>
      <c r="G1391" s="44" t="s">
        <v>356</v>
      </c>
      <c r="H1391" s="62"/>
    </row>
    <row r="1392" ht="15.75" hidden="1" customHeight="1">
      <c r="A1392" s="122">
        <v>45620.0</v>
      </c>
      <c r="B1392" s="129" t="s">
        <v>819</v>
      </c>
      <c r="C1392" s="130" t="s">
        <v>1360</v>
      </c>
      <c r="D1392" s="130" t="s">
        <v>13</v>
      </c>
      <c r="E1392" s="130" t="s">
        <v>10</v>
      </c>
      <c r="F1392" s="33">
        <v>-19.74</v>
      </c>
      <c r="G1392" s="44" t="s">
        <v>356</v>
      </c>
      <c r="H1392" s="62"/>
    </row>
    <row r="1393" ht="15.75" hidden="1" customHeight="1">
      <c r="A1393" s="122">
        <v>45629.0</v>
      </c>
      <c r="B1393" s="129" t="s">
        <v>819</v>
      </c>
      <c r="C1393" s="130" t="s">
        <v>1361</v>
      </c>
      <c r="D1393" s="130" t="s">
        <v>78</v>
      </c>
      <c r="E1393" s="130" t="s">
        <v>28</v>
      </c>
      <c r="F1393" s="33">
        <v>-66.27</v>
      </c>
      <c r="G1393" s="44" t="s">
        <v>356</v>
      </c>
      <c r="H1393" s="62"/>
    </row>
    <row r="1394" ht="15.75" hidden="1" customHeight="1">
      <c r="A1394" s="122">
        <v>45636.0</v>
      </c>
      <c r="B1394" s="129" t="s">
        <v>819</v>
      </c>
      <c r="C1394" s="129" t="s">
        <v>15</v>
      </c>
      <c r="D1394" s="130" t="s">
        <v>51</v>
      </c>
      <c r="E1394" s="109" t="s">
        <v>17</v>
      </c>
      <c r="F1394" s="103">
        <v>50.0</v>
      </c>
      <c r="G1394" s="44" t="s">
        <v>356</v>
      </c>
      <c r="H1394" s="62"/>
    </row>
    <row r="1395" ht="15.75" hidden="1" customHeight="1">
      <c r="A1395" s="122">
        <v>45636.0</v>
      </c>
      <c r="B1395" s="129" t="s">
        <v>819</v>
      </c>
      <c r="C1395" s="129" t="s">
        <v>15</v>
      </c>
      <c r="D1395" s="130" t="s">
        <v>51</v>
      </c>
      <c r="E1395" s="109" t="s">
        <v>17</v>
      </c>
      <c r="F1395" s="103">
        <v>700.0</v>
      </c>
      <c r="G1395" s="44" t="s">
        <v>356</v>
      </c>
      <c r="H1395" s="62"/>
    </row>
    <row r="1396" ht="15.75" hidden="1" customHeight="1">
      <c r="A1396" s="122">
        <v>45639.0</v>
      </c>
      <c r="B1396" s="129" t="s">
        <v>819</v>
      </c>
      <c r="C1396" s="129" t="s">
        <v>15</v>
      </c>
      <c r="D1396" s="129" t="s">
        <v>16</v>
      </c>
      <c r="E1396" s="109" t="s">
        <v>17</v>
      </c>
      <c r="F1396" s="103">
        <f> SUM( INDIRECT("$G"&amp;MATCH($G1396, $G$1:$G1794, 0)) : INDIRECT("$F"&amp;ROW() - 1) ) * -1</f>
        <v>1100.61</v>
      </c>
      <c r="G1396" s="50" t="s">
        <v>356</v>
      </c>
      <c r="H1396" s="64"/>
    </row>
    <row r="1397" ht="15.75" hidden="1" customHeight="1">
      <c r="A1397" s="15"/>
      <c r="B1397" s="15"/>
      <c r="C1397" s="15"/>
      <c r="D1397" s="15"/>
      <c r="E1397" s="15"/>
      <c r="F1397" s="15"/>
      <c r="G1397" s="15"/>
    </row>
    <row r="1398" ht="15.75" hidden="1" customHeight="1">
      <c r="A1398" s="16"/>
      <c r="B1398" s="16"/>
      <c r="C1398" s="16"/>
      <c r="D1398" s="16"/>
      <c r="E1398" s="16"/>
      <c r="F1398" s="16"/>
      <c r="G1398" s="16"/>
    </row>
    <row r="1399" ht="15.75" hidden="1" customHeight="1">
      <c r="A1399" s="17"/>
      <c r="B1399" s="17"/>
      <c r="C1399" s="17"/>
      <c r="D1399" s="17"/>
      <c r="E1399" s="17"/>
      <c r="F1399" s="17"/>
      <c r="G1399" s="17"/>
    </row>
    <row r="1400" ht="15.75" hidden="1" customHeight="1">
      <c r="A1400" s="122">
        <v>45632.0</v>
      </c>
      <c r="B1400" s="129" t="s">
        <v>819</v>
      </c>
      <c r="C1400" s="130" t="s">
        <v>1362</v>
      </c>
      <c r="D1400" s="130" t="s">
        <v>76</v>
      </c>
      <c r="E1400" s="137" t="s">
        <v>10</v>
      </c>
      <c r="F1400" s="33">
        <v>-37.13</v>
      </c>
      <c r="G1400" s="44" t="s">
        <v>367</v>
      </c>
      <c r="H1400" s="131" t="s">
        <v>12</v>
      </c>
    </row>
    <row r="1401" ht="15.75" hidden="1" customHeight="1">
      <c r="A1401" s="122">
        <v>45636.0</v>
      </c>
      <c r="B1401" s="129" t="s">
        <v>819</v>
      </c>
      <c r="C1401" s="33" t="s">
        <v>1363</v>
      </c>
      <c r="D1401" s="46" t="s">
        <v>73</v>
      </c>
      <c r="E1401" s="55" t="s">
        <v>26</v>
      </c>
      <c r="F1401" s="10">
        <v>-16.46</v>
      </c>
      <c r="G1401" s="44" t="s">
        <v>367</v>
      </c>
      <c r="H1401" s="62"/>
    </row>
    <row r="1402" ht="15.75" hidden="1" customHeight="1">
      <c r="A1402" s="122">
        <v>45636.0</v>
      </c>
      <c r="B1402" s="129" t="s">
        <v>819</v>
      </c>
      <c r="C1402" s="33" t="s">
        <v>1364</v>
      </c>
      <c r="D1402" s="46" t="s">
        <v>73</v>
      </c>
      <c r="E1402" s="36" t="s">
        <v>26</v>
      </c>
      <c r="F1402" s="35">
        <v>-16.46</v>
      </c>
      <c r="G1402" s="44" t="s">
        <v>367</v>
      </c>
      <c r="H1402" s="62"/>
    </row>
    <row r="1403" ht="15.75" hidden="1" customHeight="1">
      <c r="A1403" s="122">
        <v>45636.0</v>
      </c>
      <c r="B1403" s="129" t="s">
        <v>819</v>
      </c>
      <c r="C1403" s="33" t="s">
        <v>151</v>
      </c>
      <c r="D1403" s="130" t="s">
        <v>13</v>
      </c>
      <c r="E1403" s="130" t="s">
        <v>10</v>
      </c>
      <c r="F1403" s="31">
        <v>-12.5</v>
      </c>
      <c r="G1403" s="44" t="s">
        <v>367</v>
      </c>
      <c r="H1403" s="62"/>
    </row>
    <row r="1404" ht="15.75" hidden="1" customHeight="1">
      <c r="A1404" s="122">
        <v>45638.0</v>
      </c>
      <c r="B1404" s="129" t="s">
        <v>819</v>
      </c>
      <c r="C1404" s="129" t="s">
        <v>846</v>
      </c>
      <c r="D1404" s="129" t="s">
        <v>78</v>
      </c>
      <c r="E1404" s="130" t="s">
        <v>10</v>
      </c>
      <c r="F1404" s="102">
        <v>-28.96</v>
      </c>
      <c r="G1404" s="44" t="s">
        <v>367</v>
      </c>
      <c r="H1404" s="62"/>
    </row>
    <row r="1405" ht="15.75" hidden="1" customHeight="1">
      <c r="A1405" s="122">
        <v>45638.0</v>
      </c>
      <c r="B1405" s="129" t="s">
        <v>819</v>
      </c>
      <c r="C1405" s="130" t="s">
        <v>373</v>
      </c>
      <c r="D1405" s="46" t="s">
        <v>73</v>
      </c>
      <c r="E1405" s="130" t="s">
        <v>26</v>
      </c>
      <c r="F1405" s="6">
        <v>-67.43</v>
      </c>
      <c r="G1405" s="44" t="s">
        <v>367</v>
      </c>
      <c r="H1405" s="62"/>
    </row>
    <row r="1406" ht="15.75" hidden="1" customHeight="1">
      <c r="A1406" s="122">
        <v>45638.0</v>
      </c>
      <c r="B1406" s="129" t="s">
        <v>819</v>
      </c>
      <c r="C1406" s="130" t="s">
        <v>1365</v>
      </c>
      <c r="D1406" s="46" t="s">
        <v>73</v>
      </c>
      <c r="E1406" s="130" t="s">
        <v>26</v>
      </c>
      <c r="F1406" s="6">
        <v>-50.66</v>
      </c>
      <c r="G1406" s="44" t="s">
        <v>367</v>
      </c>
      <c r="H1406" s="62"/>
    </row>
    <row r="1407" ht="15.75" hidden="1" customHeight="1">
      <c r="A1407" s="122">
        <v>45636.0</v>
      </c>
      <c r="B1407" s="129" t="s">
        <v>819</v>
      </c>
      <c r="C1407" s="33" t="s">
        <v>1366</v>
      </c>
      <c r="D1407" s="130" t="s">
        <v>19</v>
      </c>
      <c r="E1407" s="130" t="s">
        <v>10</v>
      </c>
      <c r="F1407" s="31">
        <v>-20.8</v>
      </c>
      <c r="G1407" s="44" t="s">
        <v>367</v>
      </c>
      <c r="H1407" s="62"/>
    </row>
    <row r="1408" ht="15.75" hidden="1" customHeight="1">
      <c r="A1408" s="122">
        <v>45637.0</v>
      </c>
      <c r="B1408" s="129" t="s">
        <v>819</v>
      </c>
      <c r="C1408" s="33" t="s">
        <v>32</v>
      </c>
      <c r="D1408" s="130" t="s">
        <v>19</v>
      </c>
      <c r="E1408" s="130" t="s">
        <v>10</v>
      </c>
      <c r="F1408" s="33">
        <v>-26.84</v>
      </c>
      <c r="G1408" s="44" t="s">
        <v>367</v>
      </c>
      <c r="H1408" s="62"/>
    </row>
    <row r="1409" ht="15.75" hidden="1" customHeight="1">
      <c r="A1409" s="122">
        <v>45637.0</v>
      </c>
      <c r="B1409" s="129" t="s">
        <v>819</v>
      </c>
      <c r="C1409" s="33" t="s">
        <v>1367</v>
      </c>
      <c r="D1409" s="130" t="s">
        <v>13</v>
      </c>
      <c r="E1409" s="130" t="s">
        <v>10</v>
      </c>
      <c r="F1409" s="33">
        <v>-8.99</v>
      </c>
      <c r="G1409" s="44" t="s">
        <v>367</v>
      </c>
      <c r="H1409" s="62"/>
    </row>
    <row r="1410" ht="15.75" hidden="1" customHeight="1">
      <c r="A1410" s="122">
        <v>45638.0</v>
      </c>
      <c r="B1410" s="129" t="s">
        <v>819</v>
      </c>
      <c r="C1410" s="33" t="s">
        <v>756</v>
      </c>
      <c r="D1410" s="130" t="s">
        <v>19</v>
      </c>
      <c r="E1410" s="130" t="s">
        <v>10</v>
      </c>
      <c r="F1410" s="33">
        <v>-29.67</v>
      </c>
      <c r="G1410" s="44" t="s">
        <v>367</v>
      </c>
      <c r="H1410" s="62"/>
    </row>
    <row r="1411" ht="15.75" hidden="1" customHeight="1">
      <c r="A1411" s="122">
        <v>45639.0</v>
      </c>
      <c r="B1411" s="129" t="s">
        <v>819</v>
      </c>
      <c r="C1411" s="130" t="s">
        <v>1368</v>
      </c>
      <c r="D1411" s="46" t="s">
        <v>73</v>
      </c>
      <c r="E1411" s="130" t="s">
        <v>26</v>
      </c>
      <c r="F1411" s="6">
        <v>-64.8</v>
      </c>
      <c r="G1411" s="44" t="s">
        <v>367</v>
      </c>
      <c r="H1411" s="62"/>
    </row>
    <row r="1412" ht="15.75" hidden="1" customHeight="1">
      <c r="A1412" s="122">
        <v>45639.0</v>
      </c>
      <c r="B1412" s="129" t="s">
        <v>819</v>
      </c>
      <c r="C1412" s="130" t="s">
        <v>1369</v>
      </c>
      <c r="D1412" s="46" t="s">
        <v>73</v>
      </c>
      <c r="E1412" s="130" t="s">
        <v>26</v>
      </c>
      <c r="F1412" s="10">
        <v>-729.68</v>
      </c>
      <c r="G1412" s="44" t="s">
        <v>367</v>
      </c>
      <c r="H1412" s="62"/>
    </row>
    <row r="1413" ht="15.75" hidden="1" customHeight="1">
      <c r="A1413" s="122">
        <v>45641.0</v>
      </c>
      <c r="B1413" s="129" t="s">
        <v>819</v>
      </c>
      <c r="C1413" s="130" t="s">
        <v>1370</v>
      </c>
      <c r="D1413" s="46" t="s">
        <v>73</v>
      </c>
      <c r="E1413" s="132" t="s">
        <v>26</v>
      </c>
      <c r="F1413" s="10">
        <v>-110.74</v>
      </c>
      <c r="G1413" s="44" t="s">
        <v>367</v>
      </c>
      <c r="H1413" s="62"/>
    </row>
    <row r="1414" ht="15.75" hidden="1" customHeight="1">
      <c r="A1414" s="122">
        <v>45641.0</v>
      </c>
      <c r="B1414" s="129" t="s">
        <v>819</v>
      </c>
      <c r="C1414" s="130" t="s">
        <v>1370</v>
      </c>
      <c r="D1414" s="46" t="s">
        <v>73</v>
      </c>
      <c r="E1414" s="132" t="s">
        <v>26</v>
      </c>
      <c r="F1414" s="10">
        <v>-110.74</v>
      </c>
      <c r="G1414" s="44" t="s">
        <v>367</v>
      </c>
      <c r="H1414" s="62"/>
    </row>
    <row r="1415" ht="15.75" hidden="1" customHeight="1">
      <c r="A1415" s="122">
        <v>45641.0</v>
      </c>
      <c r="B1415" s="129" t="s">
        <v>819</v>
      </c>
      <c r="C1415" s="130" t="s">
        <v>1370</v>
      </c>
      <c r="D1415" s="46" t="s">
        <v>73</v>
      </c>
      <c r="E1415" s="132" t="s">
        <v>26</v>
      </c>
      <c r="F1415" s="10">
        <v>-44.29</v>
      </c>
      <c r="G1415" s="44" t="s">
        <v>367</v>
      </c>
      <c r="H1415" s="62"/>
    </row>
    <row r="1416" ht="15.75" hidden="1" customHeight="1">
      <c r="A1416" s="122">
        <v>45641.0</v>
      </c>
      <c r="B1416" s="129" t="s">
        <v>819</v>
      </c>
      <c r="C1416" s="130" t="s">
        <v>1371</v>
      </c>
      <c r="D1416" s="130" t="s">
        <v>78</v>
      </c>
      <c r="E1416" s="130" t="s">
        <v>28</v>
      </c>
      <c r="F1416" s="10">
        <v>-80.01</v>
      </c>
      <c r="G1416" s="44" t="s">
        <v>367</v>
      </c>
      <c r="H1416" s="62"/>
    </row>
    <row r="1417" ht="15.75" hidden="1" customHeight="1">
      <c r="A1417" s="122">
        <v>45641.0</v>
      </c>
      <c r="B1417" s="129" t="s">
        <v>819</v>
      </c>
      <c r="C1417" s="130" t="s">
        <v>1372</v>
      </c>
      <c r="D1417" s="130" t="s">
        <v>78</v>
      </c>
      <c r="E1417" s="130" t="s">
        <v>28</v>
      </c>
      <c r="F1417" s="10">
        <v>-69.95</v>
      </c>
      <c r="G1417" s="44" t="s">
        <v>367</v>
      </c>
      <c r="H1417" s="62"/>
    </row>
    <row r="1418" ht="15.75" hidden="1" customHeight="1">
      <c r="A1418" s="122">
        <v>45642.0</v>
      </c>
      <c r="B1418" s="129" t="s">
        <v>819</v>
      </c>
      <c r="C1418" s="130" t="s">
        <v>1373</v>
      </c>
      <c r="D1418" s="130" t="s">
        <v>13</v>
      </c>
      <c r="E1418" s="130" t="s">
        <v>10</v>
      </c>
      <c r="F1418" s="10">
        <v>-374.22</v>
      </c>
      <c r="G1418" s="44" t="s">
        <v>367</v>
      </c>
      <c r="H1418" s="62"/>
    </row>
    <row r="1419" ht="15.75" hidden="1" customHeight="1">
      <c r="A1419" s="122">
        <v>45643.0</v>
      </c>
      <c r="B1419" s="129" t="s">
        <v>819</v>
      </c>
      <c r="C1419" s="33" t="s">
        <v>1366</v>
      </c>
      <c r="D1419" s="130" t="s">
        <v>19</v>
      </c>
      <c r="E1419" s="130" t="s">
        <v>10</v>
      </c>
      <c r="F1419" s="10">
        <v>-57.82</v>
      </c>
      <c r="G1419" s="44" t="s">
        <v>367</v>
      </c>
      <c r="H1419" s="62"/>
    </row>
    <row r="1420" ht="15.75" hidden="1" customHeight="1">
      <c r="A1420" s="122">
        <v>45644.0</v>
      </c>
      <c r="B1420" s="129" t="s">
        <v>819</v>
      </c>
      <c r="C1420" s="33" t="s">
        <v>756</v>
      </c>
      <c r="D1420" s="130" t="s">
        <v>19</v>
      </c>
      <c r="E1420" s="130" t="s">
        <v>10</v>
      </c>
      <c r="F1420" s="10">
        <v>-30.56</v>
      </c>
      <c r="G1420" s="44" t="s">
        <v>367</v>
      </c>
      <c r="H1420" s="62"/>
    </row>
    <row r="1421" ht="15.75" hidden="1" customHeight="1">
      <c r="A1421" s="122">
        <v>45647.0</v>
      </c>
      <c r="B1421" s="129" t="s">
        <v>819</v>
      </c>
      <c r="C1421" s="33" t="s">
        <v>140</v>
      </c>
      <c r="D1421" s="130" t="s">
        <v>13</v>
      </c>
      <c r="E1421" s="130" t="s">
        <v>10</v>
      </c>
      <c r="F1421" s="10">
        <v>-23.2</v>
      </c>
      <c r="G1421" s="44" t="s">
        <v>367</v>
      </c>
      <c r="H1421" s="62"/>
    </row>
    <row r="1422" ht="15.75" hidden="1" customHeight="1">
      <c r="A1422" s="122">
        <v>45647.0</v>
      </c>
      <c r="B1422" s="129" t="s">
        <v>819</v>
      </c>
      <c r="C1422" s="33" t="s">
        <v>32</v>
      </c>
      <c r="D1422" s="130" t="s">
        <v>19</v>
      </c>
      <c r="E1422" s="130" t="s">
        <v>10</v>
      </c>
      <c r="F1422" s="10">
        <v>-17.07</v>
      </c>
      <c r="G1422" s="44" t="s">
        <v>367</v>
      </c>
      <c r="H1422" s="62"/>
    </row>
    <row r="1423" ht="15.75" hidden="1" customHeight="1">
      <c r="A1423" s="122">
        <v>45647.0</v>
      </c>
      <c r="B1423" s="129" t="s">
        <v>819</v>
      </c>
      <c r="C1423" s="33" t="s">
        <v>138</v>
      </c>
      <c r="D1423" s="130" t="s">
        <v>13</v>
      </c>
      <c r="E1423" s="130" t="s">
        <v>10</v>
      </c>
      <c r="F1423" s="10">
        <v>-11.5</v>
      </c>
      <c r="G1423" s="44" t="s">
        <v>367</v>
      </c>
      <c r="H1423" s="62"/>
    </row>
    <row r="1424" ht="15.75" hidden="1" customHeight="1">
      <c r="A1424" s="122">
        <v>45648.0</v>
      </c>
      <c r="B1424" s="129" t="s">
        <v>819</v>
      </c>
      <c r="C1424" s="33" t="s">
        <v>700</v>
      </c>
      <c r="D1424" s="130" t="s">
        <v>13</v>
      </c>
      <c r="E1424" s="130" t="s">
        <v>10</v>
      </c>
      <c r="F1424" s="10">
        <v>-29.0</v>
      </c>
      <c r="G1424" s="44" t="s">
        <v>367</v>
      </c>
      <c r="H1424" s="62"/>
    </row>
    <row r="1425" ht="15.75" hidden="1" customHeight="1">
      <c r="A1425" s="122">
        <v>45649.0</v>
      </c>
      <c r="B1425" s="129" t="s">
        <v>819</v>
      </c>
      <c r="C1425" s="130" t="s">
        <v>1374</v>
      </c>
      <c r="D1425" s="130" t="s">
        <v>13</v>
      </c>
      <c r="E1425" s="130" t="s">
        <v>10</v>
      </c>
      <c r="F1425" s="33">
        <v>-19.87</v>
      </c>
      <c r="G1425" s="44" t="s">
        <v>367</v>
      </c>
      <c r="H1425" s="62"/>
    </row>
    <row r="1426" ht="15.75" hidden="1" customHeight="1">
      <c r="A1426" s="122">
        <v>45649.0</v>
      </c>
      <c r="B1426" s="129" t="s">
        <v>819</v>
      </c>
      <c r="C1426" s="130" t="s">
        <v>1366</v>
      </c>
      <c r="D1426" s="130" t="s">
        <v>19</v>
      </c>
      <c r="E1426" s="130" t="s">
        <v>10</v>
      </c>
      <c r="F1426" s="33">
        <v>-28.99</v>
      </c>
      <c r="G1426" s="44" t="s">
        <v>367</v>
      </c>
      <c r="H1426" s="62"/>
    </row>
    <row r="1427" ht="15.75" hidden="1" customHeight="1">
      <c r="A1427" s="122">
        <v>45649.0</v>
      </c>
      <c r="B1427" s="129" t="s">
        <v>819</v>
      </c>
      <c r="C1427" s="130" t="s">
        <v>1375</v>
      </c>
      <c r="D1427" s="130" t="s">
        <v>13</v>
      </c>
      <c r="E1427" s="130" t="s">
        <v>10</v>
      </c>
      <c r="F1427" s="33">
        <v>-22.0</v>
      </c>
      <c r="G1427" s="44" t="s">
        <v>367</v>
      </c>
      <c r="H1427" s="62"/>
    </row>
    <row r="1428" ht="15.75" hidden="1" customHeight="1">
      <c r="A1428" s="122">
        <v>45650.0</v>
      </c>
      <c r="B1428" s="129" t="s">
        <v>819</v>
      </c>
      <c r="C1428" s="130" t="s">
        <v>33</v>
      </c>
      <c r="D1428" s="130" t="s">
        <v>19</v>
      </c>
      <c r="E1428" s="130" t="s">
        <v>10</v>
      </c>
      <c r="F1428" s="33">
        <v>-87.77</v>
      </c>
      <c r="G1428" s="44" t="s">
        <v>367</v>
      </c>
      <c r="H1428" s="62"/>
    </row>
    <row r="1429" ht="15.75" hidden="1" customHeight="1">
      <c r="A1429" s="122">
        <v>45651.0</v>
      </c>
      <c r="B1429" s="129" t="s">
        <v>819</v>
      </c>
      <c r="C1429" s="130" t="s">
        <v>549</v>
      </c>
      <c r="D1429" s="130" t="s">
        <v>9</v>
      </c>
      <c r="E1429" s="130" t="s">
        <v>10</v>
      </c>
      <c r="F1429" s="33">
        <v>-30.0</v>
      </c>
      <c r="G1429" s="44" t="s">
        <v>367</v>
      </c>
      <c r="H1429" s="62"/>
    </row>
    <row r="1430" ht="15.75" hidden="1" customHeight="1">
      <c r="A1430" s="122">
        <v>45652.0</v>
      </c>
      <c r="B1430" s="129" t="s">
        <v>819</v>
      </c>
      <c r="C1430" s="130" t="s">
        <v>140</v>
      </c>
      <c r="D1430" s="130" t="s">
        <v>13</v>
      </c>
      <c r="E1430" s="130" t="s">
        <v>10</v>
      </c>
      <c r="F1430" s="33">
        <v>-25.85</v>
      </c>
      <c r="G1430" s="44" t="s">
        <v>367</v>
      </c>
      <c r="H1430" s="62"/>
    </row>
    <row r="1431" ht="15.75" hidden="1" customHeight="1">
      <c r="A1431" s="122">
        <v>45652.0</v>
      </c>
      <c r="B1431" s="129" t="s">
        <v>819</v>
      </c>
      <c r="C1431" s="130" t="s">
        <v>1376</v>
      </c>
      <c r="D1431" s="130" t="s">
        <v>73</v>
      </c>
      <c r="E1431" s="130" t="s">
        <v>243</v>
      </c>
      <c r="F1431" s="10">
        <v>-18.0</v>
      </c>
      <c r="G1431" s="44" t="s">
        <v>367</v>
      </c>
      <c r="H1431" s="62"/>
    </row>
    <row r="1432" ht="15.75" hidden="1" customHeight="1">
      <c r="A1432" s="122">
        <v>45653.0</v>
      </c>
      <c r="B1432" s="129" t="s">
        <v>819</v>
      </c>
      <c r="C1432" s="130" t="s">
        <v>1377</v>
      </c>
      <c r="D1432" s="46" t="s">
        <v>73</v>
      </c>
      <c r="E1432" s="132" t="s">
        <v>26</v>
      </c>
      <c r="F1432" s="6">
        <v>-112.25</v>
      </c>
      <c r="G1432" s="44" t="s">
        <v>367</v>
      </c>
      <c r="H1432" s="62"/>
    </row>
    <row r="1433" ht="15.75" hidden="1" customHeight="1">
      <c r="A1433" s="122">
        <v>45653.0</v>
      </c>
      <c r="B1433" s="129" t="s">
        <v>819</v>
      </c>
      <c r="C1433" s="130" t="s">
        <v>994</v>
      </c>
      <c r="D1433" s="46" t="s">
        <v>73</v>
      </c>
      <c r="E1433" s="132" t="s">
        <v>26</v>
      </c>
      <c r="F1433" s="6">
        <v>-29.99</v>
      </c>
      <c r="G1433" s="44" t="s">
        <v>367</v>
      </c>
      <c r="H1433" s="62"/>
    </row>
    <row r="1434" ht="15.75" hidden="1" customHeight="1">
      <c r="A1434" s="122">
        <v>45660.0</v>
      </c>
      <c r="B1434" s="129" t="s">
        <v>819</v>
      </c>
      <c r="C1434" s="130" t="s">
        <v>1378</v>
      </c>
      <c r="D1434" s="130" t="s">
        <v>78</v>
      </c>
      <c r="E1434" s="130" t="s">
        <v>28</v>
      </c>
      <c r="F1434" s="33">
        <v>-66.28</v>
      </c>
      <c r="G1434" s="44" t="s">
        <v>367</v>
      </c>
      <c r="H1434" s="62"/>
    </row>
    <row r="1435" ht="15.75" hidden="1" customHeight="1">
      <c r="A1435" s="122">
        <v>45663.0</v>
      </c>
      <c r="B1435" s="129" t="s">
        <v>819</v>
      </c>
      <c r="C1435" s="130" t="s">
        <v>15</v>
      </c>
      <c r="D1435" s="130" t="s">
        <v>51</v>
      </c>
      <c r="E1435" s="130" t="s">
        <v>17</v>
      </c>
      <c r="F1435" s="33">
        <v>120.0</v>
      </c>
      <c r="G1435" s="44" t="s">
        <v>367</v>
      </c>
      <c r="H1435" s="62"/>
    </row>
    <row r="1436" ht="15.75" hidden="1" customHeight="1">
      <c r="A1436" s="122">
        <v>45666.0</v>
      </c>
      <c r="B1436" s="129" t="s">
        <v>819</v>
      </c>
      <c r="C1436" s="130" t="s">
        <v>15</v>
      </c>
      <c r="D1436" s="130" t="s">
        <v>51</v>
      </c>
      <c r="E1436" s="130" t="s">
        <v>17</v>
      </c>
      <c r="F1436" s="33">
        <v>790.48</v>
      </c>
      <c r="G1436" s="44" t="s">
        <v>367</v>
      </c>
      <c r="H1436" s="62"/>
    </row>
    <row r="1437" ht="15.75" hidden="1" customHeight="1">
      <c r="A1437" s="122">
        <v>45670.0</v>
      </c>
      <c r="B1437" s="129" t="s">
        <v>819</v>
      </c>
      <c r="C1437" s="129" t="s">
        <v>15</v>
      </c>
      <c r="D1437" s="129" t="s">
        <v>16</v>
      </c>
      <c r="E1437" s="109" t="s">
        <v>17</v>
      </c>
      <c r="F1437" s="103">
        <f> SUM( INDIRECT("$G"&amp;MATCH($G1437, $G$1:$G1794, 0)) : INDIRECT("$F"&amp;ROW() - 1) ) * -1</f>
        <v>1600</v>
      </c>
      <c r="G1437" s="50" t="s">
        <v>367</v>
      </c>
      <c r="H1437" s="64"/>
    </row>
    <row r="1438" ht="15.75" hidden="1" customHeight="1">
      <c r="A1438" s="15"/>
      <c r="B1438" s="15"/>
      <c r="C1438" s="15"/>
      <c r="D1438" s="15"/>
      <c r="E1438" s="15"/>
      <c r="F1438" s="15"/>
      <c r="G1438" s="15"/>
    </row>
    <row r="1439" ht="15.75" hidden="1" customHeight="1">
      <c r="A1439" s="16"/>
      <c r="B1439" s="16"/>
      <c r="C1439" s="16"/>
      <c r="D1439" s="16"/>
      <c r="E1439" s="16"/>
      <c r="F1439" s="16"/>
      <c r="G1439" s="16"/>
    </row>
    <row r="1440" ht="15.75" hidden="1" customHeight="1">
      <c r="A1440" s="17"/>
      <c r="B1440" s="17"/>
      <c r="C1440" s="17"/>
      <c r="D1440" s="17"/>
      <c r="E1440" s="17"/>
      <c r="F1440" s="17"/>
      <c r="G1440" s="17"/>
    </row>
    <row r="1441" ht="15.75" hidden="1" customHeight="1">
      <c r="A1441" s="122">
        <v>45663.0</v>
      </c>
      <c r="B1441" s="129" t="s">
        <v>819</v>
      </c>
      <c r="C1441" s="33" t="s">
        <v>514</v>
      </c>
      <c r="D1441" s="46" t="s">
        <v>73</v>
      </c>
      <c r="E1441" s="55" t="s">
        <v>26</v>
      </c>
      <c r="F1441" s="10">
        <v>-74.41</v>
      </c>
      <c r="G1441" s="44" t="s">
        <v>378</v>
      </c>
      <c r="H1441" s="131" t="s">
        <v>144</v>
      </c>
    </row>
    <row r="1442" ht="15.75" hidden="1" customHeight="1">
      <c r="A1442" s="122">
        <v>45666.0</v>
      </c>
      <c r="B1442" s="129" t="s">
        <v>819</v>
      </c>
      <c r="C1442" s="33" t="s">
        <v>138</v>
      </c>
      <c r="D1442" s="46" t="s">
        <v>13</v>
      </c>
      <c r="E1442" s="33" t="s">
        <v>10</v>
      </c>
      <c r="F1442" s="10">
        <v>-12.5</v>
      </c>
      <c r="G1442" s="44" t="s">
        <v>378</v>
      </c>
      <c r="H1442" s="62"/>
    </row>
    <row r="1443" ht="15.75" hidden="1" customHeight="1">
      <c r="A1443" s="122">
        <v>45667.0</v>
      </c>
      <c r="B1443" s="129" t="s">
        <v>819</v>
      </c>
      <c r="C1443" s="33" t="s">
        <v>1379</v>
      </c>
      <c r="D1443" s="46" t="s">
        <v>73</v>
      </c>
      <c r="E1443" s="55" t="s">
        <v>26</v>
      </c>
      <c r="F1443" s="10">
        <v>-16.46</v>
      </c>
      <c r="G1443" s="44" t="s">
        <v>378</v>
      </c>
      <c r="H1443" s="62"/>
    </row>
    <row r="1444" ht="15.75" hidden="1" customHeight="1">
      <c r="A1444" s="122">
        <v>45667.0</v>
      </c>
      <c r="B1444" s="129" t="s">
        <v>819</v>
      </c>
      <c r="C1444" s="33" t="s">
        <v>1380</v>
      </c>
      <c r="D1444" s="46" t="s">
        <v>73</v>
      </c>
      <c r="E1444" s="36" t="s">
        <v>26</v>
      </c>
      <c r="F1444" s="35">
        <v>-16.46</v>
      </c>
      <c r="G1444" s="44" t="s">
        <v>378</v>
      </c>
      <c r="H1444" s="62"/>
    </row>
    <row r="1445" ht="15.75" hidden="1" customHeight="1">
      <c r="A1445" s="122">
        <v>45667.0</v>
      </c>
      <c r="B1445" s="129" t="s">
        <v>819</v>
      </c>
      <c r="C1445" s="33" t="s">
        <v>1381</v>
      </c>
      <c r="D1445" s="130" t="s">
        <v>73</v>
      </c>
      <c r="E1445" s="33" t="s">
        <v>243</v>
      </c>
      <c r="F1445" s="31">
        <v>-18.0</v>
      </c>
      <c r="G1445" s="44" t="s">
        <v>378</v>
      </c>
      <c r="H1445" s="62"/>
    </row>
    <row r="1446" ht="15.75" hidden="1" customHeight="1">
      <c r="A1446" s="122">
        <v>45667.0</v>
      </c>
      <c r="B1446" s="129" t="s">
        <v>819</v>
      </c>
      <c r="C1446" s="33" t="s">
        <v>1382</v>
      </c>
      <c r="D1446" s="130" t="s">
        <v>73</v>
      </c>
      <c r="E1446" s="33" t="s">
        <v>26</v>
      </c>
      <c r="F1446" s="31">
        <v>-63.33</v>
      </c>
      <c r="G1446" s="44" t="s">
        <v>378</v>
      </c>
      <c r="H1446" s="62"/>
    </row>
    <row r="1447" ht="15.75" hidden="1" customHeight="1">
      <c r="A1447" s="122">
        <v>45667.0</v>
      </c>
      <c r="B1447" s="129" t="s">
        <v>819</v>
      </c>
      <c r="C1447" s="33" t="s">
        <v>1383</v>
      </c>
      <c r="D1447" s="130" t="s">
        <v>73</v>
      </c>
      <c r="E1447" s="33" t="s">
        <v>26</v>
      </c>
      <c r="F1447" s="31">
        <v>-34.18</v>
      </c>
      <c r="G1447" s="44" t="s">
        <v>378</v>
      </c>
      <c r="H1447" s="62"/>
    </row>
    <row r="1448" ht="15.75" hidden="1" customHeight="1">
      <c r="A1448" s="122">
        <v>45667.0</v>
      </c>
      <c r="B1448" s="129" t="s">
        <v>819</v>
      </c>
      <c r="C1448" s="33" t="s">
        <v>140</v>
      </c>
      <c r="D1448" s="130" t="s">
        <v>73</v>
      </c>
      <c r="E1448" s="33" t="s">
        <v>243</v>
      </c>
      <c r="F1448" s="31">
        <v>-18.8</v>
      </c>
      <c r="G1448" s="44" t="s">
        <v>378</v>
      </c>
      <c r="H1448" s="62"/>
    </row>
    <row r="1449" ht="15.75" hidden="1" customHeight="1">
      <c r="A1449" s="122">
        <v>45668.0</v>
      </c>
      <c r="B1449" s="129" t="s">
        <v>819</v>
      </c>
      <c r="C1449" s="33" t="s">
        <v>1384</v>
      </c>
      <c r="D1449" s="32" t="s">
        <v>40</v>
      </c>
      <c r="E1449" s="32" t="s">
        <v>41</v>
      </c>
      <c r="F1449" s="33">
        <v>-205.85</v>
      </c>
      <c r="G1449" s="44" t="s">
        <v>378</v>
      </c>
      <c r="H1449" s="62"/>
    </row>
    <row r="1450" ht="15.75" hidden="1" customHeight="1">
      <c r="A1450" s="122">
        <v>45668.0</v>
      </c>
      <c r="B1450" s="129" t="s">
        <v>819</v>
      </c>
      <c r="C1450" s="33" t="s">
        <v>939</v>
      </c>
      <c r="D1450" s="32" t="s">
        <v>73</v>
      </c>
      <c r="E1450" s="32" t="s">
        <v>26</v>
      </c>
      <c r="F1450" s="33">
        <v>-26.38</v>
      </c>
      <c r="G1450" s="44" t="s">
        <v>378</v>
      </c>
      <c r="H1450" s="62"/>
    </row>
    <row r="1451" ht="15.75" hidden="1" customHeight="1">
      <c r="A1451" s="122">
        <v>45669.0</v>
      </c>
      <c r="B1451" s="129" t="s">
        <v>819</v>
      </c>
      <c r="C1451" s="129" t="s">
        <v>846</v>
      </c>
      <c r="D1451" s="129" t="s">
        <v>78</v>
      </c>
      <c r="E1451" s="130" t="s">
        <v>10</v>
      </c>
      <c r="F1451" s="102">
        <v>-28.96</v>
      </c>
      <c r="G1451" s="44" t="s">
        <v>378</v>
      </c>
      <c r="H1451" s="62"/>
    </row>
    <row r="1452" ht="15.75" hidden="1" customHeight="1">
      <c r="A1452" s="122">
        <v>45669.0</v>
      </c>
      <c r="B1452" s="129" t="s">
        <v>819</v>
      </c>
      <c r="C1452" s="130" t="s">
        <v>383</v>
      </c>
      <c r="D1452" s="46" t="s">
        <v>73</v>
      </c>
      <c r="E1452" s="130" t="s">
        <v>26</v>
      </c>
      <c r="F1452" s="6">
        <v>-67.43</v>
      </c>
      <c r="G1452" s="44" t="s">
        <v>378</v>
      </c>
      <c r="H1452" s="62"/>
    </row>
    <row r="1453" ht="15.75" hidden="1" customHeight="1">
      <c r="A1453" s="122">
        <v>45669.0</v>
      </c>
      <c r="B1453" s="129" t="s">
        <v>819</v>
      </c>
      <c r="C1453" s="130" t="s">
        <v>1385</v>
      </c>
      <c r="D1453" s="46" t="s">
        <v>73</v>
      </c>
      <c r="E1453" s="130" t="s">
        <v>26</v>
      </c>
      <c r="F1453" s="6">
        <v>-50.66</v>
      </c>
      <c r="G1453" s="44" t="s">
        <v>378</v>
      </c>
      <c r="H1453" s="62"/>
    </row>
    <row r="1454" ht="15.75" hidden="1" customHeight="1">
      <c r="A1454" s="122">
        <v>45669.0</v>
      </c>
      <c r="B1454" s="129" t="s">
        <v>819</v>
      </c>
      <c r="C1454" s="130" t="s">
        <v>14</v>
      </c>
      <c r="D1454" s="130" t="s">
        <v>9</v>
      </c>
      <c r="E1454" s="130" t="s">
        <v>10</v>
      </c>
      <c r="F1454" s="6">
        <v>-28.3</v>
      </c>
      <c r="G1454" s="44" t="s">
        <v>378</v>
      </c>
      <c r="H1454" s="62"/>
    </row>
    <row r="1455" ht="15.75" hidden="1" customHeight="1">
      <c r="A1455" s="122">
        <v>45669.0</v>
      </c>
      <c r="B1455" s="129" t="s">
        <v>819</v>
      </c>
      <c r="C1455" s="130" t="s">
        <v>1386</v>
      </c>
      <c r="D1455" s="130" t="s">
        <v>13</v>
      </c>
      <c r="E1455" s="130" t="s">
        <v>10</v>
      </c>
      <c r="F1455" s="6">
        <v>-22.0</v>
      </c>
      <c r="G1455" s="44" t="s">
        <v>378</v>
      </c>
      <c r="H1455" s="62"/>
    </row>
    <row r="1456" ht="15.75" hidden="1" customHeight="1">
      <c r="A1456" s="122">
        <v>45669.0</v>
      </c>
      <c r="B1456" s="129" t="s">
        <v>819</v>
      </c>
      <c r="C1456" s="130" t="s">
        <v>511</v>
      </c>
      <c r="D1456" s="130" t="s">
        <v>13</v>
      </c>
      <c r="E1456" s="130" t="s">
        <v>10</v>
      </c>
      <c r="F1456" s="6">
        <v>-18.0</v>
      </c>
      <c r="G1456" s="44" t="s">
        <v>378</v>
      </c>
      <c r="H1456" s="62"/>
    </row>
    <row r="1457" ht="15.75" hidden="1" customHeight="1">
      <c r="A1457" s="122">
        <v>45669.0</v>
      </c>
      <c r="B1457" s="129" t="s">
        <v>819</v>
      </c>
      <c r="C1457" s="130" t="s">
        <v>1387</v>
      </c>
      <c r="D1457" s="130" t="s">
        <v>13</v>
      </c>
      <c r="E1457" s="130" t="s">
        <v>10</v>
      </c>
      <c r="F1457" s="6">
        <v>-29.9</v>
      </c>
      <c r="G1457" s="44" t="s">
        <v>378</v>
      </c>
      <c r="H1457" s="62"/>
    </row>
    <row r="1458" ht="15.75" hidden="1" customHeight="1">
      <c r="A1458" s="122">
        <v>45670.0</v>
      </c>
      <c r="B1458" s="129" t="s">
        <v>819</v>
      </c>
      <c r="C1458" s="130" t="s">
        <v>1388</v>
      </c>
      <c r="D1458" s="46" t="s">
        <v>73</v>
      </c>
      <c r="E1458" s="130" t="s">
        <v>26</v>
      </c>
      <c r="F1458" s="6">
        <v>-64.8</v>
      </c>
      <c r="G1458" s="44" t="s">
        <v>378</v>
      </c>
      <c r="H1458" s="62"/>
    </row>
    <row r="1459" ht="15.75" hidden="1" customHeight="1">
      <c r="A1459" s="122">
        <v>45670.0</v>
      </c>
      <c r="B1459" s="129" t="s">
        <v>819</v>
      </c>
      <c r="C1459" s="130" t="s">
        <v>1389</v>
      </c>
      <c r="D1459" s="46" t="s">
        <v>73</v>
      </c>
      <c r="E1459" s="130" t="s">
        <v>26</v>
      </c>
      <c r="F1459" s="10">
        <v>-729.68</v>
      </c>
      <c r="G1459" s="44" t="s">
        <v>378</v>
      </c>
      <c r="H1459" s="62"/>
    </row>
    <row r="1460" ht="15.75" hidden="1" customHeight="1">
      <c r="A1460" s="122">
        <v>45671.0</v>
      </c>
      <c r="B1460" s="129" t="s">
        <v>819</v>
      </c>
      <c r="C1460" s="130" t="s">
        <v>32</v>
      </c>
      <c r="D1460" s="130" t="s">
        <v>19</v>
      </c>
      <c r="E1460" s="130" t="s">
        <v>10</v>
      </c>
      <c r="F1460" s="10">
        <v>-20.33</v>
      </c>
      <c r="G1460" s="44" t="s">
        <v>378</v>
      </c>
      <c r="H1460" s="62"/>
    </row>
    <row r="1461" ht="15.75" hidden="1" customHeight="1">
      <c r="A1461" s="122">
        <v>45672.0</v>
      </c>
      <c r="B1461" s="129" t="s">
        <v>819</v>
      </c>
      <c r="C1461" s="130" t="s">
        <v>1390</v>
      </c>
      <c r="D1461" s="130" t="s">
        <v>78</v>
      </c>
      <c r="E1461" s="130" t="s">
        <v>28</v>
      </c>
      <c r="F1461" s="10">
        <v>-79.99</v>
      </c>
      <c r="G1461" s="44" t="s">
        <v>378</v>
      </c>
      <c r="H1461" s="62"/>
    </row>
    <row r="1462" ht="15.75" hidden="1" customHeight="1">
      <c r="A1462" s="122">
        <v>45672.0</v>
      </c>
      <c r="B1462" s="129" t="s">
        <v>819</v>
      </c>
      <c r="C1462" s="130" t="s">
        <v>1391</v>
      </c>
      <c r="D1462" s="130" t="s">
        <v>78</v>
      </c>
      <c r="E1462" s="130" t="s">
        <v>28</v>
      </c>
      <c r="F1462" s="10">
        <v>-69.95</v>
      </c>
      <c r="G1462" s="44" t="s">
        <v>378</v>
      </c>
      <c r="H1462" s="62"/>
    </row>
    <row r="1463" ht="15.75" hidden="1" customHeight="1">
      <c r="A1463" s="122">
        <v>45672.0</v>
      </c>
      <c r="B1463" s="129" t="s">
        <v>819</v>
      </c>
      <c r="C1463" s="130" t="s">
        <v>1392</v>
      </c>
      <c r="D1463" s="46" t="s">
        <v>13</v>
      </c>
      <c r="E1463" s="134" t="s">
        <v>10</v>
      </c>
      <c r="F1463" s="10">
        <v>-18.0</v>
      </c>
      <c r="G1463" s="44" t="s">
        <v>378</v>
      </c>
      <c r="H1463" s="62"/>
    </row>
    <row r="1464" ht="15.75" hidden="1" customHeight="1">
      <c r="A1464" s="122">
        <v>45672.0</v>
      </c>
      <c r="B1464" s="129" t="s">
        <v>819</v>
      </c>
      <c r="C1464" s="130" t="s">
        <v>151</v>
      </c>
      <c r="D1464" s="46" t="s">
        <v>13</v>
      </c>
      <c r="E1464" s="134" t="s">
        <v>10</v>
      </c>
      <c r="F1464" s="10">
        <v>-8.48</v>
      </c>
      <c r="G1464" s="44" t="s">
        <v>378</v>
      </c>
      <c r="H1464" s="62"/>
    </row>
    <row r="1465" ht="15.75" hidden="1" customHeight="1">
      <c r="A1465" s="122">
        <v>45672.0</v>
      </c>
      <c r="B1465" s="129" t="s">
        <v>819</v>
      </c>
      <c r="C1465" s="130" t="s">
        <v>1324</v>
      </c>
      <c r="D1465" s="46" t="s">
        <v>73</v>
      </c>
      <c r="E1465" s="132" t="s">
        <v>26</v>
      </c>
      <c r="F1465" s="10">
        <v>-12.0</v>
      </c>
      <c r="G1465" s="44" t="s">
        <v>378</v>
      </c>
      <c r="H1465" s="62"/>
    </row>
    <row r="1466" ht="15.75" hidden="1" customHeight="1">
      <c r="A1466" s="122">
        <v>45672.0</v>
      </c>
      <c r="B1466" s="129" t="s">
        <v>819</v>
      </c>
      <c r="C1466" s="130" t="s">
        <v>1292</v>
      </c>
      <c r="D1466" s="46" t="s">
        <v>73</v>
      </c>
      <c r="E1466" s="132" t="s">
        <v>26</v>
      </c>
      <c r="F1466" s="10">
        <v>-16.7</v>
      </c>
      <c r="G1466" s="44" t="s">
        <v>378</v>
      </c>
      <c r="H1466" s="62"/>
    </row>
    <row r="1467" ht="15.75" hidden="1" customHeight="1">
      <c r="A1467" s="122">
        <v>45672.0</v>
      </c>
      <c r="B1467" s="129" t="s">
        <v>819</v>
      </c>
      <c r="C1467" s="130" t="s">
        <v>1324</v>
      </c>
      <c r="D1467" s="46" t="s">
        <v>73</v>
      </c>
      <c r="E1467" s="132" t="s">
        <v>26</v>
      </c>
      <c r="F1467" s="10">
        <v>-10.4</v>
      </c>
      <c r="G1467" s="44" t="s">
        <v>378</v>
      </c>
      <c r="H1467" s="62"/>
    </row>
    <row r="1468" ht="15.75" hidden="1" customHeight="1">
      <c r="A1468" s="122">
        <v>45672.0</v>
      </c>
      <c r="B1468" s="129" t="s">
        <v>819</v>
      </c>
      <c r="C1468" s="130" t="s">
        <v>899</v>
      </c>
      <c r="D1468" s="46" t="s">
        <v>73</v>
      </c>
      <c r="E1468" s="132" t="s">
        <v>26</v>
      </c>
      <c r="F1468" s="10">
        <v>-9.0</v>
      </c>
      <c r="G1468" s="44" t="s">
        <v>378</v>
      </c>
      <c r="H1468" s="62"/>
    </row>
    <row r="1469" ht="15.75" hidden="1" customHeight="1">
      <c r="A1469" s="122">
        <v>45673.0</v>
      </c>
      <c r="B1469" s="129" t="s">
        <v>819</v>
      </c>
      <c r="C1469" s="130" t="s">
        <v>1393</v>
      </c>
      <c r="D1469" s="130" t="s">
        <v>73</v>
      </c>
      <c r="E1469" s="130" t="s">
        <v>243</v>
      </c>
      <c r="F1469" s="10">
        <v>-25.0</v>
      </c>
      <c r="G1469" s="44" t="s">
        <v>378</v>
      </c>
      <c r="H1469" s="62"/>
    </row>
    <row r="1470" ht="15.75" hidden="1" customHeight="1">
      <c r="A1470" s="122">
        <v>45673.0</v>
      </c>
      <c r="B1470" s="129" t="s">
        <v>819</v>
      </c>
      <c r="C1470" s="130" t="s">
        <v>1394</v>
      </c>
      <c r="D1470" s="130" t="s">
        <v>13</v>
      </c>
      <c r="E1470" s="130" t="s">
        <v>10</v>
      </c>
      <c r="F1470" s="10">
        <v>-59.0</v>
      </c>
      <c r="G1470" s="44" t="s">
        <v>378</v>
      </c>
      <c r="H1470" s="62"/>
    </row>
    <row r="1471" ht="15.75" hidden="1" customHeight="1">
      <c r="A1471" s="122">
        <v>45673.0</v>
      </c>
      <c r="B1471" s="129" t="s">
        <v>819</v>
      </c>
      <c r="C1471" s="130" t="s">
        <v>1395</v>
      </c>
      <c r="D1471" s="46" t="s">
        <v>73</v>
      </c>
      <c r="E1471" s="132" t="s">
        <v>26</v>
      </c>
      <c r="F1471" s="6">
        <v>-6.9</v>
      </c>
      <c r="G1471" s="44" t="s">
        <v>378</v>
      </c>
      <c r="H1471" s="62"/>
    </row>
    <row r="1472" ht="15.75" hidden="1" customHeight="1">
      <c r="A1472" s="122">
        <v>45673.0</v>
      </c>
      <c r="B1472" s="129" t="s">
        <v>819</v>
      </c>
      <c r="C1472" s="130" t="s">
        <v>549</v>
      </c>
      <c r="D1472" s="46" t="s">
        <v>9</v>
      </c>
      <c r="E1472" s="134" t="s">
        <v>10</v>
      </c>
      <c r="F1472" s="6">
        <v>-100.0</v>
      </c>
      <c r="G1472" s="44" t="s">
        <v>378</v>
      </c>
      <c r="H1472" s="62"/>
    </row>
    <row r="1473" ht="15.75" hidden="1" customHeight="1">
      <c r="A1473" s="122">
        <v>45674.0</v>
      </c>
      <c r="B1473" s="129" t="s">
        <v>819</v>
      </c>
      <c r="C1473" s="130" t="s">
        <v>1396</v>
      </c>
      <c r="D1473" s="130" t="s">
        <v>73</v>
      </c>
      <c r="E1473" s="130" t="s">
        <v>26</v>
      </c>
      <c r="F1473" s="6">
        <v>-31.27</v>
      </c>
      <c r="G1473" s="44" t="s">
        <v>378</v>
      </c>
      <c r="H1473" s="62"/>
    </row>
    <row r="1474" ht="15.75" hidden="1" customHeight="1">
      <c r="A1474" s="122">
        <v>45675.0</v>
      </c>
      <c r="B1474" s="129" t="s">
        <v>819</v>
      </c>
      <c r="C1474" s="130" t="s">
        <v>1397</v>
      </c>
      <c r="D1474" s="130" t="s">
        <v>13</v>
      </c>
      <c r="E1474" s="130" t="s">
        <v>10</v>
      </c>
      <c r="F1474" s="6">
        <v>-25.9</v>
      </c>
      <c r="G1474" s="44" t="s">
        <v>378</v>
      </c>
      <c r="H1474" s="62"/>
    </row>
    <row r="1475" ht="15.75" hidden="1" customHeight="1">
      <c r="A1475" s="122">
        <v>45676.0</v>
      </c>
      <c r="B1475" s="129" t="s">
        <v>819</v>
      </c>
      <c r="C1475" s="130" t="s">
        <v>1324</v>
      </c>
      <c r="D1475" s="130" t="s">
        <v>73</v>
      </c>
      <c r="E1475" s="130" t="s">
        <v>26</v>
      </c>
      <c r="F1475" s="6">
        <v>-7.5</v>
      </c>
      <c r="G1475" s="44" t="s">
        <v>378</v>
      </c>
      <c r="H1475" s="62"/>
    </row>
    <row r="1476" ht="15.75" hidden="1" customHeight="1">
      <c r="A1476" s="122">
        <v>45676.0</v>
      </c>
      <c r="B1476" s="129" t="s">
        <v>819</v>
      </c>
      <c r="C1476" s="130" t="s">
        <v>1398</v>
      </c>
      <c r="D1476" s="130" t="s">
        <v>73</v>
      </c>
      <c r="E1476" s="130" t="s">
        <v>26</v>
      </c>
      <c r="F1476" s="6">
        <v>-49.27</v>
      </c>
      <c r="G1476" s="44" t="s">
        <v>378</v>
      </c>
      <c r="H1476" s="62"/>
    </row>
    <row r="1477" ht="15.75" hidden="1" customHeight="1">
      <c r="A1477" s="122">
        <v>45678.0</v>
      </c>
      <c r="B1477" s="129" t="s">
        <v>819</v>
      </c>
      <c r="C1477" s="130" t="s">
        <v>135</v>
      </c>
      <c r="D1477" s="130" t="s">
        <v>13</v>
      </c>
      <c r="E1477" s="130" t="s">
        <v>10</v>
      </c>
      <c r="F1477" s="6">
        <v>-23.98</v>
      </c>
      <c r="G1477" s="44" t="s">
        <v>378</v>
      </c>
      <c r="H1477" s="62"/>
    </row>
    <row r="1478" ht="15.75" hidden="1" customHeight="1">
      <c r="A1478" s="122">
        <v>45680.0</v>
      </c>
      <c r="B1478" s="129" t="s">
        <v>819</v>
      </c>
      <c r="C1478" s="130" t="s">
        <v>1399</v>
      </c>
      <c r="D1478" s="130" t="s">
        <v>13</v>
      </c>
      <c r="E1478" s="130" t="s">
        <v>10</v>
      </c>
      <c r="F1478" s="33">
        <v>-19.87</v>
      </c>
      <c r="G1478" s="44" t="s">
        <v>378</v>
      </c>
      <c r="H1478" s="62"/>
    </row>
    <row r="1479" ht="15.75" hidden="1" customHeight="1">
      <c r="A1479" s="122">
        <v>45680.0</v>
      </c>
      <c r="B1479" s="129" t="s">
        <v>819</v>
      </c>
      <c r="C1479" s="130" t="s">
        <v>1400</v>
      </c>
      <c r="D1479" s="130" t="s">
        <v>73</v>
      </c>
      <c r="E1479" s="130" t="s">
        <v>26</v>
      </c>
      <c r="F1479" s="33">
        <v>-6.0</v>
      </c>
      <c r="G1479" s="44" t="s">
        <v>378</v>
      </c>
      <c r="H1479" s="62"/>
    </row>
    <row r="1480" ht="15.75" hidden="1" customHeight="1">
      <c r="A1480" s="122">
        <v>45682.0</v>
      </c>
      <c r="B1480" s="129" t="s">
        <v>819</v>
      </c>
      <c r="C1480" s="130" t="s">
        <v>1053</v>
      </c>
      <c r="D1480" s="46" t="s">
        <v>73</v>
      </c>
      <c r="E1480" s="132" t="s">
        <v>26</v>
      </c>
      <c r="F1480" s="33">
        <v>-34.42</v>
      </c>
      <c r="G1480" s="44" t="s">
        <v>378</v>
      </c>
      <c r="H1480" s="62"/>
    </row>
    <row r="1481" ht="15.75" hidden="1" customHeight="1">
      <c r="A1481" s="122">
        <v>45683.0</v>
      </c>
      <c r="B1481" s="129" t="s">
        <v>819</v>
      </c>
      <c r="C1481" s="130" t="s">
        <v>33</v>
      </c>
      <c r="D1481" s="46" t="s">
        <v>13</v>
      </c>
      <c r="E1481" s="134" t="s">
        <v>10</v>
      </c>
      <c r="F1481" s="33">
        <v>-9.99</v>
      </c>
      <c r="G1481" s="44" t="s">
        <v>378</v>
      </c>
      <c r="H1481" s="62"/>
    </row>
    <row r="1482" ht="15.75" hidden="1" customHeight="1">
      <c r="A1482" s="122">
        <v>45684.0</v>
      </c>
      <c r="B1482" s="129" t="s">
        <v>819</v>
      </c>
      <c r="C1482" s="130" t="s">
        <v>1401</v>
      </c>
      <c r="D1482" s="46" t="s">
        <v>73</v>
      </c>
      <c r="E1482" s="132" t="s">
        <v>26</v>
      </c>
      <c r="F1482" s="6">
        <v>-112.25</v>
      </c>
      <c r="G1482" s="44" t="s">
        <v>378</v>
      </c>
      <c r="H1482" s="62"/>
    </row>
    <row r="1483" ht="15.75" hidden="1" customHeight="1">
      <c r="A1483" s="122">
        <v>45684.0</v>
      </c>
      <c r="B1483" s="129" t="s">
        <v>819</v>
      </c>
      <c r="C1483" s="130" t="s">
        <v>952</v>
      </c>
      <c r="D1483" s="46" t="s">
        <v>73</v>
      </c>
      <c r="E1483" s="132" t="s">
        <v>26</v>
      </c>
      <c r="F1483" s="6">
        <v>-7.77</v>
      </c>
      <c r="G1483" s="44" t="s">
        <v>378</v>
      </c>
      <c r="H1483" s="62"/>
    </row>
    <row r="1484" ht="15.75" hidden="1" customHeight="1">
      <c r="A1484" s="122">
        <v>45684.0</v>
      </c>
      <c r="B1484" s="129" t="s">
        <v>819</v>
      </c>
      <c r="C1484" s="130" t="s">
        <v>1266</v>
      </c>
      <c r="D1484" s="46" t="s">
        <v>73</v>
      </c>
      <c r="E1484" s="132" t="s">
        <v>26</v>
      </c>
      <c r="F1484" s="6">
        <v>-16.88</v>
      </c>
      <c r="G1484" s="44" t="s">
        <v>378</v>
      </c>
      <c r="H1484" s="62"/>
    </row>
    <row r="1485" ht="15.75" hidden="1" customHeight="1">
      <c r="A1485" s="122">
        <v>45685.0</v>
      </c>
      <c r="B1485" s="129" t="s">
        <v>819</v>
      </c>
      <c r="C1485" s="130" t="s">
        <v>1266</v>
      </c>
      <c r="D1485" s="46" t="s">
        <v>73</v>
      </c>
      <c r="E1485" s="132" t="s">
        <v>26</v>
      </c>
      <c r="F1485" s="6">
        <v>-9.7</v>
      </c>
      <c r="G1485" s="44" t="s">
        <v>378</v>
      </c>
      <c r="H1485" s="62"/>
    </row>
    <row r="1486" ht="15.75" hidden="1" customHeight="1">
      <c r="A1486" s="122">
        <v>45686.0</v>
      </c>
      <c r="B1486" s="129" t="s">
        <v>819</v>
      </c>
      <c r="C1486" s="130" t="s">
        <v>1266</v>
      </c>
      <c r="D1486" s="46" t="s">
        <v>73</v>
      </c>
      <c r="E1486" s="132" t="s">
        <v>26</v>
      </c>
      <c r="F1486" s="6">
        <v>-31.62</v>
      </c>
      <c r="G1486" s="44" t="s">
        <v>378</v>
      </c>
      <c r="H1486" s="62"/>
    </row>
    <row r="1487" ht="15.75" hidden="1" customHeight="1">
      <c r="A1487" s="122">
        <v>45686.0</v>
      </c>
      <c r="B1487" s="129" t="s">
        <v>819</v>
      </c>
      <c r="C1487" s="130" t="s">
        <v>1266</v>
      </c>
      <c r="D1487" s="46" t="s">
        <v>73</v>
      </c>
      <c r="E1487" s="132" t="s">
        <v>26</v>
      </c>
      <c r="F1487" s="6">
        <v>-36.93</v>
      </c>
      <c r="G1487" s="44" t="s">
        <v>378</v>
      </c>
      <c r="H1487" s="62"/>
    </row>
    <row r="1488" ht="15.75" hidden="1" customHeight="1">
      <c r="A1488" s="122">
        <v>45686.0</v>
      </c>
      <c r="B1488" s="129" t="s">
        <v>819</v>
      </c>
      <c r="C1488" s="130" t="s">
        <v>1340</v>
      </c>
      <c r="D1488" s="46" t="s">
        <v>73</v>
      </c>
      <c r="E1488" s="132" t="s">
        <v>26</v>
      </c>
      <c r="F1488" s="6">
        <v>-20.36</v>
      </c>
      <c r="G1488" s="44" t="s">
        <v>378</v>
      </c>
      <c r="H1488" s="62"/>
    </row>
    <row r="1489" ht="15.75" hidden="1" customHeight="1">
      <c r="A1489" s="122">
        <v>45687.0</v>
      </c>
      <c r="B1489" s="129" t="s">
        <v>819</v>
      </c>
      <c r="C1489" s="130" t="s">
        <v>1266</v>
      </c>
      <c r="D1489" s="46" t="s">
        <v>73</v>
      </c>
      <c r="E1489" s="132" t="s">
        <v>26</v>
      </c>
      <c r="F1489" s="6">
        <v>-1.4</v>
      </c>
      <c r="G1489" s="44" t="s">
        <v>378</v>
      </c>
      <c r="H1489" s="62"/>
    </row>
    <row r="1490" ht="15.75" hidden="1" customHeight="1">
      <c r="A1490" s="122">
        <v>45688.0</v>
      </c>
      <c r="B1490" s="129" t="s">
        <v>819</v>
      </c>
      <c r="C1490" s="130" t="s">
        <v>1266</v>
      </c>
      <c r="D1490" s="46" t="s">
        <v>73</v>
      </c>
      <c r="E1490" s="132" t="s">
        <v>26</v>
      </c>
      <c r="F1490" s="6">
        <v>-9.49</v>
      </c>
      <c r="G1490" s="44" t="s">
        <v>378</v>
      </c>
      <c r="H1490" s="62"/>
    </row>
    <row r="1491" ht="15.75" hidden="1" customHeight="1">
      <c r="A1491" s="122">
        <v>45689.0</v>
      </c>
      <c r="B1491" s="129" t="s">
        <v>819</v>
      </c>
      <c r="C1491" s="130" t="s">
        <v>1266</v>
      </c>
      <c r="D1491" s="46" t="s">
        <v>73</v>
      </c>
      <c r="E1491" s="132" t="s">
        <v>26</v>
      </c>
      <c r="F1491" s="6">
        <v>-5.27</v>
      </c>
      <c r="G1491" s="44" t="s">
        <v>378</v>
      </c>
      <c r="H1491" s="62"/>
    </row>
    <row r="1492" ht="15.75" hidden="1" customHeight="1">
      <c r="A1492" s="122">
        <v>45689.0</v>
      </c>
      <c r="B1492" s="129" t="s">
        <v>819</v>
      </c>
      <c r="C1492" s="130" t="s">
        <v>1266</v>
      </c>
      <c r="D1492" s="46" t="s">
        <v>73</v>
      </c>
      <c r="E1492" s="132" t="s">
        <v>26</v>
      </c>
      <c r="F1492" s="6">
        <v>-8.95</v>
      </c>
      <c r="G1492" s="44" t="s">
        <v>378</v>
      </c>
      <c r="H1492" s="62"/>
    </row>
    <row r="1493" ht="15.75" hidden="1" customHeight="1">
      <c r="A1493" s="122">
        <v>45689.0</v>
      </c>
      <c r="B1493" s="129" t="s">
        <v>819</v>
      </c>
      <c r="C1493" s="130" t="s">
        <v>1402</v>
      </c>
      <c r="D1493" s="46" t="s">
        <v>73</v>
      </c>
      <c r="E1493" s="132" t="s">
        <v>26</v>
      </c>
      <c r="F1493" s="6">
        <v>-44.33</v>
      </c>
      <c r="G1493" s="44" t="s">
        <v>378</v>
      </c>
      <c r="H1493" s="62"/>
    </row>
    <row r="1494" ht="15.75" hidden="1" customHeight="1">
      <c r="A1494" s="122">
        <v>45691.0</v>
      </c>
      <c r="B1494" s="129" t="s">
        <v>819</v>
      </c>
      <c r="C1494" s="130" t="s">
        <v>1403</v>
      </c>
      <c r="D1494" s="130" t="s">
        <v>78</v>
      </c>
      <c r="E1494" s="130" t="s">
        <v>28</v>
      </c>
      <c r="F1494" s="33">
        <v>-66.28</v>
      </c>
      <c r="G1494" s="44" t="s">
        <v>378</v>
      </c>
      <c r="H1494" s="62"/>
    </row>
    <row r="1495" ht="15.75" hidden="1" customHeight="1">
      <c r="A1495" s="122">
        <v>45691.0</v>
      </c>
      <c r="B1495" s="129" t="s">
        <v>819</v>
      </c>
      <c r="C1495" s="130" t="s">
        <v>1266</v>
      </c>
      <c r="D1495" s="46" t="s">
        <v>73</v>
      </c>
      <c r="E1495" s="132" t="s">
        <v>26</v>
      </c>
      <c r="F1495" s="33">
        <v>-5.17</v>
      </c>
      <c r="G1495" s="44" t="s">
        <v>378</v>
      </c>
      <c r="H1495" s="62"/>
    </row>
    <row r="1496" ht="15.75" hidden="1" customHeight="1">
      <c r="A1496" s="122">
        <v>45692.0</v>
      </c>
      <c r="B1496" s="129" t="s">
        <v>819</v>
      </c>
      <c r="C1496" s="130" t="s">
        <v>1266</v>
      </c>
      <c r="D1496" s="46" t="s">
        <v>73</v>
      </c>
      <c r="E1496" s="132" t="s">
        <v>26</v>
      </c>
      <c r="F1496" s="33">
        <v>-16.88</v>
      </c>
      <c r="G1496" s="44" t="s">
        <v>378</v>
      </c>
      <c r="H1496" s="62"/>
    </row>
    <row r="1497" ht="15.75" hidden="1" customHeight="1">
      <c r="A1497" s="122">
        <v>45701.0</v>
      </c>
      <c r="B1497" s="129" t="s">
        <v>819</v>
      </c>
      <c r="C1497" s="129" t="s">
        <v>15</v>
      </c>
      <c r="D1497" s="129" t="s">
        <v>16</v>
      </c>
      <c r="E1497" s="109" t="s">
        <v>17</v>
      </c>
      <c r="F1497" s="103">
        <f> SUM( INDIRECT("$G"&amp;MATCH($G1497, $G$1:$G1794, 0)) : INDIRECT("$F"&amp;ROW() - 1) ) * -1</f>
        <v>2563.33</v>
      </c>
      <c r="G1497" s="50" t="s">
        <v>378</v>
      </c>
      <c r="H1497" s="64"/>
    </row>
    <row r="1498" ht="15.75" hidden="1" customHeight="1">
      <c r="A1498" s="15"/>
      <c r="B1498" s="15"/>
      <c r="C1498" s="15"/>
      <c r="D1498" s="15"/>
      <c r="E1498" s="15"/>
      <c r="F1498" s="15"/>
      <c r="G1498" s="15"/>
    </row>
    <row r="1499" ht="15.75" hidden="1" customHeight="1">
      <c r="A1499" s="16"/>
      <c r="B1499" s="16"/>
      <c r="C1499" s="16"/>
      <c r="D1499" s="16"/>
      <c r="E1499" s="16"/>
      <c r="F1499" s="16"/>
      <c r="G1499" s="16"/>
    </row>
    <row r="1500" ht="15.75" hidden="1" customHeight="1">
      <c r="A1500" s="17"/>
      <c r="B1500" s="17"/>
      <c r="C1500" s="17"/>
      <c r="D1500" s="17"/>
      <c r="E1500" s="17"/>
      <c r="F1500" s="17"/>
      <c r="G1500" s="17"/>
    </row>
    <row r="1501" ht="15.75" hidden="1" customHeight="1">
      <c r="A1501" s="122">
        <v>45694.0</v>
      </c>
      <c r="B1501" s="129" t="s">
        <v>819</v>
      </c>
      <c r="C1501" s="33" t="s">
        <v>551</v>
      </c>
      <c r="D1501" s="46" t="s">
        <v>73</v>
      </c>
      <c r="E1501" s="55" t="s">
        <v>26</v>
      </c>
      <c r="F1501" s="10">
        <v>-74.38</v>
      </c>
      <c r="G1501" s="44" t="s">
        <v>386</v>
      </c>
      <c r="H1501" s="131" t="s">
        <v>38</v>
      </c>
    </row>
    <row r="1502" ht="15.75" hidden="1" customHeight="1">
      <c r="A1502" s="122">
        <v>45696.0</v>
      </c>
      <c r="B1502" s="129" t="s">
        <v>819</v>
      </c>
      <c r="C1502" s="33" t="s">
        <v>1404</v>
      </c>
      <c r="D1502" s="46" t="s">
        <v>73</v>
      </c>
      <c r="E1502" s="55" t="s">
        <v>26</v>
      </c>
      <c r="F1502" s="10">
        <v>-45.0</v>
      </c>
      <c r="G1502" s="44" t="s">
        <v>386</v>
      </c>
      <c r="H1502" s="62"/>
    </row>
    <row r="1503" ht="15.75" hidden="1" customHeight="1">
      <c r="A1503" s="122">
        <v>45696.0</v>
      </c>
      <c r="B1503" s="129" t="s">
        <v>819</v>
      </c>
      <c r="C1503" s="33" t="s">
        <v>1405</v>
      </c>
      <c r="D1503" s="46" t="s">
        <v>73</v>
      </c>
      <c r="E1503" s="55" t="s">
        <v>26</v>
      </c>
      <c r="F1503" s="10">
        <v>-60.0</v>
      </c>
      <c r="G1503" s="44" t="s">
        <v>386</v>
      </c>
      <c r="H1503" s="62"/>
    </row>
    <row r="1504" ht="15.75" hidden="1" customHeight="1">
      <c r="A1504" s="122">
        <v>45696.0</v>
      </c>
      <c r="B1504" s="129" t="s">
        <v>819</v>
      </c>
      <c r="C1504" s="33" t="s">
        <v>1406</v>
      </c>
      <c r="D1504" s="46" t="s">
        <v>73</v>
      </c>
      <c r="E1504" s="55" t="s">
        <v>26</v>
      </c>
      <c r="F1504" s="10">
        <v>-21.99</v>
      </c>
      <c r="G1504" s="44" t="s">
        <v>386</v>
      </c>
      <c r="H1504" s="62"/>
    </row>
    <row r="1505" ht="15.75" hidden="1" customHeight="1">
      <c r="A1505" s="122">
        <v>45696.0</v>
      </c>
      <c r="B1505" s="129" t="s">
        <v>819</v>
      </c>
      <c r="C1505" s="33" t="s">
        <v>1340</v>
      </c>
      <c r="D1505" s="46" t="s">
        <v>73</v>
      </c>
      <c r="E1505" s="55" t="s">
        <v>26</v>
      </c>
      <c r="F1505" s="10">
        <v>-17.46</v>
      </c>
      <c r="G1505" s="44" t="s">
        <v>386</v>
      </c>
      <c r="H1505" s="62"/>
    </row>
    <row r="1506" ht="15.75" hidden="1" customHeight="1">
      <c r="A1506" s="122">
        <v>45697.0</v>
      </c>
      <c r="B1506" s="129" t="s">
        <v>819</v>
      </c>
      <c r="C1506" s="33" t="s">
        <v>952</v>
      </c>
      <c r="D1506" s="46" t="s">
        <v>73</v>
      </c>
      <c r="E1506" s="55" t="s">
        <v>26</v>
      </c>
      <c r="F1506" s="10">
        <v>-66.36</v>
      </c>
      <c r="G1506" s="44" t="s">
        <v>386</v>
      </c>
      <c r="H1506" s="62"/>
    </row>
    <row r="1507" ht="15.75" hidden="1" customHeight="1">
      <c r="A1507" s="122">
        <v>45698.0</v>
      </c>
      <c r="B1507" s="129" t="s">
        <v>819</v>
      </c>
      <c r="C1507" s="33" t="s">
        <v>1407</v>
      </c>
      <c r="D1507" s="46" t="s">
        <v>73</v>
      </c>
      <c r="E1507" s="55" t="s">
        <v>26</v>
      </c>
      <c r="F1507" s="10">
        <v>-16.46</v>
      </c>
      <c r="G1507" s="44" t="s">
        <v>386</v>
      </c>
      <c r="H1507" s="62"/>
    </row>
    <row r="1508" ht="15.75" hidden="1" customHeight="1">
      <c r="A1508" s="122">
        <v>45698.0</v>
      </c>
      <c r="B1508" s="129" t="s">
        <v>819</v>
      </c>
      <c r="C1508" s="33" t="s">
        <v>1408</v>
      </c>
      <c r="D1508" s="46" t="s">
        <v>73</v>
      </c>
      <c r="E1508" s="55" t="s">
        <v>26</v>
      </c>
      <c r="F1508" s="10">
        <v>-16.46</v>
      </c>
      <c r="G1508" s="44" t="s">
        <v>386</v>
      </c>
      <c r="H1508" s="62"/>
    </row>
    <row r="1509" ht="15.75" hidden="1" customHeight="1">
      <c r="A1509" s="122">
        <v>45698.0</v>
      </c>
      <c r="B1509" s="129" t="s">
        <v>819</v>
      </c>
      <c r="C1509" s="33" t="s">
        <v>1409</v>
      </c>
      <c r="D1509" s="46" t="s">
        <v>73</v>
      </c>
      <c r="E1509" s="55" t="s">
        <v>26</v>
      </c>
      <c r="F1509" s="10">
        <v>-63.33</v>
      </c>
      <c r="G1509" s="44" t="s">
        <v>386</v>
      </c>
      <c r="H1509" s="62"/>
    </row>
    <row r="1510" ht="15.75" hidden="1" customHeight="1">
      <c r="A1510" s="122">
        <v>45698.0</v>
      </c>
      <c r="B1510" s="129" t="s">
        <v>819</v>
      </c>
      <c r="C1510" s="33" t="s">
        <v>1410</v>
      </c>
      <c r="D1510" s="46" t="s">
        <v>73</v>
      </c>
      <c r="E1510" s="55" t="s">
        <v>26</v>
      </c>
      <c r="F1510" s="10">
        <v>-34.16</v>
      </c>
      <c r="G1510" s="44" t="s">
        <v>386</v>
      </c>
      <c r="H1510" s="62"/>
    </row>
    <row r="1511" ht="15.75" hidden="1" customHeight="1">
      <c r="A1511" s="122">
        <v>45698.0</v>
      </c>
      <c r="B1511" s="129" t="s">
        <v>819</v>
      </c>
      <c r="C1511" s="33" t="s">
        <v>952</v>
      </c>
      <c r="D1511" s="46" t="s">
        <v>73</v>
      </c>
      <c r="E1511" s="33" t="s">
        <v>26</v>
      </c>
      <c r="F1511" s="10">
        <v>-16.94</v>
      </c>
      <c r="G1511" s="44" t="s">
        <v>386</v>
      </c>
      <c r="H1511" s="62"/>
    </row>
    <row r="1512" ht="15.75" hidden="1" customHeight="1">
      <c r="A1512" s="122">
        <v>45698.0</v>
      </c>
      <c r="B1512" s="129" t="s">
        <v>819</v>
      </c>
      <c r="C1512" s="33" t="s">
        <v>1411</v>
      </c>
      <c r="D1512" s="46" t="s">
        <v>73</v>
      </c>
      <c r="E1512" s="33" t="s">
        <v>26</v>
      </c>
      <c r="F1512" s="10">
        <v>-28.2</v>
      </c>
      <c r="G1512" s="44" t="s">
        <v>386</v>
      </c>
      <c r="H1512" s="62"/>
    </row>
    <row r="1513" ht="15.75" hidden="1" customHeight="1">
      <c r="A1513" s="122">
        <v>45698.0</v>
      </c>
      <c r="B1513" s="129" t="s">
        <v>819</v>
      </c>
      <c r="C1513" s="33" t="s">
        <v>1412</v>
      </c>
      <c r="D1513" s="46" t="s">
        <v>73</v>
      </c>
      <c r="E1513" s="33" t="s">
        <v>26</v>
      </c>
      <c r="F1513" s="10">
        <v>-41.55</v>
      </c>
      <c r="G1513" s="44" t="s">
        <v>386</v>
      </c>
      <c r="H1513" s="62"/>
    </row>
    <row r="1514" ht="15.75" hidden="1" customHeight="1">
      <c r="A1514" s="122">
        <v>45699.0</v>
      </c>
      <c r="B1514" s="129" t="s">
        <v>819</v>
      </c>
      <c r="C1514" s="33" t="s">
        <v>977</v>
      </c>
      <c r="D1514" s="46" t="s">
        <v>73</v>
      </c>
      <c r="E1514" s="55" t="s">
        <v>26</v>
      </c>
      <c r="F1514" s="10">
        <v>-26.38</v>
      </c>
      <c r="G1514" s="44" t="s">
        <v>386</v>
      </c>
      <c r="H1514" s="62"/>
    </row>
    <row r="1515" ht="15.75" hidden="1" customHeight="1">
      <c r="A1515" s="122">
        <v>45699.0</v>
      </c>
      <c r="B1515" s="129" t="s">
        <v>819</v>
      </c>
      <c r="C1515" s="33" t="s">
        <v>952</v>
      </c>
      <c r="D1515" s="46" t="s">
        <v>73</v>
      </c>
      <c r="E1515" s="55" t="s">
        <v>26</v>
      </c>
      <c r="F1515" s="10">
        <v>-24.47</v>
      </c>
      <c r="G1515" s="44" t="s">
        <v>386</v>
      </c>
      <c r="H1515" s="62"/>
    </row>
    <row r="1516" ht="15.75" hidden="1" customHeight="1">
      <c r="A1516" s="122">
        <v>45699.0</v>
      </c>
      <c r="B1516" s="129" t="s">
        <v>819</v>
      </c>
      <c r="C1516" s="33" t="s">
        <v>1266</v>
      </c>
      <c r="D1516" s="46" t="s">
        <v>73</v>
      </c>
      <c r="E1516" s="55" t="s">
        <v>26</v>
      </c>
      <c r="F1516" s="10">
        <v>-29.54</v>
      </c>
      <c r="G1516" s="44" t="s">
        <v>386</v>
      </c>
      <c r="H1516" s="62"/>
    </row>
    <row r="1517" ht="15.75" hidden="1" customHeight="1">
      <c r="A1517" s="122">
        <v>45700.0</v>
      </c>
      <c r="B1517" s="129" t="s">
        <v>819</v>
      </c>
      <c r="C1517" s="33" t="s">
        <v>846</v>
      </c>
      <c r="D1517" s="46" t="s">
        <v>78</v>
      </c>
      <c r="E1517" s="55" t="s">
        <v>10</v>
      </c>
      <c r="F1517" s="10">
        <v>-28.96</v>
      </c>
      <c r="G1517" s="44" t="s">
        <v>386</v>
      </c>
      <c r="H1517" s="62"/>
    </row>
    <row r="1518" ht="15.75" hidden="1" customHeight="1">
      <c r="A1518" s="122">
        <v>45700.0</v>
      </c>
      <c r="B1518" s="129" t="s">
        <v>819</v>
      </c>
      <c r="C1518" s="33" t="s">
        <v>391</v>
      </c>
      <c r="D1518" s="46" t="s">
        <v>73</v>
      </c>
      <c r="E1518" s="55" t="s">
        <v>26</v>
      </c>
      <c r="F1518" s="10">
        <v>-67.43</v>
      </c>
      <c r="G1518" s="44" t="s">
        <v>386</v>
      </c>
      <c r="H1518" s="62"/>
    </row>
    <row r="1519" ht="15.75" hidden="1" customHeight="1">
      <c r="A1519" s="122">
        <v>45700.0</v>
      </c>
      <c r="B1519" s="129" t="s">
        <v>819</v>
      </c>
      <c r="C1519" s="33" t="s">
        <v>1413</v>
      </c>
      <c r="D1519" s="46" t="s">
        <v>73</v>
      </c>
      <c r="E1519" s="55" t="s">
        <v>26</v>
      </c>
      <c r="F1519" s="10">
        <v>-50.66</v>
      </c>
      <c r="G1519" s="44" t="s">
        <v>386</v>
      </c>
      <c r="H1519" s="62"/>
    </row>
    <row r="1520" ht="15.75" hidden="1" customHeight="1">
      <c r="A1520" s="122">
        <v>45700.0</v>
      </c>
      <c r="B1520" s="129" t="s">
        <v>819</v>
      </c>
      <c r="C1520" s="33" t="s">
        <v>952</v>
      </c>
      <c r="D1520" s="46" t="s">
        <v>73</v>
      </c>
      <c r="E1520" s="55" t="s">
        <v>26</v>
      </c>
      <c r="F1520" s="10">
        <v>-21.62</v>
      </c>
      <c r="G1520" s="44" t="s">
        <v>386</v>
      </c>
      <c r="H1520" s="62"/>
    </row>
    <row r="1521" ht="15.75" hidden="1" customHeight="1">
      <c r="A1521" s="122">
        <v>45701.0</v>
      </c>
      <c r="B1521" s="129" t="s">
        <v>819</v>
      </c>
      <c r="C1521" s="33" t="s">
        <v>1414</v>
      </c>
      <c r="D1521" s="46" t="s">
        <v>73</v>
      </c>
      <c r="E1521" s="55" t="s">
        <v>26</v>
      </c>
      <c r="F1521" s="10">
        <v>-64.8</v>
      </c>
      <c r="G1521" s="44" t="s">
        <v>386</v>
      </c>
      <c r="H1521" s="62"/>
    </row>
    <row r="1522" ht="15.75" hidden="1" customHeight="1">
      <c r="A1522" s="122">
        <v>45701.0</v>
      </c>
      <c r="B1522" s="129" t="s">
        <v>819</v>
      </c>
      <c r="C1522" s="33" t="s">
        <v>1415</v>
      </c>
      <c r="D1522" s="46" t="s">
        <v>73</v>
      </c>
      <c r="E1522" s="55" t="s">
        <v>26</v>
      </c>
      <c r="F1522" s="10">
        <v>-729.68</v>
      </c>
      <c r="G1522" s="44" t="s">
        <v>386</v>
      </c>
      <c r="H1522" s="62"/>
    </row>
    <row r="1523" ht="15.75" hidden="1" customHeight="1">
      <c r="A1523" s="122">
        <v>45701.0</v>
      </c>
      <c r="B1523" s="129" t="s">
        <v>819</v>
      </c>
      <c r="C1523" s="33" t="s">
        <v>1416</v>
      </c>
      <c r="D1523" s="46" t="s">
        <v>73</v>
      </c>
      <c r="E1523" s="55" t="s">
        <v>26</v>
      </c>
      <c r="F1523" s="10">
        <v>-20.0</v>
      </c>
      <c r="G1523" s="44" t="s">
        <v>386</v>
      </c>
      <c r="H1523" s="62"/>
    </row>
    <row r="1524" ht="15.75" hidden="1" customHeight="1">
      <c r="A1524" s="122">
        <v>45701.0</v>
      </c>
      <c r="B1524" s="129" t="s">
        <v>819</v>
      </c>
      <c r="C1524" s="33" t="s">
        <v>1417</v>
      </c>
      <c r="D1524" s="46" t="s">
        <v>73</v>
      </c>
      <c r="E1524" s="55" t="s">
        <v>26</v>
      </c>
      <c r="F1524" s="10">
        <v>-50.26</v>
      </c>
      <c r="G1524" s="44" t="s">
        <v>386</v>
      </c>
      <c r="H1524" s="62"/>
    </row>
    <row r="1525" ht="15.75" hidden="1" customHeight="1">
      <c r="A1525" s="122">
        <v>45701.0</v>
      </c>
      <c r="B1525" s="129" t="s">
        <v>819</v>
      </c>
      <c r="C1525" s="33" t="s">
        <v>1266</v>
      </c>
      <c r="D1525" s="46" t="s">
        <v>73</v>
      </c>
      <c r="E1525" s="55" t="s">
        <v>26</v>
      </c>
      <c r="F1525" s="10">
        <v>-32.71</v>
      </c>
      <c r="G1525" s="44" t="s">
        <v>386</v>
      </c>
      <c r="H1525" s="62"/>
    </row>
    <row r="1526" ht="15.75" hidden="1" customHeight="1">
      <c r="A1526" s="122">
        <v>45702.0</v>
      </c>
      <c r="B1526" s="129" t="s">
        <v>819</v>
      </c>
      <c r="C1526" s="33" t="s">
        <v>1266</v>
      </c>
      <c r="D1526" s="46" t="s">
        <v>73</v>
      </c>
      <c r="E1526" s="55" t="s">
        <v>26</v>
      </c>
      <c r="F1526" s="10">
        <v>-24.27</v>
      </c>
      <c r="G1526" s="44" t="s">
        <v>386</v>
      </c>
      <c r="H1526" s="62"/>
    </row>
    <row r="1527" ht="15.75" hidden="1" customHeight="1">
      <c r="A1527" s="122">
        <v>45703.0</v>
      </c>
      <c r="B1527" s="129" t="s">
        <v>819</v>
      </c>
      <c r="C1527" s="33" t="s">
        <v>1418</v>
      </c>
      <c r="D1527" s="46" t="s">
        <v>78</v>
      </c>
      <c r="E1527" s="55" t="s">
        <v>28</v>
      </c>
      <c r="F1527" s="10">
        <v>-79.99</v>
      </c>
      <c r="G1527" s="44" t="s">
        <v>386</v>
      </c>
      <c r="H1527" s="62"/>
    </row>
    <row r="1528" ht="15.75" hidden="1" customHeight="1">
      <c r="A1528" s="122">
        <v>45703.0</v>
      </c>
      <c r="B1528" s="129" t="s">
        <v>819</v>
      </c>
      <c r="C1528" s="33" t="s">
        <v>1419</v>
      </c>
      <c r="D1528" s="46" t="s">
        <v>73</v>
      </c>
      <c r="E1528" s="55" t="s">
        <v>26</v>
      </c>
      <c r="F1528" s="10">
        <v>-53.52</v>
      </c>
      <c r="G1528" s="44" t="s">
        <v>386</v>
      </c>
      <c r="H1528" s="62"/>
    </row>
    <row r="1529" ht="15.75" hidden="1" customHeight="1">
      <c r="A1529" s="122">
        <v>45703.0</v>
      </c>
      <c r="B1529" s="129" t="s">
        <v>819</v>
      </c>
      <c r="C1529" s="33" t="s">
        <v>952</v>
      </c>
      <c r="D1529" s="46" t="s">
        <v>73</v>
      </c>
      <c r="E1529" s="55" t="s">
        <v>26</v>
      </c>
      <c r="F1529" s="10">
        <v>-54.74</v>
      </c>
      <c r="G1529" s="44" t="s">
        <v>386</v>
      </c>
      <c r="H1529" s="62"/>
    </row>
    <row r="1530" ht="15.75" hidden="1" customHeight="1">
      <c r="A1530" s="122">
        <v>45704.0</v>
      </c>
      <c r="B1530" s="129" t="s">
        <v>819</v>
      </c>
      <c r="C1530" s="33" t="s">
        <v>1340</v>
      </c>
      <c r="D1530" s="46" t="s">
        <v>73</v>
      </c>
      <c r="E1530" s="55" t="s">
        <v>26</v>
      </c>
      <c r="F1530" s="10">
        <v>-90.12</v>
      </c>
      <c r="G1530" s="44" t="s">
        <v>386</v>
      </c>
      <c r="H1530" s="62"/>
    </row>
    <row r="1531" ht="15.75" hidden="1" customHeight="1">
      <c r="A1531" s="122">
        <v>45704.0</v>
      </c>
      <c r="B1531" s="129" t="s">
        <v>819</v>
      </c>
      <c r="C1531" s="33" t="s">
        <v>1420</v>
      </c>
      <c r="D1531" s="46" t="s">
        <v>73</v>
      </c>
      <c r="E1531" s="55" t="s">
        <v>26</v>
      </c>
      <c r="F1531" s="10">
        <v>-6.9</v>
      </c>
      <c r="G1531" s="44" t="s">
        <v>386</v>
      </c>
      <c r="H1531" s="62"/>
    </row>
    <row r="1532" ht="15.75" hidden="1" customHeight="1">
      <c r="A1532" s="122">
        <v>45704.0</v>
      </c>
      <c r="B1532" s="129" t="s">
        <v>819</v>
      </c>
      <c r="C1532" s="33" t="s">
        <v>952</v>
      </c>
      <c r="D1532" s="46" t="s">
        <v>73</v>
      </c>
      <c r="E1532" s="55" t="s">
        <v>26</v>
      </c>
      <c r="F1532" s="10">
        <v>-30.35</v>
      </c>
      <c r="G1532" s="44" t="s">
        <v>386</v>
      </c>
      <c r="H1532" s="62"/>
    </row>
    <row r="1533" ht="15.75" hidden="1" customHeight="1">
      <c r="A1533" s="122">
        <v>45704.0</v>
      </c>
      <c r="B1533" s="129" t="s">
        <v>819</v>
      </c>
      <c r="C1533" s="33" t="s">
        <v>1421</v>
      </c>
      <c r="D1533" s="46" t="s">
        <v>73</v>
      </c>
      <c r="E1533" s="55" t="s">
        <v>26</v>
      </c>
      <c r="F1533" s="10">
        <v>-14.9</v>
      </c>
      <c r="G1533" s="44" t="s">
        <v>386</v>
      </c>
      <c r="H1533" s="62"/>
    </row>
    <row r="1534" ht="15.75" hidden="1" customHeight="1">
      <c r="A1534" s="122">
        <v>45705.0</v>
      </c>
      <c r="B1534" s="129" t="s">
        <v>819</v>
      </c>
      <c r="C1534" s="33" t="s">
        <v>1416</v>
      </c>
      <c r="D1534" s="46" t="s">
        <v>73</v>
      </c>
      <c r="E1534" s="55" t="s">
        <v>26</v>
      </c>
      <c r="F1534" s="10">
        <v>-20.0</v>
      </c>
      <c r="G1534" s="44" t="s">
        <v>386</v>
      </c>
      <c r="H1534" s="62"/>
    </row>
    <row r="1535" ht="15.75" hidden="1" customHeight="1">
      <c r="A1535" s="122">
        <v>45706.0</v>
      </c>
      <c r="B1535" s="129" t="s">
        <v>819</v>
      </c>
      <c r="C1535" s="33" t="s">
        <v>1422</v>
      </c>
      <c r="D1535" s="46" t="s">
        <v>73</v>
      </c>
      <c r="E1535" s="55" t="s">
        <v>26</v>
      </c>
      <c r="F1535" s="10">
        <v>-7.0</v>
      </c>
      <c r="G1535" s="44" t="s">
        <v>386</v>
      </c>
      <c r="H1535" s="62"/>
    </row>
    <row r="1536" ht="15.75" hidden="1" customHeight="1">
      <c r="A1536" s="122">
        <v>45707.0</v>
      </c>
      <c r="B1536" s="129" t="s">
        <v>819</v>
      </c>
      <c r="C1536" s="33" t="s">
        <v>1266</v>
      </c>
      <c r="D1536" s="46" t="s">
        <v>73</v>
      </c>
      <c r="E1536" s="55" t="s">
        <v>26</v>
      </c>
      <c r="F1536" s="10">
        <v>-15.83</v>
      </c>
      <c r="G1536" s="44" t="s">
        <v>386</v>
      </c>
      <c r="H1536" s="62"/>
    </row>
    <row r="1537" ht="15.75" hidden="1" customHeight="1">
      <c r="A1537" s="122">
        <v>45711.0</v>
      </c>
      <c r="B1537" s="129" t="s">
        <v>819</v>
      </c>
      <c r="C1537" s="33" t="s">
        <v>1423</v>
      </c>
      <c r="D1537" s="46" t="s">
        <v>13</v>
      </c>
      <c r="E1537" s="55" t="s">
        <v>10</v>
      </c>
      <c r="F1537" s="10">
        <v>-19.87</v>
      </c>
      <c r="G1537" s="44" t="s">
        <v>386</v>
      </c>
      <c r="H1537" s="62"/>
    </row>
    <row r="1538" ht="15.75" hidden="1" customHeight="1">
      <c r="A1538" s="122">
        <v>45715.0</v>
      </c>
      <c r="B1538" s="129" t="s">
        <v>819</v>
      </c>
      <c r="C1538" s="33" t="s">
        <v>1424</v>
      </c>
      <c r="D1538" s="46" t="s">
        <v>73</v>
      </c>
      <c r="E1538" s="55" t="s">
        <v>26</v>
      </c>
      <c r="F1538" s="10">
        <v>-112.26</v>
      </c>
      <c r="G1538" s="44" t="s">
        <v>386</v>
      </c>
      <c r="H1538" s="62"/>
    </row>
    <row r="1539" ht="15.75" hidden="1" customHeight="1">
      <c r="A1539" s="122">
        <v>45716.0</v>
      </c>
      <c r="B1539" s="129" t="s">
        <v>819</v>
      </c>
      <c r="C1539" s="33" t="s">
        <v>1355</v>
      </c>
      <c r="D1539" s="46" t="s">
        <v>73</v>
      </c>
      <c r="E1539" s="55" t="s">
        <v>26</v>
      </c>
      <c r="F1539" s="10">
        <v>-20.36</v>
      </c>
      <c r="G1539" s="44" t="s">
        <v>386</v>
      </c>
      <c r="H1539" s="62"/>
    </row>
    <row r="1540" ht="15.75" hidden="1" customHeight="1">
      <c r="A1540" s="122">
        <v>45717.0</v>
      </c>
      <c r="B1540" s="129" t="s">
        <v>819</v>
      </c>
      <c r="C1540" s="33" t="s">
        <v>1425</v>
      </c>
      <c r="D1540" s="32" t="s">
        <v>73</v>
      </c>
      <c r="E1540" s="32" t="s">
        <v>26</v>
      </c>
      <c r="F1540" s="33">
        <v>-44.32</v>
      </c>
      <c r="G1540" s="44" t="s">
        <v>386</v>
      </c>
      <c r="H1540" s="62"/>
    </row>
    <row r="1541" ht="15.75" hidden="1" customHeight="1">
      <c r="A1541" s="122">
        <v>45719.0</v>
      </c>
      <c r="B1541" s="129" t="s">
        <v>819</v>
      </c>
      <c r="C1541" s="33" t="s">
        <v>1426</v>
      </c>
      <c r="D1541" s="32" t="s">
        <v>78</v>
      </c>
      <c r="E1541" s="32" t="s">
        <v>28</v>
      </c>
      <c r="F1541" s="33">
        <v>-66.28</v>
      </c>
      <c r="G1541" s="44" t="s">
        <v>386</v>
      </c>
      <c r="H1541" s="62"/>
    </row>
    <row r="1542" ht="15.75" hidden="1" customHeight="1">
      <c r="A1542" s="122">
        <v>45729.0</v>
      </c>
      <c r="B1542" s="129" t="s">
        <v>819</v>
      </c>
      <c r="C1542" s="129" t="s">
        <v>15</v>
      </c>
      <c r="D1542" s="129" t="s">
        <v>16</v>
      </c>
      <c r="E1542" s="109" t="s">
        <v>17</v>
      </c>
      <c r="F1542" s="103">
        <f> SUM( INDIRECT("$G"&amp;MATCH($G1542, $G$1:$G1794, 0)) : INDIRECT("$F"&amp;ROW() - 1) ) * -1</f>
        <v>2309.51</v>
      </c>
      <c r="G1542" s="50" t="s">
        <v>386</v>
      </c>
      <c r="H1542" s="64"/>
    </row>
    <row r="1543" ht="15.75" hidden="1" customHeight="1">
      <c r="A1543" s="15"/>
      <c r="B1543" s="15"/>
      <c r="C1543" s="15"/>
      <c r="D1543" s="15"/>
      <c r="E1543" s="15"/>
      <c r="F1543" s="15"/>
      <c r="G1543" s="15"/>
    </row>
    <row r="1544" ht="15.75" hidden="1" customHeight="1">
      <c r="A1544" s="16"/>
      <c r="B1544" s="16"/>
      <c r="C1544" s="16"/>
      <c r="D1544" s="16"/>
      <c r="E1544" s="16"/>
      <c r="F1544" s="16"/>
      <c r="G1544" s="16"/>
    </row>
    <row r="1545" ht="15.75" hidden="1" customHeight="1">
      <c r="A1545" s="17"/>
      <c r="B1545" s="17"/>
      <c r="C1545" s="17"/>
      <c r="D1545" s="17"/>
      <c r="E1545" s="17"/>
      <c r="F1545" s="17"/>
      <c r="G1545" s="17"/>
    </row>
    <row r="1546" ht="15.75" hidden="1" customHeight="1">
      <c r="A1546" s="122">
        <v>45722.0</v>
      </c>
      <c r="B1546" s="129" t="s">
        <v>819</v>
      </c>
      <c r="C1546" s="33" t="s">
        <v>568</v>
      </c>
      <c r="D1546" s="46" t="s">
        <v>73</v>
      </c>
      <c r="E1546" s="55" t="s">
        <v>26</v>
      </c>
      <c r="F1546" s="10">
        <v>-74.38</v>
      </c>
      <c r="G1546" s="44" t="s">
        <v>394</v>
      </c>
      <c r="H1546" s="131" t="s">
        <v>54</v>
      </c>
    </row>
    <row r="1547" ht="15.75" hidden="1" customHeight="1">
      <c r="A1547" s="122">
        <v>45722.0</v>
      </c>
      <c r="B1547" s="129" t="s">
        <v>819</v>
      </c>
      <c r="C1547" s="33" t="s">
        <v>689</v>
      </c>
      <c r="D1547" s="46" t="s">
        <v>13</v>
      </c>
      <c r="E1547" s="33" t="s">
        <v>10</v>
      </c>
      <c r="F1547" s="10">
        <v>-68.0</v>
      </c>
      <c r="G1547" s="44" t="s">
        <v>394</v>
      </c>
      <c r="H1547" s="62"/>
    </row>
    <row r="1548" ht="15.75" hidden="1" customHeight="1">
      <c r="A1548" s="122">
        <v>45723.0</v>
      </c>
      <c r="B1548" s="129" t="s">
        <v>819</v>
      </c>
      <c r="C1548" s="33" t="s">
        <v>191</v>
      </c>
      <c r="D1548" s="46" t="s">
        <v>9</v>
      </c>
      <c r="E1548" s="33" t="s">
        <v>28</v>
      </c>
      <c r="F1548" s="10">
        <v>-8.47</v>
      </c>
      <c r="G1548" s="44" t="s">
        <v>394</v>
      </c>
      <c r="H1548" s="62"/>
    </row>
    <row r="1549" ht="15.75" hidden="1" customHeight="1">
      <c r="A1549" s="122">
        <v>45723.0</v>
      </c>
      <c r="B1549" s="129" t="s">
        <v>819</v>
      </c>
      <c r="C1549" s="33" t="s">
        <v>1028</v>
      </c>
      <c r="D1549" s="46" t="s">
        <v>73</v>
      </c>
      <c r="E1549" s="33" t="s">
        <v>26</v>
      </c>
      <c r="F1549" s="10">
        <v>-42.2</v>
      </c>
      <c r="G1549" s="44" t="s">
        <v>394</v>
      </c>
      <c r="H1549" s="62"/>
    </row>
    <row r="1550" ht="15.75" hidden="1" customHeight="1">
      <c r="A1550" s="122">
        <v>45723.0</v>
      </c>
      <c r="B1550" s="129" t="s">
        <v>819</v>
      </c>
      <c r="C1550" s="33" t="s">
        <v>475</v>
      </c>
      <c r="D1550" s="46" t="s">
        <v>13</v>
      </c>
      <c r="E1550" s="33" t="s">
        <v>10</v>
      </c>
      <c r="F1550" s="10">
        <v>-1.98</v>
      </c>
      <c r="G1550" s="44" t="s">
        <v>394</v>
      </c>
      <c r="H1550" s="62"/>
    </row>
    <row r="1551" ht="15.75" hidden="1" customHeight="1">
      <c r="A1551" s="122">
        <v>45724.0</v>
      </c>
      <c r="B1551" s="129" t="s">
        <v>819</v>
      </c>
      <c r="C1551" s="33" t="s">
        <v>1427</v>
      </c>
      <c r="D1551" s="46" t="s">
        <v>73</v>
      </c>
      <c r="E1551" s="55" t="s">
        <v>26</v>
      </c>
      <c r="F1551" s="10">
        <v>-21.98</v>
      </c>
      <c r="G1551" s="44" t="s">
        <v>394</v>
      </c>
      <c r="H1551" s="62"/>
    </row>
    <row r="1552" ht="15.75" hidden="1" customHeight="1">
      <c r="A1552" s="122">
        <v>45724.0</v>
      </c>
      <c r="B1552" s="129" t="s">
        <v>819</v>
      </c>
      <c r="C1552" s="33" t="s">
        <v>1355</v>
      </c>
      <c r="D1552" s="46" t="s">
        <v>73</v>
      </c>
      <c r="E1552" s="55" t="s">
        <v>26</v>
      </c>
      <c r="F1552" s="10">
        <v>-17.46</v>
      </c>
      <c r="G1552" s="44" t="s">
        <v>394</v>
      </c>
      <c r="H1552" s="62"/>
    </row>
    <row r="1553" ht="15.75" hidden="1" customHeight="1">
      <c r="A1553" s="122">
        <v>45724.0</v>
      </c>
      <c r="B1553" s="129" t="s">
        <v>819</v>
      </c>
      <c r="C1553" s="33" t="s">
        <v>1428</v>
      </c>
      <c r="D1553" s="46" t="s">
        <v>73</v>
      </c>
      <c r="E1553" s="55" t="s">
        <v>26</v>
      </c>
      <c r="F1553" s="10">
        <v>-37.44</v>
      </c>
      <c r="G1553" s="44" t="s">
        <v>394</v>
      </c>
      <c r="H1553" s="62"/>
    </row>
    <row r="1554" ht="15.75" hidden="1" customHeight="1">
      <c r="A1554" s="122">
        <v>45724.0</v>
      </c>
      <c r="B1554" s="129" t="s">
        <v>819</v>
      </c>
      <c r="C1554" s="33" t="s">
        <v>549</v>
      </c>
      <c r="D1554" s="46" t="s">
        <v>9</v>
      </c>
      <c r="E1554" s="33" t="s">
        <v>10</v>
      </c>
      <c r="F1554" s="10">
        <v>-100.0</v>
      </c>
      <c r="G1554" s="44" t="s">
        <v>394</v>
      </c>
      <c r="H1554" s="62"/>
    </row>
    <row r="1555" ht="15.75" hidden="1" customHeight="1">
      <c r="A1555" s="122">
        <v>45726.0</v>
      </c>
      <c r="B1555" s="129" t="s">
        <v>819</v>
      </c>
      <c r="C1555" s="33" t="s">
        <v>1429</v>
      </c>
      <c r="D1555" s="46" t="s">
        <v>73</v>
      </c>
      <c r="E1555" s="55" t="s">
        <v>26</v>
      </c>
      <c r="F1555" s="35">
        <v>-16.46</v>
      </c>
      <c r="G1555" s="44" t="s">
        <v>394</v>
      </c>
      <c r="H1555" s="62"/>
    </row>
    <row r="1556" ht="15.75" hidden="1" customHeight="1">
      <c r="A1556" s="122">
        <v>45726.0</v>
      </c>
      <c r="B1556" s="129" t="s">
        <v>819</v>
      </c>
      <c r="C1556" s="33" t="s">
        <v>1430</v>
      </c>
      <c r="D1556" s="46" t="s">
        <v>73</v>
      </c>
      <c r="E1556" s="36" t="s">
        <v>26</v>
      </c>
      <c r="F1556" s="35">
        <v>-16.46</v>
      </c>
      <c r="G1556" s="44" t="s">
        <v>394</v>
      </c>
      <c r="H1556" s="62"/>
    </row>
    <row r="1557" ht="15.75" hidden="1" customHeight="1">
      <c r="A1557" s="122">
        <v>45726.0</v>
      </c>
      <c r="B1557" s="129" t="s">
        <v>819</v>
      </c>
      <c r="C1557" s="33" t="s">
        <v>1431</v>
      </c>
      <c r="D1557" s="130" t="s">
        <v>73</v>
      </c>
      <c r="E1557" s="33" t="s">
        <v>26</v>
      </c>
      <c r="F1557" s="31">
        <v>-63.33</v>
      </c>
      <c r="G1557" s="44" t="s">
        <v>394</v>
      </c>
      <c r="H1557" s="62"/>
    </row>
    <row r="1558" ht="15.75" hidden="1" customHeight="1">
      <c r="A1558" s="122">
        <v>45726.0</v>
      </c>
      <c r="B1558" s="129" t="s">
        <v>819</v>
      </c>
      <c r="C1558" s="33" t="s">
        <v>1432</v>
      </c>
      <c r="D1558" s="130" t="s">
        <v>73</v>
      </c>
      <c r="E1558" s="33" t="s">
        <v>26</v>
      </c>
      <c r="F1558" s="31">
        <v>-34.16</v>
      </c>
      <c r="G1558" s="44" t="s">
        <v>394</v>
      </c>
      <c r="H1558" s="62"/>
    </row>
    <row r="1559" ht="15.75" hidden="1" customHeight="1">
      <c r="A1559" s="122">
        <v>45726.0</v>
      </c>
      <c r="B1559" s="129" t="s">
        <v>819</v>
      </c>
      <c r="C1559" s="33" t="s">
        <v>1433</v>
      </c>
      <c r="D1559" s="46" t="s">
        <v>73</v>
      </c>
      <c r="E1559" s="33" t="s">
        <v>26</v>
      </c>
      <c r="F1559" s="10">
        <v>-28.16</v>
      </c>
      <c r="G1559" s="44" t="s">
        <v>394</v>
      </c>
      <c r="H1559" s="62"/>
    </row>
    <row r="1560" ht="15.75" hidden="1" customHeight="1">
      <c r="A1560" s="122">
        <v>45726.0</v>
      </c>
      <c r="B1560" s="129" t="s">
        <v>819</v>
      </c>
      <c r="C1560" s="33" t="s">
        <v>1434</v>
      </c>
      <c r="D1560" s="46" t="s">
        <v>73</v>
      </c>
      <c r="E1560" s="33" t="s">
        <v>26</v>
      </c>
      <c r="F1560" s="10">
        <v>-41.51</v>
      </c>
      <c r="G1560" s="44" t="s">
        <v>394</v>
      </c>
      <c r="H1560" s="62"/>
    </row>
    <row r="1561" ht="15.75" hidden="1" customHeight="1">
      <c r="A1561" s="122">
        <v>45727.0</v>
      </c>
      <c r="B1561" s="129" t="s">
        <v>819</v>
      </c>
      <c r="C1561" s="33" t="s">
        <v>1266</v>
      </c>
      <c r="D1561" s="46" t="s">
        <v>73</v>
      </c>
      <c r="E1561" s="33" t="s">
        <v>26</v>
      </c>
      <c r="F1561" s="10">
        <v>-8.44</v>
      </c>
      <c r="G1561" s="44" t="s">
        <v>394</v>
      </c>
      <c r="H1561" s="62"/>
    </row>
    <row r="1562" ht="15.75" hidden="1" customHeight="1">
      <c r="A1562" s="122">
        <v>45728.0</v>
      </c>
      <c r="B1562" s="129" t="s">
        <v>819</v>
      </c>
      <c r="C1562" s="33" t="s">
        <v>846</v>
      </c>
      <c r="D1562" s="46" t="s">
        <v>78</v>
      </c>
      <c r="E1562" s="33" t="s">
        <v>10</v>
      </c>
      <c r="F1562" s="10">
        <v>-28.96</v>
      </c>
      <c r="G1562" s="44" t="s">
        <v>394</v>
      </c>
      <c r="H1562" s="62"/>
    </row>
    <row r="1563" ht="15.75" hidden="1" customHeight="1">
      <c r="A1563" s="122">
        <v>45728.0</v>
      </c>
      <c r="B1563" s="129" t="s">
        <v>819</v>
      </c>
      <c r="C1563" s="33" t="s">
        <v>401</v>
      </c>
      <c r="D1563" s="46" t="s">
        <v>73</v>
      </c>
      <c r="E1563" s="33" t="s">
        <v>26</v>
      </c>
      <c r="F1563" s="10">
        <v>-67.43</v>
      </c>
      <c r="G1563" s="44" t="s">
        <v>394</v>
      </c>
      <c r="H1563" s="62"/>
    </row>
    <row r="1564" ht="15.75" hidden="1" customHeight="1">
      <c r="A1564" s="122">
        <v>45728.0</v>
      </c>
      <c r="B1564" s="129" t="s">
        <v>819</v>
      </c>
      <c r="C1564" s="33" t="s">
        <v>1435</v>
      </c>
      <c r="D1564" s="46" t="s">
        <v>73</v>
      </c>
      <c r="E1564" s="33" t="s">
        <v>26</v>
      </c>
      <c r="F1564" s="10">
        <v>-50.66</v>
      </c>
      <c r="G1564" s="44" t="s">
        <v>394</v>
      </c>
      <c r="H1564" s="62"/>
    </row>
    <row r="1565" ht="15.75" hidden="1" customHeight="1">
      <c r="A1565" s="122">
        <v>45729.0</v>
      </c>
      <c r="B1565" s="129" t="s">
        <v>819</v>
      </c>
      <c r="C1565" s="33" t="s">
        <v>1266</v>
      </c>
      <c r="D1565" s="46" t="s">
        <v>73</v>
      </c>
      <c r="E1565" s="33" t="s">
        <v>26</v>
      </c>
      <c r="F1565" s="10">
        <v>-10.5</v>
      </c>
      <c r="G1565" s="44" t="s">
        <v>394</v>
      </c>
      <c r="H1565" s="62"/>
    </row>
    <row r="1566" ht="15.75" hidden="1" customHeight="1">
      <c r="A1566" s="122">
        <v>45729.0</v>
      </c>
      <c r="B1566" s="129" t="s">
        <v>819</v>
      </c>
      <c r="C1566" s="33" t="s">
        <v>1436</v>
      </c>
      <c r="D1566" s="46" t="s">
        <v>73</v>
      </c>
      <c r="E1566" s="33" t="s">
        <v>26</v>
      </c>
      <c r="F1566" s="10">
        <v>-64.8</v>
      </c>
      <c r="G1566" s="44" t="s">
        <v>394</v>
      </c>
      <c r="H1566" s="62"/>
    </row>
    <row r="1567" ht="15.75" hidden="1" customHeight="1">
      <c r="A1567" s="122">
        <v>45729.0</v>
      </c>
      <c r="B1567" s="129" t="s">
        <v>819</v>
      </c>
      <c r="C1567" s="33" t="s">
        <v>1437</v>
      </c>
      <c r="D1567" s="46" t="s">
        <v>73</v>
      </c>
      <c r="E1567" s="33" t="s">
        <v>26</v>
      </c>
      <c r="F1567" s="10">
        <v>-729.68</v>
      </c>
      <c r="G1567" s="44" t="s">
        <v>394</v>
      </c>
      <c r="H1567" s="62"/>
    </row>
    <row r="1568" ht="15.75" hidden="1" customHeight="1">
      <c r="A1568" s="122">
        <v>45729.0</v>
      </c>
      <c r="B1568" s="129" t="s">
        <v>819</v>
      </c>
      <c r="C1568" s="33" t="s">
        <v>1438</v>
      </c>
      <c r="D1568" s="46" t="s">
        <v>73</v>
      </c>
      <c r="E1568" s="33" t="s">
        <v>26</v>
      </c>
      <c r="F1568" s="10">
        <v>-50.25</v>
      </c>
      <c r="G1568" s="44" t="s">
        <v>394</v>
      </c>
      <c r="H1568" s="62"/>
    </row>
    <row r="1569" ht="15.75" hidden="1" customHeight="1">
      <c r="A1569" s="122">
        <v>45729.0</v>
      </c>
      <c r="B1569" s="129" t="s">
        <v>819</v>
      </c>
      <c r="C1569" s="33" t="s">
        <v>1266</v>
      </c>
      <c r="D1569" s="46" t="s">
        <v>73</v>
      </c>
      <c r="E1569" s="33" t="s">
        <v>26</v>
      </c>
      <c r="F1569" s="10">
        <v>-36.93</v>
      </c>
      <c r="G1569" s="44" t="s">
        <v>394</v>
      </c>
      <c r="H1569" s="62"/>
    </row>
    <row r="1570" ht="15.75" hidden="1" customHeight="1">
      <c r="A1570" s="122">
        <v>45729.0</v>
      </c>
      <c r="B1570" s="129" t="s">
        <v>819</v>
      </c>
      <c r="C1570" s="33" t="s">
        <v>1266</v>
      </c>
      <c r="D1570" s="46" t="s">
        <v>73</v>
      </c>
      <c r="E1570" s="33" t="s">
        <v>26</v>
      </c>
      <c r="F1570" s="10">
        <v>-27.41</v>
      </c>
      <c r="G1570" s="44" t="s">
        <v>394</v>
      </c>
      <c r="H1570" s="62"/>
    </row>
    <row r="1571" ht="15.75" hidden="1" customHeight="1">
      <c r="A1571" s="122">
        <v>45729.0</v>
      </c>
      <c r="B1571" s="129" t="s">
        <v>819</v>
      </c>
      <c r="C1571" s="33" t="s">
        <v>1266</v>
      </c>
      <c r="D1571" s="46" t="s">
        <v>73</v>
      </c>
      <c r="E1571" s="33" t="s">
        <v>26</v>
      </c>
      <c r="F1571" s="10">
        <v>-23.21</v>
      </c>
      <c r="G1571" s="44" t="s">
        <v>394</v>
      </c>
      <c r="H1571" s="62"/>
    </row>
    <row r="1572" ht="15.75" hidden="1" customHeight="1">
      <c r="A1572" s="122">
        <v>45730.0</v>
      </c>
      <c r="B1572" s="129" t="s">
        <v>819</v>
      </c>
      <c r="C1572" s="33" t="s">
        <v>1266</v>
      </c>
      <c r="D1572" s="46" t="s">
        <v>73</v>
      </c>
      <c r="E1572" s="33" t="s">
        <v>26</v>
      </c>
      <c r="F1572" s="10">
        <v>-33.76</v>
      </c>
      <c r="G1572" s="44" t="s">
        <v>394</v>
      </c>
      <c r="H1572" s="62"/>
    </row>
    <row r="1573" ht="15.75" hidden="1" customHeight="1">
      <c r="A1573" s="122">
        <v>45730.0</v>
      </c>
      <c r="B1573" s="129" t="s">
        <v>819</v>
      </c>
      <c r="C1573" s="33" t="s">
        <v>1266</v>
      </c>
      <c r="D1573" s="46" t="s">
        <v>73</v>
      </c>
      <c r="E1573" s="33" t="s">
        <v>26</v>
      </c>
      <c r="F1573" s="10">
        <v>-4.22</v>
      </c>
      <c r="G1573" s="44" t="s">
        <v>394</v>
      </c>
      <c r="H1573" s="62"/>
    </row>
    <row r="1574" ht="15.75" hidden="1" customHeight="1">
      <c r="A1574" s="122">
        <v>45731.0</v>
      </c>
      <c r="B1574" s="129" t="s">
        <v>819</v>
      </c>
      <c r="C1574" s="33" t="s">
        <v>1266</v>
      </c>
      <c r="D1574" s="46" t="s">
        <v>73</v>
      </c>
      <c r="E1574" s="33" t="s">
        <v>26</v>
      </c>
      <c r="F1574" s="10">
        <v>-5.27</v>
      </c>
      <c r="G1574" s="44" t="s">
        <v>394</v>
      </c>
      <c r="H1574" s="62"/>
    </row>
    <row r="1575" ht="15.75" hidden="1" customHeight="1">
      <c r="A1575" s="122">
        <v>45731.0</v>
      </c>
      <c r="B1575" s="129" t="s">
        <v>819</v>
      </c>
      <c r="C1575" s="33" t="s">
        <v>1340</v>
      </c>
      <c r="D1575" s="46" t="s">
        <v>73</v>
      </c>
      <c r="E1575" s="33" t="s">
        <v>26</v>
      </c>
      <c r="F1575" s="10">
        <v>-73.5</v>
      </c>
      <c r="G1575" s="44" t="s">
        <v>394</v>
      </c>
      <c r="H1575" s="62"/>
    </row>
    <row r="1576" ht="15.75" hidden="1" customHeight="1">
      <c r="A1576" s="122">
        <v>45731.0</v>
      </c>
      <c r="B1576" s="129" t="s">
        <v>819</v>
      </c>
      <c r="C1576" s="33" t="s">
        <v>1340</v>
      </c>
      <c r="D1576" s="46" t="s">
        <v>73</v>
      </c>
      <c r="E1576" s="33" t="s">
        <v>26</v>
      </c>
      <c r="F1576" s="10">
        <v>-62.1</v>
      </c>
      <c r="G1576" s="44" t="s">
        <v>394</v>
      </c>
      <c r="H1576" s="62"/>
    </row>
    <row r="1577" ht="15.75" hidden="1" customHeight="1">
      <c r="A1577" s="122">
        <v>45731.0</v>
      </c>
      <c r="B1577" s="129" t="s">
        <v>819</v>
      </c>
      <c r="C1577" s="33" t="s">
        <v>1266</v>
      </c>
      <c r="D1577" s="46" t="s">
        <v>73</v>
      </c>
      <c r="E1577" s="33" t="s">
        <v>26</v>
      </c>
      <c r="F1577" s="10">
        <v>-10.55</v>
      </c>
      <c r="G1577" s="44" t="s">
        <v>394</v>
      </c>
      <c r="H1577" s="62"/>
    </row>
    <row r="1578" ht="15.75" hidden="1" customHeight="1">
      <c r="A1578" s="122">
        <v>45731.0</v>
      </c>
      <c r="B1578" s="129" t="s">
        <v>819</v>
      </c>
      <c r="C1578" s="33" t="s">
        <v>1439</v>
      </c>
      <c r="D1578" s="46" t="s">
        <v>73</v>
      </c>
      <c r="E1578" s="33" t="s">
        <v>26</v>
      </c>
      <c r="F1578" s="10">
        <v>-17.99</v>
      </c>
      <c r="G1578" s="44" t="s">
        <v>394</v>
      </c>
      <c r="H1578" s="62"/>
    </row>
    <row r="1579" ht="15.75" hidden="1" customHeight="1">
      <c r="A1579" s="122">
        <v>45731.0</v>
      </c>
      <c r="B1579" s="129" t="s">
        <v>819</v>
      </c>
      <c r="C1579" s="33" t="s">
        <v>1440</v>
      </c>
      <c r="D1579" s="46" t="s">
        <v>73</v>
      </c>
      <c r="E1579" s="33" t="s">
        <v>26</v>
      </c>
      <c r="F1579" s="10">
        <v>-25.0</v>
      </c>
      <c r="G1579" s="44" t="s">
        <v>394</v>
      </c>
      <c r="H1579" s="62"/>
    </row>
    <row r="1580" ht="15.75" hidden="1" customHeight="1">
      <c r="A1580" s="122">
        <v>45731.0</v>
      </c>
      <c r="B1580" s="129" t="s">
        <v>819</v>
      </c>
      <c r="C1580" s="33" t="s">
        <v>1440</v>
      </c>
      <c r="D1580" s="46" t="s">
        <v>73</v>
      </c>
      <c r="E1580" s="33" t="s">
        <v>26</v>
      </c>
      <c r="F1580" s="10">
        <v>-5.0</v>
      </c>
      <c r="G1580" s="44" t="s">
        <v>394</v>
      </c>
      <c r="H1580" s="62"/>
    </row>
    <row r="1581" ht="15.75" hidden="1" customHeight="1">
      <c r="A1581" s="122">
        <v>45731.0</v>
      </c>
      <c r="B1581" s="129" t="s">
        <v>819</v>
      </c>
      <c r="C1581" s="33" t="s">
        <v>701</v>
      </c>
      <c r="D1581" s="46" t="s">
        <v>73</v>
      </c>
      <c r="E1581" s="33" t="s">
        <v>26</v>
      </c>
      <c r="F1581" s="10">
        <v>-24.0</v>
      </c>
      <c r="G1581" s="44" t="s">
        <v>394</v>
      </c>
      <c r="H1581" s="62"/>
    </row>
    <row r="1582" ht="15.75" hidden="1" customHeight="1">
      <c r="A1582" s="122">
        <v>45731.0</v>
      </c>
      <c r="B1582" s="129" t="s">
        <v>819</v>
      </c>
      <c r="C1582" s="33" t="s">
        <v>1065</v>
      </c>
      <c r="D1582" s="46" t="s">
        <v>73</v>
      </c>
      <c r="E1582" s="33" t="s">
        <v>26</v>
      </c>
      <c r="F1582" s="10">
        <v>-33.0</v>
      </c>
      <c r="G1582" s="44" t="s">
        <v>394</v>
      </c>
      <c r="H1582" s="62"/>
    </row>
    <row r="1583" ht="15.75" hidden="1" customHeight="1">
      <c r="A1583" s="122">
        <v>45731.0</v>
      </c>
      <c r="B1583" s="129" t="s">
        <v>819</v>
      </c>
      <c r="C1583" s="33" t="s">
        <v>1441</v>
      </c>
      <c r="D1583" s="46" t="s">
        <v>73</v>
      </c>
      <c r="E1583" s="33" t="s">
        <v>26</v>
      </c>
      <c r="F1583" s="10">
        <v>-14.0</v>
      </c>
      <c r="G1583" s="44" t="s">
        <v>394</v>
      </c>
      <c r="H1583" s="62"/>
    </row>
    <row r="1584" ht="15.75" hidden="1" customHeight="1">
      <c r="A1584" s="122">
        <v>45731.0</v>
      </c>
      <c r="B1584" s="129" t="s">
        <v>819</v>
      </c>
      <c r="C1584" s="33" t="s">
        <v>1419</v>
      </c>
      <c r="D1584" s="46" t="s">
        <v>73</v>
      </c>
      <c r="E1584" s="33" t="s">
        <v>26</v>
      </c>
      <c r="F1584" s="10">
        <v>-24.8</v>
      </c>
      <c r="G1584" s="44" t="s">
        <v>394</v>
      </c>
      <c r="H1584" s="62"/>
    </row>
    <row r="1585" ht="15.75" hidden="1" customHeight="1">
      <c r="A1585" s="122">
        <v>45731.0</v>
      </c>
      <c r="B1585" s="129" t="s">
        <v>819</v>
      </c>
      <c r="C1585" s="33" t="s">
        <v>1442</v>
      </c>
      <c r="D1585" s="46" t="s">
        <v>73</v>
      </c>
      <c r="E1585" s="33" t="s">
        <v>26</v>
      </c>
      <c r="F1585" s="10">
        <v>-41.28</v>
      </c>
      <c r="G1585" s="44" t="s">
        <v>394</v>
      </c>
      <c r="H1585" s="62"/>
    </row>
    <row r="1586" ht="15.75" hidden="1" customHeight="1">
      <c r="A1586" s="122">
        <v>45731.0</v>
      </c>
      <c r="B1586" s="129" t="s">
        <v>819</v>
      </c>
      <c r="C1586" s="33" t="s">
        <v>1439</v>
      </c>
      <c r="D1586" s="46" t="s">
        <v>73</v>
      </c>
      <c r="E1586" s="33" t="s">
        <v>26</v>
      </c>
      <c r="F1586" s="10">
        <v>-15.98</v>
      </c>
      <c r="G1586" s="44" t="s">
        <v>394</v>
      </c>
      <c r="H1586" s="62"/>
    </row>
    <row r="1587" ht="15.75" hidden="1" customHeight="1">
      <c r="A1587" s="122">
        <v>45731.0</v>
      </c>
      <c r="B1587" s="129" t="s">
        <v>819</v>
      </c>
      <c r="C1587" s="33" t="s">
        <v>1443</v>
      </c>
      <c r="D1587" s="46" t="s">
        <v>73</v>
      </c>
      <c r="E1587" s="33" t="s">
        <v>26</v>
      </c>
      <c r="F1587" s="10">
        <v>-8.0</v>
      </c>
      <c r="G1587" s="44" t="s">
        <v>394</v>
      </c>
      <c r="H1587" s="62"/>
    </row>
    <row r="1588" ht="15.75" hidden="1" customHeight="1">
      <c r="A1588" s="122">
        <v>45731.0</v>
      </c>
      <c r="B1588" s="129" t="s">
        <v>819</v>
      </c>
      <c r="C1588" s="33" t="s">
        <v>1444</v>
      </c>
      <c r="D1588" s="46" t="s">
        <v>73</v>
      </c>
      <c r="E1588" s="33" t="s">
        <v>26</v>
      </c>
      <c r="F1588" s="10">
        <v>-21.95</v>
      </c>
      <c r="G1588" s="44" t="s">
        <v>394</v>
      </c>
      <c r="H1588" s="62"/>
    </row>
    <row r="1589" ht="15.75" hidden="1" customHeight="1">
      <c r="A1589" s="122">
        <v>45731.0</v>
      </c>
      <c r="B1589" s="129" t="s">
        <v>819</v>
      </c>
      <c r="C1589" s="33" t="s">
        <v>952</v>
      </c>
      <c r="D1589" s="46" t="s">
        <v>73</v>
      </c>
      <c r="E1589" s="33" t="s">
        <v>26</v>
      </c>
      <c r="F1589" s="10">
        <v>-8.57</v>
      </c>
      <c r="G1589" s="44" t="s">
        <v>394</v>
      </c>
      <c r="H1589" s="62"/>
    </row>
    <row r="1590" ht="15.75" hidden="1" customHeight="1">
      <c r="A1590" s="122">
        <v>45731.0</v>
      </c>
      <c r="B1590" s="129" t="s">
        <v>819</v>
      </c>
      <c r="C1590" s="33" t="s">
        <v>1445</v>
      </c>
      <c r="D1590" s="46" t="s">
        <v>73</v>
      </c>
      <c r="E1590" s="33" t="s">
        <v>26</v>
      </c>
      <c r="F1590" s="10">
        <v>-40.0</v>
      </c>
      <c r="G1590" s="44" t="s">
        <v>394</v>
      </c>
      <c r="H1590" s="62"/>
    </row>
    <row r="1591" ht="15.75" hidden="1" customHeight="1">
      <c r="A1591" s="122">
        <v>45731.0</v>
      </c>
      <c r="B1591" s="129" t="s">
        <v>819</v>
      </c>
      <c r="C1591" s="33" t="s">
        <v>1266</v>
      </c>
      <c r="D1591" s="46" t="s">
        <v>73</v>
      </c>
      <c r="E1591" s="33" t="s">
        <v>26</v>
      </c>
      <c r="F1591" s="10">
        <v>-5.27</v>
      </c>
      <c r="G1591" s="44" t="s">
        <v>394</v>
      </c>
      <c r="H1591" s="62"/>
    </row>
    <row r="1592" ht="15.75" hidden="1" customHeight="1">
      <c r="A1592" s="122">
        <v>45732.0</v>
      </c>
      <c r="B1592" s="129" t="s">
        <v>819</v>
      </c>
      <c r="C1592" s="33" t="s">
        <v>1355</v>
      </c>
      <c r="D1592" s="46" t="s">
        <v>73</v>
      </c>
      <c r="E1592" s="33" t="s">
        <v>26</v>
      </c>
      <c r="F1592" s="10">
        <v>-90.11</v>
      </c>
      <c r="G1592" s="44" t="s">
        <v>394</v>
      </c>
      <c r="H1592" s="62"/>
    </row>
    <row r="1593" ht="15.75" hidden="1" customHeight="1">
      <c r="A1593" s="122">
        <v>45732.0</v>
      </c>
      <c r="B1593" s="129" t="s">
        <v>819</v>
      </c>
      <c r="C1593" s="33" t="s">
        <v>1266</v>
      </c>
      <c r="D1593" s="46" t="s">
        <v>73</v>
      </c>
      <c r="E1593" s="33" t="s">
        <v>26</v>
      </c>
      <c r="F1593" s="10">
        <v>-19.96</v>
      </c>
      <c r="G1593" s="44" t="s">
        <v>394</v>
      </c>
      <c r="H1593" s="62"/>
    </row>
    <row r="1594" ht="15.75" hidden="1" customHeight="1">
      <c r="A1594" s="122">
        <v>45732.0</v>
      </c>
      <c r="B1594" s="129" t="s">
        <v>819</v>
      </c>
      <c r="C1594" s="33" t="s">
        <v>1357</v>
      </c>
      <c r="D1594" s="46" t="s">
        <v>73</v>
      </c>
      <c r="E1594" s="33" t="s">
        <v>26</v>
      </c>
      <c r="F1594" s="10">
        <v>-6.9</v>
      </c>
      <c r="G1594" s="44" t="s">
        <v>394</v>
      </c>
      <c r="H1594" s="62"/>
    </row>
    <row r="1595" ht="15.75" hidden="1" customHeight="1">
      <c r="A1595" s="122">
        <v>45733.0</v>
      </c>
      <c r="B1595" s="129" t="s">
        <v>819</v>
      </c>
      <c r="C1595" s="33" t="s">
        <v>1266</v>
      </c>
      <c r="D1595" s="46" t="s">
        <v>73</v>
      </c>
      <c r="E1595" s="33" t="s">
        <v>26</v>
      </c>
      <c r="F1595" s="10">
        <v>-8.44</v>
      </c>
      <c r="G1595" s="44" t="s">
        <v>394</v>
      </c>
      <c r="H1595" s="62"/>
    </row>
    <row r="1596" ht="15.75" hidden="1" customHeight="1">
      <c r="A1596" s="122">
        <v>45733.0</v>
      </c>
      <c r="B1596" s="129" t="s">
        <v>819</v>
      </c>
      <c r="C1596" s="33" t="s">
        <v>1266</v>
      </c>
      <c r="D1596" s="46" t="s">
        <v>73</v>
      </c>
      <c r="E1596" s="33" t="s">
        <v>26</v>
      </c>
      <c r="F1596" s="10">
        <v>-5.81</v>
      </c>
      <c r="G1596" s="44" t="s">
        <v>394</v>
      </c>
      <c r="H1596" s="62"/>
    </row>
    <row r="1597" ht="15.75" hidden="1" customHeight="1">
      <c r="A1597" s="122">
        <v>45733.0</v>
      </c>
      <c r="B1597" s="129" t="s">
        <v>819</v>
      </c>
      <c r="C1597" s="33" t="s">
        <v>1446</v>
      </c>
      <c r="D1597" s="46" t="s">
        <v>73</v>
      </c>
      <c r="E1597" s="33" t="s">
        <v>26</v>
      </c>
      <c r="F1597" s="10">
        <v>-15.83</v>
      </c>
      <c r="G1597" s="44" t="s">
        <v>394</v>
      </c>
      <c r="H1597" s="62"/>
    </row>
    <row r="1598" ht="15.75" hidden="1" customHeight="1">
      <c r="A1598" s="122">
        <v>45733.0</v>
      </c>
      <c r="B1598" s="129" t="s">
        <v>819</v>
      </c>
      <c r="C1598" s="33" t="s">
        <v>1419</v>
      </c>
      <c r="D1598" s="46" t="s">
        <v>73</v>
      </c>
      <c r="E1598" s="33" t="s">
        <v>26</v>
      </c>
      <c r="F1598" s="10">
        <v>-37.56</v>
      </c>
      <c r="G1598" s="44" t="s">
        <v>394</v>
      </c>
      <c r="H1598" s="62"/>
    </row>
    <row r="1599" ht="15.75" hidden="1" customHeight="1">
      <c r="A1599" s="122">
        <v>45733.0</v>
      </c>
      <c r="B1599" s="129" t="s">
        <v>819</v>
      </c>
      <c r="C1599" s="33" t="s">
        <v>1447</v>
      </c>
      <c r="D1599" s="46" t="s">
        <v>73</v>
      </c>
      <c r="E1599" s="33" t="s">
        <v>26</v>
      </c>
      <c r="F1599" s="10">
        <v>-10.87</v>
      </c>
      <c r="G1599" s="44" t="s">
        <v>394</v>
      </c>
      <c r="H1599" s="62"/>
    </row>
    <row r="1600" ht="15.75" hidden="1" customHeight="1">
      <c r="A1600" s="122">
        <v>45734.0</v>
      </c>
      <c r="B1600" s="129" t="s">
        <v>819</v>
      </c>
      <c r="C1600" s="33" t="s">
        <v>1448</v>
      </c>
      <c r="D1600" s="46" t="s">
        <v>73</v>
      </c>
      <c r="E1600" s="33" t="s">
        <v>26</v>
      </c>
      <c r="F1600" s="10">
        <v>-7.0</v>
      </c>
      <c r="G1600" s="44" t="s">
        <v>394</v>
      </c>
      <c r="H1600" s="62"/>
    </row>
    <row r="1601" ht="15.75" hidden="1" customHeight="1">
      <c r="A1601" s="122">
        <v>45734.0</v>
      </c>
      <c r="B1601" s="129" t="s">
        <v>819</v>
      </c>
      <c r="C1601" s="33" t="s">
        <v>1449</v>
      </c>
      <c r="D1601" s="46" t="s">
        <v>73</v>
      </c>
      <c r="E1601" s="33" t="s">
        <v>26</v>
      </c>
      <c r="F1601" s="10">
        <v>-7.0</v>
      </c>
      <c r="G1601" s="44" t="s">
        <v>394</v>
      </c>
      <c r="H1601" s="62"/>
    </row>
    <row r="1602" ht="15.75" hidden="1" customHeight="1">
      <c r="A1602" s="122">
        <v>45734.0</v>
      </c>
      <c r="B1602" s="129" t="s">
        <v>819</v>
      </c>
      <c r="C1602" s="33" t="s">
        <v>1450</v>
      </c>
      <c r="D1602" s="46" t="s">
        <v>73</v>
      </c>
      <c r="E1602" s="33" t="s">
        <v>26</v>
      </c>
      <c r="F1602" s="10">
        <v>-8.49</v>
      </c>
      <c r="G1602" s="44" t="s">
        <v>394</v>
      </c>
      <c r="H1602" s="62"/>
    </row>
    <row r="1603" ht="15.75" hidden="1" customHeight="1">
      <c r="A1603" s="122">
        <v>45735.0</v>
      </c>
      <c r="B1603" s="129" t="s">
        <v>819</v>
      </c>
      <c r="C1603" s="33" t="s">
        <v>1451</v>
      </c>
      <c r="D1603" s="46" t="s">
        <v>73</v>
      </c>
      <c r="E1603" s="33" t="s">
        <v>26</v>
      </c>
      <c r="F1603" s="10">
        <v>-10.96</v>
      </c>
      <c r="G1603" s="44" t="s">
        <v>394</v>
      </c>
      <c r="H1603" s="62"/>
    </row>
    <row r="1604" ht="15.75" hidden="1" customHeight="1">
      <c r="A1604" s="122">
        <v>45735.0</v>
      </c>
      <c r="B1604" s="129" t="s">
        <v>819</v>
      </c>
      <c r="C1604" s="33" t="s">
        <v>952</v>
      </c>
      <c r="D1604" s="46" t="s">
        <v>73</v>
      </c>
      <c r="E1604" s="33" t="s">
        <v>26</v>
      </c>
      <c r="F1604" s="10">
        <v>-45.74</v>
      </c>
      <c r="G1604" s="44" t="s">
        <v>394</v>
      </c>
      <c r="H1604" s="62"/>
    </row>
    <row r="1605" ht="15.75" hidden="1" customHeight="1">
      <c r="A1605" s="122">
        <v>45735.0</v>
      </c>
      <c r="B1605" s="129" t="s">
        <v>819</v>
      </c>
      <c r="C1605" s="33" t="s">
        <v>1443</v>
      </c>
      <c r="D1605" s="46" t="s">
        <v>73</v>
      </c>
      <c r="E1605" s="33" t="s">
        <v>26</v>
      </c>
      <c r="F1605" s="10">
        <v>-4.0</v>
      </c>
      <c r="G1605" s="44" t="s">
        <v>394</v>
      </c>
      <c r="H1605" s="62"/>
    </row>
    <row r="1606" ht="15.75" hidden="1" customHeight="1">
      <c r="A1606" s="122">
        <v>45735.0</v>
      </c>
      <c r="B1606" s="129" t="s">
        <v>819</v>
      </c>
      <c r="C1606" s="33" t="s">
        <v>1452</v>
      </c>
      <c r="D1606" s="46" t="s">
        <v>73</v>
      </c>
      <c r="E1606" s="33" t="s">
        <v>26</v>
      </c>
      <c r="F1606" s="10">
        <v>-3.17</v>
      </c>
      <c r="G1606" s="44" t="s">
        <v>394</v>
      </c>
      <c r="H1606" s="62"/>
    </row>
    <row r="1607" ht="15.75" hidden="1" customHeight="1">
      <c r="A1607" s="122">
        <v>45735.0</v>
      </c>
      <c r="B1607" s="129" t="s">
        <v>819</v>
      </c>
      <c r="C1607" s="33" t="s">
        <v>1453</v>
      </c>
      <c r="D1607" s="46" t="s">
        <v>73</v>
      </c>
      <c r="E1607" s="33" t="s">
        <v>26</v>
      </c>
      <c r="F1607" s="10">
        <v>-16.88</v>
      </c>
      <c r="G1607" s="44" t="s">
        <v>394</v>
      </c>
      <c r="H1607" s="62"/>
    </row>
    <row r="1608" ht="15.75" hidden="1" customHeight="1">
      <c r="A1608" s="122">
        <v>45736.0</v>
      </c>
      <c r="B1608" s="129" t="s">
        <v>819</v>
      </c>
      <c r="C1608" s="33" t="s">
        <v>1454</v>
      </c>
      <c r="D1608" s="46" t="s">
        <v>73</v>
      </c>
      <c r="E1608" s="33" t="s">
        <v>26</v>
      </c>
      <c r="F1608" s="10">
        <v>-4.86</v>
      </c>
      <c r="G1608" s="44" t="s">
        <v>394</v>
      </c>
      <c r="H1608" s="62"/>
    </row>
    <row r="1609" ht="15.75" hidden="1" customHeight="1">
      <c r="A1609" s="122">
        <v>45736.0</v>
      </c>
      <c r="B1609" s="129" t="s">
        <v>819</v>
      </c>
      <c r="C1609" s="33" t="s">
        <v>1455</v>
      </c>
      <c r="D1609" s="46" t="s">
        <v>73</v>
      </c>
      <c r="E1609" s="33" t="s">
        <v>26</v>
      </c>
      <c r="F1609" s="10">
        <v>-41.7</v>
      </c>
      <c r="G1609" s="44" t="s">
        <v>394</v>
      </c>
      <c r="H1609" s="62"/>
    </row>
    <row r="1610" ht="15.75" hidden="1" customHeight="1">
      <c r="A1610" s="122">
        <v>45736.0</v>
      </c>
      <c r="B1610" s="129" t="s">
        <v>819</v>
      </c>
      <c r="C1610" s="33" t="s">
        <v>1447</v>
      </c>
      <c r="D1610" s="46" t="s">
        <v>73</v>
      </c>
      <c r="E1610" s="33" t="s">
        <v>26</v>
      </c>
      <c r="F1610" s="10">
        <v>-7.46</v>
      </c>
      <c r="G1610" s="44" t="s">
        <v>394</v>
      </c>
      <c r="H1610" s="62"/>
    </row>
    <row r="1611" ht="15.75" hidden="1" customHeight="1">
      <c r="A1611" s="122">
        <v>45736.0</v>
      </c>
      <c r="B1611" s="129" t="s">
        <v>819</v>
      </c>
      <c r="C1611" s="33" t="s">
        <v>1448</v>
      </c>
      <c r="D1611" s="46" t="s">
        <v>73</v>
      </c>
      <c r="E1611" s="33" t="s">
        <v>26</v>
      </c>
      <c r="F1611" s="10">
        <v>-20.0</v>
      </c>
      <c r="G1611" s="44" t="s">
        <v>394</v>
      </c>
      <c r="H1611" s="62"/>
    </row>
    <row r="1612" ht="15.75" hidden="1" customHeight="1">
      <c r="A1612" s="122">
        <v>45737.0</v>
      </c>
      <c r="B1612" s="129" t="s">
        <v>819</v>
      </c>
      <c r="C1612" s="33" t="s">
        <v>1456</v>
      </c>
      <c r="D1612" s="46" t="s">
        <v>73</v>
      </c>
      <c r="E1612" s="33" t="s">
        <v>26</v>
      </c>
      <c r="F1612" s="10">
        <v>-12.0</v>
      </c>
      <c r="G1612" s="44" t="s">
        <v>394</v>
      </c>
      <c r="H1612" s="62"/>
    </row>
    <row r="1613" ht="15.75" hidden="1" customHeight="1">
      <c r="A1613" s="122">
        <v>45737.0</v>
      </c>
      <c r="B1613" s="129" t="s">
        <v>819</v>
      </c>
      <c r="C1613" s="33" t="s">
        <v>1266</v>
      </c>
      <c r="D1613" s="46" t="s">
        <v>73</v>
      </c>
      <c r="E1613" s="33" t="s">
        <v>26</v>
      </c>
      <c r="F1613" s="10">
        <v>-26.37</v>
      </c>
      <c r="G1613" s="44" t="s">
        <v>394</v>
      </c>
      <c r="H1613" s="62"/>
    </row>
    <row r="1614" ht="15.75" hidden="1" customHeight="1">
      <c r="A1614" s="122">
        <v>45737.0</v>
      </c>
      <c r="B1614" s="129" t="s">
        <v>819</v>
      </c>
      <c r="C1614" s="33" t="s">
        <v>1455</v>
      </c>
      <c r="D1614" s="46" t="s">
        <v>73</v>
      </c>
      <c r="E1614" s="33" t="s">
        <v>26</v>
      </c>
      <c r="F1614" s="10">
        <v>-66.3</v>
      </c>
      <c r="G1614" s="44" t="s">
        <v>394</v>
      </c>
      <c r="H1614" s="62"/>
    </row>
    <row r="1615" ht="15.75" hidden="1" customHeight="1">
      <c r="A1615" s="122">
        <v>45737.0</v>
      </c>
      <c r="B1615" s="129" t="s">
        <v>819</v>
      </c>
      <c r="C1615" s="33" t="s">
        <v>952</v>
      </c>
      <c r="D1615" s="46" t="s">
        <v>73</v>
      </c>
      <c r="E1615" s="33" t="s">
        <v>26</v>
      </c>
      <c r="F1615" s="10">
        <v>-60.45</v>
      </c>
      <c r="G1615" s="44" t="s">
        <v>394</v>
      </c>
      <c r="H1615" s="62"/>
    </row>
    <row r="1616" ht="15.75" hidden="1" customHeight="1">
      <c r="A1616" s="122">
        <v>45738.0</v>
      </c>
      <c r="B1616" s="129" t="s">
        <v>819</v>
      </c>
      <c r="C1616" s="33" t="s">
        <v>1447</v>
      </c>
      <c r="D1616" s="46" t="s">
        <v>73</v>
      </c>
      <c r="E1616" s="33" t="s">
        <v>26</v>
      </c>
      <c r="F1616" s="10">
        <v>-8.87</v>
      </c>
      <c r="G1616" s="44" t="s">
        <v>394</v>
      </c>
      <c r="H1616" s="62"/>
    </row>
    <row r="1617" ht="15.75" hidden="1" customHeight="1">
      <c r="A1617" s="122">
        <v>45739.0</v>
      </c>
      <c r="B1617" s="129" t="s">
        <v>819</v>
      </c>
      <c r="C1617" s="88" t="s">
        <v>1457</v>
      </c>
      <c r="D1617" s="46" t="s">
        <v>73</v>
      </c>
      <c r="E1617" s="33" t="s">
        <v>243</v>
      </c>
      <c r="F1617" s="10">
        <v>-28.35</v>
      </c>
      <c r="G1617" s="44" t="s">
        <v>394</v>
      </c>
      <c r="H1617" s="62"/>
    </row>
    <row r="1618" ht="15.75" hidden="1" customHeight="1">
      <c r="A1618" s="122">
        <v>45743.0</v>
      </c>
      <c r="B1618" s="129" t="s">
        <v>819</v>
      </c>
      <c r="C1618" s="33" t="s">
        <v>1458</v>
      </c>
      <c r="D1618" s="46" t="s">
        <v>73</v>
      </c>
      <c r="E1618" s="33" t="s">
        <v>26</v>
      </c>
      <c r="F1618" s="10">
        <v>-112.25</v>
      </c>
      <c r="G1618" s="44" t="s">
        <v>394</v>
      </c>
      <c r="H1618" s="62"/>
    </row>
    <row r="1619" ht="15.75" hidden="1" customHeight="1">
      <c r="A1619" s="122">
        <v>45750.0</v>
      </c>
      <c r="B1619" s="129" t="s">
        <v>819</v>
      </c>
      <c r="C1619" s="33" t="s">
        <v>1459</v>
      </c>
      <c r="D1619" s="46" t="s">
        <v>78</v>
      </c>
      <c r="E1619" s="33" t="s">
        <v>28</v>
      </c>
      <c r="F1619" s="10">
        <v>-66.28</v>
      </c>
      <c r="G1619" s="44" t="s">
        <v>394</v>
      </c>
      <c r="H1619" s="62"/>
    </row>
    <row r="1620" ht="15.75" hidden="1" customHeight="1">
      <c r="A1620" s="122">
        <v>45761.0</v>
      </c>
      <c r="B1620" s="129" t="s">
        <v>819</v>
      </c>
      <c r="C1620" s="129" t="s">
        <v>15</v>
      </c>
      <c r="D1620" s="130" t="s">
        <v>51</v>
      </c>
      <c r="E1620" s="109" t="s">
        <v>17</v>
      </c>
      <c r="F1620" s="103">
        <v>300.0</v>
      </c>
      <c r="G1620" s="44" t="s">
        <v>394</v>
      </c>
      <c r="H1620" s="62"/>
    </row>
    <row r="1621" ht="15.75" hidden="1" customHeight="1">
      <c r="A1621" s="122">
        <v>45761.0</v>
      </c>
      <c r="B1621" s="129" t="s">
        <v>819</v>
      </c>
      <c r="C1621" s="129" t="s">
        <v>15</v>
      </c>
      <c r="D1621" s="129" t="s">
        <v>16</v>
      </c>
      <c r="E1621" s="109" t="s">
        <v>17</v>
      </c>
      <c r="F1621" s="103">
        <f> SUM( INDIRECT("$G"&amp;MATCH($G1621, $G$1:$G1794, 0)) : INDIRECT("$F"&amp;ROW() - 1) ) * -1</f>
        <v>2598.11</v>
      </c>
      <c r="G1621" s="44" t="s">
        <v>394</v>
      </c>
      <c r="H1621" s="64"/>
    </row>
    <row r="1622" ht="15.75" hidden="1" customHeight="1">
      <c r="A1622" s="15"/>
      <c r="B1622" s="15"/>
      <c r="C1622" s="15"/>
      <c r="D1622" s="15"/>
      <c r="E1622" s="15"/>
      <c r="F1622" s="15"/>
      <c r="G1622" s="15"/>
    </row>
    <row r="1623" ht="15.75" hidden="1" customHeight="1">
      <c r="A1623" s="16"/>
      <c r="B1623" s="16"/>
      <c r="C1623" s="16"/>
      <c r="D1623" s="16"/>
      <c r="E1623" s="16"/>
      <c r="F1623" s="16"/>
      <c r="G1623" s="16"/>
    </row>
    <row r="1624" ht="15.75" hidden="1" customHeight="1">
      <c r="A1624" s="17"/>
      <c r="B1624" s="17"/>
      <c r="C1624" s="17"/>
      <c r="D1624" s="17"/>
      <c r="E1624" s="17"/>
      <c r="F1624" s="17"/>
      <c r="G1624" s="17"/>
    </row>
    <row r="1625" ht="15.75" customHeight="1">
      <c r="A1625" s="122">
        <v>45753.0</v>
      </c>
      <c r="B1625" s="129" t="s">
        <v>819</v>
      </c>
      <c r="C1625" s="33" t="s">
        <v>1460</v>
      </c>
      <c r="D1625" s="46" t="s">
        <v>73</v>
      </c>
      <c r="E1625" s="55" t="s">
        <v>26</v>
      </c>
      <c r="F1625" s="10">
        <v>-95.92</v>
      </c>
      <c r="G1625" s="138" t="s">
        <v>404</v>
      </c>
      <c r="H1625" s="131" t="s">
        <v>67</v>
      </c>
    </row>
    <row r="1626" ht="15.75" customHeight="1">
      <c r="A1626" s="122">
        <v>45753.0</v>
      </c>
      <c r="B1626" s="129" t="s">
        <v>819</v>
      </c>
      <c r="C1626" s="33" t="s">
        <v>1266</v>
      </c>
      <c r="D1626" s="46" t="s">
        <v>73</v>
      </c>
      <c r="E1626" s="55" t="s">
        <v>26</v>
      </c>
      <c r="F1626" s="10">
        <v>-6.02</v>
      </c>
      <c r="G1626" s="138" t="s">
        <v>404</v>
      </c>
      <c r="H1626" s="62"/>
    </row>
    <row r="1627" ht="15.75" customHeight="1">
      <c r="A1627" s="122">
        <v>45753.0</v>
      </c>
      <c r="B1627" s="129" t="s">
        <v>819</v>
      </c>
      <c r="C1627" s="33" t="s">
        <v>1261</v>
      </c>
      <c r="D1627" s="46" t="s">
        <v>73</v>
      </c>
      <c r="E1627" s="55" t="s">
        <v>26</v>
      </c>
      <c r="F1627" s="10">
        <v>-10.0</v>
      </c>
      <c r="G1627" s="138" t="s">
        <v>404</v>
      </c>
      <c r="H1627" s="62"/>
    </row>
    <row r="1628" ht="15.75" customHeight="1">
      <c r="A1628" s="122">
        <v>45753.0</v>
      </c>
      <c r="B1628" s="129" t="s">
        <v>819</v>
      </c>
      <c r="C1628" s="33" t="s">
        <v>1266</v>
      </c>
      <c r="D1628" s="46" t="s">
        <v>73</v>
      </c>
      <c r="E1628" s="55" t="s">
        <v>26</v>
      </c>
      <c r="F1628" s="10">
        <v>-6.33</v>
      </c>
      <c r="G1628" s="138" t="s">
        <v>404</v>
      </c>
      <c r="H1628" s="62"/>
    </row>
    <row r="1629" ht="15.75" customHeight="1">
      <c r="A1629" s="122">
        <v>45753.0</v>
      </c>
      <c r="B1629" s="129" t="s">
        <v>819</v>
      </c>
      <c r="C1629" s="33" t="s">
        <v>1461</v>
      </c>
      <c r="D1629" s="46" t="s">
        <v>73</v>
      </c>
      <c r="E1629" s="55" t="s">
        <v>26</v>
      </c>
      <c r="F1629" s="10">
        <v>-18.2</v>
      </c>
      <c r="G1629" s="138" t="s">
        <v>404</v>
      </c>
      <c r="H1629" s="62"/>
    </row>
    <row r="1630" ht="15.75" customHeight="1">
      <c r="A1630" s="122">
        <v>45753.0</v>
      </c>
      <c r="B1630" s="129" t="s">
        <v>819</v>
      </c>
      <c r="C1630" s="33" t="s">
        <v>1462</v>
      </c>
      <c r="D1630" s="46" t="s">
        <v>73</v>
      </c>
      <c r="E1630" s="55" t="s">
        <v>26</v>
      </c>
      <c r="F1630" s="10">
        <v>-174.88</v>
      </c>
      <c r="G1630" s="138" t="s">
        <v>404</v>
      </c>
      <c r="H1630" s="62"/>
    </row>
    <row r="1631" ht="15.75" customHeight="1">
      <c r="A1631" s="122">
        <v>45753.0</v>
      </c>
      <c r="B1631" s="129" t="s">
        <v>819</v>
      </c>
      <c r="C1631" s="33" t="s">
        <v>1266</v>
      </c>
      <c r="D1631" s="46" t="s">
        <v>73</v>
      </c>
      <c r="E1631" s="55" t="s">
        <v>26</v>
      </c>
      <c r="F1631" s="10">
        <v>-11.58</v>
      </c>
      <c r="G1631" s="138" t="s">
        <v>404</v>
      </c>
      <c r="H1631" s="62"/>
    </row>
    <row r="1632" ht="15.75" customHeight="1">
      <c r="A1632" s="122">
        <v>45753.0</v>
      </c>
      <c r="B1632" s="129" t="s">
        <v>819</v>
      </c>
      <c r="C1632" s="33" t="s">
        <v>1266</v>
      </c>
      <c r="D1632" s="46" t="s">
        <v>73</v>
      </c>
      <c r="E1632" s="55" t="s">
        <v>26</v>
      </c>
      <c r="F1632" s="10">
        <v>-47.47</v>
      </c>
      <c r="G1632" s="138" t="s">
        <v>404</v>
      </c>
      <c r="H1632" s="62"/>
    </row>
    <row r="1633" ht="15.75" customHeight="1">
      <c r="A1633" s="122">
        <v>45753.0</v>
      </c>
      <c r="B1633" s="129" t="s">
        <v>819</v>
      </c>
      <c r="C1633" s="33" t="s">
        <v>1463</v>
      </c>
      <c r="D1633" s="46" t="s">
        <v>73</v>
      </c>
      <c r="E1633" s="55" t="s">
        <v>26</v>
      </c>
      <c r="F1633" s="10">
        <v>-6.02</v>
      </c>
      <c r="G1633" s="138" t="s">
        <v>404</v>
      </c>
      <c r="H1633" s="62"/>
    </row>
    <row r="1634" ht="15.75" customHeight="1">
      <c r="A1634" s="122">
        <v>45753.0</v>
      </c>
      <c r="B1634" s="129" t="s">
        <v>819</v>
      </c>
      <c r="C1634" s="33" t="s">
        <v>1421</v>
      </c>
      <c r="D1634" s="46" t="s">
        <v>73</v>
      </c>
      <c r="E1634" s="55" t="s">
        <v>26</v>
      </c>
      <c r="F1634" s="10">
        <v>-14.9</v>
      </c>
      <c r="G1634" s="138" t="s">
        <v>404</v>
      </c>
      <c r="H1634" s="62"/>
    </row>
    <row r="1635" ht="15.75" customHeight="1">
      <c r="A1635" s="122">
        <v>45753.0</v>
      </c>
      <c r="B1635" s="129" t="s">
        <v>819</v>
      </c>
      <c r="C1635" s="33" t="s">
        <v>1464</v>
      </c>
      <c r="D1635" s="46" t="s">
        <v>73</v>
      </c>
      <c r="E1635" s="55" t="s">
        <v>26</v>
      </c>
      <c r="F1635" s="10">
        <v>-8.44</v>
      </c>
      <c r="G1635" s="138" t="s">
        <v>404</v>
      </c>
      <c r="H1635" s="62"/>
    </row>
    <row r="1636" ht="15.75" customHeight="1">
      <c r="A1636" s="122">
        <v>45753.0</v>
      </c>
      <c r="B1636" s="129" t="s">
        <v>819</v>
      </c>
      <c r="C1636" s="33" t="s">
        <v>1464</v>
      </c>
      <c r="D1636" s="46" t="s">
        <v>73</v>
      </c>
      <c r="E1636" s="55" t="s">
        <v>26</v>
      </c>
      <c r="F1636" s="10">
        <v>-10.55</v>
      </c>
      <c r="G1636" s="138" t="s">
        <v>404</v>
      </c>
      <c r="H1636" s="62"/>
    </row>
    <row r="1637" ht="15.75" customHeight="1">
      <c r="A1637" s="122">
        <v>45753.0</v>
      </c>
      <c r="B1637" s="129" t="s">
        <v>819</v>
      </c>
      <c r="C1637" s="33" t="s">
        <v>1465</v>
      </c>
      <c r="D1637" s="46" t="s">
        <v>73</v>
      </c>
      <c r="E1637" s="55" t="s">
        <v>26</v>
      </c>
      <c r="F1637" s="10">
        <v>-6.74</v>
      </c>
      <c r="G1637" s="138" t="s">
        <v>404</v>
      </c>
      <c r="H1637" s="62"/>
    </row>
    <row r="1638" ht="15.75" customHeight="1">
      <c r="A1638" s="122">
        <v>45754.0</v>
      </c>
      <c r="B1638" s="129" t="s">
        <v>819</v>
      </c>
      <c r="C1638" s="33" t="s">
        <v>1466</v>
      </c>
      <c r="D1638" s="46" t="s">
        <v>73</v>
      </c>
      <c r="E1638" s="55" t="s">
        <v>26</v>
      </c>
      <c r="F1638" s="10">
        <v>-8.0</v>
      </c>
      <c r="G1638" s="138" t="s">
        <v>404</v>
      </c>
      <c r="H1638" s="62"/>
    </row>
    <row r="1639" ht="15.75" customHeight="1">
      <c r="A1639" s="122">
        <v>45754.0</v>
      </c>
      <c r="B1639" s="129" t="s">
        <v>819</v>
      </c>
      <c r="C1639" s="33" t="s">
        <v>1467</v>
      </c>
      <c r="D1639" s="46" t="s">
        <v>73</v>
      </c>
      <c r="E1639" s="55" t="s">
        <v>26</v>
      </c>
      <c r="F1639" s="10">
        <v>-6.84</v>
      </c>
      <c r="G1639" s="138" t="s">
        <v>404</v>
      </c>
      <c r="H1639" s="62"/>
    </row>
    <row r="1640" ht="15.75" customHeight="1">
      <c r="A1640" s="122">
        <v>45754.0</v>
      </c>
      <c r="B1640" s="129" t="s">
        <v>819</v>
      </c>
      <c r="C1640" s="33" t="s">
        <v>1453</v>
      </c>
      <c r="D1640" s="46" t="s">
        <v>73</v>
      </c>
      <c r="E1640" s="55" t="s">
        <v>26</v>
      </c>
      <c r="F1640" s="10">
        <v>-8.44</v>
      </c>
      <c r="G1640" s="138" t="s">
        <v>404</v>
      </c>
      <c r="H1640" s="62"/>
    </row>
    <row r="1641" ht="15.75" customHeight="1">
      <c r="A1641" s="122">
        <v>45755.0</v>
      </c>
      <c r="B1641" s="129" t="s">
        <v>819</v>
      </c>
      <c r="C1641" s="33" t="s">
        <v>1468</v>
      </c>
      <c r="D1641" s="46" t="s">
        <v>73</v>
      </c>
      <c r="E1641" s="55" t="s">
        <v>26</v>
      </c>
      <c r="F1641" s="10">
        <v>-37.43</v>
      </c>
      <c r="G1641" s="138" t="s">
        <v>404</v>
      </c>
      <c r="H1641" s="62"/>
    </row>
    <row r="1642" ht="15.75" customHeight="1">
      <c r="A1642" s="122">
        <v>45755.0</v>
      </c>
      <c r="B1642" s="129" t="s">
        <v>819</v>
      </c>
      <c r="C1642" s="33" t="s">
        <v>1469</v>
      </c>
      <c r="D1642" s="46" t="s">
        <v>73</v>
      </c>
      <c r="E1642" s="55" t="s">
        <v>26</v>
      </c>
      <c r="F1642" s="10">
        <v>-31.65</v>
      </c>
      <c r="G1642" s="138" t="s">
        <v>404</v>
      </c>
      <c r="H1642" s="62"/>
    </row>
    <row r="1643" ht="15.75" customHeight="1">
      <c r="A1643" s="122">
        <v>45755.0</v>
      </c>
      <c r="B1643" s="129" t="s">
        <v>819</v>
      </c>
      <c r="C1643" s="33" t="s">
        <v>1470</v>
      </c>
      <c r="D1643" s="46" t="s">
        <v>73</v>
      </c>
      <c r="E1643" s="55" t="s">
        <v>26</v>
      </c>
      <c r="F1643" s="10">
        <v>-8.0</v>
      </c>
      <c r="G1643" s="138" t="s">
        <v>404</v>
      </c>
      <c r="H1643" s="62"/>
    </row>
    <row r="1644" ht="15.75" customHeight="1">
      <c r="A1644" s="122">
        <v>45755.0</v>
      </c>
      <c r="B1644" s="129" t="s">
        <v>819</v>
      </c>
      <c r="C1644" s="33" t="s">
        <v>701</v>
      </c>
      <c r="D1644" s="46" t="s">
        <v>73</v>
      </c>
      <c r="E1644" s="55" t="s">
        <v>26</v>
      </c>
      <c r="F1644" s="10">
        <v>-45.6</v>
      </c>
      <c r="G1644" s="138" t="s">
        <v>404</v>
      </c>
      <c r="H1644" s="62"/>
    </row>
    <row r="1645" ht="15.75" customHeight="1">
      <c r="A1645" s="122">
        <v>45755.0</v>
      </c>
      <c r="B1645" s="129" t="s">
        <v>819</v>
      </c>
      <c r="C1645" s="33" t="s">
        <v>1471</v>
      </c>
      <c r="D1645" s="46" t="s">
        <v>73</v>
      </c>
      <c r="E1645" s="55" t="s">
        <v>26</v>
      </c>
      <c r="F1645" s="10">
        <v>-25.5</v>
      </c>
      <c r="G1645" s="138" t="s">
        <v>404</v>
      </c>
      <c r="H1645" s="62"/>
    </row>
    <row r="1646" ht="15.75" customHeight="1">
      <c r="A1646" s="122">
        <v>45755.0</v>
      </c>
      <c r="B1646" s="129" t="s">
        <v>819</v>
      </c>
      <c r="C1646" s="33" t="s">
        <v>1472</v>
      </c>
      <c r="D1646" s="46" t="s">
        <v>73</v>
      </c>
      <c r="E1646" s="55" t="s">
        <v>26</v>
      </c>
      <c r="F1646" s="10">
        <v>-26.02</v>
      </c>
      <c r="G1646" s="138" t="s">
        <v>404</v>
      </c>
      <c r="H1646" s="62"/>
    </row>
    <row r="1647" ht="15.75" customHeight="1">
      <c r="A1647" s="122">
        <v>45755.0</v>
      </c>
      <c r="B1647" s="129" t="s">
        <v>819</v>
      </c>
      <c r="C1647" s="33" t="s">
        <v>1473</v>
      </c>
      <c r="D1647" s="46" t="s">
        <v>73</v>
      </c>
      <c r="E1647" s="55" t="s">
        <v>26</v>
      </c>
      <c r="F1647" s="10">
        <v>-14.35</v>
      </c>
      <c r="G1647" s="138" t="s">
        <v>404</v>
      </c>
      <c r="H1647" s="62"/>
    </row>
    <row r="1648" ht="15.75" customHeight="1">
      <c r="A1648" s="122">
        <v>45755.0</v>
      </c>
      <c r="B1648" s="129" t="s">
        <v>819</v>
      </c>
      <c r="C1648" s="33" t="s">
        <v>1446</v>
      </c>
      <c r="D1648" s="46" t="s">
        <v>73</v>
      </c>
      <c r="E1648" s="55" t="s">
        <v>26</v>
      </c>
      <c r="F1648" s="10">
        <v>-32.7</v>
      </c>
      <c r="G1648" s="138" t="s">
        <v>404</v>
      </c>
      <c r="H1648" s="62"/>
    </row>
    <row r="1649" ht="15.75" customHeight="1">
      <c r="A1649" s="122">
        <v>45755.0</v>
      </c>
      <c r="B1649" s="129" t="s">
        <v>819</v>
      </c>
      <c r="C1649" s="33" t="s">
        <v>1474</v>
      </c>
      <c r="D1649" s="46" t="s">
        <v>73</v>
      </c>
      <c r="E1649" s="55" t="s">
        <v>26</v>
      </c>
      <c r="F1649" s="10">
        <v>-7.28</v>
      </c>
      <c r="G1649" s="138" t="s">
        <v>404</v>
      </c>
      <c r="H1649" s="62"/>
    </row>
    <row r="1650" ht="15.75" customHeight="1">
      <c r="A1650" s="122">
        <v>45755.0</v>
      </c>
      <c r="B1650" s="129" t="s">
        <v>819</v>
      </c>
      <c r="C1650" s="33" t="s">
        <v>1475</v>
      </c>
      <c r="D1650" s="46" t="s">
        <v>73</v>
      </c>
      <c r="E1650" s="55" t="s">
        <v>26</v>
      </c>
      <c r="F1650" s="10">
        <v>-7.99</v>
      </c>
      <c r="G1650" s="138" t="s">
        <v>404</v>
      </c>
      <c r="H1650" s="62"/>
    </row>
    <row r="1651" ht="15.75" customHeight="1">
      <c r="A1651" s="122">
        <v>45756.0</v>
      </c>
      <c r="B1651" s="129" t="s">
        <v>819</v>
      </c>
      <c r="C1651" s="33" t="s">
        <v>1476</v>
      </c>
      <c r="D1651" s="46" t="s">
        <v>73</v>
      </c>
      <c r="E1651" s="55" t="s">
        <v>26</v>
      </c>
      <c r="F1651" s="10">
        <v>-8.54</v>
      </c>
      <c r="G1651" s="138" t="s">
        <v>404</v>
      </c>
      <c r="H1651" s="62"/>
    </row>
    <row r="1652" ht="15.75" customHeight="1">
      <c r="A1652" s="122">
        <v>45756.0</v>
      </c>
      <c r="B1652" s="129" t="s">
        <v>819</v>
      </c>
      <c r="C1652" s="33" t="s">
        <v>1266</v>
      </c>
      <c r="D1652" s="46" t="s">
        <v>73</v>
      </c>
      <c r="E1652" s="55" t="s">
        <v>26</v>
      </c>
      <c r="F1652" s="10">
        <v>-11.6</v>
      </c>
      <c r="G1652" s="138" t="s">
        <v>404</v>
      </c>
      <c r="H1652" s="62"/>
    </row>
    <row r="1653" ht="15.75" customHeight="1">
      <c r="A1653" s="122">
        <v>45756.0</v>
      </c>
      <c r="B1653" s="129" t="s">
        <v>819</v>
      </c>
      <c r="C1653" s="33" t="s">
        <v>1446</v>
      </c>
      <c r="D1653" s="46" t="s">
        <v>73</v>
      </c>
      <c r="E1653" s="55" t="s">
        <v>26</v>
      </c>
      <c r="F1653" s="10">
        <v>-36.93</v>
      </c>
      <c r="G1653" s="138" t="s">
        <v>404</v>
      </c>
      <c r="H1653" s="62"/>
    </row>
    <row r="1654" ht="15.75" customHeight="1">
      <c r="A1654" s="122">
        <v>45757.0</v>
      </c>
      <c r="B1654" s="129" t="s">
        <v>819</v>
      </c>
      <c r="C1654" s="33" t="s">
        <v>1477</v>
      </c>
      <c r="D1654" s="46" t="s">
        <v>73</v>
      </c>
      <c r="E1654" s="55" t="s">
        <v>26</v>
      </c>
      <c r="F1654" s="35">
        <v>-16.46</v>
      </c>
      <c r="G1654" s="138" t="s">
        <v>404</v>
      </c>
      <c r="H1654" s="62"/>
    </row>
    <row r="1655" ht="15.75" customHeight="1">
      <c r="A1655" s="122">
        <v>45757.0</v>
      </c>
      <c r="B1655" s="129" t="s">
        <v>819</v>
      </c>
      <c r="C1655" s="33" t="s">
        <v>1478</v>
      </c>
      <c r="D1655" s="46" t="s">
        <v>73</v>
      </c>
      <c r="E1655" s="36" t="s">
        <v>26</v>
      </c>
      <c r="F1655" s="35">
        <v>-16.46</v>
      </c>
      <c r="G1655" s="138" t="s">
        <v>404</v>
      </c>
      <c r="H1655" s="62"/>
    </row>
    <row r="1656" ht="15.75" customHeight="1">
      <c r="A1656" s="122">
        <v>45757.0</v>
      </c>
      <c r="B1656" s="129" t="s">
        <v>819</v>
      </c>
      <c r="C1656" s="33" t="s">
        <v>1479</v>
      </c>
      <c r="D1656" s="46" t="s">
        <v>73</v>
      </c>
      <c r="E1656" s="33" t="s">
        <v>26</v>
      </c>
      <c r="F1656" s="10">
        <v>-28.16</v>
      </c>
      <c r="G1656" s="138" t="s">
        <v>404</v>
      </c>
      <c r="H1656" s="62"/>
    </row>
    <row r="1657" ht="15.75" customHeight="1">
      <c r="A1657" s="122">
        <v>45757.0</v>
      </c>
      <c r="B1657" s="129" t="s">
        <v>819</v>
      </c>
      <c r="C1657" s="33" t="s">
        <v>1480</v>
      </c>
      <c r="D1657" s="46" t="s">
        <v>73</v>
      </c>
      <c r="E1657" s="33" t="s">
        <v>26</v>
      </c>
      <c r="F1657" s="10">
        <v>-41.51</v>
      </c>
      <c r="G1657" s="138" t="s">
        <v>404</v>
      </c>
      <c r="H1657" s="62"/>
    </row>
    <row r="1658" ht="15.75" customHeight="1">
      <c r="A1658" s="122">
        <v>45757.0</v>
      </c>
      <c r="B1658" s="129" t="s">
        <v>819</v>
      </c>
      <c r="C1658" s="33" t="s">
        <v>1266</v>
      </c>
      <c r="D1658" s="46" t="s">
        <v>73</v>
      </c>
      <c r="E1658" s="55" t="s">
        <v>26</v>
      </c>
      <c r="F1658" s="10">
        <v>-63.29</v>
      </c>
      <c r="G1658" s="138" t="s">
        <v>404</v>
      </c>
      <c r="H1658" s="62"/>
    </row>
    <row r="1659" ht="15.75" customHeight="1">
      <c r="A1659" s="122">
        <v>45757.0</v>
      </c>
      <c r="B1659" s="129" t="s">
        <v>819</v>
      </c>
      <c r="C1659" s="33" t="s">
        <v>1481</v>
      </c>
      <c r="D1659" s="46" t="s">
        <v>73</v>
      </c>
      <c r="E1659" s="55" t="s">
        <v>26</v>
      </c>
      <c r="F1659" s="10">
        <v>-66.0</v>
      </c>
      <c r="G1659" s="138" t="s">
        <v>404</v>
      </c>
      <c r="H1659" s="62"/>
    </row>
    <row r="1660" ht="15.75" customHeight="1">
      <c r="A1660" s="122">
        <v>45758.0</v>
      </c>
      <c r="B1660" s="129" t="s">
        <v>819</v>
      </c>
      <c r="C1660" s="33" t="s">
        <v>1482</v>
      </c>
      <c r="D1660" s="46" t="s">
        <v>73</v>
      </c>
      <c r="E1660" s="55" t="s">
        <v>26</v>
      </c>
      <c r="F1660" s="10">
        <v>-25.0</v>
      </c>
      <c r="G1660" s="138" t="s">
        <v>404</v>
      </c>
      <c r="H1660" s="62"/>
    </row>
    <row r="1661" ht="15.75" customHeight="1">
      <c r="A1661" s="122">
        <v>45758.0</v>
      </c>
      <c r="B1661" s="129" t="s">
        <v>819</v>
      </c>
      <c r="C1661" s="33" t="s">
        <v>1443</v>
      </c>
      <c r="D1661" s="46" t="s">
        <v>73</v>
      </c>
      <c r="E1661" s="55" t="s">
        <v>26</v>
      </c>
      <c r="F1661" s="10">
        <v>-8.0</v>
      </c>
      <c r="G1661" s="138" t="s">
        <v>404</v>
      </c>
      <c r="H1661" s="62"/>
    </row>
    <row r="1662" ht="15.75" customHeight="1">
      <c r="A1662" s="129">
        <v>45759.0</v>
      </c>
      <c r="B1662" s="129" t="s">
        <v>819</v>
      </c>
      <c r="C1662" s="129" t="s">
        <v>413</v>
      </c>
      <c r="D1662" s="46" t="s">
        <v>73</v>
      </c>
      <c r="E1662" s="129" t="s">
        <v>26</v>
      </c>
      <c r="F1662" s="10">
        <v>-67.43</v>
      </c>
      <c r="G1662" s="138" t="s">
        <v>404</v>
      </c>
      <c r="H1662" s="62"/>
    </row>
    <row r="1663" ht="15.75" customHeight="1">
      <c r="A1663" s="129">
        <v>45759.0</v>
      </c>
      <c r="B1663" s="129" t="s">
        <v>819</v>
      </c>
      <c r="C1663" s="129" t="s">
        <v>1483</v>
      </c>
      <c r="D1663" s="46" t="s">
        <v>73</v>
      </c>
      <c r="E1663" s="129" t="s">
        <v>26</v>
      </c>
      <c r="F1663" s="10">
        <v>-50.66</v>
      </c>
      <c r="G1663" s="138" t="s">
        <v>404</v>
      </c>
      <c r="H1663" s="62"/>
    </row>
    <row r="1664" ht="15.75" customHeight="1">
      <c r="A1664" s="122">
        <v>45760.0</v>
      </c>
      <c r="B1664" s="129" t="s">
        <v>819</v>
      </c>
      <c r="C1664" s="130" t="s">
        <v>1484</v>
      </c>
      <c r="D1664" s="46" t="s">
        <v>73</v>
      </c>
      <c r="E1664" s="130" t="s">
        <v>26</v>
      </c>
      <c r="F1664" s="6">
        <v>-64.8</v>
      </c>
      <c r="G1664" s="138" t="s">
        <v>404</v>
      </c>
      <c r="H1664" s="62"/>
    </row>
    <row r="1665" ht="15.75" customHeight="1">
      <c r="A1665" s="122">
        <v>45760.0</v>
      </c>
      <c r="B1665" s="129" t="s">
        <v>819</v>
      </c>
      <c r="C1665" s="130" t="s">
        <v>1485</v>
      </c>
      <c r="D1665" s="46" t="s">
        <v>73</v>
      </c>
      <c r="E1665" s="130" t="s">
        <v>26</v>
      </c>
      <c r="F1665" s="10">
        <v>-729.68</v>
      </c>
      <c r="G1665" s="138" t="s">
        <v>404</v>
      </c>
      <c r="H1665" s="62"/>
    </row>
    <row r="1666" ht="15.75" customHeight="1">
      <c r="A1666" s="122">
        <v>45760.0</v>
      </c>
      <c r="B1666" s="129" t="s">
        <v>819</v>
      </c>
      <c r="C1666" s="33" t="s">
        <v>1486</v>
      </c>
      <c r="D1666" s="46" t="s">
        <v>73</v>
      </c>
      <c r="E1666" s="33" t="s">
        <v>26</v>
      </c>
      <c r="F1666" s="10">
        <v>-547.15</v>
      </c>
      <c r="G1666" s="138" t="s">
        <v>404</v>
      </c>
      <c r="H1666" s="62"/>
    </row>
    <row r="1667" ht="15.75" customHeight="1">
      <c r="A1667" s="122">
        <v>45760.0</v>
      </c>
      <c r="B1667" s="129" t="s">
        <v>819</v>
      </c>
      <c r="C1667" s="33" t="s">
        <v>1487</v>
      </c>
      <c r="D1667" s="46" t="s">
        <v>73</v>
      </c>
      <c r="E1667" s="33" t="s">
        <v>26</v>
      </c>
      <c r="F1667" s="10">
        <v>-30.97</v>
      </c>
      <c r="G1667" s="138" t="s">
        <v>404</v>
      </c>
      <c r="H1667" s="62"/>
    </row>
    <row r="1668" ht="15.75" customHeight="1">
      <c r="A1668" s="122">
        <v>45760.0</v>
      </c>
      <c r="B1668" s="129" t="s">
        <v>819</v>
      </c>
      <c r="C1668" s="33" t="s">
        <v>1481</v>
      </c>
      <c r="D1668" s="46" t="s">
        <v>73</v>
      </c>
      <c r="E1668" s="33" t="s">
        <v>26</v>
      </c>
      <c r="F1668" s="10">
        <v>-24.0</v>
      </c>
      <c r="G1668" s="138" t="s">
        <v>404</v>
      </c>
      <c r="H1668" s="62"/>
    </row>
    <row r="1669" ht="15.75" customHeight="1">
      <c r="A1669" s="122">
        <v>45760.0</v>
      </c>
      <c r="B1669" s="129" t="s">
        <v>819</v>
      </c>
      <c r="C1669" s="33" t="s">
        <v>1222</v>
      </c>
      <c r="D1669" s="46" t="s">
        <v>73</v>
      </c>
      <c r="E1669" s="33" t="s">
        <v>26</v>
      </c>
      <c r="F1669" s="10">
        <v>-6.33</v>
      </c>
      <c r="G1669" s="138" t="s">
        <v>404</v>
      </c>
      <c r="H1669" s="62"/>
    </row>
    <row r="1670" ht="15.75" customHeight="1">
      <c r="A1670" s="122">
        <v>45760.0</v>
      </c>
      <c r="B1670" s="129" t="s">
        <v>819</v>
      </c>
      <c r="C1670" s="33" t="s">
        <v>1488</v>
      </c>
      <c r="D1670" s="46" t="s">
        <v>73</v>
      </c>
      <c r="E1670" s="33" t="s">
        <v>26</v>
      </c>
      <c r="F1670" s="10">
        <v>-27.04</v>
      </c>
      <c r="G1670" s="138" t="s">
        <v>404</v>
      </c>
      <c r="H1670" s="62"/>
    </row>
    <row r="1671" ht="15.75" customHeight="1">
      <c r="A1671" s="122">
        <v>45760.0</v>
      </c>
      <c r="B1671" s="129" t="s">
        <v>819</v>
      </c>
      <c r="C1671" s="33" t="s">
        <v>1489</v>
      </c>
      <c r="D1671" s="46" t="s">
        <v>73</v>
      </c>
      <c r="E1671" s="33" t="s">
        <v>26</v>
      </c>
      <c r="F1671" s="10">
        <v>-22.06</v>
      </c>
      <c r="G1671" s="138" t="s">
        <v>404</v>
      </c>
      <c r="H1671" s="62"/>
    </row>
    <row r="1672" ht="15.75" customHeight="1">
      <c r="A1672" s="122">
        <v>45761.0</v>
      </c>
      <c r="B1672" s="129" t="s">
        <v>819</v>
      </c>
      <c r="C1672" s="129" t="s">
        <v>846</v>
      </c>
      <c r="D1672" s="129" t="s">
        <v>78</v>
      </c>
      <c r="E1672" s="129" t="s">
        <v>10</v>
      </c>
      <c r="F1672" s="10">
        <v>-28.96</v>
      </c>
      <c r="G1672" s="138" t="s">
        <v>404</v>
      </c>
      <c r="H1672" s="62"/>
    </row>
    <row r="1673" ht="15.75" customHeight="1">
      <c r="A1673" s="122">
        <v>45761.0</v>
      </c>
      <c r="B1673" s="129" t="s">
        <v>819</v>
      </c>
      <c r="C1673" s="33" t="s">
        <v>1355</v>
      </c>
      <c r="D1673" s="46" t="s">
        <v>73</v>
      </c>
      <c r="E1673" s="33" t="s">
        <v>26</v>
      </c>
      <c r="F1673" s="10">
        <v>-73.49</v>
      </c>
      <c r="G1673" s="138" t="s">
        <v>404</v>
      </c>
      <c r="H1673" s="62"/>
    </row>
    <row r="1674" ht="15.75" customHeight="1">
      <c r="A1674" s="122">
        <v>45761.0</v>
      </c>
      <c r="B1674" s="129" t="s">
        <v>819</v>
      </c>
      <c r="C1674" s="33" t="s">
        <v>1355</v>
      </c>
      <c r="D1674" s="46" t="s">
        <v>73</v>
      </c>
      <c r="E1674" s="33" t="s">
        <v>26</v>
      </c>
      <c r="F1674" s="10">
        <v>-62.09</v>
      </c>
      <c r="G1674" s="138" t="s">
        <v>404</v>
      </c>
      <c r="H1674" s="62"/>
    </row>
    <row r="1675" ht="15.75" customHeight="1">
      <c r="A1675" s="122">
        <v>45761.0</v>
      </c>
      <c r="B1675" s="129" t="s">
        <v>819</v>
      </c>
      <c r="C1675" s="33" t="s">
        <v>1490</v>
      </c>
      <c r="D1675" s="46" t="s">
        <v>73</v>
      </c>
      <c r="E1675" s="33" t="s">
        <v>26</v>
      </c>
      <c r="F1675" s="10">
        <v>-10.86</v>
      </c>
      <c r="G1675" s="138" t="s">
        <v>404</v>
      </c>
      <c r="H1675" s="62"/>
    </row>
    <row r="1676" ht="15.75" customHeight="1">
      <c r="A1676" s="122">
        <v>45761.0</v>
      </c>
      <c r="B1676" s="129" t="s">
        <v>819</v>
      </c>
      <c r="C1676" s="33" t="s">
        <v>1491</v>
      </c>
      <c r="D1676" s="46" t="s">
        <v>73</v>
      </c>
      <c r="E1676" s="33" t="s">
        <v>26</v>
      </c>
      <c r="F1676" s="10">
        <v>-5.31</v>
      </c>
      <c r="G1676" s="138" t="s">
        <v>404</v>
      </c>
      <c r="H1676" s="62"/>
    </row>
    <row r="1677" ht="15.75" customHeight="1">
      <c r="A1677" s="122">
        <v>45761.0</v>
      </c>
      <c r="B1677" s="129" t="s">
        <v>819</v>
      </c>
      <c r="C1677" s="33" t="s">
        <v>605</v>
      </c>
      <c r="D1677" s="46" t="s">
        <v>73</v>
      </c>
      <c r="E1677" s="33" t="s">
        <v>26</v>
      </c>
      <c r="F1677" s="10">
        <v>-27.97</v>
      </c>
      <c r="G1677" s="138" t="s">
        <v>404</v>
      </c>
      <c r="H1677" s="62"/>
    </row>
    <row r="1678" ht="15.75" customHeight="1">
      <c r="A1678" s="122">
        <v>45761.0</v>
      </c>
      <c r="B1678" s="129" t="s">
        <v>819</v>
      </c>
      <c r="C1678" s="33" t="s">
        <v>497</v>
      </c>
      <c r="D1678" s="46" t="s">
        <v>73</v>
      </c>
      <c r="E1678" s="33" t="s">
        <v>26</v>
      </c>
      <c r="F1678" s="10">
        <v>-9.98</v>
      </c>
      <c r="G1678" s="138" t="s">
        <v>404</v>
      </c>
      <c r="H1678" s="62"/>
    </row>
    <row r="1679" ht="15.75" customHeight="1">
      <c r="A1679" s="122">
        <v>45761.0</v>
      </c>
      <c r="B1679" s="129" t="s">
        <v>819</v>
      </c>
      <c r="C1679" s="33" t="s">
        <v>1492</v>
      </c>
      <c r="D1679" s="46" t="s">
        <v>73</v>
      </c>
      <c r="E1679" s="33" t="s">
        <v>26</v>
      </c>
      <c r="F1679" s="10">
        <v>-27.0</v>
      </c>
      <c r="G1679" s="138" t="s">
        <v>404</v>
      </c>
      <c r="H1679" s="62"/>
    </row>
    <row r="1680" ht="15.75" customHeight="1">
      <c r="A1680" s="122">
        <v>45761.0</v>
      </c>
      <c r="B1680" s="129" t="s">
        <v>819</v>
      </c>
      <c r="C1680" s="33" t="s">
        <v>1493</v>
      </c>
      <c r="D1680" s="46" t="s">
        <v>73</v>
      </c>
      <c r="E1680" s="33" t="s">
        <v>26</v>
      </c>
      <c r="F1680" s="10">
        <v>-5.48</v>
      </c>
      <c r="G1680" s="138" t="s">
        <v>404</v>
      </c>
      <c r="H1680" s="62"/>
    </row>
    <row r="1681" ht="15.75" customHeight="1">
      <c r="A1681" s="122">
        <v>45761.0</v>
      </c>
      <c r="B1681" s="129" t="s">
        <v>819</v>
      </c>
      <c r="C1681" s="33" t="s">
        <v>1446</v>
      </c>
      <c r="D1681" s="46" t="s">
        <v>73</v>
      </c>
      <c r="E1681" s="33" t="s">
        <v>26</v>
      </c>
      <c r="F1681" s="10">
        <v>-15.83</v>
      </c>
      <c r="G1681" s="138" t="s">
        <v>404</v>
      </c>
      <c r="H1681" s="62"/>
    </row>
    <row r="1682" ht="15.75" customHeight="1">
      <c r="A1682" s="122">
        <v>45762.0</v>
      </c>
      <c r="B1682" s="129" t="s">
        <v>819</v>
      </c>
      <c r="C1682" s="33" t="s">
        <v>958</v>
      </c>
      <c r="D1682" s="46" t="s">
        <v>73</v>
      </c>
      <c r="E1682" s="33" t="s">
        <v>26</v>
      </c>
      <c r="F1682" s="10">
        <v>-23.5</v>
      </c>
      <c r="G1682" s="138" t="s">
        <v>404</v>
      </c>
      <c r="H1682" s="62"/>
    </row>
    <row r="1683" ht="15.75" customHeight="1">
      <c r="A1683" s="122">
        <v>45762.0</v>
      </c>
      <c r="B1683" s="129" t="s">
        <v>819</v>
      </c>
      <c r="C1683" s="33" t="s">
        <v>1494</v>
      </c>
      <c r="D1683" s="46" t="s">
        <v>73</v>
      </c>
      <c r="E1683" s="33" t="s">
        <v>26</v>
      </c>
      <c r="F1683" s="10">
        <v>-15.0</v>
      </c>
      <c r="G1683" s="138" t="s">
        <v>404</v>
      </c>
      <c r="H1683" s="62"/>
    </row>
    <row r="1684" ht="15.75" customHeight="1">
      <c r="A1684" s="122">
        <v>45762.0</v>
      </c>
      <c r="B1684" s="129" t="s">
        <v>819</v>
      </c>
      <c r="C1684" s="33" t="s">
        <v>1471</v>
      </c>
      <c r="D1684" s="46" t="s">
        <v>73</v>
      </c>
      <c r="E1684" s="33" t="s">
        <v>26</v>
      </c>
      <c r="F1684" s="10">
        <v>-28.5</v>
      </c>
      <c r="G1684" s="138" t="s">
        <v>404</v>
      </c>
      <c r="H1684" s="62"/>
    </row>
    <row r="1685" ht="15.75" customHeight="1">
      <c r="A1685" s="122">
        <v>45762.0</v>
      </c>
      <c r="B1685" s="129" t="s">
        <v>819</v>
      </c>
      <c r="C1685" s="33" t="s">
        <v>1495</v>
      </c>
      <c r="D1685" s="46" t="s">
        <v>73</v>
      </c>
      <c r="E1685" s="33" t="s">
        <v>26</v>
      </c>
      <c r="F1685" s="10">
        <v>-15.83</v>
      </c>
      <c r="G1685" s="138" t="s">
        <v>404</v>
      </c>
      <c r="H1685" s="62"/>
    </row>
    <row r="1686" ht="15.75" customHeight="1">
      <c r="A1686" s="122">
        <v>45762.0</v>
      </c>
      <c r="B1686" s="129" t="s">
        <v>819</v>
      </c>
      <c r="C1686" s="33" t="s">
        <v>1496</v>
      </c>
      <c r="D1686" s="46" t="s">
        <v>73</v>
      </c>
      <c r="E1686" s="33" t="s">
        <v>26</v>
      </c>
      <c r="F1686" s="10">
        <v>-137.25</v>
      </c>
      <c r="G1686" s="138" t="s">
        <v>404</v>
      </c>
      <c r="H1686" s="62"/>
    </row>
    <row r="1687" ht="15.75" customHeight="1">
      <c r="A1687" s="122">
        <v>45762.0</v>
      </c>
      <c r="B1687" s="129" t="s">
        <v>819</v>
      </c>
      <c r="C1687" s="33" t="s">
        <v>952</v>
      </c>
      <c r="D1687" s="46" t="s">
        <v>73</v>
      </c>
      <c r="E1687" s="33" t="s">
        <v>26</v>
      </c>
      <c r="F1687" s="10">
        <v>-35.35</v>
      </c>
      <c r="G1687" s="138" t="s">
        <v>404</v>
      </c>
      <c r="H1687" s="62"/>
    </row>
    <row r="1688" ht="15.75" customHeight="1">
      <c r="A1688" s="122">
        <v>45762.0</v>
      </c>
      <c r="B1688" s="129" t="s">
        <v>819</v>
      </c>
      <c r="C1688" s="33" t="s">
        <v>1497</v>
      </c>
      <c r="D1688" s="46" t="s">
        <v>73</v>
      </c>
      <c r="E1688" s="33" t="s">
        <v>26</v>
      </c>
      <c r="F1688" s="10">
        <v>-9.86</v>
      </c>
      <c r="G1688" s="138" t="s">
        <v>404</v>
      </c>
      <c r="H1688" s="62"/>
    </row>
    <row r="1689" ht="15.75" customHeight="1">
      <c r="A1689" s="122">
        <v>45762.0</v>
      </c>
      <c r="B1689" s="129" t="s">
        <v>819</v>
      </c>
      <c r="C1689" s="33" t="s">
        <v>1498</v>
      </c>
      <c r="D1689" s="46" t="s">
        <v>73</v>
      </c>
      <c r="E1689" s="33" t="s">
        <v>26</v>
      </c>
      <c r="F1689" s="10">
        <v>-8.44</v>
      </c>
      <c r="G1689" s="138" t="s">
        <v>404</v>
      </c>
      <c r="H1689" s="62"/>
    </row>
    <row r="1690" ht="15.75" customHeight="1">
      <c r="A1690" s="122">
        <v>45762.0</v>
      </c>
      <c r="B1690" s="129" t="s">
        <v>819</v>
      </c>
      <c r="C1690" s="33" t="s">
        <v>1499</v>
      </c>
      <c r="D1690" s="46" t="s">
        <v>73</v>
      </c>
      <c r="E1690" s="33" t="s">
        <v>26</v>
      </c>
      <c r="F1690" s="10">
        <v>-9.5</v>
      </c>
      <c r="G1690" s="138" t="s">
        <v>404</v>
      </c>
      <c r="H1690" s="62"/>
    </row>
    <row r="1691" ht="15.75" customHeight="1">
      <c r="A1691" s="122">
        <v>45763.0</v>
      </c>
      <c r="B1691" s="129" t="s">
        <v>819</v>
      </c>
      <c r="C1691" s="33" t="s">
        <v>1357</v>
      </c>
      <c r="D1691" s="46" t="s">
        <v>73</v>
      </c>
      <c r="E1691" s="33" t="s">
        <v>26</v>
      </c>
      <c r="F1691" s="10">
        <v>-6.9</v>
      </c>
      <c r="G1691" s="138" t="s">
        <v>404</v>
      </c>
      <c r="H1691" s="62"/>
    </row>
    <row r="1692" ht="15.75" customHeight="1">
      <c r="A1692" s="122">
        <v>45763.0</v>
      </c>
      <c r="B1692" s="129" t="s">
        <v>819</v>
      </c>
      <c r="C1692" s="33" t="s">
        <v>1482</v>
      </c>
      <c r="D1692" s="46" t="s">
        <v>73</v>
      </c>
      <c r="E1692" s="33" t="s">
        <v>26</v>
      </c>
      <c r="F1692" s="10">
        <v>-25.0</v>
      </c>
      <c r="G1692" s="138" t="s">
        <v>404</v>
      </c>
      <c r="H1692" s="62"/>
    </row>
    <row r="1693" ht="15.75" customHeight="1">
      <c r="A1693" s="122">
        <v>45763.0</v>
      </c>
      <c r="B1693" s="129" t="s">
        <v>819</v>
      </c>
      <c r="C1693" s="33" t="s">
        <v>1266</v>
      </c>
      <c r="D1693" s="46" t="s">
        <v>73</v>
      </c>
      <c r="E1693" s="33" t="s">
        <v>26</v>
      </c>
      <c r="F1693" s="10">
        <v>-11.52</v>
      </c>
      <c r="G1693" s="138" t="s">
        <v>404</v>
      </c>
      <c r="H1693" s="62"/>
    </row>
    <row r="1694" ht="15.75" customHeight="1">
      <c r="A1694" s="122">
        <v>45764.0</v>
      </c>
      <c r="B1694" s="129" t="s">
        <v>819</v>
      </c>
      <c r="C1694" s="33" t="s">
        <v>1500</v>
      </c>
      <c r="D1694" s="46" t="s">
        <v>73</v>
      </c>
      <c r="E1694" s="33" t="s">
        <v>26</v>
      </c>
      <c r="F1694" s="10">
        <v>-89.1</v>
      </c>
      <c r="G1694" s="138" t="s">
        <v>404</v>
      </c>
      <c r="H1694" s="62"/>
    </row>
    <row r="1695" ht="15.75" customHeight="1">
      <c r="A1695" s="122"/>
      <c r="B1695" s="129"/>
      <c r="C1695" s="33"/>
      <c r="D1695" s="130"/>
      <c r="E1695" s="33"/>
      <c r="F1695" s="10"/>
      <c r="G1695" s="138"/>
      <c r="H1695" s="62"/>
    </row>
    <row r="1696" ht="15.75" customHeight="1">
      <c r="A1696" s="122">
        <v>45767.0</v>
      </c>
      <c r="B1696" s="129" t="s">
        <v>819</v>
      </c>
      <c r="C1696" s="33" t="s">
        <v>1501</v>
      </c>
      <c r="D1696" s="46" t="s">
        <v>73</v>
      </c>
      <c r="E1696" s="33" t="s">
        <v>26</v>
      </c>
      <c r="F1696" s="10">
        <v>-41.7</v>
      </c>
      <c r="G1696" s="138" t="s">
        <v>404</v>
      </c>
      <c r="H1696" s="62"/>
    </row>
    <row r="1697" ht="15.75" customHeight="1">
      <c r="A1697" s="122">
        <v>45768.0</v>
      </c>
      <c r="B1697" s="129" t="s">
        <v>819</v>
      </c>
      <c r="C1697" s="33" t="s">
        <v>1501</v>
      </c>
      <c r="D1697" s="46" t="s">
        <v>73</v>
      </c>
      <c r="E1697" s="33" t="s">
        <v>26</v>
      </c>
      <c r="F1697" s="10">
        <v>-66.3</v>
      </c>
      <c r="G1697" s="138" t="s">
        <v>404</v>
      </c>
      <c r="H1697" s="62"/>
    </row>
    <row r="1698" ht="15.75" customHeight="1">
      <c r="A1698" s="139"/>
      <c r="B1698" s="139"/>
      <c r="C1698" s="139"/>
      <c r="D1698" s="139"/>
      <c r="E1698" s="139"/>
      <c r="F1698" s="10"/>
      <c r="G1698" s="140"/>
      <c r="H1698" s="62"/>
    </row>
    <row r="1699" ht="15.75" customHeight="1">
      <c r="A1699" s="122">
        <v>45780.0</v>
      </c>
      <c r="B1699" s="129" t="s">
        <v>819</v>
      </c>
      <c r="C1699" s="130" t="s">
        <v>1502</v>
      </c>
      <c r="D1699" s="130" t="s">
        <v>78</v>
      </c>
      <c r="E1699" s="130" t="s">
        <v>28</v>
      </c>
      <c r="F1699" s="10">
        <v>-66.28</v>
      </c>
      <c r="G1699" s="138" t="s">
        <v>404</v>
      </c>
      <c r="H1699" s="62"/>
    </row>
    <row r="1700" ht="15.75" customHeight="1">
      <c r="A1700" s="139"/>
      <c r="B1700" s="129" t="s">
        <v>819</v>
      </c>
      <c r="C1700" s="129" t="s">
        <v>15</v>
      </c>
      <c r="D1700" s="129" t="s">
        <v>16</v>
      </c>
      <c r="E1700" s="109" t="s">
        <v>17</v>
      </c>
      <c r="F1700" s="103">
        <f> SUM( INDIRECT("$G"&amp;MATCH($G1700, $G$1:$G1794, 0)) : INDIRECT("$F"&amp;ROW() - 1) ) * -1</f>
        <v>3425.92</v>
      </c>
      <c r="G1700" s="141" t="s">
        <v>404</v>
      </c>
      <c r="H1700" s="64"/>
    </row>
    <row r="1701" ht="15.75" customHeight="1">
      <c r="A1701" s="15"/>
      <c r="B1701" s="15"/>
      <c r="C1701" s="15"/>
      <c r="D1701" s="15"/>
      <c r="E1701" s="15"/>
      <c r="F1701" s="15"/>
      <c r="G1701" s="15"/>
    </row>
    <row r="1702" ht="15.75" customHeight="1">
      <c r="A1702" s="16"/>
      <c r="B1702" s="16"/>
      <c r="C1702" s="16"/>
      <c r="D1702" s="16"/>
      <c r="E1702" s="16"/>
      <c r="F1702" s="16"/>
      <c r="G1702" s="16"/>
    </row>
    <row r="1703" ht="15.75" customHeight="1">
      <c r="A1703" s="17"/>
      <c r="B1703" s="17"/>
      <c r="C1703" s="17"/>
      <c r="D1703" s="17"/>
      <c r="E1703" s="17"/>
      <c r="F1703" s="17"/>
      <c r="G1703" s="17"/>
    </row>
    <row r="1704" ht="15.75" customHeight="1">
      <c r="A1704" s="139"/>
      <c r="B1704" s="139"/>
      <c r="C1704" s="139"/>
      <c r="D1704" s="139"/>
      <c r="E1704" s="139"/>
      <c r="F1704" s="10"/>
      <c r="G1704" s="140"/>
      <c r="H1704" s="131" t="s">
        <v>82</v>
      </c>
    </row>
    <row r="1705" ht="15.75" customHeight="1">
      <c r="A1705" s="122">
        <v>45783.0</v>
      </c>
      <c r="B1705" s="129" t="s">
        <v>819</v>
      </c>
      <c r="C1705" s="33" t="s">
        <v>1503</v>
      </c>
      <c r="D1705" s="46" t="s">
        <v>73</v>
      </c>
      <c r="E1705" s="55" t="s">
        <v>26</v>
      </c>
      <c r="F1705" s="10">
        <v>-95.92</v>
      </c>
      <c r="G1705" s="44" t="s">
        <v>416</v>
      </c>
      <c r="H1705" s="62"/>
    </row>
    <row r="1706" ht="15.75" customHeight="1">
      <c r="A1706" s="122">
        <v>45783.0</v>
      </c>
      <c r="B1706" s="129" t="s">
        <v>819</v>
      </c>
      <c r="C1706" s="33" t="s">
        <v>1504</v>
      </c>
      <c r="D1706" s="46" t="s">
        <v>73</v>
      </c>
      <c r="E1706" s="55" t="s">
        <v>26</v>
      </c>
      <c r="F1706" s="10">
        <v>-174.87</v>
      </c>
      <c r="G1706" s="44" t="s">
        <v>416</v>
      </c>
      <c r="H1706" s="62"/>
    </row>
    <row r="1707" ht="15.75" customHeight="1">
      <c r="A1707" s="122"/>
      <c r="B1707" s="139"/>
      <c r="C1707" s="57"/>
      <c r="D1707" s="139"/>
      <c r="E1707" s="57"/>
      <c r="F1707" s="10"/>
      <c r="G1707" s="140"/>
      <c r="H1707" s="62"/>
    </row>
    <row r="1708" ht="15.75" customHeight="1">
      <c r="A1708" s="122">
        <v>45787.0</v>
      </c>
      <c r="B1708" s="129" t="s">
        <v>819</v>
      </c>
      <c r="C1708" s="33" t="s">
        <v>1505</v>
      </c>
      <c r="D1708" s="46" t="s">
        <v>73</v>
      </c>
      <c r="E1708" s="55" t="s">
        <v>26</v>
      </c>
      <c r="F1708" s="35">
        <v>-16.46</v>
      </c>
      <c r="G1708" s="44" t="s">
        <v>416</v>
      </c>
      <c r="H1708" s="62"/>
    </row>
    <row r="1709" ht="15.75" customHeight="1">
      <c r="A1709" s="122">
        <v>45787.0</v>
      </c>
      <c r="B1709" s="129" t="s">
        <v>819</v>
      </c>
      <c r="C1709" s="33" t="s">
        <v>1506</v>
      </c>
      <c r="D1709" s="46" t="s">
        <v>73</v>
      </c>
      <c r="E1709" s="36" t="s">
        <v>26</v>
      </c>
      <c r="F1709" s="35">
        <v>-16.46</v>
      </c>
      <c r="G1709" s="44" t="s">
        <v>416</v>
      </c>
      <c r="H1709" s="62"/>
    </row>
    <row r="1710" ht="15.75" customHeight="1">
      <c r="A1710" s="122">
        <v>45787.0</v>
      </c>
      <c r="B1710" s="129" t="s">
        <v>819</v>
      </c>
      <c r="C1710" s="33" t="s">
        <v>1507</v>
      </c>
      <c r="D1710" s="46" t="s">
        <v>73</v>
      </c>
      <c r="E1710" s="33" t="s">
        <v>26</v>
      </c>
      <c r="F1710" s="10">
        <v>-28.16</v>
      </c>
      <c r="G1710" s="44" t="s">
        <v>416</v>
      </c>
      <c r="H1710" s="62"/>
    </row>
    <row r="1711" ht="15.75" customHeight="1">
      <c r="A1711" s="122">
        <v>45787.0</v>
      </c>
      <c r="B1711" s="129" t="s">
        <v>819</v>
      </c>
      <c r="C1711" s="33" t="s">
        <v>1508</v>
      </c>
      <c r="D1711" s="46" t="s">
        <v>73</v>
      </c>
      <c r="E1711" s="33" t="s">
        <v>26</v>
      </c>
      <c r="F1711" s="10">
        <v>-41.51</v>
      </c>
      <c r="G1711" s="44" t="s">
        <v>416</v>
      </c>
      <c r="H1711" s="62"/>
    </row>
    <row r="1712" ht="15.75" customHeight="1">
      <c r="A1712" s="139"/>
      <c r="B1712" s="139"/>
      <c r="C1712" s="139"/>
      <c r="D1712" s="139"/>
      <c r="E1712" s="139"/>
      <c r="F1712" s="10"/>
      <c r="G1712" s="140"/>
      <c r="H1712" s="62"/>
    </row>
    <row r="1713" ht="15.75" customHeight="1">
      <c r="A1713" s="122">
        <v>45789.0</v>
      </c>
      <c r="B1713" s="129" t="s">
        <v>819</v>
      </c>
      <c r="C1713" s="129" t="s">
        <v>846</v>
      </c>
      <c r="D1713" s="129" t="s">
        <v>78</v>
      </c>
      <c r="E1713" s="129" t="s">
        <v>10</v>
      </c>
      <c r="F1713" s="10">
        <v>-28.96</v>
      </c>
      <c r="G1713" s="44" t="s">
        <v>416</v>
      </c>
      <c r="H1713" s="62"/>
    </row>
    <row r="1714" ht="15.75" customHeight="1">
      <c r="A1714" s="122">
        <v>45789.0</v>
      </c>
      <c r="B1714" s="129" t="s">
        <v>819</v>
      </c>
      <c r="C1714" s="33" t="s">
        <v>1509</v>
      </c>
      <c r="D1714" s="32" t="s">
        <v>40</v>
      </c>
      <c r="E1714" s="32" t="s">
        <v>41</v>
      </c>
      <c r="F1714" s="33">
        <v>-220.0</v>
      </c>
      <c r="G1714" s="44" t="s">
        <v>416</v>
      </c>
      <c r="H1714" s="62"/>
    </row>
    <row r="1715" ht="15.75" customHeight="1">
      <c r="A1715" s="122"/>
      <c r="B1715" s="129"/>
      <c r="C1715" s="129"/>
      <c r="D1715" s="129"/>
      <c r="E1715" s="129"/>
      <c r="F1715" s="10"/>
      <c r="G1715" s="44"/>
      <c r="H1715" s="62"/>
    </row>
    <row r="1716" ht="15.75" customHeight="1">
      <c r="A1716" s="122">
        <v>45790.0</v>
      </c>
      <c r="B1716" s="129" t="s">
        <v>819</v>
      </c>
      <c r="C1716" s="130" t="s">
        <v>1510</v>
      </c>
      <c r="D1716" s="46" t="s">
        <v>73</v>
      </c>
      <c r="E1716" s="130" t="s">
        <v>26</v>
      </c>
      <c r="F1716" s="6">
        <v>-64.8</v>
      </c>
      <c r="G1716" s="44" t="s">
        <v>416</v>
      </c>
      <c r="H1716" s="62"/>
    </row>
    <row r="1717" ht="15.75" customHeight="1">
      <c r="A1717" s="122">
        <v>45790.0</v>
      </c>
      <c r="B1717" s="129" t="s">
        <v>819</v>
      </c>
      <c r="C1717" s="33" t="s">
        <v>1511</v>
      </c>
      <c r="D1717" s="46" t="s">
        <v>73</v>
      </c>
      <c r="E1717" s="33" t="s">
        <v>26</v>
      </c>
      <c r="F1717" s="10">
        <v>-547.15</v>
      </c>
      <c r="G1717" s="44" t="s">
        <v>416</v>
      </c>
      <c r="H1717" s="62"/>
    </row>
    <row r="1718" ht="15.75" customHeight="1">
      <c r="A1718" s="122">
        <v>45790.0</v>
      </c>
      <c r="B1718" s="129" t="s">
        <v>819</v>
      </c>
      <c r="C1718" s="33" t="s">
        <v>1512</v>
      </c>
      <c r="D1718" s="46" t="s">
        <v>73</v>
      </c>
      <c r="E1718" s="33" t="s">
        <v>26</v>
      </c>
      <c r="F1718" s="10">
        <v>-27.04</v>
      </c>
      <c r="G1718" s="44" t="s">
        <v>416</v>
      </c>
      <c r="H1718" s="62"/>
    </row>
    <row r="1719" ht="15.75" customHeight="1">
      <c r="A1719" s="122"/>
      <c r="B1719" s="129"/>
      <c r="C1719" s="33"/>
      <c r="D1719" s="130"/>
      <c r="E1719" s="33"/>
      <c r="F1719" s="10"/>
      <c r="G1719" s="44"/>
      <c r="H1719" s="62"/>
    </row>
    <row r="1720" ht="15.75" customHeight="1">
      <c r="A1720" s="122">
        <v>45792.0</v>
      </c>
      <c r="B1720" s="129" t="s">
        <v>819</v>
      </c>
      <c r="C1720" s="33" t="s">
        <v>1513</v>
      </c>
      <c r="D1720" s="46" t="s">
        <v>73</v>
      </c>
      <c r="E1720" s="33" t="s">
        <v>26</v>
      </c>
      <c r="F1720" s="10">
        <v>-137.25</v>
      </c>
      <c r="G1720" s="44" t="s">
        <v>416</v>
      </c>
      <c r="H1720" s="62"/>
    </row>
    <row r="1721" ht="15.75" customHeight="1">
      <c r="A1721" s="139"/>
      <c r="B1721" s="139"/>
      <c r="C1721" s="139"/>
      <c r="D1721" s="139"/>
      <c r="E1721" s="139"/>
      <c r="F1721" s="10"/>
      <c r="G1721" s="140"/>
      <c r="H1721" s="62"/>
    </row>
    <row r="1722" ht="15.75" customHeight="1">
      <c r="A1722" s="122">
        <v>45811.0</v>
      </c>
      <c r="B1722" s="129" t="s">
        <v>819</v>
      </c>
      <c r="C1722" s="130" t="s">
        <v>1514</v>
      </c>
      <c r="D1722" s="130" t="s">
        <v>78</v>
      </c>
      <c r="E1722" s="130" t="s">
        <v>28</v>
      </c>
      <c r="F1722" s="10">
        <v>-66.28</v>
      </c>
      <c r="G1722" s="44" t="s">
        <v>416</v>
      </c>
      <c r="H1722" s="62"/>
    </row>
    <row r="1723" ht="15.75" customHeight="1">
      <c r="A1723" s="139"/>
      <c r="B1723" s="129" t="s">
        <v>819</v>
      </c>
      <c r="C1723" s="129" t="s">
        <v>15</v>
      </c>
      <c r="D1723" s="129" t="s">
        <v>16</v>
      </c>
      <c r="E1723" s="109" t="s">
        <v>17</v>
      </c>
      <c r="F1723" s="103">
        <f> SUM( INDIRECT("$G"&amp;MATCH($G1723, $G$1:$G1794, 0)) : INDIRECT("$F"&amp;ROW() - 1) ) * -1</f>
        <v>1464.86</v>
      </c>
      <c r="G1723" s="50" t="s">
        <v>416</v>
      </c>
      <c r="H1723" s="64"/>
    </row>
    <row r="1724" ht="15.75" customHeight="1">
      <c r="A1724" s="15"/>
      <c r="B1724" s="15"/>
      <c r="C1724" s="15"/>
      <c r="D1724" s="15"/>
      <c r="E1724" s="15"/>
      <c r="F1724" s="15"/>
      <c r="G1724" s="15"/>
    </row>
    <row r="1725" ht="15.75" customHeight="1">
      <c r="A1725" s="16"/>
      <c r="B1725" s="16"/>
      <c r="C1725" s="16"/>
      <c r="D1725" s="16"/>
      <c r="E1725" s="16"/>
      <c r="F1725" s="16"/>
      <c r="G1725" s="16"/>
    </row>
    <row r="1726" ht="15.75" customHeight="1">
      <c r="A1726" s="17"/>
      <c r="B1726" s="17"/>
      <c r="C1726" s="17"/>
      <c r="D1726" s="17"/>
      <c r="E1726" s="17"/>
      <c r="F1726" s="17"/>
      <c r="G1726" s="17"/>
    </row>
    <row r="1727" ht="15.75" customHeight="1">
      <c r="A1727" s="139"/>
      <c r="B1727" s="139"/>
      <c r="C1727" s="139"/>
      <c r="D1727" s="139"/>
      <c r="E1727" s="139"/>
      <c r="F1727" s="10"/>
      <c r="G1727" s="140"/>
      <c r="H1727" s="131" t="s">
        <v>324</v>
      </c>
    </row>
    <row r="1728" ht="15.75" customHeight="1">
      <c r="A1728" s="122">
        <v>45814.0</v>
      </c>
      <c r="B1728" s="129" t="s">
        <v>819</v>
      </c>
      <c r="C1728" s="33" t="s">
        <v>1515</v>
      </c>
      <c r="D1728" s="46" t="s">
        <v>73</v>
      </c>
      <c r="E1728" s="55" t="s">
        <v>26</v>
      </c>
      <c r="F1728" s="10">
        <v>-95.92</v>
      </c>
      <c r="G1728" s="44" t="s">
        <v>425</v>
      </c>
      <c r="H1728" s="62"/>
    </row>
    <row r="1729" ht="15.75" customHeight="1">
      <c r="A1729" s="139"/>
      <c r="B1729" s="139"/>
      <c r="C1729" s="57"/>
      <c r="D1729" s="139"/>
      <c r="E1729" s="57"/>
      <c r="F1729" s="10"/>
      <c r="G1729" s="140"/>
      <c r="H1729" s="62"/>
    </row>
    <row r="1730" ht="15.75" customHeight="1">
      <c r="A1730" s="122">
        <v>45818.0</v>
      </c>
      <c r="B1730" s="129" t="s">
        <v>819</v>
      </c>
      <c r="C1730" s="33" t="s">
        <v>1516</v>
      </c>
      <c r="D1730" s="46" t="s">
        <v>73</v>
      </c>
      <c r="E1730" s="55" t="s">
        <v>26</v>
      </c>
      <c r="F1730" s="35">
        <v>-16.46</v>
      </c>
      <c r="G1730" s="44" t="s">
        <v>425</v>
      </c>
      <c r="H1730" s="62"/>
    </row>
    <row r="1731" ht="15.75" customHeight="1">
      <c r="A1731" s="122">
        <v>45818.0</v>
      </c>
      <c r="B1731" s="129" t="s">
        <v>819</v>
      </c>
      <c r="C1731" s="33" t="s">
        <v>1517</v>
      </c>
      <c r="D1731" s="46" t="s">
        <v>73</v>
      </c>
      <c r="E1731" s="36" t="s">
        <v>26</v>
      </c>
      <c r="F1731" s="35">
        <v>-16.46</v>
      </c>
      <c r="G1731" s="44" t="s">
        <v>425</v>
      </c>
      <c r="H1731" s="62"/>
    </row>
    <row r="1732" ht="15.75" customHeight="1">
      <c r="A1732" s="122">
        <v>45818.0</v>
      </c>
      <c r="B1732" s="129" t="s">
        <v>819</v>
      </c>
      <c r="C1732" s="33" t="s">
        <v>1518</v>
      </c>
      <c r="D1732" s="46" t="s">
        <v>73</v>
      </c>
      <c r="E1732" s="33" t="s">
        <v>26</v>
      </c>
      <c r="F1732" s="10">
        <v>-28.16</v>
      </c>
      <c r="G1732" s="44" t="s">
        <v>425</v>
      </c>
      <c r="H1732" s="62"/>
    </row>
    <row r="1733" ht="15.75" customHeight="1">
      <c r="A1733" s="122">
        <v>45818.0</v>
      </c>
      <c r="B1733" s="129" t="s">
        <v>819</v>
      </c>
      <c r="C1733" s="33" t="s">
        <v>1519</v>
      </c>
      <c r="D1733" s="46" t="s">
        <v>73</v>
      </c>
      <c r="E1733" s="33" t="s">
        <v>26</v>
      </c>
      <c r="F1733" s="10">
        <v>-41.51</v>
      </c>
      <c r="G1733" s="44" t="s">
        <v>425</v>
      </c>
      <c r="H1733" s="62"/>
    </row>
    <row r="1734" ht="15.75" customHeight="1">
      <c r="A1734" s="139"/>
      <c r="B1734" s="139"/>
      <c r="C1734" s="139"/>
      <c r="D1734" s="139"/>
      <c r="E1734" s="139"/>
      <c r="F1734" s="10"/>
      <c r="G1734" s="140"/>
      <c r="H1734" s="62"/>
    </row>
    <row r="1735" ht="15.75" customHeight="1">
      <c r="A1735" s="122">
        <v>45820.0</v>
      </c>
      <c r="B1735" s="129" t="s">
        <v>819</v>
      </c>
      <c r="C1735" s="129" t="s">
        <v>846</v>
      </c>
      <c r="D1735" s="129" t="s">
        <v>78</v>
      </c>
      <c r="E1735" s="129" t="s">
        <v>10</v>
      </c>
      <c r="F1735" s="10">
        <v>-28.96</v>
      </c>
      <c r="G1735" s="44" t="s">
        <v>425</v>
      </c>
      <c r="H1735" s="62"/>
    </row>
    <row r="1736" ht="15.75" customHeight="1">
      <c r="A1736" s="122">
        <v>45820.0</v>
      </c>
      <c r="B1736" s="129" t="s">
        <v>819</v>
      </c>
      <c r="C1736" s="33" t="s">
        <v>1520</v>
      </c>
      <c r="D1736" s="32" t="s">
        <v>40</v>
      </c>
      <c r="E1736" s="32" t="s">
        <v>41</v>
      </c>
      <c r="F1736" s="33">
        <v>-220.0</v>
      </c>
      <c r="G1736" s="44" t="s">
        <v>425</v>
      </c>
      <c r="H1736" s="62"/>
    </row>
    <row r="1737" ht="15.75" customHeight="1">
      <c r="A1737" s="122"/>
      <c r="B1737" s="129"/>
      <c r="C1737" s="129"/>
      <c r="D1737" s="129"/>
      <c r="E1737" s="129"/>
      <c r="F1737" s="10"/>
      <c r="G1737" s="44"/>
      <c r="H1737" s="62"/>
    </row>
    <row r="1738" ht="15.75" customHeight="1">
      <c r="A1738" s="122">
        <v>45821.0</v>
      </c>
      <c r="B1738" s="129" t="s">
        <v>819</v>
      </c>
      <c r="C1738" s="130" t="s">
        <v>1521</v>
      </c>
      <c r="D1738" s="46" t="s">
        <v>73</v>
      </c>
      <c r="E1738" s="130" t="s">
        <v>26</v>
      </c>
      <c r="F1738" s="6">
        <v>-64.8</v>
      </c>
      <c r="G1738" s="44" t="s">
        <v>425</v>
      </c>
      <c r="H1738" s="62"/>
    </row>
    <row r="1739" ht="15.75" customHeight="1">
      <c r="A1739" s="122"/>
      <c r="B1739" s="129"/>
      <c r="C1739" s="130"/>
      <c r="D1739" s="130"/>
      <c r="E1739" s="130"/>
      <c r="F1739" s="6"/>
      <c r="G1739" s="44"/>
      <c r="H1739" s="62"/>
    </row>
    <row r="1740" ht="15.75" customHeight="1">
      <c r="A1740" s="122">
        <v>45823.0</v>
      </c>
      <c r="B1740" s="129" t="s">
        <v>819</v>
      </c>
      <c r="C1740" s="33" t="s">
        <v>1522</v>
      </c>
      <c r="D1740" s="46" t="s">
        <v>73</v>
      </c>
      <c r="E1740" s="33" t="s">
        <v>26</v>
      </c>
      <c r="F1740" s="10">
        <v>-137.25</v>
      </c>
      <c r="G1740" s="44" t="s">
        <v>425</v>
      </c>
      <c r="H1740" s="62"/>
    </row>
    <row r="1741" ht="15.75" customHeight="1">
      <c r="A1741" s="139"/>
      <c r="B1741" s="139"/>
      <c r="C1741" s="139"/>
      <c r="D1741" s="139"/>
      <c r="E1741" s="139"/>
      <c r="F1741" s="10"/>
      <c r="G1741" s="140"/>
      <c r="H1741" s="62"/>
    </row>
    <row r="1742" ht="15.75" customHeight="1">
      <c r="A1742" s="122">
        <v>45841.0</v>
      </c>
      <c r="B1742" s="129" t="s">
        <v>819</v>
      </c>
      <c r="C1742" s="130" t="s">
        <v>1523</v>
      </c>
      <c r="D1742" s="130" t="s">
        <v>78</v>
      </c>
      <c r="E1742" s="130" t="s">
        <v>28</v>
      </c>
      <c r="F1742" s="10">
        <v>-66.28</v>
      </c>
      <c r="G1742" s="44" t="s">
        <v>425</v>
      </c>
      <c r="H1742" s="62"/>
    </row>
    <row r="1743" ht="15.75" customHeight="1">
      <c r="A1743" s="139"/>
      <c r="B1743" s="129" t="s">
        <v>819</v>
      </c>
      <c r="C1743" s="129" t="s">
        <v>15</v>
      </c>
      <c r="D1743" s="129" t="s">
        <v>16</v>
      </c>
      <c r="E1743" s="109" t="s">
        <v>17</v>
      </c>
      <c r="F1743" s="103">
        <f> SUM( INDIRECT("$G"&amp;MATCH($G1743, $G$1:$G1794, 0)) : INDIRECT("$F"&amp;ROW() - 1) ) * -1</f>
        <v>715.8</v>
      </c>
      <c r="G1743" s="50" t="s">
        <v>425</v>
      </c>
      <c r="H1743" s="64"/>
    </row>
    <row r="1744" ht="15.75" customHeight="1">
      <c r="A1744" s="15"/>
      <c r="B1744" s="15"/>
      <c r="C1744" s="15"/>
      <c r="D1744" s="15"/>
      <c r="E1744" s="15"/>
      <c r="F1744" s="15"/>
      <c r="G1744" s="15"/>
    </row>
    <row r="1745" ht="15.75" customHeight="1">
      <c r="A1745" s="16"/>
      <c r="B1745" s="16"/>
      <c r="C1745" s="16"/>
      <c r="D1745" s="16"/>
      <c r="E1745" s="16"/>
      <c r="F1745" s="16"/>
      <c r="G1745" s="16"/>
    </row>
    <row r="1746" ht="15.75" customHeight="1">
      <c r="A1746" s="17"/>
      <c r="B1746" s="17"/>
      <c r="C1746" s="17"/>
      <c r="D1746" s="17"/>
      <c r="E1746" s="17"/>
      <c r="F1746" s="17"/>
      <c r="G1746" s="17"/>
    </row>
    <row r="1747" ht="15.75" customHeight="1">
      <c r="A1747" s="139"/>
      <c r="B1747" s="139"/>
      <c r="C1747" s="139"/>
      <c r="D1747" s="139"/>
      <c r="E1747" s="139"/>
      <c r="F1747" s="10"/>
      <c r="G1747" s="140"/>
      <c r="H1747" s="131" t="s">
        <v>93</v>
      </c>
    </row>
    <row r="1748" ht="15.75" customHeight="1">
      <c r="A1748" s="122">
        <v>45848.0</v>
      </c>
      <c r="B1748" s="129" t="s">
        <v>819</v>
      </c>
      <c r="C1748" s="33" t="s">
        <v>1524</v>
      </c>
      <c r="D1748" s="46" t="s">
        <v>73</v>
      </c>
      <c r="E1748" s="55" t="s">
        <v>26</v>
      </c>
      <c r="F1748" s="35">
        <v>-16.46</v>
      </c>
      <c r="G1748" s="44" t="s">
        <v>431</v>
      </c>
      <c r="H1748" s="62"/>
    </row>
    <row r="1749" ht="15.75" customHeight="1">
      <c r="A1749" s="122">
        <v>45848.0</v>
      </c>
      <c r="B1749" s="129" t="s">
        <v>819</v>
      </c>
      <c r="C1749" s="33" t="s">
        <v>1525</v>
      </c>
      <c r="D1749" s="46" t="s">
        <v>73</v>
      </c>
      <c r="E1749" s="36" t="s">
        <v>26</v>
      </c>
      <c r="F1749" s="35">
        <v>-16.46</v>
      </c>
      <c r="G1749" s="44" t="s">
        <v>431</v>
      </c>
      <c r="H1749" s="62"/>
    </row>
    <row r="1750" ht="15.75" customHeight="1">
      <c r="A1750" s="122">
        <v>45848.0</v>
      </c>
      <c r="B1750" s="129" t="s">
        <v>819</v>
      </c>
      <c r="C1750" s="33" t="s">
        <v>1526</v>
      </c>
      <c r="D1750" s="46" t="s">
        <v>73</v>
      </c>
      <c r="E1750" s="33" t="s">
        <v>26</v>
      </c>
      <c r="F1750" s="10">
        <v>-28.16</v>
      </c>
      <c r="G1750" s="44" t="s">
        <v>431</v>
      </c>
      <c r="H1750" s="62"/>
    </row>
    <row r="1751" ht="15.75" customHeight="1">
      <c r="A1751" s="122">
        <v>45848.0</v>
      </c>
      <c r="B1751" s="129" t="s">
        <v>819</v>
      </c>
      <c r="C1751" s="33" t="s">
        <v>1527</v>
      </c>
      <c r="D1751" s="46" t="s">
        <v>73</v>
      </c>
      <c r="E1751" s="33" t="s">
        <v>26</v>
      </c>
      <c r="F1751" s="10">
        <v>-41.51</v>
      </c>
      <c r="G1751" s="44" t="s">
        <v>431</v>
      </c>
      <c r="H1751" s="62"/>
    </row>
    <row r="1752" ht="15.75" customHeight="1">
      <c r="A1752" s="139"/>
      <c r="B1752" s="139"/>
      <c r="C1752" s="139"/>
      <c r="D1752" s="139"/>
      <c r="E1752" s="139"/>
      <c r="F1752" s="10"/>
      <c r="G1752" s="140"/>
      <c r="H1752" s="62"/>
    </row>
    <row r="1753" ht="15.75" customHeight="1">
      <c r="A1753" s="122">
        <v>45850.0</v>
      </c>
      <c r="B1753" s="129" t="s">
        <v>819</v>
      </c>
      <c r="C1753" s="129" t="s">
        <v>846</v>
      </c>
      <c r="D1753" s="129" t="s">
        <v>78</v>
      </c>
      <c r="E1753" s="129" t="s">
        <v>10</v>
      </c>
      <c r="F1753" s="10">
        <v>-28.96</v>
      </c>
      <c r="G1753" s="44" t="s">
        <v>431</v>
      </c>
      <c r="H1753" s="62"/>
    </row>
    <row r="1754" ht="15.75" customHeight="1">
      <c r="A1754" s="122">
        <v>45850.0</v>
      </c>
      <c r="B1754" s="129" t="s">
        <v>819</v>
      </c>
      <c r="C1754" s="33" t="s">
        <v>1528</v>
      </c>
      <c r="D1754" s="32" t="s">
        <v>40</v>
      </c>
      <c r="E1754" s="32" t="s">
        <v>41</v>
      </c>
      <c r="F1754" s="33">
        <v>-220.0</v>
      </c>
      <c r="G1754" s="44" t="s">
        <v>431</v>
      </c>
      <c r="H1754" s="62"/>
    </row>
    <row r="1755" ht="15.75" customHeight="1">
      <c r="A1755" s="122"/>
      <c r="B1755" s="129"/>
      <c r="C1755" s="129"/>
      <c r="D1755" s="129"/>
      <c r="E1755" s="129"/>
      <c r="F1755" s="10"/>
      <c r="G1755" s="44"/>
      <c r="H1755" s="62"/>
    </row>
    <row r="1756" ht="15.75" customHeight="1">
      <c r="A1756" s="122">
        <v>45851.0</v>
      </c>
      <c r="B1756" s="129" t="s">
        <v>819</v>
      </c>
      <c r="C1756" s="130" t="s">
        <v>1529</v>
      </c>
      <c r="D1756" s="46" t="s">
        <v>73</v>
      </c>
      <c r="E1756" s="130" t="s">
        <v>26</v>
      </c>
      <c r="F1756" s="6">
        <v>-64.8</v>
      </c>
      <c r="G1756" s="44" t="s">
        <v>431</v>
      </c>
      <c r="H1756" s="62"/>
    </row>
    <row r="1757" ht="15.75" customHeight="1">
      <c r="A1757" s="122"/>
      <c r="B1757" s="129"/>
      <c r="C1757" s="130"/>
      <c r="D1757" s="130"/>
      <c r="E1757" s="130"/>
      <c r="F1757" s="6"/>
      <c r="G1757" s="44"/>
      <c r="H1757" s="62"/>
    </row>
    <row r="1758" ht="15.75" customHeight="1">
      <c r="A1758" s="122">
        <v>45853.0</v>
      </c>
      <c r="B1758" s="129" t="s">
        <v>819</v>
      </c>
      <c r="C1758" s="33" t="s">
        <v>1530</v>
      </c>
      <c r="D1758" s="46" t="s">
        <v>73</v>
      </c>
      <c r="E1758" s="33" t="s">
        <v>26</v>
      </c>
      <c r="F1758" s="10">
        <v>-137.25</v>
      </c>
      <c r="G1758" s="44" t="s">
        <v>431</v>
      </c>
      <c r="H1758" s="62"/>
    </row>
    <row r="1759" ht="15.75" customHeight="1">
      <c r="A1759" s="139"/>
      <c r="B1759" s="129" t="s">
        <v>819</v>
      </c>
      <c r="C1759" s="129" t="s">
        <v>15</v>
      </c>
      <c r="D1759" s="129" t="s">
        <v>16</v>
      </c>
      <c r="E1759" s="109" t="s">
        <v>17</v>
      </c>
      <c r="F1759" s="103">
        <f> SUM( INDIRECT("$G"&amp;MATCH($G1759, $G$1:$G1794, 0)) : INDIRECT("$F"&amp;ROW() - 1) ) * -1</f>
        <v>553.6</v>
      </c>
      <c r="G1759" s="50" t="s">
        <v>431</v>
      </c>
      <c r="H1759" s="64"/>
    </row>
    <row r="1760" ht="15.75" customHeight="1">
      <c r="A1760" s="15"/>
      <c r="B1760" s="15"/>
      <c r="C1760" s="15"/>
      <c r="D1760" s="15"/>
      <c r="E1760" s="15"/>
      <c r="F1760" s="15"/>
      <c r="G1760" s="15"/>
    </row>
    <row r="1761" ht="15.75" customHeight="1">
      <c r="A1761" s="16"/>
      <c r="B1761" s="16"/>
      <c r="C1761" s="16"/>
      <c r="D1761" s="16"/>
      <c r="E1761" s="16"/>
      <c r="F1761" s="16"/>
      <c r="G1761" s="16"/>
    </row>
    <row r="1762" ht="15.75" customHeight="1">
      <c r="A1762" s="17"/>
      <c r="B1762" s="17"/>
      <c r="C1762" s="17"/>
      <c r="D1762" s="17"/>
      <c r="E1762" s="17"/>
      <c r="F1762" s="17"/>
      <c r="G1762" s="17"/>
    </row>
    <row r="1763" ht="15.75" customHeight="1">
      <c r="A1763" s="139"/>
      <c r="B1763" s="139"/>
      <c r="C1763" s="139"/>
      <c r="D1763" s="139"/>
      <c r="E1763" s="139"/>
      <c r="F1763" s="10"/>
      <c r="G1763" s="140"/>
      <c r="H1763" s="131" t="s">
        <v>99</v>
      </c>
    </row>
    <row r="1764" ht="15.75" customHeight="1">
      <c r="A1764" s="122">
        <v>45879.0</v>
      </c>
      <c r="B1764" s="129" t="s">
        <v>819</v>
      </c>
      <c r="C1764" s="33" t="s">
        <v>1531</v>
      </c>
      <c r="D1764" s="46" t="s">
        <v>73</v>
      </c>
      <c r="E1764" s="36" t="s">
        <v>26</v>
      </c>
      <c r="F1764" s="35">
        <v>-16.46</v>
      </c>
      <c r="G1764" s="44" t="s">
        <v>437</v>
      </c>
      <c r="H1764" s="62"/>
    </row>
    <row r="1765" ht="15.75" customHeight="1">
      <c r="A1765" s="139"/>
      <c r="B1765" s="139"/>
      <c r="C1765" s="139"/>
      <c r="D1765" s="139"/>
      <c r="E1765" s="139"/>
      <c r="F1765" s="10"/>
      <c r="G1765" s="140"/>
      <c r="H1765" s="62"/>
    </row>
    <row r="1766" ht="15.75" customHeight="1">
      <c r="A1766" s="122">
        <v>45881.0</v>
      </c>
      <c r="B1766" s="129" t="s">
        <v>819</v>
      </c>
      <c r="C1766" s="129" t="s">
        <v>846</v>
      </c>
      <c r="D1766" s="129" t="s">
        <v>78</v>
      </c>
      <c r="E1766" s="129" t="s">
        <v>10</v>
      </c>
      <c r="F1766" s="10">
        <v>-28.96</v>
      </c>
      <c r="G1766" s="44" t="s">
        <v>437</v>
      </c>
      <c r="H1766" s="62"/>
    </row>
    <row r="1767" ht="15.75" customHeight="1">
      <c r="A1767" s="122">
        <v>45881.0</v>
      </c>
      <c r="B1767" s="129" t="s">
        <v>819</v>
      </c>
      <c r="C1767" s="33" t="s">
        <v>1532</v>
      </c>
      <c r="D1767" s="32" t="s">
        <v>40</v>
      </c>
      <c r="E1767" s="32" t="s">
        <v>41</v>
      </c>
      <c r="F1767" s="33">
        <v>-220.0</v>
      </c>
      <c r="G1767" s="44" t="s">
        <v>437</v>
      </c>
      <c r="H1767" s="62"/>
    </row>
    <row r="1768" ht="15.75" customHeight="1">
      <c r="A1768" s="122"/>
      <c r="B1768" s="129"/>
      <c r="C1768" s="129"/>
      <c r="D1768" s="129"/>
      <c r="E1768" s="129"/>
      <c r="F1768" s="10"/>
      <c r="G1768" s="44"/>
      <c r="H1768" s="62"/>
    </row>
    <row r="1769" ht="15.75" customHeight="1">
      <c r="A1769" s="122">
        <v>45882.0</v>
      </c>
      <c r="B1769" s="129" t="s">
        <v>819</v>
      </c>
      <c r="C1769" s="130" t="s">
        <v>1533</v>
      </c>
      <c r="D1769" s="46" t="s">
        <v>73</v>
      </c>
      <c r="E1769" s="130" t="s">
        <v>26</v>
      </c>
      <c r="F1769" s="6">
        <v>-64.8</v>
      </c>
      <c r="G1769" s="44" t="s">
        <v>437</v>
      </c>
      <c r="H1769" s="62"/>
    </row>
    <row r="1770" ht="15.75" customHeight="1">
      <c r="A1770" s="139"/>
      <c r="B1770" s="129" t="s">
        <v>819</v>
      </c>
      <c r="C1770" s="129" t="s">
        <v>15</v>
      </c>
      <c r="D1770" s="129" t="s">
        <v>16</v>
      </c>
      <c r="E1770" s="109" t="s">
        <v>17</v>
      </c>
      <c r="F1770" s="103">
        <f> SUM( INDIRECT("$G"&amp;MATCH($G1770, $G$1:$G1794, 0)) : INDIRECT("$F"&amp;ROW() - 1) ) * -1</f>
        <v>330.22</v>
      </c>
      <c r="G1770" s="50" t="s">
        <v>437</v>
      </c>
      <c r="H1770" s="64"/>
    </row>
    <row r="1771" ht="15.75" customHeight="1">
      <c r="A1771" s="15"/>
      <c r="B1771" s="15"/>
      <c r="C1771" s="15"/>
      <c r="D1771" s="15"/>
      <c r="E1771" s="15"/>
      <c r="F1771" s="15"/>
      <c r="G1771" s="15"/>
    </row>
    <row r="1772" ht="15.75" customHeight="1">
      <c r="A1772" s="16"/>
      <c r="B1772" s="16"/>
      <c r="C1772" s="16"/>
      <c r="D1772" s="16"/>
      <c r="E1772" s="16"/>
      <c r="F1772" s="16"/>
      <c r="G1772" s="16"/>
    </row>
    <row r="1773" ht="15.75" customHeight="1">
      <c r="A1773" s="17"/>
      <c r="B1773" s="17"/>
      <c r="C1773" s="17"/>
      <c r="D1773" s="17"/>
      <c r="E1773" s="17"/>
      <c r="F1773" s="17"/>
      <c r="G1773" s="17"/>
    </row>
    <row r="1774" ht="15.75" customHeight="1">
      <c r="A1774" s="139"/>
      <c r="B1774" s="139"/>
      <c r="C1774" s="139"/>
      <c r="D1774" s="139"/>
      <c r="E1774" s="139"/>
      <c r="F1774" s="10"/>
      <c r="G1774" s="140"/>
      <c r="H1774" s="131" t="s">
        <v>107</v>
      </c>
    </row>
    <row r="1775" ht="15.75" customHeight="1">
      <c r="A1775" s="122">
        <v>45910.0</v>
      </c>
      <c r="B1775" s="129" t="s">
        <v>819</v>
      </c>
      <c r="C1775" s="33" t="s">
        <v>1534</v>
      </c>
      <c r="D1775" s="46" t="s">
        <v>73</v>
      </c>
      <c r="E1775" s="36" t="s">
        <v>26</v>
      </c>
      <c r="F1775" s="35">
        <v>-16.46</v>
      </c>
      <c r="G1775" s="44" t="s">
        <v>442</v>
      </c>
      <c r="H1775" s="62"/>
    </row>
    <row r="1776" ht="15.75" customHeight="1">
      <c r="A1776" s="139"/>
      <c r="B1776" s="139"/>
      <c r="C1776" s="139"/>
      <c r="D1776" s="139"/>
      <c r="E1776" s="139"/>
      <c r="F1776" s="10"/>
      <c r="G1776" s="140"/>
      <c r="H1776" s="62"/>
    </row>
    <row r="1777" ht="15.75" customHeight="1">
      <c r="A1777" s="122">
        <v>45912.0</v>
      </c>
      <c r="B1777" s="129" t="s">
        <v>819</v>
      </c>
      <c r="C1777" s="129" t="s">
        <v>846</v>
      </c>
      <c r="D1777" s="129" t="s">
        <v>78</v>
      </c>
      <c r="E1777" s="129" t="s">
        <v>10</v>
      </c>
      <c r="F1777" s="10">
        <v>-28.96</v>
      </c>
      <c r="G1777" s="44" t="s">
        <v>442</v>
      </c>
      <c r="H1777" s="62"/>
    </row>
    <row r="1778" ht="15.75" customHeight="1">
      <c r="A1778" s="122">
        <v>45912.0</v>
      </c>
      <c r="B1778" s="129" t="s">
        <v>819</v>
      </c>
      <c r="C1778" s="33" t="s">
        <v>1535</v>
      </c>
      <c r="D1778" s="32" t="s">
        <v>40</v>
      </c>
      <c r="E1778" s="32" t="s">
        <v>41</v>
      </c>
      <c r="F1778" s="33">
        <v>-220.0</v>
      </c>
      <c r="G1778" s="44" t="s">
        <v>442</v>
      </c>
      <c r="H1778" s="62"/>
    </row>
    <row r="1779" ht="15.75" customHeight="1">
      <c r="A1779" s="139"/>
      <c r="B1779" s="129" t="s">
        <v>819</v>
      </c>
      <c r="C1779" s="129" t="s">
        <v>15</v>
      </c>
      <c r="D1779" s="129" t="s">
        <v>16</v>
      </c>
      <c r="E1779" s="109" t="s">
        <v>17</v>
      </c>
      <c r="F1779" s="103">
        <f> SUM( INDIRECT("$G"&amp;MATCH($G1779, $G$1:$G1794, 0)) : INDIRECT("$F"&amp;ROW() - 1) ) * -1</f>
        <v>265.42</v>
      </c>
      <c r="G1779" s="50" t="s">
        <v>442</v>
      </c>
      <c r="H1779" s="64"/>
    </row>
    <row r="1780" ht="15.75" customHeight="1">
      <c r="A1780" s="15"/>
      <c r="B1780" s="15"/>
      <c r="C1780" s="15"/>
      <c r="D1780" s="15"/>
      <c r="E1780" s="15"/>
      <c r="F1780" s="15"/>
      <c r="G1780" s="15"/>
    </row>
    <row r="1781" ht="15.75" customHeight="1">
      <c r="A1781" s="16"/>
      <c r="B1781" s="16"/>
      <c r="C1781" s="16"/>
      <c r="D1781" s="16"/>
      <c r="E1781" s="16"/>
      <c r="F1781" s="16"/>
      <c r="G1781" s="16"/>
    </row>
    <row r="1782" ht="15.75" customHeight="1">
      <c r="A1782" s="17"/>
      <c r="B1782" s="17"/>
      <c r="C1782" s="17"/>
      <c r="D1782" s="17"/>
      <c r="E1782" s="17"/>
      <c r="F1782" s="17"/>
      <c r="G1782" s="17"/>
    </row>
    <row r="1783" ht="15.75" customHeight="1">
      <c r="A1783" s="139"/>
      <c r="B1783" s="139"/>
      <c r="C1783" s="139"/>
      <c r="D1783" s="139"/>
      <c r="E1783" s="139"/>
      <c r="F1783" s="142"/>
      <c r="G1783" s="140"/>
      <c r="H1783" s="131" t="s">
        <v>113</v>
      </c>
    </row>
    <row r="1784" ht="15.75" customHeight="1">
      <c r="A1784" s="122">
        <v>45942.0</v>
      </c>
      <c r="B1784" s="129" t="s">
        <v>819</v>
      </c>
      <c r="C1784" s="129" t="s">
        <v>846</v>
      </c>
      <c r="D1784" s="129" t="s">
        <v>78</v>
      </c>
      <c r="E1784" s="129" t="s">
        <v>10</v>
      </c>
      <c r="F1784" s="10">
        <v>-28.96</v>
      </c>
      <c r="G1784" s="44" t="s">
        <v>816</v>
      </c>
      <c r="H1784" s="62"/>
    </row>
    <row r="1785" ht="15.75" customHeight="1">
      <c r="A1785" s="139"/>
      <c r="B1785" s="129" t="s">
        <v>819</v>
      </c>
      <c r="C1785" s="129" t="s">
        <v>15</v>
      </c>
      <c r="D1785" s="129" t="s">
        <v>16</v>
      </c>
      <c r="E1785" s="109" t="s">
        <v>17</v>
      </c>
      <c r="F1785" s="103">
        <f> SUM( INDIRECT("$G"&amp;MATCH($G1785, $G$1:$G1794, 0)) : INDIRECT("$F"&amp;ROW() - 1) ) * -1</f>
        <v>28.96</v>
      </c>
      <c r="G1785" s="50" t="s">
        <v>816</v>
      </c>
      <c r="H1785" s="64"/>
    </row>
    <row r="1786" ht="15.75" customHeight="1">
      <c r="A1786" s="15"/>
      <c r="B1786" s="15"/>
      <c r="C1786" s="15"/>
      <c r="D1786" s="15"/>
      <c r="E1786" s="15"/>
      <c r="F1786" s="15"/>
      <c r="G1786" s="15"/>
    </row>
    <row r="1787" ht="15.75" customHeight="1">
      <c r="A1787" s="16"/>
      <c r="B1787" s="16"/>
      <c r="C1787" s="16"/>
      <c r="D1787" s="16"/>
      <c r="E1787" s="16"/>
      <c r="F1787" s="16"/>
      <c r="G1787" s="16"/>
    </row>
    <row r="1788" ht="15.75" customHeight="1">
      <c r="A1788" s="17"/>
      <c r="B1788" s="17"/>
      <c r="C1788" s="17"/>
      <c r="D1788" s="17"/>
      <c r="E1788" s="17"/>
      <c r="F1788" s="17"/>
      <c r="G1788" s="17"/>
    </row>
    <row r="1789" ht="15.75" customHeight="1">
      <c r="A1789" s="139"/>
      <c r="B1789" s="139"/>
      <c r="C1789" s="139"/>
      <c r="D1789" s="139"/>
      <c r="E1789" s="139"/>
      <c r="F1789" s="142"/>
      <c r="G1789" s="140"/>
      <c r="H1789" s="131" t="s">
        <v>120</v>
      </c>
    </row>
    <row r="1790" ht="15.75" customHeight="1">
      <c r="A1790" s="122">
        <v>45973.0</v>
      </c>
      <c r="B1790" s="129" t="s">
        <v>819</v>
      </c>
      <c r="C1790" s="129" t="s">
        <v>846</v>
      </c>
      <c r="D1790" s="129" t="s">
        <v>78</v>
      </c>
      <c r="E1790" s="129" t="s">
        <v>10</v>
      </c>
      <c r="F1790" s="10">
        <v>-28.96</v>
      </c>
      <c r="G1790" s="44" t="s">
        <v>818</v>
      </c>
      <c r="H1790" s="62"/>
    </row>
    <row r="1791" ht="15.75" customHeight="1">
      <c r="A1791" s="139"/>
      <c r="B1791" s="129" t="s">
        <v>819</v>
      </c>
      <c r="C1791" s="129" t="s">
        <v>15</v>
      </c>
      <c r="D1791" s="129" t="s">
        <v>16</v>
      </c>
      <c r="E1791" s="109" t="s">
        <v>17</v>
      </c>
      <c r="F1791" s="103">
        <f> SUM( INDIRECT("$G"&amp;MATCH($G1791, $G$1:$G1794, 0)) : INDIRECT("$F"&amp;ROW() - 1) ) * -1</f>
        <v>28.96</v>
      </c>
      <c r="G1791" s="50" t="s">
        <v>818</v>
      </c>
      <c r="H1791" s="64"/>
    </row>
    <row r="1792" ht="15.75" customHeight="1">
      <c r="A1792" s="15"/>
      <c r="B1792" s="15"/>
      <c r="C1792" s="15"/>
      <c r="D1792" s="15"/>
      <c r="E1792" s="15"/>
      <c r="F1792" s="15"/>
      <c r="G1792" s="15"/>
    </row>
    <row r="1793" ht="15.75" customHeight="1">
      <c r="A1793" s="16"/>
      <c r="B1793" s="16"/>
      <c r="C1793" s="16"/>
      <c r="D1793" s="16"/>
      <c r="E1793" s="16"/>
      <c r="F1793" s="16"/>
      <c r="G1793" s="16"/>
    </row>
    <row r="1794" ht="15.75" customHeight="1">
      <c r="A1794" s="17"/>
      <c r="B1794" s="17"/>
      <c r="C1794" s="17"/>
      <c r="D1794" s="17"/>
      <c r="E1794" s="17"/>
      <c r="F1794" s="17"/>
      <c r="G1794" s="17"/>
    </row>
  </sheetData>
  <autoFilter ref="$D$1:$D$1794"/>
  <mergeCells count="49">
    <mergeCell ref="H23:H36"/>
    <mergeCell ref="H40:H61"/>
    <mergeCell ref="H65:H85"/>
    <mergeCell ref="H89:H107"/>
    <mergeCell ref="H111:H125"/>
    <mergeCell ref="H129:H135"/>
    <mergeCell ref="H139:H142"/>
    <mergeCell ref="H146:H162"/>
    <mergeCell ref="H166:H169"/>
    <mergeCell ref="H173:H180"/>
    <mergeCell ref="H184:H199"/>
    <mergeCell ref="H203:H225"/>
    <mergeCell ref="H229:H247"/>
    <mergeCell ref="H251:H256"/>
    <mergeCell ref="H260:H265"/>
    <mergeCell ref="H269:H271"/>
    <mergeCell ref="H275:H345"/>
    <mergeCell ref="H349:H401"/>
    <mergeCell ref="H405:H441"/>
    <mergeCell ref="H445:H471"/>
    <mergeCell ref="H475:H504"/>
    <mergeCell ref="H508:H525"/>
    <mergeCell ref="H529:H562"/>
    <mergeCell ref="H566:H626"/>
    <mergeCell ref="H630:H681"/>
    <mergeCell ref="H685:H734"/>
    <mergeCell ref="H738:H811"/>
    <mergeCell ref="H815:H859"/>
    <mergeCell ref="H863:H913"/>
    <mergeCell ref="H917:H968"/>
    <mergeCell ref="H972:H1032"/>
    <mergeCell ref="H1036:H1068"/>
    <mergeCell ref="H1072:H1140"/>
    <mergeCell ref="H1144:H1247"/>
    <mergeCell ref="H1251:H1330"/>
    <mergeCell ref="H1763:H1770"/>
    <mergeCell ref="H1774:H1779"/>
    <mergeCell ref="H1783:H1785"/>
    <mergeCell ref="H1789:H1791"/>
    <mergeCell ref="H1704:H1723"/>
    <mergeCell ref="H1727:H1743"/>
    <mergeCell ref="H1747:H1759"/>
    <mergeCell ref="H1334:H1368"/>
    <mergeCell ref="H1372:H1396"/>
    <mergeCell ref="H1400:H1437"/>
    <mergeCell ref="H1441:H1497"/>
    <mergeCell ref="H1501:H1542"/>
    <mergeCell ref="H1546:H1621"/>
    <mergeCell ref="H1625:H1700"/>
  </mergeCells>
  <conditionalFormatting sqref="A1497 C1617">
    <cfRule type="expression" dxfId="0" priority="1">
      <formula> $C1497 = ("GROCERY")</formula>
    </cfRule>
  </conditionalFormatting>
  <conditionalFormatting sqref="A1497 C1617">
    <cfRule type="expression" dxfId="1" priority="2">
      <formula> $C1497 = ("GIFT")</formula>
    </cfRule>
  </conditionalFormatting>
  <conditionalFormatting sqref="A1497 C1617">
    <cfRule type="expression" dxfId="2" priority="3">
      <formula> $C1497 = ("FOOD")</formula>
    </cfRule>
  </conditionalFormatting>
  <conditionalFormatting sqref="A1497 C1617">
    <cfRule type="expression" dxfId="3" priority="4">
      <formula> $C1497 = ("TRANSPORT")</formula>
    </cfRule>
  </conditionalFormatting>
  <conditionalFormatting sqref="A1497 C1617">
    <cfRule type="expression" dxfId="4" priority="5">
      <formula> $C1497 = ("LEISURE")</formula>
    </cfRule>
  </conditionalFormatting>
  <conditionalFormatting sqref="A1497 C1617">
    <cfRule type="expression" dxfId="5" priority="6">
      <formula> $C1497 = ("EXCHANGE")</formula>
    </cfRule>
  </conditionalFormatting>
  <conditionalFormatting sqref="A1497 C1617">
    <cfRule type="expression" dxfId="6" priority="7">
      <formula> $C1497 = ("BET")</formula>
    </cfRule>
  </conditionalFormatting>
  <conditionalFormatting sqref="A1497 C1617">
    <cfRule type="expression" dxfId="7" priority="8">
      <formula>$D1497= ("CARD")</formula>
    </cfRule>
  </conditionalFormatting>
  <conditionalFormatting sqref="A1497 C1617">
    <cfRule type="expression" dxfId="8" priority="9">
      <formula> $C1497 = ("SALARY")</formula>
    </cfRule>
  </conditionalFormatting>
  <conditionalFormatting sqref="A1497 C1617">
    <cfRule type="expression" dxfId="9" priority="10">
      <formula> $B1497  = ("RENDIMENTO")</formula>
    </cfRule>
  </conditionalFormatting>
  <conditionalFormatting sqref="A1497 C1617">
    <cfRule type="expression" dxfId="10" priority="11">
      <formula> $D1497  = ("PREDICTION")</formula>
    </cfRule>
  </conditionalFormatting>
  <conditionalFormatting sqref="A25:F35">
    <cfRule type="expression" dxfId="15" priority="12">
      <formula> $D25 = ("OBLIGATION")</formula>
    </cfRule>
  </conditionalFormatting>
  <conditionalFormatting sqref="A25:F35">
    <cfRule type="expression" dxfId="1" priority="13">
      <formula> $C25  = ("GIFT")</formula>
    </cfRule>
  </conditionalFormatting>
  <conditionalFormatting sqref="A25:F35">
    <cfRule type="expression" dxfId="2" priority="14">
      <formula> $C25  = ("FOOD")</formula>
    </cfRule>
  </conditionalFormatting>
  <conditionalFormatting sqref="A25:F35">
    <cfRule type="expression" dxfId="3" priority="15">
      <formula> $C25  = ("TRANSPORT")</formula>
    </cfRule>
  </conditionalFormatting>
  <conditionalFormatting sqref="A25:F35">
    <cfRule type="expression" dxfId="4" priority="16">
      <formula> $C25  = ("LEISURE")</formula>
    </cfRule>
  </conditionalFormatting>
  <conditionalFormatting sqref="A25:F35">
    <cfRule type="expression" dxfId="14" priority="17">
      <formula> $C25  = ("EXCHANGE")</formula>
    </cfRule>
  </conditionalFormatting>
  <conditionalFormatting sqref="A25:F35">
    <cfRule type="expression" dxfId="16" priority="18">
      <formula> $C25 = ("SALARY")</formula>
    </cfRule>
  </conditionalFormatting>
  <conditionalFormatting sqref="A25:F35">
    <cfRule type="expression" dxfId="17" priority="19">
      <formula> $C25  = ("BET")</formula>
    </cfRule>
  </conditionalFormatting>
  <conditionalFormatting sqref="A25:F35">
    <cfRule type="expression" dxfId="18" priority="20">
      <formula> $C25  = ("GODSEND")</formula>
    </cfRule>
  </conditionalFormatting>
  <conditionalFormatting sqref="A25:F35 A1497 C1617">
    <cfRule type="expression" dxfId="7" priority="21">
      <formula> REGEXMATCH($D25, "AZUL|WILL|CLICK|NBNK|C6|PP|AME")</formula>
    </cfRule>
  </conditionalFormatting>
  <conditionalFormatting sqref="A25:F35">
    <cfRule type="expression" dxfId="21" priority="22">
      <formula> $D25  = ("RENDIMENTO")</formula>
    </cfRule>
  </conditionalFormatting>
  <conditionalFormatting sqref="A25:F35">
    <cfRule type="expression" dxfId="22" priority="23">
      <formula> $C25  = ("PREDICTION")</formula>
    </cfRule>
  </conditionalFormatting>
  <conditionalFormatting sqref="A25:F35">
    <cfRule type="expression" dxfId="18" priority="24">
      <formula> $C25 = ("GROCERY")</formula>
    </cfRule>
  </conditionalFormatting>
  <conditionalFormatting sqref="A2:G1794">
    <cfRule type="expression" dxfId="7" priority="25">
      <formula>$E2 = ("CARD")</formula>
    </cfRule>
  </conditionalFormatting>
  <conditionalFormatting sqref="A2:G1794">
    <cfRule type="expression" dxfId="0" priority="26">
      <formula> $D2 = ("GROCERY")</formula>
    </cfRule>
  </conditionalFormatting>
  <conditionalFormatting sqref="A2:G1794">
    <cfRule type="expression" dxfId="1" priority="27">
      <formula> $D2 = ("GIFT")</formula>
    </cfRule>
  </conditionalFormatting>
  <conditionalFormatting sqref="A2:G1794">
    <cfRule type="expression" dxfId="2" priority="28">
      <formula> $D2 = ("FOOD")</formula>
    </cfRule>
  </conditionalFormatting>
  <conditionalFormatting sqref="A2:G1794">
    <cfRule type="expression" dxfId="3" priority="29">
      <formula> $D2 = ("TRANSPORT")</formula>
    </cfRule>
  </conditionalFormatting>
  <conditionalFormatting sqref="A2:G1794">
    <cfRule type="expression" dxfId="4" priority="30">
      <formula> $D2 = ("LEISURE")</formula>
    </cfRule>
  </conditionalFormatting>
  <conditionalFormatting sqref="A2:G1794">
    <cfRule type="expression" dxfId="5" priority="31">
      <formula> $D2 = ("EXCHANGE")</formula>
    </cfRule>
  </conditionalFormatting>
  <conditionalFormatting sqref="A2:G1794">
    <cfRule type="expression" dxfId="6" priority="32">
      <formula> $D2 = ("BET")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3" max="3" width="41.38"/>
    <col customWidth="1" min="7" max="7" width="15.13"/>
    <col customWidth="1" min="8" max="8" width="14.5"/>
  </cols>
  <sheetData>
    <row r="1" ht="33.75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I1" s="143">
        <f> SUMIFS($F$2:$F105, $B$2:$B105, $J1, $E$2:$E105, "CARD")</f>
        <v>3334.28</v>
      </c>
      <c r="J1" s="144" t="s">
        <v>1536</v>
      </c>
    </row>
    <row r="2" ht="15.75" hidden="1" customHeight="1">
      <c r="A2" s="122">
        <v>45730.0</v>
      </c>
      <c r="B2" s="130" t="s">
        <v>1536</v>
      </c>
      <c r="C2" s="33" t="s">
        <v>140</v>
      </c>
      <c r="D2" s="46" t="s">
        <v>13</v>
      </c>
      <c r="E2" s="33" t="s">
        <v>10</v>
      </c>
      <c r="F2" s="10">
        <v>-15.0</v>
      </c>
      <c r="G2" s="44" t="s">
        <v>394</v>
      </c>
      <c r="H2" s="145" t="s">
        <v>54</v>
      </c>
    </row>
    <row r="3" ht="15.75" hidden="1" customHeight="1">
      <c r="A3" s="122">
        <v>45731.0</v>
      </c>
      <c r="B3" s="130" t="s">
        <v>1536</v>
      </c>
      <c r="C3" s="130" t="s">
        <v>1537</v>
      </c>
      <c r="D3" s="130" t="s">
        <v>494</v>
      </c>
      <c r="E3" s="130" t="s">
        <v>28</v>
      </c>
      <c r="F3" s="10">
        <v>-47.41</v>
      </c>
      <c r="G3" s="44" t="s">
        <v>394</v>
      </c>
      <c r="H3" s="62"/>
    </row>
    <row r="4" ht="15.75" hidden="1" customHeight="1">
      <c r="A4" s="122">
        <v>45732.0</v>
      </c>
      <c r="B4" s="130" t="s">
        <v>1536</v>
      </c>
      <c r="C4" s="130" t="s">
        <v>1538</v>
      </c>
      <c r="D4" s="130" t="s">
        <v>13</v>
      </c>
      <c r="E4" s="130" t="s">
        <v>10</v>
      </c>
      <c r="F4" s="10">
        <v>-5.0</v>
      </c>
      <c r="G4" s="44" t="s">
        <v>394</v>
      </c>
      <c r="H4" s="62"/>
    </row>
    <row r="5" ht="15.75" hidden="1" customHeight="1">
      <c r="A5" s="122">
        <v>45732.0</v>
      </c>
      <c r="B5" s="130" t="s">
        <v>1536</v>
      </c>
      <c r="C5" s="130" t="s">
        <v>140</v>
      </c>
      <c r="D5" s="130" t="s">
        <v>13</v>
      </c>
      <c r="E5" s="130" t="s">
        <v>10</v>
      </c>
      <c r="F5" s="10">
        <v>-20.2</v>
      </c>
      <c r="G5" s="44" t="s">
        <v>394</v>
      </c>
      <c r="H5" s="62"/>
    </row>
    <row r="6" ht="15.75" hidden="1" customHeight="1">
      <c r="A6" s="122">
        <v>45732.0</v>
      </c>
      <c r="B6" s="130" t="s">
        <v>1536</v>
      </c>
      <c r="C6" s="130" t="s">
        <v>1539</v>
      </c>
      <c r="D6" s="130" t="s">
        <v>73</v>
      </c>
      <c r="E6" s="130" t="s">
        <v>243</v>
      </c>
      <c r="F6" s="10">
        <v>-38.34</v>
      </c>
      <c r="G6" s="44" t="s">
        <v>394</v>
      </c>
      <c r="H6" s="62"/>
    </row>
    <row r="7" ht="15.75" hidden="1" customHeight="1">
      <c r="A7" s="122">
        <v>45735.0</v>
      </c>
      <c r="B7" s="130" t="s">
        <v>1536</v>
      </c>
      <c r="C7" s="130" t="s">
        <v>1392</v>
      </c>
      <c r="D7" s="130" t="s">
        <v>13</v>
      </c>
      <c r="E7" s="130" t="s">
        <v>10</v>
      </c>
      <c r="F7" s="10">
        <v>-18.0</v>
      </c>
      <c r="G7" s="44" t="s">
        <v>394</v>
      </c>
      <c r="H7" s="62"/>
    </row>
    <row r="8" ht="15.75" hidden="1" customHeight="1">
      <c r="A8" s="122">
        <v>45735.0</v>
      </c>
      <c r="B8" s="130" t="s">
        <v>1536</v>
      </c>
      <c r="C8" s="130" t="s">
        <v>689</v>
      </c>
      <c r="D8" s="130" t="s">
        <v>13</v>
      </c>
      <c r="E8" s="130" t="s">
        <v>10</v>
      </c>
      <c r="F8" s="10">
        <v>-37.0</v>
      </c>
      <c r="G8" s="44" t="s">
        <v>394</v>
      </c>
      <c r="H8" s="62"/>
    </row>
    <row r="9" ht="15.75" hidden="1" customHeight="1">
      <c r="A9" s="122">
        <v>45737.0</v>
      </c>
      <c r="B9" s="130" t="s">
        <v>1536</v>
      </c>
      <c r="C9" s="130" t="s">
        <v>689</v>
      </c>
      <c r="D9" s="130" t="s">
        <v>13</v>
      </c>
      <c r="E9" s="130" t="s">
        <v>10</v>
      </c>
      <c r="F9" s="10">
        <v>-38.0</v>
      </c>
      <c r="G9" s="44" t="s">
        <v>394</v>
      </c>
      <c r="H9" s="62"/>
    </row>
    <row r="10" ht="15.75" hidden="1" customHeight="1">
      <c r="A10" s="122">
        <v>45738.0</v>
      </c>
      <c r="B10" s="130" t="s">
        <v>1536</v>
      </c>
      <c r="C10" s="130" t="s">
        <v>62</v>
      </c>
      <c r="D10" s="130" t="s">
        <v>13</v>
      </c>
      <c r="E10" s="130" t="s">
        <v>10</v>
      </c>
      <c r="F10" s="10">
        <v>-13.4</v>
      </c>
      <c r="G10" s="44" t="s">
        <v>394</v>
      </c>
      <c r="H10" s="62"/>
    </row>
    <row r="11" ht="15.75" hidden="1" customHeight="1">
      <c r="A11" s="74">
        <v>45748.0</v>
      </c>
      <c r="B11" s="130" t="s">
        <v>1536</v>
      </c>
      <c r="C11" s="129" t="s">
        <v>15</v>
      </c>
      <c r="D11" s="129" t="s">
        <v>16</v>
      </c>
      <c r="E11" s="109" t="s">
        <v>17</v>
      </c>
      <c r="F11" s="103">
        <f> SUM( INDIRECT("$G"&amp;MATCH($G11, $G$1:$G105, 0)) : INDIRECT("$F"&amp;ROW() - 1) ) * -1</f>
        <v>232.35</v>
      </c>
      <c r="G11" s="44" t="s">
        <v>394</v>
      </c>
      <c r="H11" s="64"/>
    </row>
    <row r="12" ht="15.75" hidden="1" customHeight="1">
      <c r="A12" s="15"/>
      <c r="B12" s="15"/>
      <c r="C12" s="15"/>
      <c r="D12" s="15"/>
      <c r="E12" s="15"/>
      <c r="F12" s="15"/>
      <c r="G12" s="15"/>
    </row>
    <row r="13" ht="15.75" hidden="1" customHeight="1">
      <c r="A13" s="16"/>
      <c r="B13" s="16"/>
      <c r="C13" s="16"/>
      <c r="D13" s="16"/>
      <c r="E13" s="16"/>
      <c r="F13" s="16"/>
      <c r="G13" s="16"/>
    </row>
    <row r="14" ht="15.75" hidden="1" customHeight="1">
      <c r="A14" s="17"/>
      <c r="B14" s="17"/>
      <c r="C14" s="17"/>
      <c r="D14" s="17"/>
      <c r="E14" s="17"/>
      <c r="F14" s="17"/>
      <c r="G14" s="17"/>
    </row>
    <row r="15" ht="15.75" customHeight="1">
      <c r="A15" s="122">
        <v>45741.0</v>
      </c>
      <c r="B15" s="130" t="s">
        <v>1536</v>
      </c>
      <c r="C15" s="130" t="s">
        <v>32</v>
      </c>
      <c r="D15" s="130" t="s">
        <v>19</v>
      </c>
      <c r="E15" s="130" t="s">
        <v>10</v>
      </c>
      <c r="F15" s="10">
        <v>-6.6</v>
      </c>
      <c r="G15" s="44" t="s">
        <v>404</v>
      </c>
      <c r="H15" s="145" t="s">
        <v>67</v>
      </c>
    </row>
    <row r="16" ht="15.75" customHeight="1">
      <c r="A16" s="122">
        <v>45742.0</v>
      </c>
      <c r="B16" s="130" t="s">
        <v>1536</v>
      </c>
      <c r="C16" s="130" t="s">
        <v>1540</v>
      </c>
      <c r="D16" s="130" t="s">
        <v>73</v>
      </c>
      <c r="E16" s="130" t="s">
        <v>243</v>
      </c>
      <c r="F16" s="10">
        <v>-49.9</v>
      </c>
      <c r="G16" s="44" t="s">
        <v>404</v>
      </c>
      <c r="H16" s="62"/>
    </row>
    <row r="17" ht="15.75" customHeight="1">
      <c r="A17" s="122">
        <v>45744.0</v>
      </c>
      <c r="B17" s="130" t="s">
        <v>1536</v>
      </c>
      <c r="C17" s="130" t="s">
        <v>140</v>
      </c>
      <c r="D17" s="130" t="s">
        <v>13</v>
      </c>
      <c r="E17" s="130" t="s">
        <v>10</v>
      </c>
      <c r="F17" s="10">
        <v>-19.84</v>
      </c>
      <c r="G17" s="44" t="s">
        <v>404</v>
      </c>
      <c r="H17" s="62"/>
    </row>
    <row r="18" ht="15.75" customHeight="1">
      <c r="A18" s="122">
        <v>45744.0</v>
      </c>
      <c r="B18" s="130" t="s">
        <v>1536</v>
      </c>
      <c r="C18" s="130" t="s">
        <v>1541</v>
      </c>
      <c r="D18" s="130" t="s">
        <v>13</v>
      </c>
      <c r="E18" s="130" t="s">
        <v>10</v>
      </c>
      <c r="F18" s="10">
        <v>-12.5</v>
      </c>
      <c r="G18" s="44" t="s">
        <v>404</v>
      </c>
      <c r="H18" s="62"/>
    </row>
    <row r="19" ht="15.75" customHeight="1">
      <c r="A19" s="122">
        <v>45744.0</v>
      </c>
      <c r="B19" s="130" t="s">
        <v>1536</v>
      </c>
      <c r="C19" s="130" t="s">
        <v>32</v>
      </c>
      <c r="D19" s="130" t="s">
        <v>19</v>
      </c>
      <c r="E19" s="130" t="s">
        <v>10</v>
      </c>
      <c r="F19" s="10">
        <v>-28.35</v>
      </c>
      <c r="G19" s="44" t="s">
        <v>404</v>
      </c>
      <c r="H19" s="62"/>
    </row>
    <row r="20" ht="15.75" customHeight="1">
      <c r="A20" s="122">
        <v>45745.0</v>
      </c>
      <c r="B20" s="130" t="s">
        <v>1536</v>
      </c>
      <c r="C20" s="130" t="s">
        <v>1542</v>
      </c>
      <c r="D20" s="130" t="s">
        <v>13</v>
      </c>
      <c r="E20" s="130" t="s">
        <v>226</v>
      </c>
      <c r="F20" s="10">
        <v>-18.0</v>
      </c>
      <c r="G20" s="44" t="s">
        <v>404</v>
      </c>
      <c r="H20" s="62"/>
    </row>
    <row r="21" ht="15.75" customHeight="1">
      <c r="A21" s="122">
        <v>45745.0</v>
      </c>
      <c r="B21" s="130" t="s">
        <v>1536</v>
      </c>
      <c r="C21" s="130" t="s">
        <v>455</v>
      </c>
      <c r="D21" s="130" t="s">
        <v>9</v>
      </c>
      <c r="E21" s="130" t="s">
        <v>10</v>
      </c>
      <c r="F21" s="10">
        <v>-4.3</v>
      </c>
      <c r="G21" s="44" t="s">
        <v>404</v>
      </c>
      <c r="H21" s="62"/>
    </row>
    <row r="22" ht="15.75" customHeight="1">
      <c r="A22" s="122">
        <v>45746.0</v>
      </c>
      <c r="B22" s="130" t="s">
        <v>1536</v>
      </c>
      <c r="C22" s="130" t="s">
        <v>486</v>
      </c>
      <c r="D22" s="130" t="s">
        <v>13</v>
      </c>
      <c r="E22" s="130" t="s">
        <v>10</v>
      </c>
      <c r="F22" s="10">
        <v>-17.35</v>
      </c>
      <c r="G22" s="44" t="s">
        <v>404</v>
      </c>
      <c r="H22" s="62"/>
    </row>
    <row r="23" ht="15.75" customHeight="1">
      <c r="A23" s="122">
        <v>45748.0</v>
      </c>
      <c r="B23" s="130" t="s">
        <v>1536</v>
      </c>
      <c r="C23" s="130" t="s">
        <v>1543</v>
      </c>
      <c r="D23" s="130" t="s">
        <v>73</v>
      </c>
      <c r="E23" s="130" t="s">
        <v>243</v>
      </c>
      <c r="F23" s="10">
        <v>-150.0</v>
      </c>
      <c r="G23" s="44" t="s">
        <v>404</v>
      </c>
      <c r="H23" s="62"/>
    </row>
    <row r="24" ht="15.75" customHeight="1">
      <c r="A24" s="122">
        <v>45749.0</v>
      </c>
      <c r="B24" s="130" t="s">
        <v>1536</v>
      </c>
      <c r="C24" s="130" t="s">
        <v>1544</v>
      </c>
      <c r="D24" s="130" t="s">
        <v>681</v>
      </c>
      <c r="E24" s="130" t="s">
        <v>682</v>
      </c>
      <c r="F24" s="10">
        <v>-60.0</v>
      </c>
      <c r="G24" s="44" t="s">
        <v>404</v>
      </c>
      <c r="H24" s="62"/>
    </row>
    <row r="25" ht="15.75" customHeight="1">
      <c r="A25" s="122">
        <v>45749.0</v>
      </c>
      <c r="B25" s="130" t="s">
        <v>1536</v>
      </c>
      <c r="C25" s="130" t="s">
        <v>549</v>
      </c>
      <c r="D25" s="130" t="s">
        <v>9</v>
      </c>
      <c r="E25" s="130" t="s">
        <v>10</v>
      </c>
      <c r="F25" s="10">
        <v>-100.0</v>
      </c>
      <c r="G25" s="44" t="s">
        <v>404</v>
      </c>
      <c r="H25" s="62"/>
    </row>
    <row r="26" ht="15.75" customHeight="1">
      <c r="A26" s="122">
        <v>45750.0</v>
      </c>
      <c r="B26" s="130" t="s">
        <v>1536</v>
      </c>
      <c r="C26" s="130" t="s">
        <v>1545</v>
      </c>
      <c r="D26" s="130" t="s">
        <v>602</v>
      </c>
      <c r="E26" s="130" t="s">
        <v>28</v>
      </c>
      <c r="F26" s="10">
        <v>-108.9</v>
      </c>
      <c r="G26" s="44" t="s">
        <v>404</v>
      </c>
      <c r="H26" s="62"/>
    </row>
    <row r="27" ht="15.75" customHeight="1">
      <c r="A27" s="122">
        <v>45750.0</v>
      </c>
      <c r="B27" s="130" t="s">
        <v>1536</v>
      </c>
      <c r="C27" s="130" t="s">
        <v>62</v>
      </c>
      <c r="D27" s="130" t="s">
        <v>13</v>
      </c>
      <c r="E27" s="130" t="s">
        <v>10</v>
      </c>
      <c r="F27" s="10">
        <v>-9.0</v>
      </c>
      <c r="G27" s="44" t="s">
        <v>404</v>
      </c>
      <c r="H27" s="62"/>
    </row>
    <row r="28" ht="15.75" customHeight="1">
      <c r="A28" s="122">
        <v>45750.0</v>
      </c>
      <c r="B28" s="130" t="s">
        <v>1536</v>
      </c>
      <c r="C28" s="130" t="s">
        <v>689</v>
      </c>
      <c r="D28" s="130" t="s">
        <v>13</v>
      </c>
      <c r="E28" s="130" t="s">
        <v>10</v>
      </c>
      <c r="F28" s="10">
        <v>-44.0</v>
      </c>
      <c r="G28" s="44" t="s">
        <v>404</v>
      </c>
      <c r="H28" s="62"/>
    </row>
    <row r="29" ht="15.75" customHeight="1">
      <c r="A29" s="122">
        <v>45752.0</v>
      </c>
      <c r="B29" s="130" t="s">
        <v>1536</v>
      </c>
      <c r="C29" s="130" t="s">
        <v>1546</v>
      </c>
      <c r="D29" s="130" t="s">
        <v>50</v>
      </c>
      <c r="E29" s="130" t="s">
        <v>10</v>
      </c>
      <c r="F29" s="10">
        <v>-25.0</v>
      </c>
      <c r="G29" s="44" t="s">
        <v>404</v>
      </c>
      <c r="H29" s="62"/>
    </row>
    <row r="30" ht="15.75" customHeight="1">
      <c r="A30" s="122">
        <v>45754.0</v>
      </c>
      <c r="B30" s="130" t="s">
        <v>1536</v>
      </c>
      <c r="C30" s="130" t="s">
        <v>578</v>
      </c>
      <c r="D30" s="130" t="s">
        <v>13</v>
      </c>
      <c r="E30" s="130" t="s">
        <v>10</v>
      </c>
      <c r="F30" s="10">
        <v>-18.0</v>
      </c>
      <c r="G30" s="44" t="s">
        <v>404</v>
      </c>
      <c r="H30" s="62"/>
    </row>
    <row r="31" ht="15.75" customHeight="1">
      <c r="A31" s="122">
        <v>45756.0</v>
      </c>
      <c r="B31" s="130" t="s">
        <v>1536</v>
      </c>
      <c r="C31" s="130" t="s">
        <v>549</v>
      </c>
      <c r="D31" s="130" t="s">
        <v>9</v>
      </c>
      <c r="E31" s="130" t="s">
        <v>10</v>
      </c>
      <c r="F31" s="10">
        <v>-100.0</v>
      </c>
      <c r="G31" s="44" t="s">
        <v>404</v>
      </c>
      <c r="H31" s="62"/>
    </row>
    <row r="32" ht="15.75" customHeight="1">
      <c r="A32" s="122">
        <v>45757.0</v>
      </c>
      <c r="B32" s="130" t="s">
        <v>1536</v>
      </c>
      <c r="C32" s="130" t="s">
        <v>689</v>
      </c>
      <c r="D32" s="130" t="s">
        <v>13</v>
      </c>
      <c r="E32" s="130" t="s">
        <v>10</v>
      </c>
      <c r="F32" s="10">
        <v>-44.0</v>
      </c>
      <c r="G32" s="44" t="s">
        <v>404</v>
      </c>
      <c r="H32" s="62"/>
    </row>
    <row r="33" ht="15.75" customHeight="1">
      <c r="A33" s="122">
        <v>45759.0</v>
      </c>
      <c r="B33" s="130" t="s">
        <v>1536</v>
      </c>
      <c r="C33" s="130" t="s">
        <v>575</v>
      </c>
      <c r="D33" s="130" t="s">
        <v>13</v>
      </c>
      <c r="E33" s="130" t="s">
        <v>10</v>
      </c>
      <c r="F33" s="10">
        <v>-20.59</v>
      </c>
      <c r="G33" s="44" t="s">
        <v>404</v>
      </c>
      <c r="H33" s="62"/>
    </row>
    <row r="34" ht="15.75" customHeight="1">
      <c r="A34" s="122">
        <v>45760.0</v>
      </c>
      <c r="B34" s="130" t="s">
        <v>1536</v>
      </c>
      <c r="C34" s="130" t="s">
        <v>140</v>
      </c>
      <c r="D34" s="130" t="s">
        <v>13</v>
      </c>
      <c r="E34" s="130" t="s">
        <v>10</v>
      </c>
      <c r="F34" s="10">
        <v>-11.6</v>
      </c>
      <c r="G34" s="44" t="s">
        <v>404</v>
      </c>
      <c r="H34" s="62"/>
    </row>
    <row r="35" ht="15.75" customHeight="1">
      <c r="A35" s="122">
        <v>45760.0</v>
      </c>
      <c r="B35" s="130" t="s">
        <v>1536</v>
      </c>
      <c r="C35" s="130" t="s">
        <v>1547</v>
      </c>
      <c r="D35" s="130" t="s">
        <v>13</v>
      </c>
      <c r="E35" s="130" t="s">
        <v>10</v>
      </c>
      <c r="F35" s="10">
        <v>-6.0</v>
      </c>
      <c r="G35" s="44" t="s">
        <v>404</v>
      </c>
      <c r="H35" s="62"/>
    </row>
    <row r="36" ht="15.75" customHeight="1">
      <c r="A36" s="122">
        <v>45760.0</v>
      </c>
      <c r="B36" s="130" t="s">
        <v>1536</v>
      </c>
      <c r="C36" s="130" t="s">
        <v>62</v>
      </c>
      <c r="D36" s="130" t="s">
        <v>13</v>
      </c>
      <c r="E36" s="130" t="s">
        <v>10</v>
      </c>
      <c r="F36" s="10">
        <v>-6.68</v>
      </c>
      <c r="G36" s="44" t="s">
        <v>404</v>
      </c>
      <c r="H36" s="62"/>
    </row>
    <row r="37" ht="15.75" customHeight="1">
      <c r="A37" s="122">
        <v>45760.0</v>
      </c>
      <c r="B37" s="130" t="s">
        <v>1536</v>
      </c>
      <c r="C37" s="130" t="s">
        <v>837</v>
      </c>
      <c r="D37" s="130" t="s">
        <v>13</v>
      </c>
      <c r="E37" s="130" t="s">
        <v>10</v>
      </c>
      <c r="F37" s="10">
        <v>-31.0</v>
      </c>
      <c r="G37" s="44" t="s">
        <v>404</v>
      </c>
      <c r="H37" s="62"/>
    </row>
    <row r="38" ht="15.75" customHeight="1">
      <c r="A38" s="122">
        <v>45761.0</v>
      </c>
      <c r="B38" s="130" t="s">
        <v>1536</v>
      </c>
      <c r="C38" s="130" t="s">
        <v>1548</v>
      </c>
      <c r="D38" s="130" t="s">
        <v>599</v>
      </c>
      <c r="E38" s="130" t="s">
        <v>1549</v>
      </c>
      <c r="F38" s="10">
        <v>-72.5</v>
      </c>
      <c r="G38" s="44" t="s">
        <v>404</v>
      </c>
      <c r="H38" s="62"/>
    </row>
    <row r="39" ht="15.75" customHeight="1">
      <c r="A39" s="122">
        <v>45761.0</v>
      </c>
      <c r="B39" s="130" t="s">
        <v>1536</v>
      </c>
      <c r="C39" s="130" t="s">
        <v>1550</v>
      </c>
      <c r="D39" s="130" t="s">
        <v>602</v>
      </c>
      <c r="E39" s="130" t="s">
        <v>603</v>
      </c>
      <c r="F39" s="10">
        <v>-21.45</v>
      </c>
      <c r="G39" s="44" t="s">
        <v>404</v>
      </c>
      <c r="H39" s="62"/>
    </row>
    <row r="40" ht="15.75" customHeight="1">
      <c r="A40" s="122">
        <v>45762.0</v>
      </c>
      <c r="B40" s="130" t="s">
        <v>1536</v>
      </c>
      <c r="C40" s="130" t="s">
        <v>1551</v>
      </c>
      <c r="D40" s="130" t="s">
        <v>494</v>
      </c>
      <c r="E40" s="130" t="s">
        <v>28</v>
      </c>
      <c r="F40" s="10">
        <v>-47.41</v>
      </c>
      <c r="G40" s="44" t="s">
        <v>404</v>
      </c>
      <c r="H40" s="62"/>
    </row>
    <row r="41" ht="15.75" customHeight="1">
      <c r="A41" s="122">
        <v>45762.0</v>
      </c>
      <c r="B41" s="130" t="s">
        <v>1536</v>
      </c>
      <c r="C41" s="130" t="s">
        <v>32</v>
      </c>
      <c r="D41" s="130" t="s">
        <v>19</v>
      </c>
      <c r="E41" s="130" t="s">
        <v>10</v>
      </c>
      <c r="F41" s="10">
        <v>-34.52</v>
      </c>
      <c r="G41" s="44" t="s">
        <v>404</v>
      </c>
      <c r="H41" s="62"/>
    </row>
    <row r="42" ht="15.75" customHeight="1">
      <c r="A42" s="122">
        <v>45762.0</v>
      </c>
      <c r="B42" s="130" t="s">
        <v>1536</v>
      </c>
      <c r="C42" s="130" t="s">
        <v>151</v>
      </c>
      <c r="D42" s="130" t="s">
        <v>13</v>
      </c>
      <c r="E42" s="130" t="s">
        <v>10</v>
      </c>
      <c r="F42" s="10">
        <v>-8.25</v>
      </c>
      <c r="G42" s="44" t="s">
        <v>404</v>
      </c>
      <c r="H42" s="62"/>
    </row>
    <row r="43" ht="15.75" customHeight="1">
      <c r="A43" s="122">
        <v>45763.0</v>
      </c>
      <c r="B43" s="130" t="s">
        <v>1536</v>
      </c>
      <c r="C43" s="130" t="s">
        <v>1552</v>
      </c>
      <c r="D43" s="130" t="s">
        <v>73</v>
      </c>
      <c r="E43" s="130" t="s">
        <v>243</v>
      </c>
      <c r="F43" s="10">
        <v>-38.33</v>
      </c>
      <c r="G43" s="44" t="s">
        <v>404</v>
      </c>
      <c r="H43" s="62"/>
    </row>
    <row r="44" ht="15.75" customHeight="1">
      <c r="A44" s="122">
        <v>45764.0</v>
      </c>
      <c r="B44" s="130" t="s">
        <v>1536</v>
      </c>
      <c r="C44" s="130" t="s">
        <v>625</v>
      </c>
      <c r="D44" s="130" t="s">
        <v>602</v>
      </c>
      <c r="E44" s="130" t="s">
        <v>603</v>
      </c>
      <c r="F44" s="10">
        <v>-50.0</v>
      </c>
      <c r="G44" s="44" t="s">
        <v>404</v>
      </c>
      <c r="H44" s="62"/>
    </row>
    <row r="45" ht="15.75" customHeight="1">
      <c r="A45" s="122">
        <v>45765.0</v>
      </c>
      <c r="B45" s="130" t="s">
        <v>1536</v>
      </c>
      <c r="C45" s="130" t="s">
        <v>1553</v>
      </c>
      <c r="D45" s="130" t="s">
        <v>602</v>
      </c>
      <c r="E45" s="130" t="s">
        <v>603</v>
      </c>
      <c r="F45" s="10">
        <v>-100.0</v>
      </c>
      <c r="G45" s="44" t="s">
        <v>404</v>
      </c>
      <c r="H45" s="62"/>
    </row>
    <row r="46" ht="15.75" customHeight="1">
      <c r="A46" s="122"/>
      <c r="B46" s="130"/>
      <c r="C46" s="130"/>
      <c r="D46" s="130"/>
      <c r="E46" s="130"/>
      <c r="F46" s="10"/>
      <c r="G46" s="44"/>
      <c r="H46" s="62"/>
    </row>
    <row r="47" ht="15.75" customHeight="1">
      <c r="A47" s="122">
        <v>45770.0</v>
      </c>
      <c r="B47" s="130" t="s">
        <v>1536</v>
      </c>
      <c r="C47" s="130" t="s">
        <v>625</v>
      </c>
      <c r="D47" s="130" t="s">
        <v>602</v>
      </c>
      <c r="E47" s="130" t="s">
        <v>603</v>
      </c>
      <c r="F47" s="10">
        <v>-50.0</v>
      </c>
      <c r="G47" s="44" t="s">
        <v>404</v>
      </c>
      <c r="H47" s="62"/>
    </row>
    <row r="48" ht="15.75" customHeight="1">
      <c r="A48" s="139"/>
      <c r="B48" s="130" t="s">
        <v>1536</v>
      </c>
      <c r="C48" s="129" t="s">
        <v>15</v>
      </c>
      <c r="D48" s="129" t="s">
        <v>16</v>
      </c>
      <c r="E48" s="109" t="s">
        <v>17</v>
      </c>
      <c r="F48" s="103">
        <f> SUM( INDIRECT("$G"&amp;MATCH($G48, $G$1:$G105, 0)) : INDIRECT("$F"&amp;ROW() - 1) ) * -1</f>
        <v>1314.07</v>
      </c>
      <c r="G48" s="44" t="s">
        <v>404</v>
      </c>
      <c r="H48" s="64"/>
    </row>
    <row r="49" ht="15.75" customHeight="1">
      <c r="A49" s="15"/>
      <c r="B49" s="15"/>
      <c r="C49" s="15"/>
      <c r="D49" s="15"/>
      <c r="E49" s="15"/>
      <c r="F49" s="15"/>
      <c r="G49" s="15"/>
    </row>
    <row r="50" ht="15.75" customHeight="1">
      <c r="A50" s="16"/>
      <c r="B50" s="16"/>
      <c r="C50" s="16"/>
      <c r="D50" s="16"/>
      <c r="E50" s="16"/>
      <c r="F50" s="16"/>
      <c r="G50" s="16"/>
    </row>
    <row r="51" ht="15.75" customHeight="1">
      <c r="A51" s="17"/>
      <c r="B51" s="17"/>
      <c r="C51" s="17"/>
      <c r="D51" s="17"/>
      <c r="E51" s="17"/>
      <c r="F51" s="17"/>
      <c r="G51" s="17"/>
    </row>
    <row r="52" ht="15.75" customHeight="1">
      <c r="A52" s="122">
        <v>45772.0</v>
      </c>
      <c r="B52" s="130" t="s">
        <v>1536</v>
      </c>
      <c r="C52" s="130" t="s">
        <v>1554</v>
      </c>
      <c r="D52" s="130" t="s">
        <v>602</v>
      </c>
      <c r="E52" s="130" t="s">
        <v>603</v>
      </c>
      <c r="F52" s="10">
        <v>-100.0</v>
      </c>
      <c r="G52" s="44" t="s">
        <v>416</v>
      </c>
      <c r="H52" s="145" t="s">
        <v>82</v>
      </c>
    </row>
    <row r="53" ht="15.75" customHeight="1">
      <c r="A53" s="122">
        <v>45777.0</v>
      </c>
      <c r="B53" s="130" t="s">
        <v>1536</v>
      </c>
      <c r="C53" s="130" t="s">
        <v>625</v>
      </c>
      <c r="D53" s="130" t="s">
        <v>602</v>
      </c>
      <c r="E53" s="130" t="s">
        <v>603</v>
      </c>
      <c r="F53" s="10">
        <v>-50.0</v>
      </c>
      <c r="G53" s="44" t="s">
        <v>416</v>
      </c>
      <c r="H53" s="62"/>
    </row>
    <row r="54" ht="15.75" customHeight="1">
      <c r="A54" s="122">
        <v>45778.0</v>
      </c>
      <c r="B54" s="130" t="s">
        <v>1536</v>
      </c>
      <c r="C54" s="130" t="s">
        <v>1555</v>
      </c>
      <c r="D54" s="130" t="s">
        <v>73</v>
      </c>
      <c r="E54" s="130" t="s">
        <v>243</v>
      </c>
      <c r="F54" s="10">
        <v>-150.0</v>
      </c>
      <c r="G54" s="44" t="s">
        <v>416</v>
      </c>
      <c r="H54" s="62"/>
    </row>
    <row r="55" ht="15.75" customHeight="1">
      <c r="A55" s="122">
        <v>45779.0</v>
      </c>
      <c r="B55" s="130" t="s">
        <v>1536</v>
      </c>
      <c r="C55" s="130" t="s">
        <v>1556</v>
      </c>
      <c r="D55" s="130" t="s">
        <v>602</v>
      </c>
      <c r="E55" s="130" t="s">
        <v>603</v>
      </c>
      <c r="F55" s="10">
        <v>-100.0</v>
      </c>
      <c r="G55" s="44" t="s">
        <v>416</v>
      </c>
      <c r="H55" s="62"/>
    </row>
    <row r="56" ht="15.75" customHeight="1">
      <c r="A56" s="122">
        <v>45780.0</v>
      </c>
      <c r="B56" s="130" t="s">
        <v>1536</v>
      </c>
      <c r="C56" s="130" t="s">
        <v>1557</v>
      </c>
      <c r="D56" s="130" t="s">
        <v>602</v>
      </c>
      <c r="E56" s="130" t="s">
        <v>28</v>
      </c>
      <c r="F56" s="10">
        <v>-108.9</v>
      </c>
      <c r="G56" s="44" t="s">
        <v>416</v>
      </c>
      <c r="H56" s="62"/>
    </row>
    <row r="57" ht="15.75" customHeight="1">
      <c r="A57" s="122">
        <v>45792.0</v>
      </c>
      <c r="B57" s="130" t="s">
        <v>1536</v>
      </c>
      <c r="C57" s="130" t="s">
        <v>1558</v>
      </c>
      <c r="D57" s="130" t="s">
        <v>494</v>
      </c>
      <c r="E57" s="130" t="s">
        <v>28</v>
      </c>
      <c r="F57" s="10">
        <v>-47.41</v>
      </c>
      <c r="G57" s="44" t="s">
        <v>416</v>
      </c>
      <c r="H57" s="62"/>
    </row>
    <row r="58" ht="15.75" customHeight="1">
      <c r="A58" s="122">
        <v>45795.0</v>
      </c>
      <c r="B58" s="130" t="s">
        <v>1536</v>
      </c>
      <c r="C58" s="130" t="s">
        <v>1559</v>
      </c>
      <c r="D58" s="130" t="s">
        <v>602</v>
      </c>
      <c r="E58" s="130" t="s">
        <v>603</v>
      </c>
      <c r="F58" s="10">
        <v>-100.0</v>
      </c>
      <c r="G58" s="44" t="s">
        <v>416</v>
      </c>
      <c r="H58" s="62"/>
    </row>
    <row r="59" ht="15.75" customHeight="1">
      <c r="A59" s="122"/>
      <c r="B59" s="130"/>
      <c r="C59" s="130"/>
      <c r="D59" s="130"/>
      <c r="E59" s="130"/>
      <c r="F59" s="10"/>
      <c r="G59" s="44"/>
      <c r="H59" s="62"/>
    </row>
    <row r="60" ht="15.75" customHeight="1">
      <c r="A60" s="139"/>
      <c r="B60" s="130" t="s">
        <v>1536</v>
      </c>
      <c r="C60" s="129" t="s">
        <v>15</v>
      </c>
      <c r="D60" s="129" t="s">
        <v>16</v>
      </c>
      <c r="E60" s="109" t="s">
        <v>17</v>
      </c>
      <c r="F60" s="103">
        <f> SUM( INDIRECT("$G"&amp;MATCH($G60, $G$1:$G105, 0)) : INDIRECT("$F"&amp;ROW() - 1) ) * -1</f>
        <v>656.31</v>
      </c>
      <c r="G60" s="50" t="s">
        <v>416</v>
      </c>
      <c r="H60" s="64"/>
    </row>
    <row r="61" ht="15.75" customHeight="1">
      <c r="A61" s="15"/>
      <c r="B61" s="15"/>
      <c r="C61" s="15"/>
      <c r="D61" s="15"/>
      <c r="E61" s="15"/>
      <c r="F61" s="15"/>
      <c r="G61" s="15"/>
    </row>
    <row r="62" ht="15.75" customHeight="1">
      <c r="A62" s="16"/>
      <c r="B62" s="16"/>
      <c r="C62" s="16"/>
      <c r="D62" s="16"/>
      <c r="E62" s="16"/>
      <c r="F62" s="16"/>
      <c r="G62" s="16"/>
    </row>
    <row r="63" ht="15.75" customHeight="1">
      <c r="A63" s="17"/>
      <c r="B63" s="17"/>
      <c r="C63" s="17"/>
      <c r="D63" s="17"/>
      <c r="E63" s="17"/>
      <c r="F63" s="17"/>
      <c r="G63" s="17"/>
    </row>
    <row r="64" ht="15.75" customHeight="1">
      <c r="A64" s="122">
        <v>45802.0</v>
      </c>
      <c r="B64" s="130" t="s">
        <v>1536</v>
      </c>
      <c r="C64" s="130" t="s">
        <v>1560</v>
      </c>
      <c r="D64" s="130" t="s">
        <v>602</v>
      </c>
      <c r="E64" s="130" t="s">
        <v>603</v>
      </c>
      <c r="F64" s="10">
        <v>-100.0</v>
      </c>
      <c r="G64" s="44" t="s">
        <v>425</v>
      </c>
      <c r="H64" s="145" t="s">
        <v>324</v>
      </c>
    </row>
    <row r="65" ht="15.75" customHeight="1">
      <c r="A65" s="122">
        <v>45809.0</v>
      </c>
      <c r="B65" s="130" t="s">
        <v>1536</v>
      </c>
      <c r="C65" s="130" t="s">
        <v>1561</v>
      </c>
      <c r="D65" s="130" t="s">
        <v>73</v>
      </c>
      <c r="E65" s="130" t="s">
        <v>243</v>
      </c>
      <c r="F65" s="10">
        <v>-150.0</v>
      </c>
      <c r="G65" s="44" t="s">
        <v>425</v>
      </c>
      <c r="H65" s="62"/>
    </row>
    <row r="66" ht="15.75" customHeight="1">
      <c r="A66" s="122">
        <v>45810.0</v>
      </c>
      <c r="B66" s="130" t="s">
        <v>1536</v>
      </c>
      <c r="C66" s="130" t="s">
        <v>1562</v>
      </c>
      <c r="D66" s="130" t="s">
        <v>602</v>
      </c>
      <c r="E66" s="130" t="s">
        <v>603</v>
      </c>
      <c r="F66" s="10">
        <v>-100.0</v>
      </c>
      <c r="G66" s="44" t="s">
        <v>425</v>
      </c>
      <c r="H66" s="62"/>
    </row>
    <row r="67" ht="15.75" customHeight="1">
      <c r="A67" s="122">
        <v>45811.0</v>
      </c>
      <c r="B67" s="130" t="s">
        <v>1536</v>
      </c>
      <c r="C67" s="130" t="s">
        <v>1563</v>
      </c>
      <c r="D67" s="130" t="s">
        <v>602</v>
      </c>
      <c r="E67" s="130" t="s">
        <v>28</v>
      </c>
      <c r="F67" s="10">
        <v>-108.9</v>
      </c>
      <c r="G67" s="44" t="s">
        <v>425</v>
      </c>
      <c r="H67" s="62"/>
    </row>
    <row r="68" ht="15.75" customHeight="1">
      <c r="A68" s="122">
        <v>45823.0</v>
      </c>
      <c r="B68" s="130" t="s">
        <v>1536</v>
      </c>
      <c r="C68" s="130" t="s">
        <v>1564</v>
      </c>
      <c r="D68" s="130" t="s">
        <v>494</v>
      </c>
      <c r="E68" s="130" t="s">
        <v>28</v>
      </c>
      <c r="F68" s="10">
        <v>-47.41</v>
      </c>
      <c r="G68" s="44" t="s">
        <v>425</v>
      </c>
      <c r="H68" s="62"/>
    </row>
    <row r="69" ht="15.75" customHeight="1">
      <c r="A69" s="139"/>
      <c r="B69" s="130" t="s">
        <v>1536</v>
      </c>
      <c r="C69" s="129" t="s">
        <v>15</v>
      </c>
      <c r="D69" s="129" t="s">
        <v>16</v>
      </c>
      <c r="E69" s="109" t="s">
        <v>17</v>
      </c>
      <c r="F69" s="103">
        <f> SUM( INDIRECT("$G"&amp;MATCH($G69, $G$1:$G105, 0)) : INDIRECT("$F"&amp;ROW() - 1) ) * -1</f>
        <v>506.31</v>
      </c>
      <c r="G69" s="50" t="s">
        <v>425</v>
      </c>
      <c r="H69" s="64"/>
    </row>
    <row r="70" ht="15.75" customHeight="1">
      <c r="A70" s="15"/>
      <c r="B70" s="15"/>
      <c r="C70" s="15"/>
      <c r="D70" s="15"/>
      <c r="E70" s="15"/>
      <c r="F70" s="15"/>
      <c r="G70" s="15"/>
    </row>
    <row r="71" ht="15.75" customHeight="1">
      <c r="A71" s="16"/>
      <c r="B71" s="16"/>
      <c r="C71" s="16"/>
      <c r="D71" s="16"/>
      <c r="E71" s="16"/>
      <c r="F71" s="16"/>
      <c r="G71" s="16"/>
    </row>
    <row r="72" ht="15.75" customHeight="1">
      <c r="A72" s="17"/>
      <c r="B72" s="17"/>
      <c r="C72" s="17"/>
      <c r="D72" s="17"/>
      <c r="E72" s="17"/>
      <c r="F72" s="17"/>
      <c r="G72" s="17"/>
    </row>
    <row r="73" ht="15.75" customHeight="1">
      <c r="A73" s="139"/>
      <c r="B73" s="139"/>
      <c r="C73" s="139"/>
      <c r="D73" s="139"/>
      <c r="E73" s="139"/>
      <c r="F73" s="10"/>
      <c r="G73" s="140"/>
      <c r="H73" s="145" t="s">
        <v>93</v>
      </c>
    </row>
    <row r="74" ht="15.75" customHeight="1">
      <c r="A74" s="122">
        <v>45845.0</v>
      </c>
      <c r="B74" s="130" t="s">
        <v>1536</v>
      </c>
      <c r="C74" s="130" t="s">
        <v>1565</v>
      </c>
      <c r="D74" s="130" t="s">
        <v>602</v>
      </c>
      <c r="E74" s="130" t="s">
        <v>28</v>
      </c>
      <c r="F74" s="10">
        <v>-108.9</v>
      </c>
      <c r="G74" s="44" t="s">
        <v>431</v>
      </c>
      <c r="H74" s="62"/>
    </row>
    <row r="75" ht="15.75" customHeight="1">
      <c r="A75" s="122">
        <v>45853.0</v>
      </c>
      <c r="B75" s="130" t="s">
        <v>1536</v>
      </c>
      <c r="C75" s="130" t="s">
        <v>1566</v>
      </c>
      <c r="D75" s="130" t="s">
        <v>494</v>
      </c>
      <c r="E75" s="130" t="s">
        <v>28</v>
      </c>
      <c r="F75" s="10">
        <v>-47.41</v>
      </c>
      <c r="G75" s="44" t="s">
        <v>431</v>
      </c>
      <c r="H75" s="62"/>
    </row>
    <row r="76" ht="15.75" customHeight="1">
      <c r="A76" s="139"/>
      <c r="B76" s="130" t="s">
        <v>1536</v>
      </c>
      <c r="C76" s="129" t="s">
        <v>15</v>
      </c>
      <c r="D76" s="129" t="s">
        <v>16</v>
      </c>
      <c r="E76" s="109" t="s">
        <v>17</v>
      </c>
      <c r="F76" s="103">
        <f> SUM( INDIRECT("$G"&amp;MATCH($G76, $G$1:$G105, 0)) : INDIRECT("$F"&amp;ROW() - 1) ) * -1</f>
        <v>156.31</v>
      </c>
      <c r="G76" s="50" t="s">
        <v>431</v>
      </c>
      <c r="H76" s="64"/>
    </row>
    <row r="77" ht="15.75" customHeight="1">
      <c r="A77" s="15"/>
      <c r="B77" s="15"/>
      <c r="C77" s="15"/>
      <c r="D77" s="15"/>
      <c r="E77" s="15"/>
      <c r="F77" s="15"/>
      <c r="G77" s="15"/>
    </row>
    <row r="78" ht="15.75" customHeight="1">
      <c r="A78" s="16"/>
      <c r="B78" s="16"/>
      <c r="C78" s="16"/>
      <c r="D78" s="16"/>
      <c r="E78" s="16"/>
      <c r="F78" s="16"/>
      <c r="G78" s="16"/>
    </row>
    <row r="79" ht="15.75" customHeight="1">
      <c r="A79" s="17"/>
      <c r="B79" s="17"/>
      <c r="C79" s="17"/>
      <c r="D79" s="17"/>
      <c r="E79" s="17"/>
      <c r="F79" s="17"/>
      <c r="G79" s="17"/>
    </row>
    <row r="80" ht="15.75" customHeight="1">
      <c r="A80" s="139"/>
      <c r="B80" s="139"/>
      <c r="C80" s="139"/>
      <c r="D80" s="139"/>
      <c r="E80" s="139"/>
      <c r="F80" s="10"/>
      <c r="G80" s="140"/>
      <c r="H80" s="145" t="s">
        <v>99</v>
      </c>
    </row>
    <row r="81" ht="15.75" customHeight="1">
      <c r="A81" s="122">
        <v>45876.0</v>
      </c>
      <c r="B81" s="130" t="s">
        <v>1536</v>
      </c>
      <c r="C81" s="130" t="s">
        <v>1567</v>
      </c>
      <c r="D81" s="130" t="s">
        <v>602</v>
      </c>
      <c r="E81" s="130" t="s">
        <v>28</v>
      </c>
      <c r="F81" s="10">
        <v>-108.9</v>
      </c>
      <c r="G81" s="44" t="s">
        <v>437</v>
      </c>
      <c r="H81" s="62"/>
    </row>
    <row r="82" ht="15.75" customHeight="1">
      <c r="A82" s="122">
        <v>45884.0</v>
      </c>
      <c r="B82" s="130" t="s">
        <v>1536</v>
      </c>
      <c r="C82" s="130" t="s">
        <v>1568</v>
      </c>
      <c r="D82" s="130" t="s">
        <v>494</v>
      </c>
      <c r="E82" s="130" t="s">
        <v>28</v>
      </c>
      <c r="F82" s="10">
        <v>-47.41</v>
      </c>
      <c r="G82" s="44" t="s">
        <v>437</v>
      </c>
      <c r="H82" s="62"/>
    </row>
    <row r="83" ht="15.75" customHeight="1">
      <c r="A83" s="139"/>
      <c r="B83" s="130" t="s">
        <v>1536</v>
      </c>
      <c r="C83" s="129" t="s">
        <v>15</v>
      </c>
      <c r="D83" s="129" t="s">
        <v>16</v>
      </c>
      <c r="E83" s="109" t="s">
        <v>17</v>
      </c>
      <c r="F83" s="103">
        <f> SUM( INDIRECT("$G"&amp;MATCH($G83, $G$1:$G105, 0)) : INDIRECT("$F"&amp;ROW() - 1) ) * -1</f>
        <v>156.31</v>
      </c>
      <c r="G83" s="50" t="s">
        <v>437</v>
      </c>
      <c r="H83" s="64"/>
    </row>
    <row r="84" ht="15.75" customHeight="1">
      <c r="A84" s="15"/>
      <c r="B84" s="15"/>
      <c r="C84" s="15"/>
      <c r="D84" s="15"/>
      <c r="E84" s="15"/>
      <c r="F84" s="15"/>
      <c r="G84" s="15"/>
    </row>
    <row r="85" ht="15.75" customHeight="1">
      <c r="A85" s="16"/>
      <c r="B85" s="16"/>
      <c r="C85" s="16"/>
      <c r="D85" s="16"/>
      <c r="E85" s="16"/>
      <c r="F85" s="16"/>
      <c r="G85" s="16"/>
    </row>
    <row r="86" ht="15.75" customHeight="1">
      <c r="A86" s="17"/>
      <c r="B86" s="17"/>
      <c r="C86" s="17"/>
      <c r="D86" s="17"/>
      <c r="E86" s="17"/>
      <c r="F86" s="17"/>
      <c r="G86" s="17"/>
    </row>
    <row r="87" ht="15.75" customHeight="1">
      <c r="A87" s="139"/>
      <c r="B87" s="139"/>
      <c r="C87" s="139"/>
      <c r="D87" s="139"/>
      <c r="E87" s="139"/>
      <c r="F87" s="10"/>
      <c r="G87" s="140"/>
      <c r="H87" s="145" t="s">
        <v>107</v>
      </c>
    </row>
    <row r="88" ht="15.75" customHeight="1">
      <c r="A88" s="122">
        <v>45907.0</v>
      </c>
      <c r="B88" s="130" t="s">
        <v>1536</v>
      </c>
      <c r="C88" s="130" t="s">
        <v>1569</v>
      </c>
      <c r="D88" s="130" t="s">
        <v>602</v>
      </c>
      <c r="E88" s="130" t="s">
        <v>28</v>
      </c>
      <c r="F88" s="10">
        <v>-108.9</v>
      </c>
      <c r="G88" s="44" t="s">
        <v>442</v>
      </c>
      <c r="H88" s="62"/>
    </row>
    <row r="89" ht="15.75" customHeight="1">
      <c r="A89" s="122">
        <v>45915.0</v>
      </c>
      <c r="B89" s="130" t="s">
        <v>1536</v>
      </c>
      <c r="C89" s="130" t="s">
        <v>1570</v>
      </c>
      <c r="D89" s="130" t="s">
        <v>494</v>
      </c>
      <c r="E89" s="130" t="s">
        <v>28</v>
      </c>
      <c r="F89" s="10">
        <v>-47.41</v>
      </c>
      <c r="G89" s="44" t="s">
        <v>442</v>
      </c>
      <c r="H89" s="62"/>
    </row>
    <row r="90" ht="15.75" customHeight="1">
      <c r="A90" s="139"/>
      <c r="B90" s="130" t="s">
        <v>1536</v>
      </c>
      <c r="C90" s="129" t="s">
        <v>15</v>
      </c>
      <c r="D90" s="129" t="s">
        <v>16</v>
      </c>
      <c r="E90" s="109" t="s">
        <v>17</v>
      </c>
      <c r="F90" s="103">
        <f> SUM( INDIRECT("$G"&amp;MATCH($G90, $G$1:$G105, 0)) : INDIRECT("$F"&amp;ROW() - 1) ) * -1</f>
        <v>156.31</v>
      </c>
      <c r="G90" s="50" t="s">
        <v>442</v>
      </c>
      <c r="H90" s="64"/>
    </row>
    <row r="91" ht="15.75" customHeight="1">
      <c r="A91" s="15"/>
      <c r="B91" s="15"/>
      <c r="C91" s="15"/>
      <c r="D91" s="15"/>
      <c r="E91" s="15"/>
      <c r="F91" s="15"/>
      <c r="G91" s="15"/>
    </row>
    <row r="92" ht="15.75" customHeight="1">
      <c r="A92" s="16"/>
      <c r="B92" s="16"/>
      <c r="C92" s="16"/>
      <c r="D92" s="16"/>
      <c r="E92" s="16"/>
      <c r="F92" s="16"/>
      <c r="G92" s="16"/>
    </row>
    <row r="93" ht="15.75" customHeight="1">
      <c r="A93" s="17"/>
      <c r="B93" s="17"/>
      <c r="C93" s="17"/>
      <c r="D93" s="17"/>
      <c r="E93" s="17"/>
      <c r="F93" s="17"/>
      <c r="G93" s="17"/>
    </row>
    <row r="94" ht="15.75" customHeight="1">
      <c r="A94" s="139"/>
      <c r="B94" s="139"/>
      <c r="C94" s="139"/>
      <c r="D94" s="139"/>
      <c r="E94" s="139"/>
      <c r="F94" s="142"/>
      <c r="G94" s="140"/>
      <c r="H94" s="145" t="s">
        <v>113</v>
      </c>
    </row>
    <row r="95" ht="15.75" customHeight="1">
      <c r="A95" s="122">
        <v>45937.0</v>
      </c>
      <c r="B95" s="130" t="s">
        <v>1536</v>
      </c>
      <c r="C95" s="130" t="s">
        <v>1571</v>
      </c>
      <c r="D95" s="130" t="s">
        <v>602</v>
      </c>
      <c r="E95" s="130" t="s">
        <v>28</v>
      </c>
      <c r="F95" s="10">
        <v>-108.9</v>
      </c>
      <c r="G95" s="44" t="s">
        <v>816</v>
      </c>
      <c r="H95" s="62"/>
    </row>
    <row r="96" ht="15.75" customHeight="1">
      <c r="A96" s="122">
        <v>45945.0</v>
      </c>
      <c r="B96" s="130" t="s">
        <v>1536</v>
      </c>
      <c r="C96" s="130" t="s">
        <v>1572</v>
      </c>
      <c r="D96" s="130" t="s">
        <v>494</v>
      </c>
      <c r="E96" s="130" t="s">
        <v>28</v>
      </c>
      <c r="F96" s="10">
        <v>-47.41</v>
      </c>
      <c r="G96" s="44" t="s">
        <v>816</v>
      </c>
      <c r="H96" s="62"/>
    </row>
    <row r="97" ht="15.75" customHeight="1">
      <c r="A97" s="139"/>
      <c r="B97" s="130" t="s">
        <v>1536</v>
      </c>
      <c r="C97" s="129" t="s">
        <v>15</v>
      </c>
      <c r="D97" s="129" t="s">
        <v>16</v>
      </c>
      <c r="E97" s="109" t="s">
        <v>17</v>
      </c>
      <c r="F97" s="103">
        <f> SUM( INDIRECT("$G"&amp;MATCH($G97, $G$1:$G105, 0)) : INDIRECT("$F"&amp;ROW() - 1) ) * -1</f>
        <v>156.31</v>
      </c>
      <c r="G97" s="50" t="s">
        <v>816</v>
      </c>
      <c r="H97" s="64"/>
    </row>
    <row r="98" ht="15.75" customHeight="1">
      <c r="A98" s="15"/>
      <c r="B98" s="15"/>
      <c r="C98" s="15"/>
      <c r="D98" s="15"/>
      <c r="E98" s="15"/>
      <c r="F98" s="15"/>
      <c r="G98" s="15"/>
    </row>
    <row r="99" ht="15.75" customHeight="1">
      <c r="A99" s="16"/>
      <c r="B99" s="16"/>
      <c r="C99" s="16"/>
      <c r="D99" s="16"/>
      <c r="E99" s="16"/>
      <c r="F99" s="16"/>
      <c r="G99" s="16"/>
    </row>
    <row r="100" ht="15.75" customHeight="1">
      <c r="A100" s="17"/>
      <c r="B100" s="17"/>
      <c r="C100" s="17"/>
      <c r="D100" s="17"/>
      <c r="E100" s="17"/>
      <c r="F100" s="17"/>
      <c r="G100" s="17"/>
    </row>
    <row r="101" ht="15.75" customHeight="1">
      <c r="A101" s="139"/>
      <c r="B101" s="139"/>
      <c r="C101" s="139"/>
      <c r="D101" s="139"/>
      <c r="E101" s="139"/>
      <c r="F101" s="10">
        <v>0.0</v>
      </c>
      <c r="G101" s="140"/>
      <c r="H101" s="145" t="s">
        <v>120</v>
      </c>
    </row>
    <row r="102" ht="15.75" customHeight="1">
      <c r="A102" s="139"/>
      <c r="B102" s="130" t="s">
        <v>1536</v>
      </c>
      <c r="C102" s="129" t="s">
        <v>15</v>
      </c>
      <c r="D102" s="129" t="s">
        <v>16</v>
      </c>
      <c r="E102" s="109" t="s">
        <v>17</v>
      </c>
      <c r="F102" s="103">
        <f> SUM(INDIRECT("$G"&amp;MATCH($G102, $G$1:$G105, 0)) : INDIRECT("$F"&amp;ROW() - 1) ) * -1</f>
        <v>0</v>
      </c>
      <c r="G102" s="50" t="s">
        <v>818</v>
      </c>
      <c r="H102" s="64"/>
    </row>
    <row r="103" ht="15.75" customHeight="1">
      <c r="A103" s="15"/>
      <c r="B103" s="15"/>
      <c r="C103" s="15"/>
      <c r="D103" s="15"/>
      <c r="E103" s="15"/>
      <c r="F103" s="15"/>
      <c r="G103" s="15"/>
    </row>
    <row r="104" ht="15.75" customHeight="1">
      <c r="A104" s="16"/>
      <c r="B104" s="16"/>
      <c r="C104" s="16"/>
      <c r="D104" s="16"/>
      <c r="E104" s="16"/>
      <c r="F104" s="16"/>
      <c r="G104" s="16"/>
    </row>
    <row r="105" ht="15.75" customHeight="1">
      <c r="A105" s="17"/>
      <c r="B105" s="17"/>
      <c r="C105" s="17"/>
      <c r="D105" s="17"/>
      <c r="E105" s="17"/>
      <c r="F105" s="17"/>
      <c r="G105" s="17"/>
    </row>
  </sheetData>
  <autoFilter ref="$D$1:$D$105"/>
  <mergeCells count="9">
    <mergeCell ref="H94:H97"/>
    <mergeCell ref="H101:H102"/>
    <mergeCell ref="H2:H11"/>
    <mergeCell ref="H15:H48"/>
    <mergeCell ref="H52:H60"/>
    <mergeCell ref="H64:H69"/>
    <mergeCell ref="H73:H76"/>
    <mergeCell ref="H80:H83"/>
    <mergeCell ref="H87:H90"/>
  </mergeCells>
  <conditionalFormatting sqref="A2:G105">
    <cfRule type="expression" dxfId="7" priority="1">
      <formula>$E2 = ("CARD")</formula>
    </cfRule>
  </conditionalFormatting>
  <conditionalFormatting sqref="A2:G105">
    <cfRule type="expression" dxfId="0" priority="2">
      <formula> $D2 = ("GROCERY")</formula>
    </cfRule>
  </conditionalFormatting>
  <conditionalFormatting sqref="A2:G105">
    <cfRule type="expression" dxfId="1" priority="3">
      <formula> $D2 = ("GIFT")</formula>
    </cfRule>
  </conditionalFormatting>
  <conditionalFormatting sqref="A2:G105">
    <cfRule type="expression" dxfId="2" priority="4">
      <formula> $D2 = ("FOOD")</formula>
    </cfRule>
  </conditionalFormatting>
  <conditionalFormatting sqref="A2:G105">
    <cfRule type="expression" dxfId="3" priority="5">
      <formula> $D2 = ("TRANSPORT")</formula>
    </cfRule>
  </conditionalFormatting>
  <conditionalFormatting sqref="A2:G105">
    <cfRule type="expression" dxfId="4" priority="6">
      <formula> $D2 = ("LEISURE")</formula>
    </cfRule>
  </conditionalFormatting>
  <conditionalFormatting sqref="A2:G105">
    <cfRule type="expression" dxfId="5" priority="7">
      <formula> $D2 = ("EXCHANGE")</formula>
    </cfRule>
  </conditionalFormatting>
  <conditionalFormatting sqref="A2:G105">
    <cfRule type="expression" dxfId="6" priority="8">
      <formula> $D2 = ("BET")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4A853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45.13"/>
    <col customWidth="1" min="4" max="4" width="17.13"/>
    <col customWidth="1" min="6" max="7" width="15.13"/>
    <col customWidth="1" min="8" max="8" width="14.5"/>
    <col customWidth="1" min="10" max="10" width="13.5"/>
  </cols>
  <sheetData>
    <row r="1" ht="33.75" customHeight="1">
      <c r="A1" s="146" t="s">
        <v>0</v>
      </c>
      <c r="B1" s="146" t="s">
        <v>2</v>
      </c>
      <c r="C1" s="146" t="s">
        <v>3</v>
      </c>
      <c r="D1" s="146" t="s">
        <v>4</v>
      </c>
      <c r="E1" s="146" t="s">
        <v>5</v>
      </c>
      <c r="F1" s="146" t="s">
        <v>6</v>
      </c>
      <c r="G1" s="146" t="s">
        <v>1573</v>
      </c>
      <c r="H1" s="147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  <c r="Z1" s="148"/>
    </row>
    <row r="2" hidden="1">
      <c r="A2" s="149">
        <v>44414.0</v>
      </c>
      <c r="B2" s="150" t="s">
        <v>1574</v>
      </c>
      <c r="C2" s="150" t="s">
        <v>1575</v>
      </c>
      <c r="D2" s="150" t="s">
        <v>1576</v>
      </c>
      <c r="E2" s="150">
        <v>223.6</v>
      </c>
      <c r="F2" s="88" t="s">
        <v>821</v>
      </c>
      <c r="G2" s="150" t="s">
        <v>819</v>
      </c>
      <c r="H2" s="151">
        <f t="shared" ref="H2:H103" si="1"> SUM($E$2:$E2)</f>
        <v>223.6</v>
      </c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 hidden="1">
      <c r="A3" s="149">
        <v>44414.0</v>
      </c>
      <c r="B3" s="150" t="s">
        <v>15</v>
      </c>
      <c r="C3" s="150" t="s">
        <v>51</v>
      </c>
      <c r="D3" s="150" t="s">
        <v>819</v>
      </c>
      <c r="E3" s="150">
        <v>-68.83</v>
      </c>
      <c r="F3" s="88" t="s">
        <v>821</v>
      </c>
      <c r="G3" s="150" t="s">
        <v>819</v>
      </c>
      <c r="H3" s="151">
        <f t="shared" si="1"/>
        <v>154.77</v>
      </c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</row>
    <row r="4" hidden="1">
      <c r="A4" s="149">
        <v>44414.0</v>
      </c>
      <c r="B4" s="150" t="s">
        <v>15</v>
      </c>
      <c r="C4" s="150" t="s">
        <v>51</v>
      </c>
      <c r="D4" s="150" t="s">
        <v>819</v>
      </c>
      <c r="E4" s="150">
        <v>-64.78</v>
      </c>
      <c r="F4" s="88" t="s">
        <v>821</v>
      </c>
      <c r="G4" s="150" t="s">
        <v>819</v>
      </c>
      <c r="H4" s="151">
        <f t="shared" si="1"/>
        <v>89.99</v>
      </c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 hidden="1">
      <c r="A5" s="149">
        <v>44417.0</v>
      </c>
      <c r="B5" s="150" t="s">
        <v>1577</v>
      </c>
      <c r="C5" s="150" t="s">
        <v>50</v>
      </c>
      <c r="D5" s="150" t="s">
        <v>26</v>
      </c>
      <c r="E5" s="150">
        <v>300.0</v>
      </c>
      <c r="F5" s="88" t="s">
        <v>821</v>
      </c>
      <c r="G5" s="150" t="s">
        <v>819</v>
      </c>
      <c r="H5" s="151">
        <f t="shared" si="1"/>
        <v>389.99</v>
      </c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</row>
    <row r="6" hidden="1">
      <c r="A6" s="149">
        <v>44417.0</v>
      </c>
      <c r="B6" s="150" t="s">
        <v>15</v>
      </c>
      <c r="C6" s="150" t="s">
        <v>16</v>
      </c>
      <c r="D6" s="150" t="s">
        <v>819</v>
      </c>
      <c r="E6" s="150">
        <v>-276.13</v>
      </c>
      <c r="F6" s="88" t="s">
        <v>821</v>
      </c>
      <c r="G6" s="150" t="s">
        <v>819</v>
      </c>
      <c r="H6" s="151">
        <f t="shared" si="1"/>
        <v>113.86</v>
      </c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</row>
    <row r="7" hidden="1">
      <c r="A7" s="149">
        <v>44420.0</v>
      </c>
      <c r="B7" s="150" t="s">
        <v>846</v>
      </c>
      <c r="C7" s="150" t="s">
        <v>78</v>
      </c>
      <c r="D7" s="150" t="s">
        <v>28</v>
      </c>
      <c r="E7" s="150">
        <v>-23.93</v>
      </c>
      <c r="F7" s="88" t="s">
        <v>821</v>
      </c>
      <c r="G7" s="150" t="s">
        <v>819</v>
      </c>
      <c r="H7" s="151">
        <f t="shared" si="1"/>
        <v>89.93</v>
      </c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</row>
    <row r="8" hidden="1">
      <c r="A8" s="149">
        <v>44426.0</v>
      </c>
      <c r="B8" s="150" t="s">
        <v>1578</v>
      </c>
      <c r="C8" s="150" t="s">
        <v>1579</v>
      </c>
      <c r="D8" s="150" t="s">
        <v>819</v>
      </c>
      <c r="E8" s="150">
        <v>1200.0</v>
      </c>
      <c r="F8" s="88" t="s">
        <v>821</v>
      </c>
      <c r="G8" s="150" t="s">
        <v>819</v>
      </c>
      <c r="H8" s="151">
        <f t="shared" si="1"/>
        <v>1289.93</v>
      </c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</row>
    <row r="9" hidden="1">
      <c r="A9" s="149">
        <v>44427.0</v>
      </c>
      <c r="B9" s="150" t="s">
        <v>1580</v>
      </c>
      <c r="C9" s="150" t="s">
        <v>78</v>
      </c>
      <c r="D9" s="150" t="s">
        <v>28</v>
      </c>
      <c r="E9" s="150">
        <v>-1250.0</v>
      </c>
      <c r="F9" s="88" t="s">
        <v>821</v>
      </c>
      <c r="G9" s="150" t="s">
        <v>819</v>
      </c>
      <c r="H9" s="151">
        <f t="shared" si="1"/>
        <v>39.93</v>
      </c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 hidden="1">
      <c r="A10" s="149">
        <v>44427.0</v>
      </c>
      <c r="B10" s="150" t="s">
        <v>1581</v>
      </c>
      <c r="C10" s="150" t="s">
        <v>1579</v>
      </c>
      <c r="D10" s="150" t="s">
        <v>819</v>
      </c>
      <c r="E10" s="150">
        <v>2000.0</v>
      </c>
      <c r="F10" s="88" t="s">
        <v>821</v>
      </c>
      <c r="G10" s="150" t="s">
        <v>819</v>
      </c>
      <c r="H10" s="151">
        <f t="shared" si="1"/>
        <v>2039.93</v>
      </c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 hidden="1">
      <c r="A11" s="149">
        <v>44427.0</v>
      </c>
      <c r="B11" s="150" t="s">
        <v>1582</v>
      </c>
      <c r="C11" s="150" t="s">
        <v>73</v>
      </c>
      <c r="D11" s="150" t="s">
        <v>26</v>
      </c>
      <c r="E11" s="150">
        <v>-2000.0</v>
      </c>
      <c r="F11" s="88" t="s">
        <v>821</v>
      </c>
      <c r="G11" s="150" t="s">
        <v>819</v>
      </c>
      <c r="H11" s="151">
        <f t="shared" si="1"/>
        <v>39.93</v>
      </c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 hidden="1">
      <c r="A12" s="149">
        <v>44430.0</v>
      </c>
      <c r="B12" s="150" t="s">
        <v>1581</v>
      </c>
      <c r="C12" s="150" t="s">
        <v>73</v>
      </c>
      <c r="D12" s="150" t="s">
        <v>26</v>
      </c>
      <c r="E12" s="150">
        <v>232.2</v>
      </c>
      <c r="F12" s="88" t="s">
        <v>821</v>
      </c>
      <c r="G12" s="150" t="s">
        <v>819</v>
      </c>
      <c r="H12" s="151">
        <f t="shared" si="1"/>
        <v>272.13</v>
      </c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 hidden="1">
      <c r="A13" s="149">
        <v>44430.0</v>
      </c>
      <c r="B13" s="150" t="s">
        <v>1583</v>
      </c>
      <c r="C13" s="150" t="s">
        <v>1579</v>
      </c>
      <c r="D13" s="150" t="s">
        <v>819</v>
      </c>
      <c r="E13" s="150">
        <v>-133.1</v>
      </c>
      <c r="F13" s="88" t="s">
        <v>821</v>
      </c>
      <c r="G13" s="150" t="s">
        <v>819</v>
      </c>
      <c r="H13" s="151">
        <f t="shared" si="1"/>
        <v>139.03</v>
      </c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 hidden="1">
      <c r="A14" s="149">
        <v>44430.0</v>
      </c>
      <c r="B14" s="150" t="s">
        <v>1584</v>
      </c>
      <c r="C14" s="150" t="s">
        <v>1579</v>
      </c>
      <c r="D14" s="150" t="s">
        <v>819</v>
      </c>
      <c r="E14" s="150">
        <v>-139.02</v>
      </c>
      <c r="F14" s="88" t="s">
        <v>821</v>
      </c>
      <c r="G14" s="150" t="s">
        <v>819</v>
      </c>
      <c r="H14" s="151">
        <f t="shared" si="1"/>
        <v>0.01</v>
      </c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 hidden="1">
      <c r="A15" s="149">
        <v>44442.0</v>
      </c>
      <c r="B15" s="150" t="s">
        <v>1581</v>
      </c>
      <c r="C15" s="150" t="s">
        <v>73</v>
      </c>
      <c r="D15" s="150" t="s">
        <v>26</v>
      </c>
      <c r="E15" s="150">
        <v>1025.61</v>
      </c>
      <c r="F15" s="88" t="s">
        <v>821</v>
      </c>
      <c r="G15" s="150" t="s">
        <v>819</v>
      </c>
      <c r="H15" s="151">
        <f t="shared" si="1"/>
        <v>1025.62</v>
      </c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 hidden="1">
      <c r="A16" s="149">
        <v>44442.0</v>
      </c>
      <c r="B16" s="150" t="s">
        <v>1581</v>
      </c>
      <c r="C16" s="150" t="s">
        <v>73</v>
      </c>
      <c r="D16" s="150" t="s">
        <v>26</v>
      </c>
      <c r="E16" s="150">
        <v>200.0</v>
      </c>
      <c r="F16" s="88" t="s">
        <v>821</v>
      </c>
      <c r="G16" s="150" t="s">
        <v>819</v>
      </c>
      <c r="H16" s="151">
        <f t="shared" si="1"/>
        <v>1225.62</v>
      </c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 hidden="1">
      <c r="A17" s="149">
        <v>44442.0</v>
      </c>
      <c r="B17" s="150" t="s">
        <v>1585</v>
      </c>
      <c r="C17" s="150" t="s">
        <v>1579</v>
      </c>
      <c r="D17" s="150" t="s">
        <v>819</v>
      </c>
      <c r="E17" s="150">
        <v>-147.68</v>
      </c>
      <c r="F17" s="88" t="s">
        <v>821</v>
      </c>
      <c r="G17" s="150" t="s">
        <v>819</v>
      </c>
      <c r="H17" s="151">
        <f t="shared" si="1"/>
        <v>1077.94</v>
      </c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 hidden="1">
      <c r="A18" s="149">
        <v>44442.0</v>
      </c>
      <c r="B18" s="150" t="s">
        <v>1586</v>
      </c>
      <c r="C18" s="150" t="s">
        <v>1579</v>
      </c>
      <c r="D18" s="150" t="s">
        <v>819</v>
      </c>
      <c r="E18" s="150">
        <v>-154.25</v>
      </c>
      <c r="F18" s="88" t="s">
        <v>821</v>
      </c>
      <c r="G18" s="150" t="s">
        <v>819</v>
      </c>
      <c r="H18" s="151">
        <f t="shared" si="1"/>
        <v>923.69</v>
      </c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 hidden="1">
      <c r="A19" s="149">
        <v>44442.0</v>
      </c>
      <c r="B19" s="150" t="s">
        <v>1587</v>
      </c>
      <c r="C19" s="150" t="s">
        <v>1579</v>
      </c>
      <c r="D19" s="150" t="s">
        <v>819</v>
      </c>
      <c r="E19" s="150">
        <v>-161.11</v>
      </c>
      <c r="F19" s="88" t="s">
        <v>821</v>
      </c>
      <c r="G19" s="150" t="s">
        <v>819</v>
      </c>
      <c r="H19" s="151">
        <f t="shared" si="1"/>
        <v>762.58</v>
      </c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 hidden="1">
      <c r="A20" s="149">
        <v>44442.0</v>
      </c>
      <c r="B20" s="150" t="s">
        <v>1588</v>
      </c>
      <c r="C20" s="150" t="s">
        <v>1579</v>
      </c>
      <c r="D20" s="150" t="s">
        <v>819</v>
      </c>
      <c r="E20" s="150">
        <v>-168.28</v>
      </c>
      <c r="F20" s="88" t="s">
        <v>821</v>
      </c>
      <c r="G20" s="150" t="s">
        <v>819</v>
      </c>
      <c r="H20" s="151">
        <f t="shared" si="1"/>
        <v>594.3</v>
      </c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</row>
    <row r="21" hidden="1">
      <c r="A21" s="149">
        <v>44442.0</v>
      </c>
      <c r="B21" s="150" t="s">
        <v>1589</v>
      </c>
      <c r="C21" s="150" t="s">
        <v>1579</v>
      </c>
      <c r="D21" s="150" t="s">
        <v>819</v>
      </c>
      <c r="E21" s="150">
        <v>-175.77</v>
      </c>
      <c r="F21" s="88" t="s">
        <v>821</v>
      </c>
      <c r="G21" s="150" t="s">
        <v>819</v>
      </c>
      <c r="H21" s="151">
        <f t="shared" si="1"/>
        <v>418.53</v>
      </c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</row>
    <row r="22" hidden="1">
      <c r="A22" s="149">
        <v>44442.0</v>
      </c>
      <c r="B22" s="150" t="s">
        <v>1590</v>
      </c>
      <c r="C22" s="150" t="s">
        <v>1579</v>
      </c>
      <c r="D22" s="150" t="s">
        <v>819</v>
      </c>
      <c r="E22" s="150">
        <v>-183.59</v>
      </c>
      <c r="F22" s="88" t="s">
        <v>821</v>
      </c>
      <c r="G22" s="150" t="s">
        <v>819</v>
      </c>
      <c r="H22" s="151">
        <f t="shared" si="1"/>
        <v>234.94</v>
      </c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 hidden="1">
      <c r="A23" s="149">
        <v>44442.0</v>
      </c>
      <c r="B23" s="150" t="s">
        <v>1591</v>
      </c>
      <c r="C23" s="150" t="s">
        <v>1579</v>
      </c>
      <c r="D23" s="150" t="s">
        <v>819</v>
      </c>
      <c r="E23" s="150">
        <v>-191.76</v>
      </c>
      <c r="F23" s="88" t="s">
        <v>821</v>
      </c>
      <c r="G23" s="150" t="s">
        <v>819</v>
      </c>
      <c r="H23" s="151">
        <f t="shared" si="1"/>
        <v>43.18</v>
      </c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</row>
    <row r="24" hidden="1">
      <c r="A24" s="149">
        <v>44444.0</v>
      </c>
      <c r="B24" s="150" t="s">
        <v>1592</v>
      </c>
      <c r="C24" s="150" t="s">
        <v>73</v>
      </c>
      <c r="D24" s="150" t="s">
        <v>26</v>
      </c>
      <c r="E24" s="150">
        <v>147.0</v>
      </c>
      <c r="F24" s="88" t="s">
        <v>821</v>
      </c>
      <c r="G24" s="150" t="s">
        <v>819</v>
      </c>
      <c r="H24" s="151">
        <f t="shared" si="1"/>
        <v>190.18</v>
      </c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 hidden="1">
      <c r="A25" s="149">
        <v>44445.0</v>
      </c>
      <c r="B25" s="150" t="s">
        <v>1593</v>
      </c>
      <c r="C25" s="150" t="s">
        <v>1594</v>
      </c>
      <c r="D25" s="150" t="s">
        <v>1595</v>
      </c>
      <c r="E25" s="150">
        <v>500.0</v>
      </c>
      <c r="F25" s="88" t="s">
        <v>821</v>
      </c>
      <c r="G25" s="150" t="s">
        <v>819</v>
      </c>
      <c r="H25" s="151">
        <f t="shared" si="1"/>
        <v>690.18</v>
      </c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 hidden="1">
      <c r="A26" s="149">
        <v>44445.0</v>
      </c>
      <c r="B26" s="150" t="s">
        <v>1596</v>
      </c>
      <c r="C26" s="150" t="s">
        <v>1579</v>
      </c>
      <c r="D26" s="150" t="s">
        <v>819</v>
      </c>
      <c r="E26" s="150">
        <v>-396.32</v>
      </c>
      <c r="F26" s="88" t="s">
        <v>821</v>
      </c>
      <c r="G26" s="150" t="s">
        <v>819</v>
      </c>
      <c r="H26" s="151">
        <f t="shared" si="1"/>
        <v>293.86</v>
      </c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 hidden="1">
      <c r="A27" s="149">
        <v>44447.0</v>
      </c>
      <c r="B27" s="150" t="s">
        <v>1597</v>
      </c>
      <c r="C27" s="150" t="s">
        <v>1575</v>
      </c>
      <c r="D27" s="150" t="s">
        <v>1576</v>
      </c>
      <c r="E27" s="150">
        <v>811.12</v>
      </c>
      <c r="F27" s="150" t="s">
        <v>823</v>
      </c>
      <c r="G27" s="150" t="s">
        <v>819</v>
      </c>
      <c r="H27" s="151">
        <f t="shared" si="1"/>
        <v>1104.98</v>
      </c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 hidden="1">
      <c r="A28" s="149">
        <v>44447.0</v>
      </c>
      <c r="B28" s="150" t="s">
        <v>1598</v>
      </c>
      <c r="C28" s="150" t="s">
        <v>1575</v>
      </c>
      <c r="D28" s="150" t="s">
        <v>1576</v>
      </c>
      <c r="E28" s="150">
        <v>535.6</v>
      </c>
      <c r="F28" s="150" t="s">
        <v>823</v>
      </c>
      <c r="G28" s="150" t="s">
        <v>819</v>
      </c>
      <c r="H28" s="151">
        <f t="shared" si="1"/>
        <v>1640.58</v>
      </c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 hidden="1">
      <c r="A29" s="149">
        <v>44447.0</v>
      </c>
      <c r="B29" s="150" t="s">
        <v>1599</v>
      </c>
      <c r="C29" s="150" t="s">
        <v>1579</v>
      </c>
      <c r="D29" s="150" t="s">
        <v>819</v>
      </c>
      <c r="E29" s="150">
        <v>-433.6</v>
      </c>
      <c r="F29" s="150" t="s">
        <v>823</v>
      </c>
      <c r="G29" s="150" t="s">
        <v>819</v>
      </c>
      <c r="H29" s="151">
        <f t="shared" si="1"/>
        <v>1206.98</v>
      </c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 hidden="1">
      <c r="A30" s="149">
        <v>44447.0</v>
      </c>
      <c r="B30" s="150" t="s">
        <v>15</v>
      </c>
      <c r="C30" s="150" t="s">
        <v>16</v>
      </c>
      <c r="D30" s="150" t="s">
        <v>819</v>
      </c>
      <c r="E30" s="150">
        <v>-432.97</v>
      </c>
      <c r="F30" s="150" t="s">
        <v>823</v>
      </c>
      <c r="G30" s="150" t="s">
        <v>819</v>
      </c>
      <c r="H30" s="151">
        <f t="shared" si="1"/>
        <v>774.01</v>
      </c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 hidden="1">
      <c r="A31" s="149">
        <v>44447.0</v>
      </c>
      <c r="B31" s="150" t="s">
        <v>1600</v>
      </c>
      <c r="C31" s="150" t="s">
        <v>40</v>
      </c>
      <c r="D31" s="150" t="s">
        <v>26</v>
      </c>
      <c r="E31" s="150">
        <v>-185.05</v>
      </c>
      <c r="F31" s="150" t="s">
        <v>823</v>
      </c>
      <c r="G31" s="150" t="s">
        <v>819</v>
      </c>
      <c r="H31" s="151">
        <f t="shared" si="1"/>
        <v>588.96</v>
      </c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 hidden="1">
      <c r="A32" s="149">
        <v>44447.0</v>
      </c>
      <c r="B32" s="150" t="s">
        <v>1601</v>
      </c>
      <c r="C32" s="150" t="s">
        <v>1602</v>
      </c>
      <c r="D32" s="150" t="s">
        <v>26</v>
      </c>
      <c r="E32" s="150">
        <v>-185.05</v>
      </c>
      <c r="F32" s="150" t="s">
        <v>823</v>
      </c>
      <c r="G32" s="150" t="s">
        <v>819</v>
      </c>
      <c r="H32" s="151">
        <f t="shared" si="1"/>
        <v>403.91</v>
      </c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 hidden="1">
      <c r="A33" s="149">
        <v>44449.0</v>
      </c>
      <c r="B33" s="150" t="s">
        <v>1581</v>
      </c>
      <c r="C33" s="150" t="s">
        <v>73</v>
      </c>
      <c r="D33" s="150" t="s">
        <v>26</v>
      </c>
      <c r="E33" s="150">
        <v>221.0</v>
      </c>
      <c r="F33" s="150" t="s">
        <v>823</v>
      </c>
      <c r="G33" s="150" t="s">
        <v>819</v>
      </c>
      <c r="H33" s="151">
        <f t="shared" si="1"/>
        <v>624.91</v>
      </c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 hidden="1">
      <c r="A34" s="149">
        <v>44450.0</v>
      </c>
      <c r="B34" s="150" t="s">
        <v>1603</v>
      </c>
      <c r="C34" s="150" t="s">
        <v>1579</v>
      </c>
      <c r="D34" s="150" t="s">
        <v>819</v>
      </c>
      <c r="E34" s="150">
        <v>-220.99</v>
      </c>
      <c r="F34" s="150" t="s">
        <v>823</v>
      </c>
      <c r="G34" s="150" t="s">
        <v>819</v>
      </c>
      <c r="H34" s="151">
        <f t="shared" si="1"/>
        <v>403.92</v>
      </c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 hidden="1">
      <c r="A35" s="149">
        <v>44452.0</v>
      </c>
      <c r="B35" s="150" t="s">
        <v>846</v>
      </c>
      <c r="C35" s="150" t="s">
        <v>78</v>
      </c>
      <c r="D35" s="150" t="s">
        <v>28</v>
      </c>
      <c r="E35" s="150">
        <v>-23.93</v>
      </c>
      <c r="F35" s="150" t="s">
        <v>823</v>
      </c>
      <c r="G35" s="150" t="s">
        <v>819</v>
      </c>
      <c r="H35" s="151">
        <f t="shared" si="1"/>
        <v>379.99</v>
      </c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 hidden="1">
      <c r="A36" s="108">
        <v>44452.0</v>
      </c>
      <c r="B36" s="150" t="s">
        <v>15</v>
      </c>
      <c r="C36" s="150" t="s">
        <v>51</v>
      </c>
      <c r="D36" s="150" t="s">
        <v>819</v>
      </c>
      <c r="E36" s="150">
        <v>-87.42</v>
      </c>
      <c r="F36" s="150" t="s">
        <v>824</v>
      </c>
      <c r="G36" s="150" t="s">
        <v>819</v>
      </c>
      <c r="H36" s="151">
        <f t="shared" si="1"/>
        <v>292.57</v>
      </c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 hidden="1">
      <c r="A37" s="149">
        <v>44453.0</v>
      </c>
      <c r="B37" s="150" t="s">
        <v>1604</v>
      </c>
      <c r="C37" s="150" t="s">
        <v>40</v>
      </c>
      <c r="D37" s="150" t="s">
        <v>41</v>
      </c>
      <c r="E37" s="150">
        <v>-150.17</v>
      </c>
      <c r="F37" s="150" t="s">
        <v>823</v>
      </c>
      <c r="G37" s="150" t="s">
        <v>819</v>
      </c>
      <c r="H37" s="151">
        <f t="shared" si="1"/>
        <v>142.4</v>
      </c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</row>
    <row r="38" hidden="1">
      <c r="A38" s="149">
        <v>44453.0</v>
      </c>
      <c r="B38" s="150" t="s">
        <v>24</v>
      </c>
      <c r="C38" s="150" t="s">
        <v>40</v>
      </c>
      <c r="D38" s="150" t="s">
        <v>26</v>
      </c>
      <c r="E38" s="150">
        <v>-86.0</v>
      </c>
      <c r="F38" s="150" t="s">
        <v>823</v>
      </c>
      <c r="G38" s="150" t="s">
        <v>819</v>
      </c>
      <c r="H38" s="151">
        <f t="shared" si="1"/>
        <v>56.4</v>
      </c>
      <c r="I38" s="19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</row>
    <row r="39" hidden="1">
      <c r="A39" s="149">
        <v>44453.0</v>
      </c>
      <c r="B39" s="150" t="s">
        <v>1605</v>
      </c>
      <c r="C39" s="150" t="s">
        <v>19</v>
      </c>
      <c r="D39" s="150" t="s">
        <v>28</v>
      </c>
      <c r="E39" s="150">
        <v>-7.64</v>
      </c>
      <c r="F39" s="150" t="s">
        <v>823</v>
      </c>
      <c r="G39" s="150" t="s">
        <v>819</v>
      </c>
      <c r="H39" s="151">
        <f t="shared" si="1"/>
        <v>48.76</v>
      </c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</row>
    <row r="40" hidden="1">
      <c r="A40" s="149">
        <v>44454.0</v>
      </c>
      <c r="B40" s="150" t="s">
        <v>140</v>
      </c>
      <c r="C40" s="150" t="s">
        <v>13</v>
      </c>
      <c r="D40" s="150" t="s">
        <v>28</v>
      </c>
      <c r="E40" s="150">
        <v>-4.08</v>
      </c>
      <c r="F40" s="150" t="s">
        <v>823</v>
      </c>
      <c r="G40" s="150" t="s">
        <v>819</v>
      </c>
      <c r="H40" s="151">
        <f t="shared" si="1"/>
        <v>44.68</v>
      </c>
      <c r="J40" s="19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</row>
    <row r="41" hidden="1">
      <c r="A41" s="149">
        <v>44456.0</v>
      </c>
      <c r="B41" s="150" t="s">
        <v>834</v>
      </c>
      <c r="C41" s="150" t="s">
        <v>19</v>
      </c>
      <c r="D41" s="150" t="s">
        <v>28</v>
      </c>
      <c r="E41" s="150">
        <v>-7.75</v>
      </c>
      <c r="F41" s="150" t="s">
        <v>823</v>
      </c>
      <c r="G41" s="150" t="s">
        <v>819</v>
      </c>
      <c r="H41" s="151">
        <f t="shared" si="1"/>
        <v>36.93</v>
      </c>
      <c r="J41" s="19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</row>
    <row r="42" hidden="1">
      <c r="A42" s="149">
        <v>44457.0</v>
      </c>
      <c r="B42" s="150" t="s">
        <v>849</v>
      </c>
      <c r="C42" s="150" t="s">
        <v>13</v>
      </c>
      <c r="D42" s="150" t="s">
        <v>28</v>
      </c>
      <c r="E42" s="150">
        <v>-15.0</v>
      </c>
      <c r="F42" s="150" t="s">
        <v>823</v>
      </c>
      <c r="G42" s="150" t="s">
        <v>819</v>
      </c>
      <c r="H42" s="151">
        <f t="shared" si="1"/>
        <v>21.93</v>
      </c>
      <c r="J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</row>
    <row r="43" hidden="1">
      <c r="A43" s="149">
        <v>44459.0</v>
      </c>
      <c r="B43" s="150" t="s">
        <v>1606</v>
      </c>
      <c r="C43" s="150" t="s">
        <v>13</v>
      </c>
      <c r="D43" s="150" t="s">
        <v>28</v>
      </c>
      <c r="E43" s="150">
        <v>-5.0</v>
      </c>
      <c r="F43" s="150" t="s">
        <v>823</v>
      </c>
      <c r="G43" s="150" t="s">
        <v>819</v>
      </c>
      <c r="H43" s="151">
        <f t="shared" si="1"/>
        <v>16.93</v>
      </c>
      <c r="I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</row>
    <row r="44" hidden="1">
      <c r="A44" s="149">
        <v>44462.0</v>
      </c>
      <c r="B44" s="150" t="s">
        <v>1607</v>
      </c>
      <c r="C44" s="150" t="s">
        <v>13</v>
      </c>
      <c r="D44" s="150" t="s">
        <v>28</v>
      </c>
      <c r="E44" s="150">
        <v>-2.0</v>
      </c>
      <c r="F44" s="150" t="s">
        <v>823</v>
      </c>
      <c r="G44" s="150" t="s">
        <v>819</v>
      </c>
      <c r="H44" s="151">
        <f t="shared" si="1"/>
        <v>14.93</v>
      </c>
      <c r="I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 hidden="1">
      <c r="A45" s="149">
        <v>44463.0</v>
      </c>
      <c r="B45" s="150" t="s">
        <v>834</v>
      </c>
      <c r="C45" s="150" t="s">
        <v>19</v>
      </c>
      <c r="D45" s="150" t="s">
        <v>28</v>
      </c>
      <c r="E45" s="150">
        <v>-6.96</v>
      </c>
      <c r="F45" s="150" t="s">
        <v>823</v>
      </c>
      <c r="G45" s="150" t="s">
        <v>819</v>
      </c>
      <c r="H45" s="151">
        <f t="shared" si="1"/>
        <v>7.97</v>
      </c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 ht="15.75" hidden="1" customHeight="1">
      <c r="A46" s="149">
        <v>44475.0</v>
      </c>
      <c r="B46" s="150" t="s">
        <v>1608</v>
      </c>
      <c r="C46" s="150" t="s">
        <v>1575</v>
      </c>
      <c r="D46" s="150" t="s">
        <v>1576</v>
      </c>
      <c r="E46" s="150">
        <v>1644.1</v>
      </c>
      <c r="F46" s="150" t="s">
        <v>824</v>
      </c>
      <c r="G46" s="150" t="s">
        <v>819</v>
      </c>
      <c r="H46" s="151">
        <f t="shared" si="1"/>
        <v>1652.07</v>
      </c>
      <c r="I46" s="20"/>
      <c r="J46" s="20"/>
      <c r="K46" s="20"/>
      <c r="L46" s="20"/>
      <c r="M46" s="152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</row>
    <row r="47" hidden="1">
      <c r="A47" s="149">
        <v>44475.0</v>
      </c>
      <c r="B47" s="150" t="s">
        <v>1609</v>
      </c>
      <c r="C47" s="150" t="s">
        <v>1579</v>
      </c>
      <c r="D47" s="150" t="s">
        <v>819</v>
      </c>
      <c r="E47" s="150">
        <v>-432.3</v>
      </c>
      <c r="F47" s="150" t="s">
        <v>824</v>
      </c>
      <c r="G47" s="150" t="s">
        <v>819</v>
      </c>
      <c r="H47" s="151">
        <f t="shared" si="1"/>
        <v>1219.77</v>
      </c>
      <c r="I47" s="20"/>
      <c r="J47" s="20"/>
      <c r="K47" s="20"/>
      <c r="L47" s="20"/>
      <c r="M47" s="152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</row>
    <row r="48" hidden="1">
      <c r="A48" s="149">
        <v>44475.0</v>
      </c>
      <c r="B48" s="150" t="s">
        <v>24</v>
      </c>
      <c r="C48" s="150" t="s">
        <v>40</v>
      </c>
      <c r="D48" s="150" t="s">
        <v>26</v>
      </c>
      <c r="E48" s="150">
        <v>-386.0</v>
      </c>
      <c r="F48" s="150" t="s">
        <v>824</v>
      </c>
      <c r="G48" s="150" t="s">
        <v>819</v>
      </c>
      <c r="H48" s="151">
        <f t="shared" si="1"/>
        <v>833.77</v>
      </c>
      <c r="I48" s="20"/>
      <c r="J48" s="20"/>
      <c r="K48" s="20"/>
      <c r="L48" s="20"/>
      <c r="M48" s="152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</row>
    <row r="49" hidden="1">
      <c r="A49" s="149">
        <v>44475.0</v>
      </c>
      <c r="B49" s="150" t="s">
        <v>15</v>
      </c>
      <c r="C49" s="150" t="s">
        <v>51</v>
      </c>
      <c r="D49" s="150" t="s">
        <v>819</v>
      </c>
      <c r="E49" s="150">
        <v>-76.97</v>
      </c>
      <c r="F49" s="150" t="s">
        <v>824</v>
      </c>
      <c r="G49" s="150" t="s">
        <v>819</v>
      </c>
      <c r="H49" s="151">
        <f t="shared" si="1"/>
        <v>756.8</v>
      </c>
      <c r="I49" s="20"/>
      <c r="J49" s="20"/>
      <c r="K49" s="20"/>
      <c r="L49" s="20"/>
      <c r="M49" s="152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</row>
    <row r="50" hidden="1">
      <c r="A50" s="149">
        <v>44476.0</v>
      </c>
      <c r="B50" s="150" t="s">
        <v>1610</v>
      </c>
      <c r="C50" s="150" t="s">
        <v>19</v>
      </c>
      <c r="D50" s="150" t="s">
        <v>28</v>
      </c>
      <c r="E50" s="150">
        <v>-42.51</v>
      </c>
      <c r="F50" s="150" t="s">
        <v>824</v>
      </c>
      <c r="G50" s="150" t="s">
        <v>819</v>
      </c>
      <c r="H50" s="151">
        <f t="shared" si="1"/>
        <v>714.29</v>
      </c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</row>
    <row r="51" hidden="1">
      <c r="A51" s="149">
        <v>44476.0</v>
      </c>
      <c r="B51" s="150" t="s">
        <v>1611</v>
      </c>
      <c r="C51" s="150" t="s">
        <v>40</v>
      </c>
      <c r="D51" s="150" t="s">
        <v>26</v>
      </c>
      <c r="E51" s="150">
        <v>-129.0</v>
      </c>
      <c r="F51" s="150" t="s">
        <v>824</v>
      </c>
      <c r="G51" s="150" t="s">
        <v>819</v>
      </c>
      <c r="H51" s="151">
        <f t="shared" si="1"/>
        <v>585.29</v>
      </c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</row>
    <row r="52" hidden="1">
      <c r="A52" s="149">
        <v>44476.0</v>
      </c>
      <c r="B52" s="150" t="s">
        <v>1612</v>
      </c>
      <c r="C52" s="150" t="s">
        <v>1602</v>
      </c>
      <c r="D52" s="150" t="s">
        <v>26</v>
      </c>
      <c r="E52" s="150">
        <v>-210.26</v>
      </c>
      <c r="F52" s="150" t="s">
        <v>824</v>
      </c>
      <c r="G52" s="150" t="s">
        <v>819</v>
      </c>
      <c r="H52" s="151">
        <f t="shared" si="1"/>
        <v>375.03</v>
      </c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</row>
    <row r="53" hidden="1">
      <c r="A53" s="149">
        <v>44476.0</v>
      </c>
      <c r="B53" s="150" t="s">
        <v>1581</v>
      </c>
      <c r="C53" s="150" t="s">
        <v>73</v>
      </c>
      <c r="D53" s="150" t="s">
        <v>26</v>
      </c>
      <c r="E53" s="150">
        <v>210.26</v>
      </c>
      <c r="F53" s="150" t="s">
        <v>824</v>
      </c>
      <c r="G53" s="150" t="s">
        <v>819</v>
      </c>
      <c r="H53" s="151">
        <f t="shared" si="1"/>
        <v>585.29</v>
      </c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</row>
    <row r="54" hidden="1">
      <c r="A54" s="149">
        <v>44476.0</v>
      </c>
      <c r="B54" s="150" t="s">
        <v>1613</v>
      </c>
      <c r="C54" s="150" t="s">
        <v>1579</v>
      </c>
      <c r="D54" s="150" t="s">
        <v>819</v>
      </c>
      <c r="E54" s="150">
        <v>-210.26</v>
      </c>
      <c r="F54" s="150" t="s">
        <v>824</v>
      </c>
      <c r="G54" s="150" t="s">
        <v>819</v>
      </c>
      <c r="H54" s="151">
        <f t="shared" si="1"/>
        <v>375.03</v>
      </c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</row>
    <row r="55" hidden="1">
      <c r="A55" s="149">
        <v>44476.0</v>
      </c>
      <c r="B55" s="150" t="s">
        <v>15</v>
      </c>
      <c r="C55" s="150" t="s">
        <v>51</v>
      </c>
      <c r="D55" s="150" t="s">
        <v>819</v>
      </c>
      <c r="E55" s="150">
        <v>-64.68</v>
      </c>
      <c r="F55" s="150" t="s">
        <v>824</v>
      </c>
      <c r="G55" s="150" t="s">
        <v>819</v>
      </c>
      <c r="H55" s="151">
        <f t="shared" si="1"/>
        <v>310.35</v>
      </c>
      <c r="I55" s="20"/>
      <c r="J55" s="153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</row>
    <row r="56" hidden="1">
      <c r="A56" s="149">
        <v>44476.0</v>
      </c>
      <c r="B56" s="150" t="s">
        <v>15</v>
      </c>
      <c r="C56" s="150" t="s">
        <v>51</v>
      </c>
      <c r="D56" s="150" t="s">
        <v>819</v>
      </c>
      <c r="E56" s="150">
        <v>-61.08</v>
      </c>
      <c r="F56" s="150" t="s">
        <v>824</v>
      </c>
      <c r="G56" s="150" t="s">
        <v>819</v>
      </c>
      <c r="H56" s="151">
        <f t="shared" si="1"/>
        <v>249.27</v>
      </c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</row>
    <row r="57" hidden="1">
      <c r="A57" s="149">
        <v>44476.0</v>
      </c>
      <c r="B57" s="150" t="s">
        <v>1614</v>
      </c>
      <c r="C57" s="150" t="s">
        <v>73</v>
      </c>
      <c r="D57" s="150" t="s">
        <v>26</v>
      </c>
      <c r="E57" s="150">
        <v>-150.0</v>
      </c>
      <c r="F57" s="150" t="s">
        <v>824</v>
      </c>
      <c r="G57" s="150" t="s">
        <v>819</v>
      </c>
      <c r="H57" s="151">
        <f t="shared" si="1"/>
        <v>99.27</v>
      </c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</row>
    <row r="58" hidden="1">
      <c r="A58" s="149">
        <v>44478.0</v>
      </c>
      <c r="B58" s="150" t="s">
        <v>1615</v>
      </c>
      <c r="C58" s="150" t="s">
        <v>9</v>
      </c>
      <c r="D58" s="150" t="s">
        <v>1616</v>
      </c>
      <c r="E58" s="150">
        <v>-5.5</v>
      </c>
      <c r="F58" s="150" t="s">
        <v>824</v>
      </c>
      <c r="G58" s="150" t="s">
        <v>819</v>
      </c>
      <c r="H58" s="151">
        <f t="shared" si="1"/>
        <v>93.77</v>
      </c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</row>
    <row r="59" hidden="1">
      <c r="A59" s="149">
        <v>44479.0</v>
      </c>
      <c r="B59" s="150" t="s">
        <v>1617</v>
      </c>
      <c r="C59" s="150" t="s">
        <v>73</v>
      </c>
      <c r="D59" s="150" t="s">
        <v>26</v>
      </c>
      <c r="E59" s="150">
        <v>-3.0</v>
      </c>
      <c r="F59" s="150" t="s">
        <v>824</v>
      </c>
      <c r="G59" s="150" t="s">
        <v>819</v>
      </c>
      <c r="H59" s="151">
        <f t="shared" si="1"/>
        <v>90.77</v>
      </c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</row>
    <row r="60" hidden="1">
      <c r="A60" s="149">
        <v>44482.0</v>
      </c>
      <c r="B60" s="150" t="s">
        <v>846</v>
      </c>
      <c r="C60" s="150" t="s">
        <v>78</v>
      </c>
      <c r="D60" s="150" t="s">
        <v>28</v>
      </c>
      <c r="E60" s="150">
        <v>-23.93</v>
      </c>
      <c r="F60" s="150" t="s">
        <v>824</v>
      </c>
      <c r="G60" s="150" t="s">
        <v>819</v>
      </c>
      <c r="H60" s="151">
        <f t="shared" si="1"/>
        <v>66.84</v>
      </c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</row>
    <row r="61" hidden="1">
      <c r="A61" s="149">
        <v>44482.0</v>
      </c>
      <c r="B61" s="150" t="s">
        <v>1581</v>
      </c>
      <c r="C61" s="150" t="s">
        <v>73</v>
      </c>
      <c r="D61" s="150" t="s">
        <v>26</v>
      </c>
      <c r="E61" s="150">
        <v>223.8</v>
      </c>
      <c r="F61" s="150" t="s">
        <v>824</v>
      </c>
      <c r="G61" s="150" t="s">
        <v>819</v>
      </c>
      <c r="H61" s="151">
        <f t="shared" si="1"/>
        <v>290.64</v>
      </c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</row>
    <row r="62" hidden="1">
      <c r="A62" s="149">
        <v>44482.0</v>
      </c>
      <c r="B62" s="150" t="s">
        <v>1618</v>
      </c>
      <c r="C62" s="150" t="s">
        <v>1579</v>
      </c>
      <c r="D62" s="150" t="s">
        <v>819</v>
      </c>
      <c r="E62" s="150">
        <v>-221.54</v>
      </c>
      <c r="F62" s="150" t="s">
        <v>824</v>
      </c>
      <c r="G62" s="150" t="s">
        <v>819</v>
      </c>
      <c r="H62" s="151">
        <f t="shared" si="1"/>
        <v>69.1</v>
      </c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</row>
    <row r="63" hidden="1">
      <c r="A63" s="149">
        <v>44484.0</v>
      </c>
      <c r="B63" s="150" t="s">
        <v>15</v>
      </c>
      <c r="C63" s="150" t="s">
        <v>51</v>
      </c>
      <c r="D63" s="150" t="s">
        <v>819</v>
      </c>
      <c r="E63" s="150">
        <v>-14.21</v>
      </c>
      <c r="F63" s="150" t="s">
        <v>827</v>
      </c>
      <c r="G63" s="150" t="s">
        <v>819</v>
      </c>
      <c r="H63" s="151">
        <f t="shared" si="1"/>
        <v>54.89</v>
      </c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</row>
    <row r="64" hidden="1">
      <c r="A64" s="149">
        <v>44485.0</v>
      </c>
      <c r="B64" s="150" t="s">
        <v>1619</v>
      </c>
      <c r="C64" s="150" t="s">
        <v>13</v>
      </c>
      <c r="D64" s="150" t="s">
        <v>28</v>
      </c>
      <c r="E64" s="150">
        <v>-16.0</v>
      </c>
      <c r="F64" s="150" t="s">
        <v>824</v>
      </c>
      <c r="G64" s="150" t="s">
        <v>819</v>
      </c>
      <c r="H64" s="151">
        <f t="shared" si="1"/>
        <v>38.89</v>
      </c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</row>
    <row r="65" hidden="1">
      <c r="A65" s="149">
        <v>44487.0</v>
      </c>
      <c r="B65" s="150" t="s">
        <v>1620</v>
      </c>
      <c r="C65" s="150" t="s">
        <v>13</v>
      </c>
      <c r="D65" s="150" t="s">
        <v>28</v>
      </c>
      <c r="E65" s="150">
        <v>-6.5</v>
      </c>
      <c r="F65" s="150" t="s">
        <v>824</v>
      </c>
      <c r="G65" s="150" t="s">
        <v>819</v>
      </c>
      <c r="H65" s="151">
        <f t="shared" si="1"/>
        <v>32.39</v>
      </c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</row>
    <row r="66" hidden="1">
      <c r="A66" s="149">
        <v>44487.0</v>
      </c>
      <c r="B66" s="150" t="s">
        <v>1617</v>
      </c>
      <c r="C66" s="150" t="s">
        <v>73</v>
      </c>
      <c r="D66" s="150" t="s">
        <v>26</v>
      </c>
      <c r="E66" s="150">
        <v>-12.66</v>
      </c>
      <c r="F66" s="150" t="s">
        <v>824</v>
      </c>
      <c r="G66" s="150" t="s">
        <v>819</v>
      </c>
      <c r="H66" s="151">
        <f t="shared" si="1"/>
        <v>19.73</v>
      </c>
      <c r="I66" s="19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</row>
    <row r="67" hidden="1">
      <c r="A67" s="149">
        <v>44500.0</v>
      </c>
      <c r="B67" s="150" t="s">
        <v>15</v>
      </c>
      <c r="C67" s="150" t="s">
        <v>51</v>
      </c>
      <c r="D67" s="150" t="s">
        <v>819</v>
      </c>
      <c r="E67" s="150">
        <v>-20.04</v>
      </c>
      <c r="F67" s="150" t="s">
        <v>827</v>
      </c>
      <c r="G67" s="150" t="s">
        <v>819</v>
      </c>
      <c r="H67" s="151">
        <f t="shared" si="1"/>
        <v>-0.31</v>
      </c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</row>
    <row r="68" hidden="1">
      <c r="A68" s="149">
        <v>44508.0</v>
      </c>
      <c r="B68" s="150" t="s">
        <v>1621</v>
      </c>
      <c r="C68" s="150" t="s">
        <v>1575</v>
      </c>
      <c r="D68" s="150" t="s">
        <v>1576</v>
      </c>
      <c r="E68" s="150">
        <v>1644.1</v>
      </c>
      <c r="F68" s="150" t="s">
        <v>827</v>
      </c>
      <c r="G68" s="150" t="s">
        <v>819</v>
      </c>
      <c r="H68" s="151">
        <f t="shared" si="1"/>
        <v>1643.79</v>
      </c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</row>
    <row r="69" hidden="1">
      <c r="A69" s="149">
        <v>44508.0</v>
      </c>
      <c r="B69" s="150" t="s">
        <v>15</v>
      </c>
      <c r="C69" s="150" t="s">
        <v>16</v>
      </c>
      <c r="D69" s="150" t="s">
        <v>819</v>
      </c>
      <c r="E69" s="150">
        <v>-160.57</v>
      </c>
      <c r="F69" s="150" t="s">
        <v>827</v>
      </c>
      <c r="G69" s="150" t="s">
        <v>819</v>
      </c>
      <c r="H69" s="151">
        <f t="shared" si="1"/>
        <v>1483.22</v>
      </c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</row>
    <row r="70" hidden="1">
      <c r="A70" s="149">
        <v>44508.0</v>
      </c>
      <c r="B70" s="150" t="s">
        <v>24</v>
      </c>
      <c r="C70" s="150" t="s">
        <v>40</v>
      </c>
      <c r="D70" s="150" t="s">
        <v>26</v>
      </c>
      <c r="E70" s="150">
        <v>-650.0</v>
      </c>
      <c r="F70" s="150" t="s">
        <v>827</v>
      </c>
      <c r="G70" s="150" t="s">
        <v>819</v>
      </c>
      <c r="H70" s="151">
        <f t="shared" si="1"/>
        <v>833.22</v>
      </c>
      <c r="I70" s="19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</row>
    <row r="71" hidden="1">
      <c r="A71" s="149">
        <v>44508.0</v>
      </c>
      <c r="B71" s="150" t="s">
        <v>1611</v>
      </c>
      <c r="C71" s="150" t="s">
        <v>40</v>
      </c>
      <c r="D71" s="150" t="s">
        <v>26</v>
      </c>
      <c r="E71" s="150">
        <v>-122.0</v>
      </c>
      <c r="F71" s="150" t="s">
        <v>827</v>
      </c>
      <c r="G71" s="150" t="s">
        <v>819</v>
      </c>
      <c r="H71" s="151">
        <f t="shared" si="1"/>
        <v>711.22</v>
      </c>
      <c r="I71" s="19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</row>
    <row r="72" hidden="1">
      <c r="A72" s="149">
        <v>44509.0</v>
      </c>
      <c r="B72" s="150" t="s">
        <v>1617</v>
      </c>
      <c r="C72" s="150" t="s">
        <v>73</v>
      </c>
      <c r="D72" s="150" t="s">
        <v>26</v>
      </c>
      <c r="E72" s="150">
        <v>50.0</v>
      </c>
      <c r="F72" s="150" t="s">
        <v>827</v>
      </c>
      <c r="G72" s="150" t="s">
        <v>819</v>
      </c>
      <c r="H72" s="151">
        <f t="shared" si="1"/>
        <v>761.22</v>
      </c>
      <c r="I72" s="19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</row>
    <row r="73" hidden="1">
      <c r="A73" s="149">
        <v>44509.0</v>
      </c>
      <c r="B73" s="150" t="s">
        <v>1614</v>
      </c>
      <c r="C73" s="150" t="s">
        <v>73</v>
      </c>
      <c r="D73" s="150" t="s">
        <v>26</v>
      </c>
      <c r="E73" s="150">
        <v>150.0</v>
      </c>
      <c r="F73" s="150" t="s">
        <v>827</v>
      </c>
      <c r="G73" s="150" t="s">
        <v>819</v>
      </c>
      <c r="H73" s="151">
        <f t="shared" si="1"/>
        <v>911.22</v>
      </c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</row>
    <row r="74" hidden="1">
      <c r="A74" s="149">
        <v>44511.0</v>
      </c>
      <c r="B74" s="150" t="s">
        <v>1622</v>
      </c>
      <c r="C74" s="150" t="s">
        <v>50</v>
      </c>
      <c r="D74" s="150" t="s">
        <v>28</v>
      </c>
      <c r="E74" s="150">
        <v>-524.55</v>
      </c>
      <c r="F74" s="150" t="s">
        <v>827</v>
      </c>
      <c r="G74" s="150" t="s">
        <v>819</v>
      </c>
      <c r="H74" s="151">
        <f t="shared" si="1"/>
        <v>386.67</v>
      </c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</row>
    <row r="75" hidden="1">
      <c r="A75" s="149">
        <v>44513.0</v>
      </c>
      <c r="B75" s="150" t="s">
        <v>1623</v>
      </c>
      <c r="C75" s="150" t="s">
        <v>50</v>
      </c>
      <c r="D75" s="150" t="s">
        <v>28</v>
      </c>
      <c r="E75" s="150">
        <v>-335.0</v>
      </c>
      <c r="F75" s="150" t="s">
        <v>827</v>
      </c>
      <c r="G75" s="150" t="s">
        <v>819</v>
      </c>
      <c r="H75" s="151">
        <f t="shared" si="1"/>
        <v>51.67</v>
      </c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</row>
    <row r="76" hidden="1">
      <c r="A76" s="149">
        <v>44514.0</v>
      </c>
      <c r="B76" s="150" t="s">
        <v>846</v>
      </c>
      <c r="C76" s="150" t="s">
        <v>78</v>
      </c>
      <c r="D76" s="150" t="s">
        <v>28</v>
      </c>
      <c r="E76" s="150">
        <v>-23.93</v>
      </c>
      <c r="F76" s="150" t="s">
        <v>827</v>
      </c>
      <c r="G76" s="150" t="s">
        <v>819</v>
      </c>
      <c r="H76" s="151">
        <f t="shared" si="1"/>
        <v>27.74</v>
      </c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</row>
    <row r="77" hidden="1">
      <c r="A77" s="149">
        <v>44517.0</v>
      </c>
      <c r="B77" s="150" t="s">
        <v>15</v>
      </c>
      <c r="C77" s="150" t="s">
        <v>51</v>
      </c>
      <c r="D77" s="150" t="s">
        <v>819</v>
      </c>
      <c r="E77" s="150">
        <v>-27.0</v>
      </c>
      <c r="F77" s="150" t="s">
        <v>829</v>
      </c>
      <c r="G77" s="150" t="s">
        <v>819</v>
      </c>
      <c r="H77" s="151">
        <f t="shared" si="1"/>
        <v>0.74</v>
      </c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</row>
    <row r="78" hidden="1">
      <c r="A78" s="149">
        <v>44517.0</v>
      </c>
      <c r="B78" s="150" t="s">
        <v>1624</v>
      </c>
      <c r="C78" s="150" t="s">
        <v>1625</v>
      </c>
      <c r="D78" s="150" t="s">
        <v>819</v>
      </c>
      <c r="E78" s="150">
        <v>-1.19</v>
      </c>
      <c r="F78" s="150" t="s">
        <v>827</v>
      </c>
      <c r="G78" s="150" t="s">
        <v>819</v>
      </c>
      <c r="H78" s="151">
        <f t="shared" si="1"/>
        <v>-0.45</v>
      </c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</row>
    <row r="79" hidden="1">
      <c r="A79" s="149">
        <v>44519.0</v>
      </c>
      <c r="B79" s="150" t="s">
        <v>1626</v>
      </c>
      <c r="C79" s="150" t="s">
        <v>1575</v>
      </c>
      <c r="D79" s="150" t="s">
        <v>1576</v>
      </c>
      <c r="E79" s="150">
        <v>150.0</v>
      </c>
      <c r="F79" s="150" t="s">
        <v>827</v>
      </c>
      <c r="G79" s="150" t="s">
        <v>819</v>
      </c>
      <c r="H79" s="151">
        <f t="shared" si="1"/>
        <v>149.55</v>
      </c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</row>
    <row r="80" hidden="1">
      <c r="A80" s="149">
        <v>44519.0</v>
      </c>
      <c r="B80" s="150" t="s">
        <v>1627</v>
      </c>
      <c r="C80" s="150" t="s">
        <v>13</v>
      </c>
      <c r="D80" s="150" t="s">
        <v>1628</v>
      </c>
      <c r="E80" s="150">
        <v>-10.0</v>
      </c>
      <c r="F80" s="150" t="s">
        <v>827</v>
      </c>
      <c r="G80" s="150" t="s">
        <v>819</v>
      </c>
      <c r="H80" s="151">
        <f t="shared" si="1"/>
        <v>139.55</v>
      </c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</row>
    <row r="81" hidden="1">
      <c r="A81" s="149">
        <v>44519.0</v>
      </c>
      <c r="B81" s="150" t="s">
        <v>24</v>
      </c>
      <c r="C81" s="150" t="s">
        <v>40</v>
      </c>
      <c r="D81" s="150" t="s">
        <v>26</v>
      </c>
      <c r="E81" s="150">
        <v>-76.0</v>
      </c>
      <c r="F81" s="150" t="s">
        <v>827</v>
      </c>
      <c r="G81" s="150" t="s">
        <v>819</v>
      </c>
      <c r="H81" s="151">
        <f t="shared" si="1"/>
        <v>63.55</v>
      </c>
      <c r="I81" s="19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</row>
    <row r="82" hidden="1">
      <c r="A82" s="149">
        <v>44521.0</v>
      </c>
      <c r="B82" s="150" t="s">
        <v>35</v>
      </c>
      <c r="C82" s="150" t="s">
        <v>19</v>
      </c>
      <c r="D82" s="150" t="s">
        <v>28</v>
      </c>
      <c r="E82" s="150">
        <v>-16.99</v>
      </c>
      <c r="F82" s="150" t="s">
        <v>827</v>
      </c>
      <c r="G82" s="150" t="s">
        <v>819</v>
      </c>
      <c r="H82" s="151">
        <f t="shared" si="1"/>
        <v>46.56</v>
      </c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</row>
    <row r="83" hidden="1">
      <c r="A83" s="149">
        <v>44522.0</v>
      </c>
      <c r="B83" s="150" t="s">
        <v>1629</v>
      </c>
      <c r="C83" s="150" t="s">
        <v>1625</v>
      </c>
      <c r="D83" s="150" t="s">
        <v>819</v>
      </c>
      <c r="E83" s="150">
        <v>-0.02</v>
      </c>
      <c r="F83" s="150" t="s">
        <v>827</v>
      </c>
      <c r="G83" s="150" t="s">
        <v>819</v>
      </c>
      <c r="H83" s="151">
        <f t="shared" si="1"/>
        <v>46.54</v>
      </c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</row>
    <row r="84" hidden="1">
      <c r="A84" s="149">
        <v>44522.0</v>
      </c>
      <c r="B84" s="150" t="s">
        <v>1629</v>
      </c>
      <c r="C84" s="150" t="s">
        <v>1625</v>
      </c>
      <c r="D84" s="150" t="s">
        <v>819</v>
      </c>
      <c r="E84" s="150">
        <v>-7.0</v>
      </c>
      <c r="F84" s="150" t="s">
        <v>827</v>
      </c>
      <c r="G84" s="150" t="s">
        <v>819</v>
      </c>
      <c r="H84" s="151">
        <f t="shared" si="1"/>
        <v>39.54</v>
      </c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</row>
    <row r="85" hidden="1">
      <c r="A85" s="149">
        <v>44524.0</v>
      </c>
      <c r="B85" s="150" t="s">
        <v>15</v>
      </c>
      <c r="C85" s="150" t="s">
        <v>51</v>
      </c>
      <c r="D85" s="150" t="s">
        <v>819</v>
      </c>
      <c r="E85" s="150">
        <v>-23.0</v>
      </c>
      <c r="F85" s="150" t="s">
        <v>829</v>
      </c>
      <c r="G85" s="150" t="s">
        <v>819</v>
      </c>
      <c r="H85" s="151">
        <f t="shared" si="1"/>
        <v>16.54</v>
      </c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</row>
    <row r="86" hidden="1">
      <c r="A86" s="56">
        <v>44526.0</v>
      </c>
      <c r="B86" s="88" t="s">
        <v>1630</v>
      </c>
      <c r="C86" s="150" t="s">
        <v>1575</v>
      </c>
      <c r="D86" s="88" t="s">
        <v>1576</v>
      </c>
      <c r="E86" s="88">
        <v>1644.1</v>
      </c>
      <c r="F86" s="88" t="s">
        <v>829</v>
      </c>
      <c r="G86" s="88" t="s">
        <v>819</v>
      </c>
      <c r="H86" s="151">
        <f t="shared" si="1"/>
        <v>1660.64</v>
      </c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</row>
    <row r="87" hidden="1">
      <c r="A87" s="149">
        <v>44526.0</v>
      </c>
      <c r="B87" s="150" t="s">
        <v>15</v>
      </c>
      <c r="C87" s="150" t="s">
        <v>51</v>
      </c>
      <c r="D87" s="150" t="s">
        <v>819</v>
      </c>
      <c r="E87" s="150">
        <v>-263.5</v>
      </c>
      <c r="F87" s="150" t="s">
        <v>829</v>
      </c>
      <c r="G87" s="150" t="s">
        <v>819</v>
      </c>
      <c r="H87" s="151">
        <f t="shared" si="1"/>
        <v>1397.14</v>
      </c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</row>
    <row r="88" hidden="1">
      <c r="A88" s="149">
        <v>44526.0</v>
      </c>
      <c r="B88" s="150" t="s">
        <v>15</v>
      </c>
      <c r="C88" s="150" t="s">
        <v>51</v>
      </c>
      <c r="D88" s="150" t="s">
        <v>819</v>
      </c>
      <c r="E88" s="150">
        <v>-93.91</v>
      </c>
      <c r="F88" s="150" t="s">
        <v>829</v>
      </c>
      <c r="G88" s="150" t="s">
        <v>819</v>
      </c>
      <c r="H88" s="151">
        <f t="shared" si="1"/>
        <v>1303.23</v>
      </c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</row>
    <row r="89" hidden="1">
      <c r="A89" s="149">
        <v>44526.0</v>
      </c>
      <c r="B89" s="150" t="s">
        <v>15</v>
      </c>
      <c r="C89" s="150" t="s">
        <v>51</v>
      </c>
      <c r="D89" s="150" t="s">
        <v>819</v>
      </c>
      <c r="E89" s="150">
        <v>-178.79</v>
      </c>
      <c r="F89" s="150" t="s">
        <v>829</v>
      </c>
      <c r="G89" s="150" t="s">
        <v>819</v>
      </c>
      <c r="H89" s="151">
        <f t="shared" si="1"/>
        <v>1124.44</v>
      </c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</row>
    <row r="90" hidden="1">
      <c r="A90" s="149">
        <v>44526.0</v>
      </c>
      <c r="B90" s="150" t="s">
        <v>15</v>
      </c>
      <c r="C90" s="150" t="s">
        <v>51</v>
      </c>
      <c r="D90" s="150" t="s">
        <v>1631</v>
      </c>
      <c r="E90" s="150">
        <v>-95.26</v>
      </c>
      <c r="F90" s="150" t="s">
        <v>829</v>
      </c>
      <c r="G90" s="150" t="s">
        <v>1631</v>
      </c>
      <c r="H90" s="151">
        <f t="shared" si="1"/>
        <v>1029.18</v>
      </c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</row>
    <row r="91" hidden="1">
      <c r="A91" s="149">
        <v>44526.0</v>
      </c>
      <c r="B91" s="150" t="s">
        <v>1632</v>
      </c>
      <c r="C91" s="150" t="s">
        <v>73</v>
      </c>
      <c r="D91" s="150" t="s">
        <v>1576</v>
      </c>
      <c r="E91" s="150">
        <v>17.0</v>
      </c>
      <c r="F91" s="150" t="s">
        <v>829</v>
      </c>
      <c r="G91" s="150" t="s">
        <v>819</v>
      </c>
      <c r="H91" s="151">
        <f t="shared" si="1"/>
        <v>1046.18</v>
      </c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</row>
    <row r="92" hidden="1">
      <c r="A92" s="149">
        <v>44526.0</v>
      </c>
      <c r="B92" s="150" t="s">
        <v>24</v>
      </c>
      <c r="C92" s="150" t="s">
        <v>73</v>
      </c>
      <c r="D92" s="150" t="s">
        <v>26</v>
      </c>
      <c r="E92" s="150">
        <v>-82.0</v>
      </c>
      <c r="F92" s="150" t="s">
        <v>829</v>
      </c>
      <c r="G92" s="150" t="s">
        <v>819</v>
      </c>
      <c r="H92" s="151">
        <f t="shared" si="1"/>
        <v>964.18</v>
      </c>
      <c r="I92" s="19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</row>
    <row r="93" hidden="1">
      <c r="A93" s="149">
        <v>44526.0</v>
      </c>
      <c r="B93" s="150" t="s">
        <v>1633</v>
      </c>
      <c r="C93" s="150" t="s">
        <v>494</v>
      </c>
      <c r="D93" s="150" t="s">
        <v>28</v>
      </c>
      <c r="E93" s="150">
        <v>-56.0</v>
      </c>
      <c r="F93" s="150" t="s">
        <v>829</v>
      </c>
      <c r="G93" s="150" t="s">
        <v>819</v>
      </c>
      <c r="H93" s="151">
        <f t="shared" si="1"/>
        <v>908.18</v>
      </c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</row>
    <row r="94" hidden="1">
      <c r="A94" s="149">
        <v>44527.0</v>
      </c>
      <c r="B94" s="150" t="s">
        <v>15</v>
      </c>
      <c r="C94" s="150" t="s">
        <v>51</v>
      </c>
      <c r="D94" s="150" t="s">
        <v>819</v>
      </c>
      <c r="E94" s="150">
        <v>-110.46</v>
      </c>
      <c r="F94" s="150" t="s">
        <v>829</v>
      </c>
      <c r="G94" s="150" t="s">
        <v>819</v>
      </c>
      <c r="H94" s="151">
        <f t="shared" si="1"/>
        <v>797.72</v>
      </c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</row>
    <row r="95" hidden="1">
      <c r="A95" s="149">
        <v>44527.0</v>
      </c>
      <c r="B95" s="150" t="s">
        <v>1634</v>
      </c>
      <c r="C95" s="150" t="s">
        <v>50</v>
      </c>
      <c r="D95" s="150" t="s">
        <v>28</v>
      </c>
      <c r="E95" s="150">
        <v>-326.91</v>
      </c>
      <c r="F95" s="150" t="s">
        <v>829</v>
      </c>
      <c r="G95" s="150" t="s">
        <v>819</v>
      </c>
      <c r="H95" s="151">
        <f t="shared" si="1"/>
        <v>470.81</v>
      </c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</row>
    <row r="96" hidden="1">
      <c r="A96" s="149">
        <v>44527.0</v>
      </c>
      <c r="B96" s="150" t="s">
        <v>1635</v>
      </c>
      <c r="C96" s="150" t="s">
        <v>73</v>
      </c>
      <c r="D96" s="150" t="s">
        <v>1636</v>
      </c>
      <c r="E96" s="150">
        <v>19.9</v>
      </c>
      <c r="F96" s="150" t="s">
        <v>829</v>
      </c>
      <c r="G96" s="150" t="s">
        <v>819</v>
      </c>
      <c r="H96" s="151">
        <f t="shared" si="1"/>
        <v>490.71</v>
      </c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</row>
    <row r="97" hidden="1">
      <c r="A97" s="149">
        <v>44527.0</v>
      </c>
      <c r="B97" s="150" t="s">
        <v>24</v>
      </c>
      <c r="C97" s="150" t="s">
        <v>73</v>
      </c>
      <c r="D97" s="150" t="s">
        <v>26</v>
      </c>
      <c r="E97" s="150">
        <v>-78.0</v>
      </c>
      <c r="F97" s="150" t="s">
        <v>829</v>
      </c>
      <c r="G97" s="150" t="s">
        <v>819</v>
      </c>
      <c r="H97" s="151">
        <f t="shared" si="1"/>
        <v>412.71</v>
      </c>
      <c r="I97" s="19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</row>
    <row r="98" hidden="1">
      <c r="A98" s="149">
        <v>44528.0</v>
      </c>
      <c r="B98" s="150" t="s">
        <v>15</v>
      </c>
      <c r="C98" s="150" t="s">
        <v>51</v>
      </c>
      <c r="D98" s="150" t="s">
        <v>819</v>
      </c>
      <c r="E98" s="150">
        <v>-177.83</v>
      </c>
      <c r="F98" s="150" t="s">
        <v>829</v>
      </c>
      <c r="G98" s="150" t="s">
        <v>819</v>
      </c>
      <c r="H98" s="151">
        <f t="shared" si="1"/>
        <v>234.88</v>
      </c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</row>
    <row r="99" hidden="1">
      <c r="A99" s="149">
        <v>44528.0</v>
      </c>
      <c r="B99" s="150" t="s">
        <v>15</v>
      </c>
      <c r="C99" s="150" t="s">
        <v>51</v>
      </c>
      <c r="D99" s="150" t="s">
        <v>819</v>
      </c>
      <c r="E99" s="150">
        <v>-10.2</v>
      </c>
      <c r="F99" s="150" t="s">
        <v>829</v>
      </c>
      <c r="G99" s="150" t="s">
        <v>819</v>
      </c>
      <c r="H99" s="151">
        <f t="shared" si="1"/>
        <v>224.68</v>
      </c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</row>
    <row r="100" hidden="1">
      <c r="A100" s="149">
        <v>44528.0</v>
      </c>
      <c r="B100" s="150" t="s">
        <v>15</v>
      </c>
      <c r="C100" s="150" t="s">
        <v>51</v>
      </c>
      <c r="D100" s="150" t="s">
        <v>819</v>
      </c>
      <c r="E100" s="150">
        <v>-68.34</v>
      </c>
      <c r="F100" s="150" t="s">
        <v>829</v>
      </c>
      <c r="G100" s="150" t="s">
        <v>819</v>
      </c>
      <c r="H100" s="151">
        <f t="shared" si="1"/>
        <v>156.34</v>
      </c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</row>
    <row r="101" hidden="1">
      <c r="A101" s="149">
        <v>44528.0</v>
      </c>
      <c r="B101" s="150" t="s">
        <v>48</v>
      </c>
      <c r="C101" s="150" t="s">
        <v>9</v>
      </c>
      <c r="D101" s="150" t="s">
        <v>28</v>
      </c>
      <c r="E101" s="150">
        <v>-15.0</v>
      </c>
      <c r="F101" s="150" t="s">
        <v>829</v>
      </c>
      <c r="G101" s="150" t="s">
        <v>819</v>
      </c>
      <c r="H101" s="151">
        <f t="shared" si="1"/>
        <v>141.34</v>
      </c>
      <c r="I101" s="19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</row>
    <row r="102" hidden="1">
      <c r="A102" s="149">
        <v>44528.0</v>
      </c>
      <c r="B102" s="150" t="s">
        <v>24</v>
      </c>
      <c r="C102" s="150" t="s">
        <v>73</v>
      </c>
      <c r="D102" s="150" t="s">
        <v>26</v>
      </c>
      <c r="E102" s="150">
        <v>-17.81</v>
      </c>
      <c r="F102" s="150" t="s">
        <v>829</v>
      </c>
      <c r="G102" s="150" t="s">
        <v>819</v>
      </c>
      <c r="H102" s="151">
        <f t="shared" si="1"/>
        <v>123.53</v>
      </c>
      <c r="I102" s="19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</row>
    <row r="103" hidden="1">
      <c r="A103" s="149">
        <v>44530.0</v>
      </c>
      <c r="B103" s="150" t="s">
        <v>1061</v>
      </c>
      <c r="C103" s="154" t="s">
        <v>73</v>
      </c>
      <c r="D103" s="154" t="s">
        <v>127</v>
      </c>
      <c r="E103" s="150">
        <v>19.0</v>
      </c>
      <c r="F103" s="150" t="s">
        <v>829</v>
      </c>
      <c r="G103" s="150" t="s">
        <v>819</v>
      </c>
      <c r="H103" s="151">
        <f t="shared" si="1"/>
        <v>142.53</v>
      </c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</row>
    <row r="104" hidden="1">
      <c r="A104" s="149">
        <v>44561.0</v>
      </c>
      <c r="B104" s="150" t="s">
        <v>1637</v>
      </c>
      <c r="C104" s="150" t="s">
        <v>1625</v>
      </c>
      <c r="D104" s="150" t="s">
        <v>819</v>
      </c>
      <c r="E104" s="150">
        <v>0.25</v>
      </c>
      <c r="F104" s="150" t="s">
        <v>829</v>
      </c>
      <c r="G104" s="150" t="s">
        <v>819</v>
      </c>
      <c r="H104" s="151">
        <f> SUM($E$2:$E105)</f>
        <v>157.78</v>
      </c>
      <c r="I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</row>
    <row r="105" hidden="1">
      <c r="A105" s="149">
        <v>44533.0</v>
      </c>
      <c r="B105" s="150" t="s">
        <v>24</v>
      </c>
      <c r="C105" s="150" t="s">
        <v>73</v>
      </c>
      <c r="D105" s="150" t="s">
        <v>26</v>
      </c>
      <c r="E105" s="150">
        <v>15.0</v>
      </c>
      <c r="F105" s="150" t="s">
        <v>829</v>
      </c>
      <c r="G105" s="150" t="s">
        <v>819</v>
      </c>
      <c r="H105" s="151">
        <f t="shared" ref="H105:H117" si="2"> SUM($E$2:$E105)</f>
        <v>157.78</v>
      </c>
      <c r="I105" s="19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</row>
    <row r="106" hidden="1">
      <c r="A106" s="149">
        <v>44534.0</v>
      </c>
      <c r="B106" s="150" t="s">
        <v>15</v>
      </c>
      <c r="C106" s="150" t="s">
        <v>51</v>
      </c>
      <c r="D106" s="150" t="s">
        <v>819</v>
      </c>
      <c r="E106" s="150">
        <v>-71.15</v>
      </c>
      <c r="F106" s="150" t="s">
        <v>829</v>
      </c>
      <c r="G106" s="150" t="s">
        <v>819</v>
      </c>
      <c r="H106" s="151">
        <f t="shared" si="2"/>
        <v>86.63</v>
      </c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</row>
    <row r="107" hidden="1">
      <c r="A107" s="149">
        <v>44536.0</v>
      </c>
      <c r="B107" s="150" t="s">
        <v>15</v>
      </c>
      <c r="C107" s="150" t="s">
        <v>51</v>
      </c>
      <c r="D107" s="150" t="s">
        <v>819</v>
      </c>
      <c r="E107" s="150">
        <v>-10.0</v>
      </c>
      <c r="F107" s="150" t="s">
        <v>829</v>
      </c>
      <c r="G107" s="150" t="s">
        <v>819</v>
      </c>
      <c r="H107" s="151">
        <f t="shared" si="2"/>
        <v>76.63</v>
      </c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</row>
    <row r="108" hidden="1">
      <c r="A108" s="149">
        <v>44538.0</v>
      </c>
      <c r="B108" s="150" t="s">
        <v>15</v>
      </c>
      <c r="C108" s="150" t="s">
        <v>51</v>
      </c>
      <c r="D108" s="150" t="s">
        <v>819</v>
      </c>
      <c r="E108" s="150">
        <v>-52.92</v>
      </c>
      <c r="F108" s="155" t="s">
        <v>11</v>
      </c>
      <c r="G108" s="150" t="s">
        <v>819</v>
      </c>
      <c r="H108" s="151">
        <f t="shared" si="2"/>
        <v>23.71</v>
      </c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</row>
    <row r="109" hidden="1">
      <c r="A109" s="149">
        <v>44538.0</v>
      </c>
      <c r="B109" s="156" t="s">
        <v>24</v>
      </c>
      <c r="C109" s="156" t="s">
        <v>1638</v>
      </c>
      <c r="D109" s="150" t="s">
        <v>819</v>
      </c>
      <c r="E109" s="150">
        <v>8.93</v>
      </c>
      <c r="F109" s="150" t="s">
        <v>829</v>
      </c>
      <c r="G109" s="150" t="s">
        <v>819</v>
      </c>
      <c r="H109" s="151">
        <f t="shared" si="2"/>
        <v>32.64</v>
      </c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</row>
    <row r="110" hidden="1">
      <c r="A110" s="149">
        <v>44541.0</v>
      </c>
      <c r="B110" s="150" t="s">
        <v>1639</v>
      </c>
      <c r="C110" s="150" t="s">
        <v>1575</v>
      </c>
      <c r="D110" s="150" t="s">
        <v>1576</v>
      </c>
      <c r="E110" s="150">
        <v>100.0</v>
      </c>
      <c r="F110" s="150" t="s">
        <v>829</v>
      </c>
      <c r="G110" s="150" t="s">
        <v>819</v>
      </c>
      <c r="H110" s="151">
        <f t="shared" si="2"/>
        <v>132.64</v>
      </c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</row>
    <row r="111" hidden="1">
      <c r="A111" s="149">
        <v>44543.0</v>
      </c>
      <c r="B111" s="150" t="s">
        <v>846</v>
      </c>
      <c r="C111" s="150" t="s">
        <v>78</v>
      </c>
      <c r="D111" s="150" t="s">
        <v>28</v>
      </c>
      <c r="E111" s="150">
        <v>-23.93</v>
      </c>
      <c r="F111" s="150" t="s">
        <v>829</v>
      </c>
      <c r="G111" s="150" t="s">
        <v>819</v>
      </c>
      <c r="H111" s="151">
        <f t="shared" si="2"/>
        <v>108.71</v>
      </c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</row>
    <row r="112" hidden="1">
      <c r="A112" s="149">
        <v>44545.0</v>
      </c>
      <c r="B112" s="150" t="s">
        <v>1640</v>
      </c>
      <c r="C112" s="150" t="s">
        <v>1575</v>
      </c>
      <c r="D112" s="150" t="s">
        <v>1576</v>
      </c>
      <c r="E112" s="150">
        <v>220.0</v>
      </c>
      <c r="F112" s="150" t="s">
        <v>829</v>
      </c>
      <c r="G112" s="150" t="s">
        <v>819</v>
      </c>
      <c r="H112" s="151">
        <f t="shared" si="2"/>
        <v>328.71</v>
      </c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</row>
    <row r="113" hidden="1">
      <c r="A113" s="149">
        <v>44545.0</v>
      </c>
      <c r="B113" s="150" t="s">
        <v>15</v>
      </c>
      <c r="C113" s="150" t="s">
        <v>16</v>
      </c>
      <c r="D113" s="150" t="s">
        <v>819</v>
      </c>
      <c r="E113" s="150">
        <v>-2.5</v>
      </c>
      <c r="F113" s="113" t="s">
        <v>829</v>
      </c>
      <c r="G113" s="150" t="s">
        <v>819</v>
      </c>
      <c r="H113" s="151">
        <f t="shared" si="2"/>
        <v>326.21</v>
      </c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</row>
    <row r="114" hidden="1">
      <c r="A114" s="149">
        <v>44545.0</v>
      </c>
      <c r="B114" s="150" t="s">
        <v>15</v>
      </c>
      <c r="C114" s="150" t="s">
        <v>51</v>
      </c>
      <c r="D114" s="150" t="s">
        <v>1631</v>
      </c>
      <c r="E114" s="150">
        <v>-98.45</v>
      </c>
      <c r="F114" s="157" t="s">
        <v>11</v>
      </c>
      <c r="G114" s="150" t="s">
        <v>1631</v>
      </c>
      <c r="H114" s="151">
        <f t="shared" si="2"/>
        <v>227.76</v>
      </c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</row>
    <row r="115" hidden="1">
      <c r="A115" s="149">
        <v>44545.0</v>
      </c>
      <c r="B115" s="150" t="s">
        <v>1641</v>
      </c>
      <c r="C115" s="150" t="s">
        <v>13</v>
      </c>
      <c r="D115" s="150" t="s">
        <v>28</v>
      </c>
      <c r="E115" s="150">
        <v>-25.0</v>
      </c>
      <c r="F115" s="150" t="s">
        <v>829</v>
      </c>
      <c r="G115" s="150" t="s">
        <v>819</v>
      </c>
      <c r="H115" s="151">
        <f t="shared" si="2"/>
        <v>202.76</v>
      </c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</row>
    <row r="116" hidden="1">
      <c r="A116" s="149">
        <v>44546.0</v>
      </c>
      <c r="B116" s="150" t="s">
        <v>15</v>
      </c>
      <c r="C116" s="150" t="s">
        <v>51</v>
      </c>
      <c r="D116" s="150" t="s">
        <v>819</v>
      </c>
      <c r="E116" s="150">
        <v>-135.62</v>
      </c>
      <c r="F116" s="155" t="s">
        <v>11</v>
      </c>
      <c r="G116" s="150" t="s">
        <v>819</v>
      </c>
      <c r="H116" s="151">
        <f t="shared" si="2"/>
        <v>67.14</v>
      </c>
      <c r="I116" s="20"/>
      <c r="J116" s="20"/>
      <c r="K116" s="19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</row>
    <row r="117" hidden="1">
      <c r="A117" s="149">
        <v>44546.0</v>
      </c>
      <c r="B117" s="150" t="s">
        <v>1642</v>
      </c>
      <c r="C117" s="150" t="s">
        <v>9</v>
      </c>
      <c r="D117" s="150" t="s">
        <v>10</v>
      </c>
      <c r="E117" s="150">
        <v>-14.99</v>
      </c>
      <c r="F117" s="150" t="s">
        <v>829</v>
      </c>
      <c r="G117" s="150" t="s">
        <v>1631</v>
      </c>
      <c r="H117" s="151">
        <f t="shared" si="2"/>
        <v>52.15</v>
      </c>
      <c r="I117" s="20"/>
      <c r="J117" s="20"/>
      <c r="K117" s="19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</row>
    <row r="118" hidden="1">
      <c r="A118" s="158">
        <v>44549.0</v>
      </c>
      <c r="B118" s="150" t="s">
        <v>15</v>
      </c>
      <c r="C118" s="150" t="s">
        <v>51</v>
      </c>
      <c r="D118" s="150" t="s">
        <v>1631</v>
      </c>
      <c r="E118" s="150">
        <v>-79.0</v>
      </c>
      <c r="F118" s="157" t="s">
        <v>11</v>
      </c>
      <c r="G118" s="150" t="s">
        <v>1631</v>
      </c>
      <c r="H118" s="151">
        <f> SUM($E$2:$E120)</f>
        <v>100.05</v>
      </c>
      <c r="I118" s="20"/>
      <c r="J118" s="20"/>
      <c r="K118" s="19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</row>
    <row r="119" hidden="1">
      <c r="A119" s="149">
        <v>44550.0</v>
      </c>
      <c r="B119" s="150" t="s">
        <v>1639</v>
      </c>
      <c r="C119" s="150" t="s">
        <v>1575</v>
      </c>
      <c r="D119" s="150" t="s">
        <v>1576</v>
      </c>
      <c r="E119" s="150">
        <v>100.0</v>
      </c>
      <c r="F119" s="150" t="s">
        <v>829</v>
      </c>
      <c r="G119" s="150" t="s">
        <v>1631</v>
      </c>
      <c r="H119" s="151">
        <f t="shared" ref="H119:H1051" si="3"> SUM($E$2:$E119)</f>
        <v>73.15</v>
      </c>
      <c r="I119" s="20"/>
      <c r="J119" s="20"/>
      <c r="K119" s="19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</row>
    <row r="120" hidden="1">
      <c r="A120" s="149">
        <v>44550.0</v>
      </c>
      <c r="B120" s="150" t="s">
        <v>1643</v>
      </c>
      <c r="C120" s="150" t="s">
        <v>73</v>
      </c>
      <c r="D120" s="150" t="s">
        <v>1644</v>
      </c>
      <c r="E120" s="150">
        <v>26.9</v>
      </c>
      <c r="F120" s="150" t="s">
        <v>829</v>
      </c>
      <c r="G120" s="150" t="s">
        <v>1645</v>
      </c>
      <c r="H120" s="151">
        <f t="shared" si="3"/>
        <v>100.05</v>
      </c>
      <c r="I120" s="20"/>
      <c r="J120" s="20"/>
      <c r="K120" s="19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</row>
    <row r="121" hidden="1">
      <c r="A121" s="149">
        <v>44550.0</v>
      </c>
      <c r="B121" s="150" t="s">
        <v>1646</v>
      </c>
      <c r="C121" s="150" t="s">
        <v>13</v>
      </c>
      <c r="D121" s="150" t="s">
        <v>10</v>
      </c>
      <c r="E121" s="150">
        <v>-10.0</v>
      </c>
      <c r="F121" s="150" t="s">
        <v>829</v>
      </c>
      <c r="G121" s="150" t="s">
        <v>1631</v>
      </c>
      <c r="H121" s="151">
        <f t="shared" si="3"/>
        <v>90.05</v>
      </c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</row>
    <row r="122" hidden="1">
      <c r="A122" s="149">
        <v>44551.0</v>
      </c>
      <c r="B122" s="150" t="s">
        <v>15</v>
      </c>
      <c r="C122" s="150" t="s">
        <v>51</v>
      </c>
      <c r="D122" s="150" t="s">
        <v>1631</v>
      </c>
      <c r="E122" s="150">
        <v>-19.27</v>
      </c>
      <c r="F122" s="157" t="s">
        <v>11</v>
      </c>
      <c r="G122" s="150" t="s">
        <v>1631</v>
      </c>
      <c r="H122" s="151">
        <f t="shared" si="3"/>
        <v>70.78</v>
      </c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</row>
    <row r="123" hidden="1">
      <c r="A123" s="149">
        <v>44551.0</v>
      </c>
      <c r="B123" s="150" t="s">
        <v>1647</v>
      </c>
      <c r="C123" s="150" t="s">
        <v>9</v>
      </c>
      <c r="D123" s="150" t="s">
        <v>10</v>
      </c>
      <c r="E123" s="150">
        <v>-40.0</v>
      </c>
      <c r="F123" s="150" t="s">
        <v>829</v>
      </c>
      <c r="G123" s="150" t="s">
        <v>1631</v>
      </c>
      <c r="H123" s="151">
        <f t="shared" si="3"/>
        <v>30.78</v>
      </c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</row>
    <row r="124" hidden="1">
      <c r="A124" s="149">
        <v>44554.0</v>
      </c>
      <c r="B124" s="150" t="s">
        <v>1648</v>
      </c>
      <c r="C124" s="150" t="s">
        <v>73</v>
      </c>
      <c r="D124" s="150" t="s">
        <v>1644</v>
      </c>
      <c r="E124" s="150">
        <v>35.78</v>
      </c>
      <c r="F124" s="150" t="s">
        <v>829</v>
      </c>
      <c r="G124" s="150" t="s">
        <v>1631</v>
      </c>
      <c r="H124" s="151">
        <f t="shared" si="3"/>
        <v>66.56</v>
      </c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</row>
    <row r="125" hidden="1">
      <c r="A125" s="149">
        <v>44557.0</v>
      </c>
      <c r="B125" s="150" t="s">
        <v>1649</v>
      </c>
      <c r="C125" s="150" t="s">
        <v>13</v>
      </c>
      <c r="D125" s="150" t="s">
        <v>10</v>
      </c>
      <c r="E125" s="150">
        <v>-14.01</v>
      </c>
      <c r="F125" s="150" t="s">
        <v>829</v>
      </c>
      <c r="G125" s="150" t="s">
        <v>819</v>
      </c>
      <c r="H125" s="151">
        <f t="shared" si="3"/>
        <v>52.55</v>
      </c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</row>
    <row r="126" hidden="1">
      <c r="A126" s="149">
        <v>44558.0</v>
      </c>
      <c r="B126" s="150" t="s">
        <v>15</v>
      </c>
      <c r="C126" s="150" t="s">
        <v>51</v>
      </c>
      <c r="D126" s="150" t="s">
        <v>1631</v>
      </c>
      <c r="E126" s="150">
        <v>-14.78</v>
      </c>
      <c r="F126" s="157" t="s">
        <v>11</v>
      </c>
      <c r="G126" s="150" t="s">
        <v>1631</v>
      </c>
      <c r="H126" s="151">
        <f t="shared" si="3"/>
        <v>37.77</v>
      </c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</row>
    <row r="127" hidden="1">
      <c r="A127" s="149">
        <v>44558.0</v>
      </c>
      <c r="B127" s="150" t="s">
        <v>1061</v>
      </c>
      <c r="C127" s="150" t="s">
        <v>13</v>
      </c>
      <c r="D127" s="150" t="s">
        <v>26</v>
      </c>
      <c r="E127" s="150">
        <v>-21.0</v>
      </c>
      <c r="F127" s="150" t="s">
        <v>829</v>
      </c>
      <c r="G127" s="150" t="s">
        <v>1631</v>
      </c>
      <c r="H127" s="151">
        <f t="shared" si="3"/>
        <v>16.77</v>
      </c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</row>
    <row r="128" hidden="1">
      <c r="A128" s="149">
        <v>44559.0</v>
      </c>
      <c r="B128" s="150" t="s">
        <v>1650</v>
      </c>
      <c r="C128" s="150" t="s">
        <v>1575</v>
      </c>
      <c r="D128" s="150" t="s">
        <v>1576</v>
      </c>
      <c r="E128" s="150">
        <v>1602.9</v>
      </c>
      <c r="F128" s="88" t="s">
        <v>11</v>
      </c>
      <c r="G128" s="150" t="s">
        <v>1631</v>
      </c>
      <c r="H128" s="151">
        <f t="shared" si="3"/>
        <v>1619.67</v>
      </c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</row>
    <row r="129" hidden="1">
      <c r="A129" s="149">
        <v>44559.0</v>
      </c>
      <c r="B129" s="150" t="s">
        <v>15</v>
      </c>
      <c r="C129" s="150" t="s">
        <v>51</v>
      </c>
      <c r="D129" s="150" t="s">
        <v>819</v>
      </c>
      <c r="E129" s="150">
        <v>-66.89</v>
      </c>
      <c r="F129" s="150" t="s">
        <v>11</v>
      </c>
      <c r="G129" s="150" t="s">
        <v>819</v>
      </c>
      <c r="H129" s="151">
        <f t="shared" si="3"/>
        <v>1552.78</v>
      </c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</row>
    <row r="130" hidden="1">
      <c r="A130" s="149">
        <v>44559.0</v>
      </c>
      <c r="B130" s="150" t="s">
        <v>15</v>
      </c>
      <c r="C130" s="150" t="s">
        <v>51</v>
      </c>
      <c r="D130" s="150" t="s">
        <v>1631</v>
      </c>
      <c r="E130" s="150">
        <v>-122.85</v>
      </c>
      <c r="F130" s="88" t="s">
        <v>11</v>
      </c>
      <c r="G130" s="150" t="s">
        <v>1631</v>
      </c>
      <c r="H130" s="151">
        <f t="shared" si="3"/>
        <v>1429.93</v>
      </c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</row>
    <row r="131" hidden="1">
      <c r="A131" s="149">
        <v>44560.0</v>
      </c>
      <c r="B131" s="150" t="s">
        <v>15</v>
      </c>
      <c r="C131" s="150" t="s">
        <v>51</v>
      </c>
      <c r="D131" s="150" t="s">
        <v>819</v>
      </c>
      <c r="E131" s="150">
        <v>-12.3</v>
      </c>
      <c r="F131" s="150" t="s">
        <v>11</v>
      </c>
      <c r="G131" s="150" t="s">
        <v>819</v>
      </c>
      <c r="H131" s="151">
        <f t="shared" si="3"/>
        <v>1417.63</v>
      </c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</row>
    <row r="132" hidden="1">
      <c r="A132" s="149">
        <v>44560.0</v>
      </c>
      <c r="B132" s="150" t="s">
        <v>1651</v>
      </c>
      <c r="C132" s="150" t="s">
        <v>1602</v>
      </c>
      <c r="D132" s="150" t="s">
        <v>26</v>
      </c>
      <c r="E132" s="150">
        <v>-500.05</v>
      </c>
      <c r="F132" s="150" t="s">
        <v>11</v>
      </c>
      <c r="G132" s="150" t="s">
        <v>1631</v>
      </c>
      <c r="H132" s="151">
        <f t="shared" si="3"/>
        <v>917.58</v>
      </c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</row>
    <row r="133" hidden="1">
      <c r="A133" s="149">
        <v>44592.0</v>
      </c>
      <c r="B133" s="150" t="s">
        <v>1637</v>
      </c>
      <c r="C133" s="150" t="s">
        <v>1625</v>
      </c>
      <c r="D133" s="150" t="s">
        <v>819</v>
      </c>
      <c r="E133" s="150">
        <f> 0.04 + 0.32 + 0.11</f>
        <v>0.47</v>
      </c>
      <c r="F133" s="150" t="s">
        <v>11</v>
      </c>
      <c r="G133" s="150" t="s">
        <v>7</v>
      </c>
      <c r="H133" s="151">
        <f t="shared" si="3"/>
        <v>918.05</v>
      </c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</row>
    <row r="134" hidden="1">
      <c r="A134" s="149">
        <v>44562.0</v>
      </c>
      <c r="B134" s="150" t="s">
        <v>1647</v>
      </c>
      <c r="C134" s="150" t="s">
        <v>9</v>
      </c>
      <c r="D134" s="150" t="s">
        <v>10</v>
      </c>
      <c r="E134" s="150">
        <v>-46.0</v>
      </c>
      <c r="F134" s="150" t="s">
        <v>11</v>
      </c>
      <c r="G134" s="150" t="s">
        <v>7</v>
      </c>
      <c r="H134" s="151">
        <f t="shared" si="3"/>
        <v>872.05</v>
      </c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</row>
    <row r="135" hidden="1">
      <c r="A135" s="149">
        <v>44563.0</v>
      </c>
      <c r="B135" s="150" t="s">
        <v>1652</v>
      </c>
      <c r="C135" s="150" t="s">
        <v>50</v>
      </c>
      <c r="D135" s="150" t="s">
        <v>28</v>
      </c>
      <c r="E135" s="150">
        <v>-200.0</v>
      </c>
      <c r="F135" s="150" t="s">
        <v>11</v>
      </c>
      <c r="G135" s="150" t="s">
        <v>7</v>
      </c>
      <c r="H135" s="151">
        <f t="shared" si="3"/>
        <v>672.05</v>
      </c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</row>
    <row r="136" hidden="1">
      <c r="A136" s="149">
        <v>44563.0</v>
      </c>
      <c r="B136" s="150" t="s">
        <v>1653</v>
      </c>
      <c r="C136" s="150" t="s">
        <v>73</v>
      </c>
      <c r="D136" s="150" t="s">
        <v>26</v>
      </c>
      <c r="E136" s="150">
        <v>-75.82</v>
      </c>
      <c r="F136" s="150" t="s">
        <v>11</v>
      </c>
      <c r="G136" s="150" t="s">
        <v>7</v>
      </c>
      <c r="H136" s="151">
        <f t="shared" si="3"/>
        <v>596.23</v>
      </c>
      <c r="I136" s="19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</row>
    <row r="137" hidden="1">
      <c r="A137" s="149">
        <v>44564.0</v>
      </c>
      <c r="B137" s="150" t="s">
        <v>1654</v>
      </c>
      <c r="C137" s="150" t="s">
        <v>1638</v>
      </c>
      <c r="D137" s="150" t="s">
        <v>1616</v>
      </c>
      <c r="E137" s="150">
        <v>0.01</v>
      </c>
      <c r="F137" s="150" t="s">
        <v>11</v>
      </c>
      <c r="G137" s="150" t="s">
        <v>7</v>
      </c>
      <c r="H137" s="151">
        <f t="shared" si="3"/>
        <v>596.24</v>
      </c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</row>
    <row r="138" hidden="1">
      <c r="A138" s="149">
        <v>44566.0</v>
      </c>
      <c r="B138" s="150" t="s">
        <v>15</v>
      </c>
      <c r="C138" s="150" t="s">
        <v>16</v>
      </c>
      <c r="D138" s="150" t="s">
        <v>7</v>
      </c>
      <c r="E138" s="150">
        <v>-50.44</v>
      </c>
      <c r="F138" s="150" t="s">
        <v>11</v>
      </c>
      <c r="G138" s="150" t="s">
        <v>7</v>
      </c>
      <c r="H138" s="151">
        <f t="shared" si="3"/>
        <v>545.8</v>
      </c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</row>
    <row r="139" hidden="1">
      <c r="A139" s="149">
        <v>44567.0</v>
      </c>
      <c r="B139" s="150" t="s">
        <v>1655</v>
      </c>
      <c r="C139" s="150" t="s">
        <v>1575</v>
      </c>
      <c r="D139" s="150" t="s">
        <v>1576</v>
      </c>
      <c r="E139" s="150">
        <v>1602.9</v>
      </c>
      <c r="F139" s="150" t="s">
        <v>11</v>
      </c>
      <c r="G139" s="150" t="s">
        <v>819</v>
      </c>
      <c r="H139" s="151">
        <f t="shared" si="3"/>
        <v>2148.7</v>
      </c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</row>
    <row r="140" hidden="1">
      <c r="A140" s="149">
        <v>44567.0</v>
      </c>
      <c r="B140" s="150" t="s">
        <v>1656</v>
      </c>
      <c r="C140" s="150" t="s">
        <v>1575</v>
      </c>
      <c r="D140" s="150" t="s">
        <v>1576</v>
      </c>
      <c r="E140" s="150">
        <v>-1602.9</v>
      </c>
      <c r="F140" s="150" t="s">
        <v>11</v>
      </c>
      <c r="G140" s="150" t="s">
        <v>819</v>
      </c>
      <c r="H140" s="151">
        <f t="shared" si="3"/>
        <v>545.8</v>
      </c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</row>
    <row r="141" hidden="1">
      <c r="A141" s="149">
        <v>44568.0</v>
      </c>
      <c r="B141" s="150" t="s">
        <v>1657</v>
      </c>
      <c r="C141" s="150" t="s">
        <v>40</v>
      </c>
      <c r="D141" s="150" t="s">
        <v>41</v>
      </c>
      <c r="E141" s="150">
        <v>-142.82</v>
      </c>
      <c r="F141" s="150" t="s">
        <v>11</v>
      </c>
      <c r="G141" s="150" t="s">
        <v>7</v>
      </c>
      <c r="H141" s="151">
        <f t="shared" si="3"/>
        <v>402.98</v>
      </c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</row>
    <row r="142" hidden="1">
      <c r="A142" s="149">
        <v>44569.0</v>
      </c>
      <c r="B142" s="150" t="s">
        <v>15</v>
      </c>
      <c r="C142" s="150" t="s">
        <v>16</v>
      </c>
      <c r="D142" s="150" t="s">
        <v>819</v>
      </c>
      <c r="E142" s="150">
        <v>-8.599999999999998</v>
      </c>
      <c r="F142" s="150" t="s">
        <v>11</v>
      </c>
      <c r="G142" s="150" t="s">
        <v>819</v>
      </c>
      <c r="H142" s="151">
        <f t="shared" si="3"/>
        <v>394.38</v>
      </c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</row>
    <row r="143" hidden="1">
      <c r="A143" s="149">
        <v>44569.0</v>
      </c>
      <c r="B143" s="150" t="s">
        <v>15</v>
      </c>
      <c r="C143" s="150" t="s">
        <v>51</v>
      </c>
      <c r="D143" s="150" t="s">
        <v>819</v>
      </c>
      <c r="E143" s="150">
        <v>-4.3</v>
      </c>
      <c r="F143" s="159" t="s">
        <v>20</v>
      </c>
      <c r="G143" s="150" t="s">
        <v>819</v>
      </c>
      <c r="H143" s="151">
        <f t="shared" si="3"/>
        <v>390.08</v>
      </c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</row>
    <row r="144" hidden="1">
      <c r="A144" s="149">
        <v>44569.0</v>
      </c>
      <c r="B144" s="150" t="s">
        <v>1658</v>
      </c>
      <c r="C144" s="150" t="s">
        <v>73</v>
      </c>
      <c r="D144" s="150" t="s">
        <v>26</v>
      </c>
      <c r="E144" s="150">
        <v>-36.5</v>
      </c>
      <c r="F144" s="150" t="s">
        <v>11</v>
      </c>
      <c r="G144" s="150" t="s">
        <v>7</v>
      </c>
      <c r="H144" s="151">
        <f t="shared" si="3"/>
        <v>353.58</v>
      </c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</row>
    <row r="145" hidden="1">
      <c r="A145" s="149">
        <v>44571.0</v>
      </c>
      <c r="B145" s="150" t="s">
        <v>15</v>
      </c>
      <c r="C145" s="150" t="s">
        <v>51</v>
      </c>
      <c r="D145" s="150" t="s">
        <v>1631</v>
      </c>
      <c r="E145" s="150">
        <v>-116.87</v>
      </c>
      <c r="F145" s="159" t="s">
        <v>20</v>
      </c>
      <c r="G145" s="150" t="s">
        <v>1631</v>
      </c>
      <c r="H145" s="151">
        <f t="shared" si="3"/>
        <v>236.71</v>
      </c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</row>
    <row r="146" hidden="1">
      <c r="A146" s="149">
        <v>44571.0</v>
      </c>
      <c r="B146" s="150" t="s">
        <v>15</v>
      </c>
      <c r="C146" s="150" t="s">
        <v>51</v>
      </c>
      <c r="D146" s="150" t="s">
        <v>1631</v>
      </c>
      <c r="E146" s="150">
        <v>-46.56</v>
      </c>
      <c r="F146" s="159" t="s">
        <v>20</v>
      </c>
      <c r="G146" s="150" t="s">
        <v>1631</v>
      </c>
      <c r="H146" s="151">
        <f t="shared" si="3"/>
        <v>190.15</v>
      </c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</row>
    <row r="147" hidden="1">
      <c r="A147" s="149">
        <v>44571.0</v>
      </c>
      <c r="B147" s="150" t="s">
        <v>1653</v>
      </c>
      <c r="C147" s="150" t="s">
        <v>73</v>
      </c>
      <c r="D147" s="150" t="s">
        <v>26</v>
      </c>
      <c r="E147" s="150">
        <v>75.86</v>
      </c>
      <c r="F147" s="160" t="s">
        <v>11</v>
      </c>
      <c r="G147" s="150" t="s">
        <v>1631</v>
      </c>
      <c r="H147" s="151">
        <f t="shared" si="3"/>
        <v>266.01</v>
      </c>
      <c r="I147" s="19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</row>
    <row r="148" hidden="1">
      <c r="A148" s="149">
        <v>44571.0</v>
      </c>
      <c r="B148" s="150" t="s">
        <v>15</v>
      </c>
      <c r="C148" s="150" t="s">
        <v>51</v>
      </c>
      <c r="D148" s="150" t="s">
        <v>1631</v>
      </c>
      <c r="E148" s="150">
        <v>-21.5</v>
      </c>
      <c r="F148" s="159" t="s">
        <v>20</v>
      </c>
      <c r="G148" s="150" t="s">
        <v>1631</v>
      </c>
      <c r="H148" s="151">
        <f t="shared" si="3"/>
        <v>244.51</v>
      </c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</row>
    <row r="149" hidden="1">
      <c r="A149" s="149">
        <v>44574.0</v>
      </c>
      <c r="B149" s="150" t="s">
        <v>15</v>
      </c>
      <c r="C149" s="150" t="s">
        <v>51</v>
      </c>
      <c r="D149" s="150" t="s">
        <v>819</v>
      </c>
      <c r="E149" s="150">
        <v>-102.87</v>
      </c>
      <c r="F149" s="159" t="s">
        <v>20</v>
      </c>
      <c r="G149" s="150" t="s">
        <v>819</v>
      </c>
      <c r="H149" s="151">
        <f t="shared" si="3"/>
        <v>141.64</v>
      </c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</row>
    <row r="150" hidden="1">
      <c r="A150" s="149">
        <v>44574.0</v>
      </c>
      <c r="B150" s="150" t="s">
        <v>15</v>
      </c>
      <c r="C150" s="150" t="s">
        <v>51</v>
      </c>
      <c r="D150" s="150" t="s">
        <v>819</v>
      </c>
      <c r="E150" s="150">
        <v>-12.51</v>
      </c>
      <c r="F150" s="159" t="s">
        <v>20</v>
      </c>
      <c r="G150" s="150" t="s">
        <v>819</v>
      </c>
      <c r="H150" s="151">
        <f t="shared" si="3"/>
        <v>129.13</v>
      </c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</row>
    <row r="151" hidden="1">
      <c r="A151" s="149">
        <v>44574.0</v>
      </c>
      <c r="B151" s="150" t="s">
        <v>1659</v>
      </c>
      <c r="C151" s="150" t="s">
        <v>13</v>
      </c>
      <c r="D151" s="150" t="s">
        <v>26</v>
      </c>
      <c r="E151" s="150">
        <v>-20.25</v>
      </c>
      <c r="F151" s="150" t="s">
        <v>11</v>
      </c>
      <c r="G151" s="150" t="s">
        <v>7</v>
      </c>
      <c r="H151" s="151">
        <f t="shared" si="3"/>
        <v>108.88</v>
      </c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</row>
    <row r="152" hidden="1">
      <c r="A152" s="149">
        <v>44576.0</v>
      </c>
      <c r="B152" s="150" t="s">
        <v>1660</v>
      </c>
      <c r="C152" s="150" t="s">
        <v>73</v>
      </c>
      <c r="D152" s="150" t="s">
        <v>26</v>
      </c>
      <c r="E152" s="150">
        <v>-30.0</v>
      </c>
      <c r="F152" s="150" t="s">
        <v>11</v>
      </c>
      <c r="G152" s="150" t="s">
        <v>819</v>
      </c>
      <c r="H152" s="151">
        <f t="shared" si="3"/>
        <v>78.88</v>
      </c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</row>
    <row r="153" hidden="1">
      <c r="A153" s="149">
        <v>44577.0</v>
      </c>
      <c r="B153" s="150" t="s">
        <v>1660</v>
      </c>
      <c r="C153" s="150" t="s">
        <v>73</v>
      </c>
      <c r="D153" s="150" t="s">
        <v>26</v>
      </c>
      <c r="E153" s="150">
        <v>28.39</v>
      </c>
      <c r="F153" s="150" t="s">
        <v>11</v>
      </c>
      <c r="G153" s="150" t="s">
        <v>819</v>
      </c>
      <c r="H153" s="151">
        <f t="shared" si="3"/>
        <v>107.27</v>
      </c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</row>
    <row r="154" hidden="1">
      <c r="A154" s="149">
        <v>44579.0</v>
      </c>
      <c r="B154" s="150" t="s">
        <v>1660</v>
      </c>
      <c r="C154" s="150" t="s">
        <v>73</v>
      </c>
      <c r="D154" s="150" t="s">
        <v>26</v>
      </c>
      <c r="E154" s="150">
        <v>10.0</v>
      </c>
      <c r="F154" s="150" t="s">
        <v>11</v>
      </c>
      <c r="G154" s="150" t="s">
        <v>819</v>
      </c>
      <c r="H154" s="151">
        <f t="shared" si="3"/>
        <v>117.27</v>
      </c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</row>
    <row r="155" hidden="1">
      <c r="A155" s="149">
        <v>44581.0</v>
      </c>
      <c r="B155" s="150" t="s">
        <v>15</v>
      </c>
      <c r="C155" s="150" t="s">
        <v>51</v>
      </c>
      <c r="D155" s="150" t="s">
        <v>819</v>
      </c>
      <c r="E155" s="150">
        <v>-24.9</v>
      </c>
      <c r="F155" s="159" t="s">
        <v>20</v>
      </c>
      <c r="G155" s="150" t="s">
        <v>819</v>
      </c>
      <c r="H155" s="151">
        <f t="shared" si="3"/>
        <v>92.37</v>
      </c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</row>
    <row r="156" hidden="1">
      <c r="A156" s="149">
        <v>44581.0</v>
      </c>
      <c r="B156" s="150" t="s">
        <v>1607</v>
      </c>
      <c r="C156" s="150" t="s">
        <v>13</v>
      </c>
      <c r="D156" s="150" t="s">
        <v>28</v>
      </c>
      <c r="E156" s="150">
        <v>-4.0</v>
      </c>
      <c r="F156" s="150" t="s">
        <v>11</v>
      </c>
      <c r="G156" s="150" t="s">
        <v>7</v>
      </c>
      <c r="H156" s="151">
        <f t="shared" si="3"/>
        <v>88.37</v>
      </c>
      <c r="I156" s="161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</row>
    <row r="157" hidden="1">
      <c r="A157" s="149">
        <v>44582.0</v>
      </c>
      <c r="B157" s="150" t="s">
        <v>15</v>
      </c>
      <c r="C157" s="150" t="s">
        <v>51</v>
      </c>
      <c r="D157" s="150" t="s">
        <v>1631</v>
      </c>
      <c r="E157" s="150">
        <v>-4.3</v>
      </c>
      <c r="F157" s="159" t="s">
        <v>20</v>
      </c>
      <c r="G157" s="150" t="s">
        <v>1631</v>
      </c>
      <c r="H157" s="151">
        <f t="shared" si="3"/>
        <v>84.07</v>
      </c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</row>
    <row r="158" hidden="1">
      <c r="A158" s="149">
        <v>44582.0</v>
      </c>
      <c r="B158" s="150" t="s">
        <v>1661</v>
      </c>
      <c r="C158" s="150" t="s">
        <v>50</v>
      </c>
      <c r="D158" s="150" t="s">
        <v>26</v>
      </c>
      <c r="E158" s="150">
        <v>4.5</v>
      </c>
      <c r="F158" s="150" t="s">
        <v>11</v>
      </c>
      <c r="G158" s="150" t="s">
        <v>1631</v>
      </c>
      <c r="H158" s="151">
        <f t="shared" si="3"/>
        <v>88.57</v>
      </c>
      <c r="I158" s="19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</row>
    <row r="159" hidden="1">
      <c r="A159" s="149">
        <v>44583.0</v>
      </c>
      <c r="B159" s="150" t="s">
        <v>1662</v>
      </c>
      <c r="C159" s="150" t="s">
        <v>73</v>
      </c>
      <c r="D159" s="150" t="s">
        <v>26</v>
      </c>
      <c r="E159" s="150">
        <v>-60.0</v>
      </c>
      <c r="F159" s="150" t="s">
        <v>11</v>
      </c>
      <c r="G159" s="150" t="s">
        <v>7</v>
      </c>
      <c r="H159" s="151">
        <f t="shared" si="3"/>
        <v>28.57</v>
      </c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</row>
    <row r="160" hidden="1">
      <c r="A160" s="149">
        <v>44588.0</v>
      </c>
      <c r="B160" s="150" t="s">
        <v>24</v>
      </c>
      <c r="C160" s="150" t="s">
        <v>13</v>
      </c>
      <c r="D160" s="150" t="s">
        <v>10</v>
      </c>
      <c r="E160" s="150">
        <v>-2.0</v>
      </c>
      <c r="F160" s="150" t="s">
        <v>11</v>
      </c>
      <c r="G160" s="150" t="s">
        <v>819</v>
      </c>
      <c r="H160" s="151">
        <f t="shared" si="3"/>
        <v>26.57</v>
      </c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</row>
    <row r="161" hidden="1">
      <c r="A161" s="149">
        <v>44588.0</v>
      </c>
      <c r="B161" s="150" t="s">
        <v>1663</v>
      </c>
      <c r="C161" s="150" t="s">
        <v>73</v>
      </c>
      <c r="D161" s="150" t="s">
        <v>243</v>
      </c>
      <c r="E161" s="150">
        <v>25.0</v>
      </c>
      <c r="F161" s="150" t="s">
        <v>11</v>
      </c>
      <c r="G161" s="150" t="s">
        <v>7</v>
      </c>
      <c r="H161" s="151">
        <f t="shared" si="3"/>
        <v>51.57</v>
      </c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</row>
    <row r="162" hidden="1">
      <c r="A162" s="149">
        <v>44588.0</v>
      </c>
      <c r="B162" s="150" t="s">
        <v>1664</v>
      </c>
      <c r="C162" s="150" t="s">
        <v>9</v>
      </c>
      <c r="D162" s="150" t="s">
        <v>10</v>
      </c>
      <c r="E162" s="150">
        <v>-25.0</v>
      </c>
      <c r="F162" s="150" t="s">
        <v>11</v>
      </c>
      <c r="G162" s="150" t="s">
        <v>819</v>
      </c>
      <c r="H162" s="151">
        <f t="shared" si="3"/>
        <v>26.57</v>
      </c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</row>
    <row r="163" hidden="1">
      <c r="A163" s="149">
        <v>44588.0</v>
      </c>
      <c r="B163" s="150" t="s">
        <v>1665</v>
      </c>
      <c r="C163" s="150" t="s">
        <v>73</v>
      </c>
      <c r="D163" s="150" t="s">
        <v>243</v>
      </c>
      <c r="E163" s="150">
        <v>-20.18</v>
      </c>
      <c r="F163" s="150" t="s">
        <v>11</v>
      </c>
      <c r="G163" s="150" t="s">
        <v>7</v>
      </c>
      <c r="H163" s="151">
        <f t="shared" si="3"/>
        <v>6.39</v>
      </c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</row>
    <row r="164" hidden="1">
      <c r="A164" s="149">
        <v>44620.0</v>
      </c>
      <c r="B164" s="150" t="s">
        <v>1637</v>
      </c>
      <c r="C164" s="150" t="s">
        <v>1625</v>
      </c>
      <c r="D164" s="150" t="s">
        <v>819</v>
      </c>
      <c r="E164" s="150">
        <f> 0.24 + 0.9</f>
        <v>1.14</v>
      </c>
      <c r="F164" s="150" t="s">
        <v>20</v>
      </c>
      <c r="G164" s="150" t="s">
        <v>1631</v>
      </c>
      <c r="H164" s="151">
        <f t="shared" si="3"/>
        <v>7.53</v>
      </c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</row>
    <row r="165" hidden="1">
      <c r="A165" s="56">
        <v>44596.0</v>
      </c>
      <c r="B165" s="88" t="s">
        <v>1666</v>
      </c>
      <c r="C165" s="150" t="s">
        <v>1575</v>
      </c>
      <c r="D165" s="88" t="s">
        <v>1576</v>
      </c>
      <c r="E165" s="88">
        <v>1880.87</v>
      </c>
      <c r="F165" s="88" t="s">
        <v>20</v>
      </c>
      <c r="G165" s="88" t="s">
        <v>819</v>
      </c>
      <c r="H165" s="151">
        <f t="shared" si="3"/>
        <v>1888.4</v>
      </c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</row>
    <row r="166" hidden="1">
      <c r="A166" s="149">
        <v>44596.0</v>
      </c>
      <c r="B166" s="150" t="s">
        <v>15</v>
      </c>
      <c r="C166" s="150" t="s">
        <v>16</v>
      </c>
      <c r="D166" s="150" t="s">
        <v>1631</v>
      </c>
      <c r="E166" s="150">
        <v>-81.69999999999997</v>
      </c>
      <c r="F166" s="150" t="s">
        <v>20</v>
      </c>
      <c r="G166" s="150" t="s">
        <v>1631</v>
      </c>
      <c r="H166" s="151">
        <f t="shared" si="3"/>
        <v>1806.7</v>
      </c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</row>
    <row r="167" hidden="1">
      <c r="A167" s="149">
        <v>44596.0</v>
      </c>
      <c r="B167" s="150" t="s">
        <v>15</v>
      </c>
      <c r="C167" s="150" t="s">
        <v>51</v>
      </c>
      <c r="D167" s="150" t="s">
        <v>819</v>
      </c>
      <c r="E167" s="150">
        <v>-243.62</v>
      </c>
      <c r="F167" s="159" t="s">
        <v>20</v>
      </c>
      <c r="G167" s="150" t="s">
        <v>819</v>
      </c>
      <c r="H167" s="151">
        <f t="shared" si="3"/>
        <v>1563.08</v>
      </c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</row>
    <row r="168" hidden="1">
      <c r="A168" s="149">
        <v>44596.0</v>
      </c>
      <c r="B168" s="150" t="s">
        <v>15</v>
      </c>
      <c r="C168" s="150" t="s">
        <v>51</v>
      </c>
      <c r="D168" s="150" t="s">
        <v>819</v>
      </c>
      <c r="E168" s="150">
        <v>-216.62</v>
      </c>
      <c r="F168" s="159" t="s">
        <v>20</v>
      </c>
      <c r="G168" s="150" t="s">
        <v>819</v>
      </c>
      <c r="H168" s="151">
        <f t="shared" si="3"/>
        <v>1346.46</v>
      </c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</row>
    <row r="169" hidden="1">
      <c r="A169" s="149">
        <v>44596.0</v>
      </c>
      <c r="B169" s="150" t="s">
        <v>15</v>
      </c>
      <c r="C169" s="150" t="s">
        <v>16</v>
      </c>
      <c r="D169" s="150" t="s">
        <v>7</v>
      </c>
      <c r="E169" s="150">
        <v>-352.46999999999997</v>
      </c>
      <c r="F169" s="150" t="s">
        <v>20</v>
      </c>
      <c r="G169" s="150" t="s">
        <v>7</v>
      </c>
      <c r="H169" s="151">
        <f t="shared" si="3"/>
        <v>993.99</v>
      </c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</row>
    <row r="170" hidden="1">
      <c r="A170" s="149">
        <v>44596.0</v>
      </c>
      <c r="B170" s="150" t="s">
        <v>15</v>
      </c>
      <c r="C170" s="150" t="s">
        <v>16</v>
      </c>
      <c r="D170" s="150" t="s">
        <v>1667</v>
      </c>
      <c r="E170" s="150">
        <v>-120.71</v>
      </c>
      <c r="F170" s="150" t="s">
        <v>20</v>
      </c>
      <c r="G170" s="150" t="s">
        <v>819</v>
      </c>
      <c r="H170" s="151">
        <f t="shared" si="3"/>
        <v>873.28</v>
      </c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</row>
    <row r="171" hidden="1">
      <c r="A171" s="149">
        <v>44596.0</v>
      </c>
      <c r="B171" s="150" t="s">
        <v>1668</v>
      </c>
      <c r="C171" s="150" t="s">
        <v>40</v>
      </c>
      <c r="D171" s="150" t="s">
        <v>26</v>
      </c>
      <c r="E171" s="150">
        <v>-146.0</v>
      </c>
      <c r="F171" s="150" t="s">
        <v>20</v>
      </c>
      <c r="G171" s="150" t="s">
        <v>819</v>
      </c>
      <c r="H171" s="151">
        <f t="shared" si="3"/>
        <v>727.28</v>
      </c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</row>
    <row r="172" hidden="1">
      <c r="A172" s="149">
        <v>44596.0</v>
      </c>
      <c r="B172" s="150" t="s">
        <v>1669</v>
      </c>
      <c r="C172" s="150" t="s">
        <v>1602</v>
      </c>
      <c r="D172" s="150" t="s">
        <v>26</v>
      </c>
      <c r="E172" s="150">
        <v>-272.0</v>
      </c>
      <c r="F172" s="150" t="s">
        <v>20</v>
      </c>
      <c r="G172" s="150" t="s">
        <v>819</v>
      </c>
      <c r="H172" s="151">
        <f t="shared" si="3"/>
        <v>455.28</v>
      </c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</row>
    <row r="173" hidden="1">
      <c r="A173" s="149">
        <v>44596.0</v>
      </c>
      <c r="B173" s="150" t="s">
        <v>1670</v>
      </c>
      <c r="C173" s="150" t="s">
        <v>40</v>
      </c>
      <c r="D173" s="150" t="s">
        <v>26</v>
      </c>
      <c r="E173" s="150">
        <v>-123.0</v>
      </c>
      <c r="F173" s="150" t="s">
        <v>20</v>
      </c>
      <c r="G173" s="150" t="s">
        <v>819</v>
      </c>
      <c r="H173" s="151">
        <f t="shared" si="3"/>
        <v>332.28</v>
      </c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</row>
    <row r="174" hidden="1">
      <c r="A174" s="149">
        <v>44596.0</v>
      </c>
      <c r="B174" s="150" t="s">
        <v>1671</v>
      </c>
      <c r="C174" s="150" t="s">
        <v>73</v>
      </c>
      <c r="D174" s="150" t="s">
        <v>26</v>
      </c>
      <c r="E174" s="150">
        <v>246.0</v>
      </c>
      <c r="F174" s="150" t="s">
        <v>20</v>
      </c>
      <c r="G174" s="150" t="s">
        <v>819</v>
      </c>
      <c r="H174" s="151">
        <f t="shared" si="3"/>
        <v>578.28</v>
      </c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</row>
    <row r="175" hidden="1">
      <c r="A175" s="149">
        <v>44598.0</v>
      </c>
      <c r="B175" s="150" t="s">
        <v>15</v>
      </c>
      <c r="C175" s="150" t="s">
        <v>51</v>
      </c>
      <c r="D175" s="150" t="s">
        <v>7</v>
      </c>
      <c r="E175" s="150">
        <v>-48.72</v>
      </c>
      <c r="F175" s="157" t="s">
        <v>37</v>
      </c>
      <c r="G175" s="150" t="s">
        <v>7</v>
      </c>
      <c r="H175" s="151">
        <f t="shared" si="3"/>
        <v>529.56</v>
      </c>
      <c r="I175" s="19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</row>
    <row r="176" hidden="1">
      <c r="A176" s="149">
        <v>44598.0</v>
      </c>
      <c r="B176" s="150" t="s">
        <v>1672</v>
      </c>
      <c r="C176" s="150" t="s">
        <v>13</v>
      </c>
      <c r="D176" s="150" t="s">
        <v>10</v>
      </c>
      <c r="E176" s="150">
        <v>-11.0</v>
      </c>
      <c r="F176" s="150" t="s">
        <v>20</v>
      </c>
      <c r="G176" s="150" t="s">
        <v>819</v>
      </c>
      <c r="H176" s="151">
        <f t="shared" si="3"/>
        <v>518.56</v>
      </c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</row>
    <row r="177" hidden="1">
      <c r="A177" s="149">
        <v>44598.0</v>
      </c>
      <c r="B177" s="162" t="s">
        <v>1673</v>
      </c>
      <c r="C177" s="150" t="s">
        <v>1602</v>
      </c>
      <c r="D177" s="150" t="s">
        <v>26</v>
      </c>
      <c r="E177" s="150">
        <v>-272.0</v>
      </c>
      <c r="F177" s="150" t="s">
        <v>20</v>
      </c>
      <c r="G177" s="150" t="s">
        <v>819</v>
      </c>
      <c r="H177" s="151">
        <f t="shared" si="3"/>
        <v>246.56</v>
      </c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</row>
    <row r="178" hidden="1">
      <c r="A178" s="149">
        <v>44598.0</v>
      </c>
      <c r="B178" s="150" t="s">
        <v>1662</v>
      </c>
      <c r="C178" s="150" t="s">
        <v>73</v>
      </c>
      <c r="D178" s="150" t="s">
        <v>26</v>
      </c>
      <c r="E178" s="150">
        <v>60.0</v>
      </c>
      <c r="F178" s="150" t="s">
        <v>20</v>
      </c>
      <c r="G178" s="150" t="s">
        <v>819</v>
      </c>
      <c r="H178" s="151">
        <f t="shared" si="3"/>
        <v>306.56</v>
      </c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</row>
    <row r="179" hidden="1">
      <c r="A179" s="149">
        <v>44598.0</v>
      </c>
      <c r="B179" s="150" t="s">
        <v>1674</v>
      </c>
      <c r="C179" s="150" t="s">
        <v>50</v>
      </c>
      <c r="D179" s="150" t="s">
        <v>26</v>
      </c>
      <c r="E179" s="150">
        <v>10.85</v>
      </c>
      <c r="F179" s="150" t="s">
        <v>20</v>
      </c>
      <c r="G179" s="150" t="s">
        <v>819</v>
      </c>
      <c r="H179" s="151">
        <f t="shared" si="3"/>
        <v>317.41</v>
      </c>
      <c r="I179" s="19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</row>
    <row r="180" hidden="1">
      <c r="A180" s="149">
        <v>44599.0</v>
      </c>
      <c r="B180" s="150" t="s">
        <v>15</v>
      </c>
      <c r="C180" s="150" t="s">
        <v>51</v>
      </c>
      <c r="D180" s="150" t="s">
        <v>1631</v>
      </c>
      <c r="E180" s="150">
        <v>-30.1</v>
      </c>
      <c r="F180" s="157" t="s">
        <v>37</v>
      </c>
      <c r="G180" s="150" t="s">
        <v>1631</v>
      </c>
      <c r="H180" s="151">
        <f t="shared" si="3"/>
        <v>287.31</v>
      </c>
      <c r="I180" s="19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</row>
    <row r="181" hidden="1">
      <c r="A181" s="149">
        <v>44603.0</v>
      </c>
      <c r="B181" s="150" t="s">
        <v>1675</v>
      </c>
      <c r="C181" s="150" t="s">
        <v>50</v>
      </c>
      <c r="D181" s="150" t="s">
        <v>28</v>
      </c>
      <c r="E181" s="150">
        <v>-100.0</v>
      </c>
      <c r="F181" s="150" t="s">
        <v>20</v>
      </c>
      <c r="G181" s="150" t="s">
        <v>819</v>
      </c>
      <c r="H181" s="151">
        <f t="shared" si="3"/>
        <v>187.31</v>
      </c>
      <c r="I181" s="19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</row>
    <row r="182" hidden="1">
      <c r="A182" s="149">
        <v>44604.0</v>
      </c>
      <c r="B182" s="150" t="s">
        <v>1676</v>
      </c>
      <c r="C182" s="150" t="s">
        <v>50</v>
      </c>
      <c r="D182" s="150" t="s">
        <v>243</v>
      </c>
      <c r="E182" s="150">
        <v>-0.01</v>
      </c>
      <c r="F182" s="150" t="s">
        <v>20</v>
      </c>
      <c r="G182" s="150" t="s">
        <v>819</v>
      </c>
      <c r="H182" s="151">
        <f t="shared" si="3"/>
        <v>187.3</v>
      </c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</row>
    <row r="183" hidden="1">
      <c r="A183" s="149">
        <v>44604.0</v>
      </c>
      <c r="B183" s="150" t="s">
        <v>1677</v>
      </c>
      <c r="C183" s="150" t="s">
        <v>13</v>
      </c>
      <c r="D183" s="150" t="s">
        <v>10</v>
      </c>
      <c r="E183" s="150">
        <v>-10.11</v>
      </c>
      <c r="F183" s="150" t="s">
        <v>20</v>
      </c>
      <c r="G183" s="150" t="s">
        <v>819</v>
      </c>
      <c r="H183" s="151">
        <f t="shared" si="3"/>
        <v>177.19</v>
      </c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</row>
    <row r="184" hidden="1">
      <c r="A184" s="149">
        <v>44606.0</v>
      </c>
      <c r="B184" s="150" t="s">
        <v>1678</v>
      </c>
      <c r="C184" s="150" t="s">
        <v>73</v>
      </c>
      <c r="D184" s="150" t="s">
        <v>26</v>
      </c>
      <c r="E184" s="150">
        <v>30.0</v>
      </c>
      <c r="F184" s="150" t="s">
        <v>20</v>
      </c>
      <c r="G184" s="150" t="s">
        <v>819</v>
      </c>
      <c r="H184" s="151">
        <f t="shared" si="3"/>
        <v>207.19</v>
      </c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</row>
    <row r="185" hidden="1">
      <c r="A185" s="149">
        <v>44607.0</v>
      </c>
      <c r="B185" s="150" t="s">
        <v>15</v>
      </c>
      <c r="C185" s="163" t="s">
        <v>51</v>
      </c>
      <c r="D185" s="150" t="s">
        <v>819</v>
      </c>
      <c r="E185" s="150">
        <v>-6.96</v>
      </c>
      <c r="F185" s="72" t="s">
        <v>37</v>
      </c>
      <c r="G185" s="150" t="s">
        <v>819</v>
      </c>
      <c r="H185" s="151">
        <f t="shared" si="3"/>
        <v>200.23</v>
      </c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</row>
    <row r="186" hidden="1">
      <c r="A186" s="149">
        <v>44607.0</v>
      </c>
      <c r="B186" s="150" t="s">
        <v>15</v>
      </c>
      <c r="C186" s="163" t="s">
        <v>51</v>
      </c>
      <c r="D186" s="150" t="s">
        <v>819</v>
      </c>
      <c r="E186" s="150">
        <v>-113.43</v>
      </c>
      <c r="F186" s="72" t="s">
        <v>37</v>
      </c>
      <c r="G186" s="150" t="s">
        <v>819</v>
      </c>
      <c r="H186" s="151">
        <f t="shared" si="3"/>
        <v>86.8</v>
      </c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</row>
    <row r="187" hidden="1">
      <c r="A187" s="149">
        <v>44608.0</v>
      </c>
      <c r="B187" s="150" t="s">
        <v>1679</v>
      </c>
      <c r="C187" s="150" t="s">
        <v>9</v>
      </c>
      <c r="D187" s="150" t="s">
        <v>10</v>
      </c>
      <c r="E187" s="150">
        <v>-49.0</v>
      </c>
      <c r="F187" s="150" t="s">
        <v>20</v>
      </c>
      <c r="G187" s="150" t="s">
        <v>819</v>
      </c>
      <c r="H187" s="151">
        <f t="shared" si="3"/>
        <v>37.8</v>
      </c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</row>
    <row r="188" hidden="1">
      <c r="A188" s="149">
        <v>44608.0</v>
      </c>
      <c r="B188" s="150" t="s">
        <v>1680</v>
      </c>
      <c r="C188" s="150" t="s">
        <v>73</v>
      </c>
      <c r="D188" s="150" t="s">
        <v>1681</v>
      </c>
      <c r="E188" s="150">
        <v>14.0</v>
      </c>
      <c r="F188" s="150" t="s">
        <v>20</v>
      </c>
      <c r="G188" s="150" t="s">
        <v>819</v>
      </c>
      <c r="H188" s="151">
        <f t="shared" si="3"/>
        <v>51.8</v>
      </c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</row>
    <row r="189" hidden="1">
      <c r="A189" s="149">
        <v>44609.0</v>
      </c>
      <c r="B189" s="150" t="s">
        <v>15</v>
      </c>
      <c r="C189" s="163" t="s">
        <v>51</v>
      </c>
      <c r="D189" s="150" t="s">
        <v>819</v>
      </c>
      <c r="E189" s="150">
        <v>-23.93</v>
      </c>
      <c r="F189" s="72" t="s">
        <v>37</v>
      </c>
      <c r="G189" s="150" t="s">
        <v>819</v>
      </c>
      <c r="H189" s="151">
        <f t="shared" si="3"/>
        <v>27.87</v>
      </c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</row>
    <row r="190" hidden="1">
      <c r="A190" s="149">
        <v>44609.0</v>
      </c>
      <c r="B190" s="150" t="s">
        <v>48</v>
      </c>
      <c r="C190" s="150" t="s">
        <v>9</v>
      </c>
      <c r="D190" s="150" t="s">
        <v>10</v>
      </c>
      <c r="E190" s="150">
        <v>-16.0</v>
      </c>
      <c r="F190" s="150" t="s">
        <v>20</v>
      </c>
      <c r="G190" s="150" t="s">
        <v>819</v>
      </c>
      <c r="H190" s="151">
        <f t="shared" si="3"/>
        <v>11.87</v>
      </c>
      <c r="I190" s="19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</row>
    <row r="191" hidden="1">
      <c r="A191" s="149">
        <v>44610.0</v>
      </c>
      <c r="B191" s="150" t="s">
        <v>1682</v>
      </c>
      <c r="C191" s="150" t="s">
        <v>73</v>
      </c>
      <c r="D191" s="150" t="s">
        <v>26</v>
      </c>
      <c r="E191" s="150">
        <v>15.0</v>
      </c>
      <c r="F191" s="150" t="s">
        <v>20</v>
      </c>
      <c r="G191" s="150" t="s">
        <v>819</v>
      </c>
      <c r="H191" s="151">
        <f t="shared" si="3"/>
        <v>26.87</v>
      </c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</row>
    <row r="192" hidden="1">
      <c r="A192" s="149">
        <v>44620.0</v>
      </c>
      <c r="B192" s="150" t="s">
        <v>1683</v>
      </c>
      <c r="C192" s="150" t="s">
        <v>73</v>
      </c>
      <c r="D192" s="150" t="s">
        <v>1644</v>
      </c>
      <c r="E192" s="150">
        <v>26.09</v>
      </c>
      <c r="F192" s="150" t="s">
        <v>20</v>
      </c>
      <c r="G192" s="150" t="s">
        <v>819</v>
      </c>
      <c r="H192" s="151">
        <f t="shared" si="3"/>
        <v>52.96</v>
      </c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</row>
    <row r="193" hidden="1">
      <c r="A193" s="149">
        <v>44620.0</v>
      </c>
      <c r="B193" s="150" t="s">
        <v>1684</v>
      </c>
      <c r="C193" s="150" t="s">
        <v>13</v>
      </c>
      <c r="D193" s="150" t="s">
        <v>1616</v>
      </c>
      <c r="E193" s="150">
        <v>-6.0</v>
      </c>
      <c r="F193" s="150" t="s">
        <v>20</v>
      </c>
      <c r="G193" s="150" t="s">
        <v>819</v>
      </c>
      <c r="H193" s="151">
        <f t="shared" si="3"/>
        <v>46.96</v>
      </c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</row>
    <row r="194" hidden="1">
      <c r="A194" s="149">
        <v>44620.0</v>
      </c>
      <c r="B194" s="150" t="s">
        <v>1685</v>
      </c>
      <c r="C194" s="150" t="s">
        <v>462</v>
      </c>
      <c r="D194" s="150" t="s">
        <v>28</v>
      </c>
      <c r="E194" s="150">
        <v>-4.87</v>
      </c>
      <c r="F194" s="150" t="s">
        <v>20</v>
      </c>
      <c r="G194" s="150" t="s">
        <v>819</v>
      </c>
      <c r="H194" s="151">
        <f t="shared" si="3"/>
        <v>42.09</v>
      </c>
      <c r="I194" s="19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</row>
    <row r="195" hidden="1">
      <c r="A195" s="149">
        <v>44622.0</v>
      </c>
      <c r="B195" s="150" t="s">
        <v>1684</v>
      </c>
      <c r="C195" s="150" t="s">
        <v>13</v>
      </c>
      <c r="D195" s="150" t="s">
        <v>1616</v>
      </c>
      <c r="E195" s="150">
        <v>-8.17</v>
      </c>
      <c r="F195" s="150" t="s">
        <v>20</v>
      </c>
      <c r="G195" s="150" t="s">
        <v>819</v>
      </c>
      <c r="H195" s="151">
        <f t="shared" si="3"/>
        <v>33.92</v>
      </c>
      <c r="I195" s="19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</row>
    <row r="196" hidden="1">
      <c r="A196" s="149">
        <v>44622.0</v>
      </c>
      <c r="B196" s="150" t="s">
        <v>1685</v>
      </c>
      <c r="C196" s="150" t="s">
        <v>462</v>
      </c>
      <c r="D196" s="150" t="s">
        <v>28</v>
      </c>
      <c r="E196" s="150">
        <v>-4.0</v>
      </c>
      <c r="F196" s="150" t="s">
        <v>20</v>
      </c>
      <c r="G196" s="150" t="s">
        <v>819</v>
      </c>
      <c r="H196" s="151">
        <f t="shared" si="3"/>
        <v>29.92</v>
      </c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</row>
    <row r="197" hidden="1">
      <c r="A197" s="149">
        <v>44622.0</v>
      </c>
      <c r="B197" s="150" t="s">
        <v>48</v>
      </c>
      <c r="C197" s="150" t="s">
        <v>9</v>
      </c>
      <c r="D197" s="150" t="s">
        <v>10</v>
      </c>
      <c r="E197" s="150">
        <v>-18.84</v>
      </c>
      <c r="F197" s="150" t="s">
        <v>20</v>
      </c>
      <c r="G197" s="150" t="s">
        <v>819</v>
      </c>
      <c r="H197" s="151">
        <f t="shared" si="3"/>
        <v>11.08</v>
      </c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</row>
    <row r="198" hidden="1">
      <c r="A198" s="149">
        <v>44625.0</v>
      </c>
      <c r="B198" s="150" t="s">
        <v>1686</v>
      </c>
      <c r="C198" s="150" t="s">
        <v>50</v>
      </c>
      <c r="D198" s="150" t="s">
        <v>26</v>
      </c>
      <c r="E198" s="150">
        <v>10.0</v>
      </c>
      <c r="F198" s="150" t="s">
        <v>20</v>
      </c>
      <c r="G198" s="150" t="s">
        <v>819</v>
      </c>
      <c r="H198" s="151">
        <f t="shared" si="3"/>
        <v>21.08</v>
      </c>
      <c r="I198" s="19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</row>
    <row r="199" hidden="1">
      <c r="A199" s="149">
        <v>44625.0</v>
      </c>
      <c r="B199" s="150" t="s">
        <v>1687</v>
      </c>
      <c r="C199" s="150" t="s">
        <v>50</v>
      </c>
      <c r="D199" s="150" t="s">
        <v>26</v>
      </c>
      <c r="E199" s="150">
        <v>25.0</v>
      </c>
      <c r="F199" s="150" t="s">
        <v>20</v>
      </c>
      <c r="G199" s="150" t="s">
        <v>819</v>
      </c>
      <c r="H199" s="151">
        <f t="shared" si="3"/>
        <v>46.08</v>
      </c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</row>
    <row r="200" hidden="1">
      <c r="A200" s="149">
        <v>44626.0</v>
      </c>
      <c r="B200" s="150" t="s">
        <v>1685</v>
      </c>
      <c r="C200" s="150" t="s">
        <v>462</v>
      </c>
      <c r="D200" s="150" t="s">
        <v>28</v>
      </c>
      <c r="E200" s="150">
        <v>-6.0</v>
      </c>
      <c r="F200" s="150" t="s">
        <v>20</v>
      </c>
      <c r="G200" s="150" t="s">
        <v>819</v>
      </c>
      <c r="H200" s="151">
        <f t="shared" si="3"/>
        <v>40.08</v>
      </c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</row>
    <row r="201" hidden="1">
      <c r="A201" s="149">
        <v>44627.0</v>
      </c>
      <c r="B201" s="150" t="s">
        <v>15</v>
      </c>
      <c r="C201" s="150" t="s">
        <v>51</v>
      </c>
      <c r="D201" s="150" t="s">
        <v>1631</v>
      </c>
      <c r="E201" s="150">
        <v>-1.0</v>
      </c>
      <c r="F201" s="157" t="s">
        <v>37</v>
      </c>
      <c r="G201" s="150" t="s">
        <v>1631</v>
      </c>
      <c r="H201" s="151">
        <f t="shared" si="3"/>
        <v>39.08</v>
      </c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</row>
    <row r="202" hidden="1">
      <c r="A202" s="149">
        <v>44627.0</v>
      </c>
      <c r="B202" s="150" t="s">
        <v>15</v>
      </c>
      <c r="C202" s="150" t="s">
        <v>51</v>
      </c>
      <c r="D202" s="150" t="s">
        <v>1631</v>
      </c>
      <c r="E202" s="150">
        <v>-5.0</v>
      </c>
      <c r="F202" s="157" t="s">
        <v>37</v>
      </c>
      <c r="G202" s="150" t="s">
        <v>1631</v>
      </c>
      <c r="H202" s="151">
        <f t="shared" si="3"/>
        <v>34.08</v>
      </c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</row>
    <row r="203" hidden="1">
      <c r="A203" s="149">
        <v>44651.0</v>
      </c>
      <c r="B203" s="150" t="s">
        <v>1637</v>
      </c>
      <c r="C203" s="150" t="s">
        <v>1625</v>
      </c>
      <c r="D203" s="150" t="s">
        <v>819</v>
      </c>
      <c r="E203" s="150">
        <v>0.12</v>
      </c>
      <c r="F203" s="150" t="s">
        <v>37</v>
      </c>
      <c r="G203" s="150" t="s">
        <v>819</v>
      </c>
      <c r="H203" s="151">
        <f t="shared" si="3"/>
        <v>34.2</v>
      </c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</row>
    <row r="204" hidden="1">
      <c r="A204" s="56">
        <v>44628.0</v>
      </c>
      <c r="B204" s="88" t="s">
        <v>1688</v>
      </c>
      <c r="C204" s="150" t="s">
        <v>1575</v>
      </c>
      <c r="D204" s="88" t="s">
        <v>1576</v>
      </c>
      <c r="E204" s="88">
        <v>1859.1</v>
      </c>
      <c r="F204" s="88" t="s">
        <v>37</v>
      </c>
      <c r="G204" s="88" t="s">
        <v>819</v>
      </c>
      <c r="H204" s="151">
        <f t="shared" si="3"/>
        <v>1893.3</v>
      </c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</row>
    <row r="205" hidden="1">
      <c r="A205" s="149">
        <v>44625.0</v>
      </c>
      <c r="B205" s="150" t="s">
        <v>15</v>
      </c>
      <c r="C205" s="150" t="s">
        <v>16</v>
      </c>
      <c r="D205" s="150" t="s">
        <v>1667</v>
      </c>
      <c r="E205" s="150">
        <v>-445.3900000000001</v>
      </c>
      <c r="F205" s="150" t="s">
        <v>37</v>
      </c>
      <c r="G205" s="150" t="s">
        <v>1645</v>
      </c>
      <c r="H205" s="151">
        <f t="shared" si="3"/>
        <v>1447.91</v>
      </c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</row>
    <row r="206" hidden="1">
      <c r="A206" s="149">
        <v>44628.0</v>
      </c>
      <c r="B206" s="150" t="s">
        <v>15</v>
      </c>
      <c r="C206" s="150" t="s">
        <v>16</v>
      </c>
      <c r="D206" s="150" t="s">
        <v>1631</v>
      </c>
      <c r="E206" s="150">
        <v>-190.67</v>
      </c>
      <c r="F206" s="150" t="s">
        <v>37</v>
      </c>
      <c r="G206" s="150" t="s">
        <v>1631</v>
      </c>
      <c r="H206" s="151">
        <f t="shared" si="3"/>
        <v>1257.24</v>
      </c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</row>
    <row r="207" hidden="1">
      <c r="A207" s="149">
        <v>44628.0</v>
      </c>
      <c r="B207" s="150" t="s">
        <v>15</v>
      </c>
      <c r="C207" s="150" t="s">
        <v>16</v>
      </c>
      <c r="D207" s="150" t="s">
        <v>7</v>
      </c>
      <c r="E207" s="150">
        <v>-379.53</v>
      </c>
      <c r="F207" s="150" t="s">
        <v>37</v>
      </c>
      <c r="G207" s="150" t="s">
        <v>7</v>
      </c>
      <c r="H207" s="151">
        <f t="shared" si="3"/>
        <v>877.71</v>
      </c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</row>
    <row r="208" hidden="1">
      <c r="A208" s="149">
        <v>44628.0</v>
      </c>
      <c r="B208" s="150" t="s">
        <v>15</v>
      </c>
      <c r="C208" s="150" t="s">
        <v>16</v>
      </c>
      <c r="D208" s="150" t="s">
        <v>819</v>
      </c>
      <c r="E208" s="150">
        <v>-103.22999999999996</v>
      </c>
      <c r="F208" s="150" t="s">
        <v>37</v>
      </c>
      <c r="G208" s="150" t="s">
        <v>819</v>
      </c>
      <c r="H208" s="151">
        <f t="shared" si="3"/>
        <v>774.48</v>
      </c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</row>
    <row r="209" hidden="1">
      <c r="A209" s="149">
        <v>44628.0</v>
      </c>
      <c r="B209" s="150" t="s">
        <v>15</v>
      </c>
      <c r="C209" s="150" t="s">
        <v>51</v>
      </c>
      <c r="D209" s="150" t="s">
        <v>1631</v>
      </c>
      <c r="E209" s="150">
        <v>-8.6</v>
      </c>
      <c r="F209" s="159" t="s">
        <v>53</v>
      </c>
      <c r="G209" s="150" t="s">
        <v>1631</v>
      </c>
      <c r="H209" s="151">
        <f t="shared" si="3"/>
        <v>765.88</v>
      </c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</row>
    <row r="210" hidden="1">
      <c r="A210" s="149">
        <v>44628.0</v>
      </c>
      <c r="B210" s="162" t="s">
        <v>1689</v>
      </c>
      <c r="C210" s="150" t="s">
        <v>1602</v>
      </c>
      <c r="D210" s="150" t="s">
        <v>26</v>
      </c>
      <c r="E210" s="150">
        <v>-136.0</v>
      </c>
      <c r="F210" s="150" t="s">
        <v>37</v>
      </c>
      <c r="G210" s="150" t="s">
        <v>819</v>
      </c>
      <c r="H210" s="151">
        <f t="shared" si="3"/>
        <v>629.88</v>
      </c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</row>
    <row r="211" hidden="1">
      <c r="A211" s="149">
        <v>44628.0</v>
      </c>
      <c r="B211" s="162" t="s">
        <v>1690</v>
      </c>
      <c r="C211" s="150" t="s">
        <v>40</v>
      </c>
      <c r="D211" s="150" t="s">
        <v>26</v>
      </c>
      <c r="E211" s="150">
        <v>-123.69</v>
      </c>
      <c r="F211" s="150" t="s">
        <v>37</v>
      </c>
      <c r="G211" s="150" t="s">
        <v>819</v>
      </c>
      <c r="H211" s="151">
        <f t="shared" si="3"/>
        <v>506.19</v>
      </c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</row>
    <row r="212" hidden="1">
      <c r="A212" s="149">
        <v>44628.0</v>
      </c>
      <c r="B212" s="150" t="s">
        <v>1691</v>
      </c>
      <c r="C212" s="150" t="s">
        <v>40</v>
      </c>
      <c r="D212" s="150" t="s">
        <v>26</v>
      </c>
      <c r="E212" s="150">
        <v>-72.0</v>
      </c>
      <c r="F212" s="150" t="s">
        <v>37</v>
      </c>
      <c r="G212" s="150" t="s">
        <v>819</v>
      </c>
      <c r="H212" s="151">
        <f t="shared" si="3"/>
        <v>434.19</v>
      </c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</row>
    <row r="213" hidden="1">
      <c r="A213" s="149">
        <v>44628.0</v>
      </c>
      <c r="B213" s="150" t="s">
        <v>1692</v>
      </c>
      <c r="C213" s="150" t="s">
        <v>40</v>
      </c>
      <c r="D213" s="150" t="s">
        <v>26</v>
      </c>
      <c r="E213" s="150">
        <v>-72.0</v>
      </c>
      <c r="F213" s="150" t="s">
        <v>37</v>
      </c>
      <c r="G213" s="150" t="s">
        <v>819</v>
      </c>
      <c r="H213" s="151">
        <f t="shared" si="3"/>
        <v>362.19</v>
      </c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</row>
    <row r="214" hidden="1">
      <c r="A214" s="149">
        <v>44628.0</v>
      </c>
      <c r="B214" s="162" t="s">
        <v>1693</v>
      </c>
      <c r="C214" s="150" t="s">
        <v>40</v>
      </c>
      <c r="D214" s="150" t="s">
        <v>26</v>
      </c>
      <c r="E214" s="150">
        <v>-60.0</v>
      </c>
      <c r="F214" s="150" t="s">
        <v>37</v>
      </c>
      <c r="G214" s="150" t="s">
        <v>819</v>
      </c>
      <c r="H214" s="151">
        <f t="shared" si="3"/>
        <v>302.19</v>
      </c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</row>
    <row r="215" hidden="1">
      <c r="A215" s="149">
        <v>44628.0</v>
      </c>
      <c r="B215" s="150" t="s">
        <v>1694</v>
      </c>
      <c r="C215" s="150" t="s">
        <v>13</v>
      </c>
      <c r="D215" s="150" t="s">
        <v>10</v>
      </c>
      <c r="E215" s="150">
        <v>-36.0</v>
      </c>
      <c r="F215" s="150" t="s">
        <v>37</v>
      </c>
      <c r="G215" s="150" t="s">
        <v>819</v>
      </c>
      <c r="H215" s="151">
        <f t="shared" si="3"/>
        <v>266.19</v>
      </c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</row>
    <row r="216" hidden="1">
      <c r="A216" s="149">
        <v>44629.0</v>
      </c>
      <c r="B216" s="150" t="s">
        <v>1695</v>
      </c>
      <c r="C216" s="150" t="s">
        <v>73</v>
      </c>
      <c r="D216" s="150" t="s">
        <v>26</v>
      </c>
      <c r="E216" s="150">
        <v>95.0</v>
      </c>
      <c r="F216" s="150" t="s">
        <v>37</v>
      </c>
      <c r="G216" s="150" t="s">
        <v>819</v>
      </c>
      <c r="H216" s="151">
        <f t="shared" si="3"/>
        <v>361.19</v>
      </c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</row>
    <row r="217" hidden="1">
      <c r="A217" s="149">
        <v>44629.0</v>
      </c>
      <c r="B217" s="150" t="s">
        <v>1696</v>
      </c>
      <c r="C217" s="162" t="s">
        <v>73</v>
      </c>
      <c r="D217" s="150" t="s">
        <v>26</v>
      </c>
      <c r="E217" s="150">
        <v>10.0</v>
      </c>
      <c r="F217" s="150" t="s">
        <v>37</v>
      </c>
      <c r="G217" s="150" t="s">
        <v>819</v>
      </c>
      <c r="H217" s="151">
        <f t="shared" si="3"/>
        <v>371.19</v>
      </c>
      <c r="I217" s="19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</row>
    <row r="218" hidden="1">
      <c r="A218" s="149">
        <v>44630.0</v>
      </c>
      <c r="B218" s="150" t="s">
        <v>1697</v>
      </c>
      <c r="C218" s="150" t="s">
        <v>78</v>
      </c>
      <c r="D218" s="150" t="s">
        <v>28</v>
      </c>
      <c r="E218" s="150">
        <v>-70.0</v>
      </c>
      <c r="F218" s="150" t="s">
        <v>37</v>
      </c>
      <c r="G218" s="150" t="s">
        <v>819</v>
      </c>
      <c r="H218" s="151">
        <f t="shared" si="3"/>
        <v>301.19</v>
      </c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</row>
    <row r="219" hidden="1">
      <c r="A219" s="149">
        <v>44631.0</v>
      </c>
      <c r="B219" s="150" t="s">
        <v>1698</v>
      </c>
      <c r="C219" s="150" t="s">
        <v>50</v>
      </c>
      <c r="D219" s="150" t="s">
        <v>26</v>
      </c>
      <c r="E219" s="150">
        <v>45.0</v>
      </c>
      <c r="F219" s="150" t="s">
        <v>37</v>
      </c>
      <c r="G219" s="150" t="s">
        <v>819</v>
      </c>
      <c r="H219" s="151">
        <f t="shared" si="3"/>
        <v>346.19</v>
      </c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</row>
    <row r="220" hidden="1">
      <c r="A220" s="149">
        <v>44631.0</v>
      </c>
      <c r="B220" s="150" t="s">
        <v>1699</v>
      </c>
      <c r="C220" s="150" t="s">
        <v>78</v>
      </c>
      <c r="D220" s="150" t="s">
        <v>28</v>
      </c>
      <c r="E220" s="150">
        <v>-150.0</v>
      </c>
      <c r="F220" s="150" t="s">
        <v>37</v>
      </c>
      <c r="G220" s="150" t="s">
        <v>819</v>
      </c>
      <c r="H220" s="151">
        <f t="shared" si="3"/>
        <v>196.19</v>
      </c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</row>
    <row r="221" hidden="1">
      <c r="A221" s="149">
        <v>44631.0</v>
      </c>
      <c r="B221" s="150" t="s">
        <v>1700</v>
      </c>
      <c r="C221" s="150" t="s">
        <v>73</v>
      </c>
      <c r="D221" s="150" t="s">
        <v>1701</v>
      </c>
      <c r="E221" s="150">
        <v>-80.0</v>
      </c>
      <c r="F221" s="150" t="s">
        <v>37</v>
      </c>
      <c r="G221" s="150" t="s">
        <v>819</v>
      </c>
      <c r="H221" s="151">
        <f t="shared" si="3"/>
        <v>116.19</v>
      </c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</row>
    <row r="222" hidden="1">
      <c r="A222" s="149">
        <v>44632.0</v>
      </c>
      <c r="B222" s="150" t="s">
        <v>1702</v>
      </c>
      <c r="C222" s="150" t="s">
        <v>78</v>
      </c>
      <c r="D222" s="150" t="s">
        <v>28</v>
      </c>
      <c r="E222" s="150">
        <v>-70.0</v>
      </c>
      <c r="F222" s="150" t="s">
        <v>37</v>
      </c>
      <c r="G222" s="150" t="s">
        <v>819</v>
      </c>
      <c r="H222" s="151">
        <f t="shared" si="3"/>
        <v>46.19</v>
      </c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</row>
    <row r="223" hidden="1">
      <c r="A223" s="149">
        <v>44631.0</v>
      </c>
      <c r="B223" s="150" t="s">
        <v>156</v>
      </c>
      <c r="C223" s="150" t="s">
        <v>13</v>
      </c>
      <c r="D223" s="150" t="s">
        <v>28</v>
      </c>
      <c r="E223" s="150">
        <v>-4.0</v>
      </c>
      <c r="F223" s="150" t="s">
        <v>37</v>
      </c>
      <c r="G223" s="150" t="s">
        <v>819</v>
      </c>
      <c r="H223" s="151">
        <f t="shared" si="3"/>
        <v>42.19</v>
      </c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</row>
    <row r="224" hidden="1">
      <c r="A224" s="149">
        <v>44636.0</v>
      </c>
      <c r="B224" s="150" t="s">
        <v>1703</v>
      </c>
      <c r="C224" s="150" t="s">
        <v>13</v>
      </c>
      <c r="D224" s="150" t="s">
        <v>10</v>
      </c>
      <c r="E224" s="150">
        <v>-8.0</v>
      </c>
      <c r="F224" s="150" t="s">
        <v>37</v>
      </c>
      <c r="G224" s="150" t="s">
        <v>819</v>
      </c>
      <c r="H224" s="151">
        <f t="shared" si="3"/>
        <v>34.19</v>
      </c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</row>
    <row r="225" hidden="1">
      <c r="A225" s="149">
        <v>44636.0</v>
      </c>
      <c r="B225" s="150" t="s">
        <v>1704</v>
      </c>
      <c r="C225" s="150" t="s">
        <v>50</v>
      </c>
      <c r="D225" s="150" t="s">
        <v>26</v>
      </c>
      <c r="E225" s="150">
        <v>10.0</v>
      </c>
      <c r="F225" s="150" t="s">
        <v>37</v>
      </c>
      <c r="G225" s="150" t="s">
        <v>819</v>
      </c>
      <c r="H225" s="151">
        <f t="shared" si="3"/>
        <v>44.19</v>
      </c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</row>
    <row r="226" hidden="1">
      <c r="A226" s="149">
        <v>44636.0</v>
      </c>
      <c r="B226" s="150" t="s">
        <v>1685</v>
      </c>
      <c r="C226" s="150" t="s">
        <v>462</v>
      </c>
      <c r="D226" s="150" t="s">
        <v>28</v>
      </c>
      <c r="E226" s="150">
        <v>-15.0</v>
      </c>
      <c r="F226" s="150" t="s">
        <v>37</v>
      </c>
      <c r="G226" s="150" t="s">
        <v>819</v>
      </c>
      <c r="H226" s="151">
        <f t="shared" si="3"/>
        <v>29.19</v>
      </c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</row>
    <row r="227" hidden="1">
      <c r="A227" s="149">
        <v>44636.0</v>
      </c>
      <c r="B227" s="150" t="s">
        <v>1705</v>
      </c>
      <c r="C227" s="150" t="s">
        <v>462</v>
      </c>
      <c r="D227" s="150" t="s">
        <v>28</v>
      </c>
      <c r="E227" s="150">
        <v>72.0</v>
      </c>
      <c r="F227" s="150" t="s">
        <v>37</v>
      </c>
      <c r="G227" s="150" t="s">
        <v>819</v>
      </c>
      <c r="H227" s="151">
        <f t="shared" si="3"/>
        <v>101.19</v>
      </c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</row>
    <row r="228" hidden="1">
      <c r="A228" s="149">
        <v>44638.0</v>
      </c>
      <c r="B228" s="150" t="s">
        <v>1706</v>
      </c>
      <c r="C228" s="150" t="s">
        <v>78</v>
      </c>
      <c r="D228" s="150" t="s">
        <v>10</v>
      </c>
      <c r="E228" s="150">
        <v>-7.07</v>
      </c>
      <c r="F228" s="150" t="s">
        <v>37</v>
      </c>
      <c r="G228" s="150" t="s">
        <v>819</v>
      </c>
      <c r="H228" s="151">
        <f t="shared" si="3"/>
        <v>94.12</v>
      </c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</row>
    <row r="229" hidden="1">
      <c r="A229" s="149">
        <v>44638.0</v>
      </c>
      <c r="B229" s="150" t="s">
        <v>1685</v>
      </c>
      <c r="C229" s="150" t="s">
        <v>462</v>
      </c>
      <c r="D229" s="150" t="s">
        <v>28</v>
      </c>
      <c r="E229" s="150">
        <v>-7.0</v>
      </c>
      <c r="F229" s="150" t="s">
        <v>37</v>
      </c>
      <c r="G229" s="150" t="s">
        <v>819</v>
      </c>
      <c r="H229" s="151">
        <f t="shared" si="3"/>
        <v>87.12</v>
      </c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</row>
    <row r="230" hidden="1">
      <c r="A230" s="149">
        <v>44640.0</v>
      </c>
      <c r="B230" s="150" t="s">
        <v>1685</v>
      </c>
      <c r="C230" s="150" t="s">
        <v>462</v>
      </c>
      <c r="D230" s="150" t="s">
        <v>28</v>
      </c>
      <c r="E230" s="150">
        <v>-6.0</v>
      </c>
      <c r="F230" s="150" t="s">
        <v>37</v>
      </c>
      <c r="G230" s="150" t="s">
        <v>819</v>
      </c>
      <c r="H230" s="151">
        <f t="shared" si="3"/>
        <v>81.12</v>
      </c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</row>
    <row r="231" hidden="1">
      <c r="A231" s="149">
        <v>44641.0</v>
      </c>
      <c r="B231" s="150" t="s">
        <v>1707</v>
      </c>
      <c r="C231" s="150" t="s">
        <v>13</v>
      </c>
      <c r="D231" s="150" t="s">
        <v>10</v>
      </c>
      <c r="E231" s="150">
        <v>-74.02</v>
      </c>
      <c r="F231" s="150" t="s">
        <v>37</v>
      </c>
      <c r="G231" s="150" t="s">
        <v>819</v>
      </c>
      <c r="H231" s="151">
        <f t="shared" si="3"/>
        <v>7.1</v>
      </c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</row>
    <row r="232" hidden="1">
      <c r="A232" s="149">
        <v>44643.0</v>
      </c>
      <c r="B232" s="150" t="s">
        <v>1708</v>
      </c>
      <c r="C232" s="150" t="s">
        <v>462</v>
      </c>
      <c r="D232" s="150" t="s">
        <v>28</v>
      </c>
      <c r="E232" s="150">
        <v>5.11</v>
      </c>
      <c r="F232" s="150" t="s">
        <v>37</v>
      </c>
      <c r="G232" s="150" t="s">
        <v>819</v>
      </c>
      <c r="H232" s="151">
        <f t="shared" si="3"/>
        <v>12.21</v>
      </c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</row>
    <row r="233" hidden="1">
      <c r="A233" s="149">
        <v>44643.0</v>
      </c>
      <c r="B233" s="162" t="s">
        <v>1685</v>
      </c>
      <c r="C233" s="150" t="s">
        <v>462</v>
      </c>
      <c r="D233" s="150" t="s">
        <v>10</v>
      </c>
      <c r="E233" s="150">
        <v>-5.11</v>
      </c>
      <c r="F233" s="150" t="s">
        <v>37</v>
      </c>
      <c r="G233" s="150" t="s">
        <v>819</v>
      </c>
      <c r="H233" s="151">
        <f t="shared" si="3"/>
        <v>7.1</v>
      </c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</row>
    <row r="234" hidden="1">
      <c r="A234" s="149">
        <v>44648.0</v>
      </c>
      <c r="B234" s="162" t="s">
        <v>83</v>
      </c>
      <c r="C234" s="150" t="s">
        <v>84</v>
      </c>
      <c r="D234" s="150" t="s">
        <v>28</v>
      </c>
      <c r="E234" s="150">
        <v>200.0</v>
      </c>
      <c r="F234" s="150" t="s">
        <v>37</v>
      </c>
      <c r="G234" s="150" t="s">
        <v>819</v>
      </c>
      <c r="H234" s="151">
        <f t="shared" si="3"/>
        <v>207.1</v>
      </c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</row>
    <row r="235" hidden="1">
      <c r="A235" s="149">
        <v>44648.0</v>
      </c>
      <c r="B235" s="162" t="s">
        <v>1709</v>
      </c>
      <c r="C235" s="150" t="s">
        <v>73</v>
      </c>
      <c r="D235" s="150" t="s">
        <v>26</v>
      </c>
      <c r="E235" s="150">
        <v>-200.0</v>
      </c>
      <c r="F235" s="150" t="s">
        <v>37</v>
      </c>
      <c r="G235" s="150" t="s">
        <v>819</v>
      </c>
      <c r="H235" s="151">
        <f t="shared" si="3"/>
        <v>7.1</v>
      </c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</row>
    <row r="236" hidden="1">
      <c r="A236" s="149">
        <v>44650.0</v>
      </c>
      <c r="B236" s="162" t="s">
        <v>1710</v>
      </c>
      <c r="C236" s="150" t="s">
        <v>1711</v>
      </c>
      <c r="D236" s="150" t="s">
        <v>1712</v>
      </c>
      <c r="E236" s="150">
        <v>20.0</v>
      </c>
      <c r="F236" s="150" t="s">
        <v>37</v>
      </c>
      <c r="G236" s="150" t="s">
        <v>819</v>
      </c>
      <c r="H236" s="151">
        <f t="shared" si="3"/>
        <v>27.1</v>
      </c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</row>
    <row r="237" hidden="1">
      <c r="A237" s="149">
        <v>44650.0</v>
      </c>
      <c r="B237" s="150" t="s">
        <v>1685</v>
      </c>
      <c r="C237" s="150" t="s">
        <v>462</v>
      </c>
      <c r="D237" s="150" t="s">
        <v>28</v>
      </c>
      <c r="E237" s="150">
        <v>-5.0</v>
      </c>
      <c r="F237" s="150" t="s">
        <v>37</v>
      </c>
      <c r="G237" s="150" t="s">
        <v>819</v>
      </c>
      <c r="H237" s="151">
        <f t="shared" si="3"/>
        <v>22.1</v>
      </c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</row>
    <row r="238" hidden="1">
      <c r="A238" s="149">
        <v>44681.0</v>
      </c>
      <c r="B238" s="150" t="s">
        <v>1637</v>
      </c>
      <c r="C238" s="150" t="s">
        <v>1625</v>
      </c>
      <c r="D238" s="150" t="s">
        <v>819</v>
      </c>
      <c r="E238" s="150">
        <v>0.06</v>
      </c>
      <c r="F238" s="150" t="s">
        <v>53</v>
      </c>
      <c r="G238" s="150" t="s">
        <v>819</v>
      </c>
      <c r="H238" s="151">
        <f t="shared" si="3"/>
        <v>22.16</v>
      </c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</row>
    <row r="239" hidden="1">
      <c r="A239" s="56">
        <v>44656.0</v>
      </c>
      <c r="B239" s="88" t="s">
        <v>1713</v>
      </c>
      <c r="C239" s="150" t="s">
        <v>1575</v>
      </c>
      <c r="D239" s="88" t="s">
        <v>1576</v>
      </c>
      <c r="E239" s="88">
        <v>1793.59</v>
      </c>
      <c r="F239" s="88" t="s">
        <v>53</v>
      </c>
      <c r="G239" s="88" t="s">
        <v>819</v>
      </c>
      <c r="H239" s="151">
        <f t="shared" si="3"/>
        <v>1815.75</v>
      </c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</row>
    <row r="240" hidden="1">
      <c r="A240" s="149">
        <v>44656.0</v>
      </c>
      <c r="B240" s="150" t="s">
        <v>15</v>
      </c>
      <c r="C240" s="150" t="s">
        <v>16</v>
      </c>
      <c r="D240" s="150" t="s">
        <v>1667</v>
      </c>
      <c r="E240" s="150">
        <v>-463.04</v>
      </c>
      <c r="F240" s="150" t="s">
        <v>53</v>
      </c>
      <c r="G240" s="150" t="s">
        <v>1714</v>
      </c>
      <c r="H240" s="151">
        <f t="shared" si="3"/>
        <v>1352.71</v>
      </c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</row>
    <row r="241" hidden="1">
      <c r="A241" s="149">
        <v>44656.0</v>
      </c>
      <c r="B241" s="150" t="s">
        <v>15</v>
      </c>
      <c r="C241" s="150" t="s">
        <v>16</v>
      </c>
      <c r="D241" s="150" t="s">
        <v>1631</v>
      </c>
      <c r="E241" s="150">
        <v>-196.29</v>
      </c>
      <c r="F241" s="150" t="s">
        <v>53</v>
      </c>
      <c r="G241" s="150" t="s">
        <v>1631</v>
      </c>
      <c r="H241" s="151">
        <f t="shared" si="3"/>
        <v>1156.42</v>
      </c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</row>
    <row r="242" hidden="1">
      <c r="A242" s="149">
        <v>44656.0</v>
      </c>
      <c r="B242" s="150" t="s">
        <v>1715</v>
      </c>
      <c r="C242" s="150" t="s">
        <v>1602</v>
      </c>
      <c r="D242" s="150" t="s">
        <v>26</v>
      </c>
      <c r="E242" s="150">
        <v>-408.0</v>
      </c>
      <c r="F242" s="150" t="s">
        <v>53</v>
      </c>
      <c r="G242" s="150" t="s">
        <v>819</v>
      </c>
      <c r="H242" s="151">
        <f t="shared" si="3"/>
        <v>748.42</v>
      </c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</row>
    <row r="243" hidden="1">
      <c r="A243" s="149">
        <v>44656.0</v>
      </c>
      <c r="B243" s="150" t="s">
        <v>1716</v>
      </c>
      <c r="C243" s="162" t="s">
        <v>40</v>
      </c>
      <c r="D243" s="150" t="s">
        <v>26</v>
      </c>
      <c r="E243" s="150">
        <v>-123.0</v>
      </c>
      <c r="F243" s="150" t="s">
        <v>53</v>
      </c>
      <c r="G243" s="150" t="s">
        <v>819</v>
      </c>
      <c r="H243" s="151">
        <f t="shared" si="3"/>
        <v>625.42</v>
      </c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</row>
    <row r="244" hidden="1">
      <c r="A244" s="149">
        <v>44656.0</v>
      </c>
      <c r="B244" s="162" t="s">
        <v>1717</v>
      </c>
      <c r="C244" s="162" t="s">
        <v>40</v>
      </c>
      <c r="D244" s="150" t="s">
        <v>26</v>
      </c>
      <c r="E244" s="150">
        <v>-72.0</v>
      </c>
      <c r="F244" s="150" t="s">
        <v>53</v>
      </c>
      <c r="G244" s="150" t="s">
        <v>819</v>
      </c>
      <c r="H244" s="151">
        <f t="shared" si="3"/>
        <v>553.42</v>
      </c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</row>
    <row r="245" hidden="1">
      <c r="A245" s="149">
        <v>44656.0</v>
      </c>
      <c r="B245" s="150" t="s">
        <v>1718</v>
      </c>
      <c r="C245" s="162" t="s">
        <v>40</v>
      </c>
      <c r="D245" s="150" t="s">
        <v>26</v>
      </c>
      <c r="E245" s="150">
        <v>-84.0</v>
      </c>
      <c r="F245" s="150" t="s">
        <v>53</v>
      </c>
      <c r="G245" s="150" t="s">
        <v>819</v>
      </c>
      <c r="H245" s="151">
        <f t="shared" si="3"/>
        <v>469.42</v>
      </c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</row>
    <row r="246" hidden="1">
      <c r="A246" s="149">
        <v>44657.0</v>
      </c>
      <c r="B246" s="150" t="s">
        <v>1719</v>
      </c>
      <c r="C246" s="150" t="s">
        <v>1638</v>
      </c>
      <c r="D246" s="150" t="s">
        <v>1720</v>
      </c>
      <c r="E246" s="150">
        <v>3.07</v>
      </c>
      <c r="F246" s="150" t="s">
        <v>53</v>
      </c>
      <c r="G246" s="150" t="s">
        <v>819</v>
      </c>
      <c r="H246" s="151">
        <f t="shared" si="3"/>
        <v>472.49</v>
      </c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</row>
    <row r="247" hidden="1">
      <c r="A247" s="149">
        <v>44659.0</v>
      </c>
      <c r="B247" s="150" t="s">
        <v>1721</v>
      </c>
      <c r="C247" s="150" t="s">
        <v>1575</v>
      </c>
      <c r="D247" s="150" t="s">
        <v>1576</v>
      </c>
      <c r="E247" s="150">
        <v>200.0</v>
      </c>
      <c r="F247" s="150" t="s">
        <v>53</v>
      </c>
      <c r="G247" s="150" t="s">
        <v>819</v>
      </c>
      <c r="H247" s="151">
        <f t="shared" si="3"/>
        <v>672.49</v>
      </c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</row>
    <row r="248" hidden="1">
      <c r="A248" s="149">
        <v>44659.0</v>
      </c>
      <c r="B248" s="162" t="s">
        <v>83</v>
      </c>
      <c r="C248" s="150" t="s">
        <v>84</v>
      </c>
      <c r="D248" s="150" t="s">
        <v>28</v>
      </c>
      <c r="E248" s="150">
        <v>322.41</v>
      </c>
      <c r="F248" s="150" t="s">
        <v>53</v>
      </c>
      <c r="G248" s="150" t="s">
        <v>819</v>
      </c>
      <c r="H248" s="151">
        <f t="shared" si="3"/>
        <v>994.9</v>
      </c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</row>
    <row r="249" hidden="1">
      <c r="A249" s="149">
        <v>44659.0</v>
      </c>
      <c r="B249" s="150" t="s">
        <v>1722</v>
      </c>
      <c r="C249" s="150" t="s">
        <v>73</v>
      </c>
      <c r="D249" s="150" t="s">
        <v>26</v>
      </c>
      <c r="E249" s="150">
        <v>-322.41</v>
      </c>
      <c r="F249" s="150" t="s">
        <v>53</v>
      </c>
      <c r="G249" s="150" t="s">
        <v>819</v>
      </c>
      <c r="H249" s="151">
        <f t="shared" si="3"/>
        <v>672.49</v>
      </c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</row>
    <row r="250" hidden="1">
      <c r="A250" s="149">
        <v>44659.0</v>
      </c>
      <c r="B250" s="162" t="s">
        <v>83</v>
      </c>
      <c r="C250" s="150" t="s">
        <v>84</v>
      </c>
      <c r="D250" s="150" t="s">
        <v>28</v>
      </c>
      <c r="E250" s="150">
        <v>57.59</v>
      </c>
      <c r="F250" s="150" t="s">
        <v>53</v>
      </c>
      <c r="G250" s="150" t="s">
        <v>819</v>
      </c>
      <c r="H250" s="151">
        <f t="shared" si="3"/>
        <v>730.08</v>
      </c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</row>
    <row r="251" hidden="1">
      <c r="A251" s="149">
        <v>44659.0</v>
      </c>
      <c r="B251" s="150" t="s">
        <v>1723</v>
      </c>
      <c r="C251" s="150" t="s">
        <v>73</v>
      </c>
      <c r="D251" s="150" t="s">
        <v>26</v>
      </c>
      <c r="E251" s="150">
        <v>-57.59</v>
      </c>
      <c r="F251" s="150" t="s">
        <v>53</v>
      </c>
      <c r="G251" s="150" t="s">
        <v>819</v>
      </c>
      <c r="H251" s="151">
        <f t="shared" si="3"/>
        <v>672.49</v>
      </c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</row>
    <row r="252" hidden="1">
      <c r="A252" s="149">
        <v>44659.0</v>
      </c>
      <c r="B252" s="150" t="s">
        <v>1724</v>
      </c>
      <c r="C252" s="150" t="s">
        <v>73</v>
      </c>
      <c r="D252" s="150" t="s">
        <v>26</v>
      </c>
      <c r="E252" s="150">
        <v>-153.0</v>
      </c>
      <c r="F252" s="150" t="s">
        <v>53</v>
      </c>
      <c r="G252" s="150" t="s">
        <v>819</v>
      </c>
      <c r="H252" s="151">
        <f t="shared" si="3"/>
        <v>519.49</v>
      </c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</row>
    <row r="253" hidden="1">
      <c r="A253" s="149">
        <v>44659.0</v>
      </c>
      <c r="B253" s="162" t="s">
        <v>1709</v>
      </c>
      <c r="C253" s="150" t="s">
        <v>73</v>
      </c>
      <c r="D253" s="150" t="s">
        <v>26</v>
      </c>
      <c r="E253" s="150">
        <v>207.98</v>
      </c>
      <c r="F253" s="150" t="s">
        <v>53</v>
      </c>
      <c r="G253" s="150" t="s">
        <v>819</v>
      </c>
      <c r="H253" s="151">
        <f t="shared" si="3"/>
        <v>727.47</v>
      </c>
      <c r="I253" s="20"/>
      <c r="J253" s="20"/>
      <c r="K253" s="19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</row>
    <row r="254" hidden="1">
      <c r="A254" s="149">
        <v>44659.0</v>
      </c>
      <c r="B254" s="150" t="s">
        <v>1722</v>
      </c>
      <c r="C254" s="150" t="s">
        <v>73</v>
      </c>
      <c r="D254" s="150" t="s">
        <v>26</v>
      </c>
      <c r="E254" s="150">
        <v>333.66</v>
      </c>
      <c r="F254" s="150" t="s">
        <v>53</v>
      </c>
      <c r="G254" s="150" t="s">
        <v>819</v>
      </c>
      <c r="H254" s="151">
        <f t="shared" si="3"/>
        <v>1061.13</v>
      </c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</row>
    <row r="255" hidden="1">
      <c r="A255" s="149">
        <v>44659.0</v>
      </c>
      <c r="B255" s="150" t="s">
        <v>1723</v>
      </c>
      <c r="C255" s="150" t="s">
        <v>73</v>
      </c>
      <c r="D255" s="150" t="s">
        <v>26</v>
      </c>
      <c r="E255" s="150">
        <v>59.6</v>
      </c>
      <c r="F255" s="150" t="s">
        <v>53</v>
      </c>
      <c r="G255" s="150" t="s">
        <v>819</v>
      </c>
      <c r="H255" s="151">
        <f t="shared" si="3"/>
        <v>1120.73</v>
      </c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</row>
    <row r="256" hidden="1">
      <c r="A256" s="149">
        <v>44659.0</v>
      </c>
      <c r="B256" s="150" t="s">
        <v>1724</v>
      </c>
      <c r="C256" s="150" t="s">
        <v>73</v>
      </c>
      <c r="D256" s="150" t="s">
        <v>26</v>
      </c>
      <c r="E256" s="150">
        <v>150.76</v>
      </c>
      <c r="F256" s="150" t="s">
        <v>53</v>
      </c>
      <c r="G256" s="150" t="s">
        <v>819</v>
      </c>
      <c r="H256" s="151">
        <f t="shared" si="3"/>
        <v>1271.49</v>
      </c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</row>
    <row r="257" hidden="1">
      <c r="A257" s="149">
        <v>44659.0</v>
      </c>
      <c r="B257" s="150" t="s">
        <v>15</v>
      </c>
      <c r="C257" s="150" t="s">
        <v>16</v>
      </c>
      <c r="D257" s="150" t="s">
        <v>819</v>
      </c>
      <c r="E257" s="150">
        <v>-415.84</v>
      </c>
      <c r="F257" s="150" t="s">
        <v>53</v>
      </c>
      <c r="G257" s="150" t="s">
        <v>819</v>
      </c>
      <c r="H257" s="151">
        <f t="shared" si="3"/>
        <v>855.65</v>
      </c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</row>
    <row r="258" hidden="1">
      <c r="A258" s="149">
        <v>44659.0</v>
      </c>
      <c r="B258" s="150" t="s">
        <v>15</v>
      </c>
      <c r="C258" s="150" t="s">
        <v>16</v>
      </c>
      <c r="D258" s="150" t="s">
        <v>7</v>
      </c>
      <c r="E258" s="150">
        <v>-311.84</v>
      </c>
      <c r="F258" s="150" t="s">
        <v>53</v>
      </c>
      <c r="G258" s="150" t="s">
        <v>7</v>
      </c>
      <c r="H258" s="151">
        <f t="shared" si="3"/>
        <v>543.81</v>
      </c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</row>
    <row r="259" hidden="1">
      <c r="A259" s="149">
        <v>44659.0</v>
      </c>
      <c r="B259" s="150" t="s">
        <v>15</v>
      </c>
      <c r="C259" s="150" t="s">
        <v>51</v>
      </c>
      <c r="D259" s="150" t="s">
        <v>7</v>
      </c>
      <c r="E259" s="150">
        <v>-201.42</v>
      </c>
      <c r="F259" s="75" t="s">
        <v>66</v>
      </c>
      <c r="G259" s="150" t="s">
        <v>7</v>
      </c>
      <c r="H259" s="151">
        <f t="shared" si="3"/>
        <v>342.39</v>
      </c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</row>
    <row r="260" hidden="1">
      <c r="A260" s="149">
        <v>44660.0</v>
      </c>
      <c r="B260" s="150" t="s">
        <v>15</v>
      </c>
      <c r="C260" s="150" t="s">
        <v>51</v>
      </c>
      <c r="D260" s="150" t="s">
        <v>7</v>
      </c>
      <c r="E260" s="150">
        <v>-0.04</v>
      </c>
      <c r="F260" s="75" t="s">
        <v>66</v>
      </c>
      <c r="G260" s="150" t="s">
        <v>7</v>
      </c>
      <c r="H260" s="151">
        <f t="shared" si="3"/>
        <v>342.35</v>
      </c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</row>
    <row r="261" hidden="1">
      <c r="A261" s="149">
        <v>44660.0</v>
      </c>
      <c r="B261" s="150" t="s">
        <v>15</v>
      </c>
      <c r="C261" s="150" t="s">
        <v>51</v>
      </c>
      <c r="D261" s="150" t="s">
        <v>7</v>
      </c>
      <c r="E261" s="150">
        <v>-132.2</v>
      </c>
      <c r="F261" s="75" t="s">
        <v>66</v>
      </c>
      <c r="G261" s="150" t="s">
        <v>7</v>
      </c>
      <c r="H261" s="151">
        <f t="shared" si="3"/>
        <v>210.15</v>
      </c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</row>
    <row r="262" hidden="1">
      <c r="A262" s="149">
        <v>44660.0</v>
      </c>
      <c r="B262" s="150" t="s">
        <v>1725</v>
      </c>
      <c r="C262" s="162" t="s">
        <v>76</v>
      </c>
      <c r="D262" s="150" t="s">
        <v>28</v>
      </c>
      <c r="E262" s="150">
        <v>-8.15</v>
      </c>
      <c r="F262" s="150" t="s">
        <v>53</v>
      </c>
      <c r="G262" s="150" t="s">
        <v>819</v>
      </c>
      <c r="H262" s="151">
        <f t="shared" si="3"/>
        <v>202</v>
      </c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</row>
    <row r="263" hidden="1">
      <c r="A263" s="149">
        <v>44662.0</v>
      </c>
      <c r="B263" s="150" t="s">
        <v>15</v>
      </c>
      <c r="C263" s="150" t="s">
        <v>51</v>
      </c>
      <c r="D263" s="150" t="s">
        <v>1631</v>
      </c>
      <c r="E263" s="150">
        <v>-55.1</v>
      </c>
      <c r="F263" s="157" t="s">
        <v>66</v>
      </c>
      <c r="G263" s="150" t="s">
        <v>1631</v>
      </c>
      <c r="H263" s="151">
        <f t="shared" si="3"/>
        <v>146.9</v>
      </c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</row>
    <row r="264" hidden="1">
      <c r="A264" s="149">
        <v>44662.0</v>
      </c>
      <c r="B264" s="150" t="s">
        <v>15</v>
      </c>
      <c r="C264" s="150" t="s">
        <v>51</v>
      </c>
      <c r="D264" s="150" t="s">
        <v>1631</v>
      </c>
      <c r="E264" s="150">
        <v>-4.5</v>
      </c>
      <c r="F264" s="157" t="s">
        <v>66</v>
      </c>
      <c r="G264" s="150" t="s">
        <v>1631</v>
      </c>
      <c r="H264" s="151">
        <f t="shared" si="3"/>
        <v>142.4</v>
      </c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</row>
    <row r="265" hidden="1">
      <c r="A265" s="149">
        <v>44663.0</v>
      </c>
      <c r="B265" s="150" t="s">
        <v>1685</v>
      </c>
      <c r="C265" s="150" t="s">
        <v>462</v>
      </c>
      <c r="D265" s="150" t="s">
        <v>28</v>
      </c>
      <c r="E265" s="150">
        <v>-9.0</v>
      </c>
      <c r="F265" s="150" t="s">
        <v>53</v>
      </c>
      <c r="G265" s="150" t="s">
        <v>819</v>
      </c>
      <c r="H265" s="151">
        <f t="shared" si="3"/>
        <v>133.4</v>
      </c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</row>
    <row r="266" hidden="1">
      <c r="A266" s="149">
        <v>44664.0</v>
      </c>
      <c r="B266" s="150" t="s">
        <v>15</v>
      </c>
      <c r="C266" s="150" t="s">
        <v>51</v>
      </c>
      <c r="D266" s="150" t="s">
        <v>7</v>
      </c>
      <c r="E266" s="150">
        <v>-126.31</v>
      </c>
      <c r="F266" s="75" t="s">
        <v>66</v>
      </c>
      <c r="G266" s="150" t="s">
        <v>7</v>
      </c>
      <c r="H266" s="151">
        <f t="shared" si="3"/>
        <v>7.09</v>
      </c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</row>
    <row r="267" hidden="1">
      <c r="A267" s="149">
        <v>44667.0</v>
      </c>
      <c r="B267" s="75" t="s">
        <v>74</v>
      </c>
      <c r="C267" s="150" t="s">
        <v>73</v>
      </c>
      <c r="D267" s="150" t="s">
        <v>26</v>
      </c>
      <c r="E267" s="150">
        <v>25.0</v>
      </c>
      <c r="F267" s="150" t="s">
        <v>53</v>
      </c>
      <c r="G267" s="150" t="s">
        <v>819</v>
      </c>
      <c r="H267" s="151">
        <f t="shared" si="3"/>
        <v>32.09</v>
      </c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</row>
    <row r="268" hidden="1">
      <c r="A268" s="149">
        <v>44667.0</v>
      </c>
      <c r="B268" s="150" t="s">
        <v>15</v>
      </c>
      <c r="C268" s="150" t="s">
        <v>51</v>
      </c>
      <c r="D268" s="150" t="s">
        <v>819</v>
      </c>
      <c r="E268" s="150">
        <v>-6.62</v>
      </c>
      <c r="F268" s="150" t="s">
        <v>66</v>
      </c>
      <c r="G268" s="150" t="s">
        <v>819</v>
      </c>
      <c r="H268" s="151">
        <f t="shared" si="3"/>
        <v>25.47</v>
      </c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</row>
    <row r="269" hidden="1">
      <c r="A269" s="149">
        <v>44667.0</v>
      </c>
      <c r="B269" s="150" t="s">
        <v>15</v>
      </c>
      <c r="C269" s="150" t="s">
        <v>51</v>
      </c>
      <c r="D269" s="150" t="s">
        <v>819</v>
      </c>
      <c r="E269" s="150">
        <v>-17.31</v>
      </c>
      <c r="F269" s="150" t="s">
        <v>66</v>
      </c>
      <c r="G269" s="150" t="s">
        <v>819</v>
      </c>
      <c r="H269" s="151">
        <f t="shared" si="3"/>
        <v>8.16</v>
      </c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</row>
    <row r="270" hidden="1">
      <c r="A270" s="149">
        <v>44682.0</v>
      </c>
      <c r="B270" s="150" t="s">
        <v>1726</v>
      </c>
      <c r="C270" s="150" t="s">
        <v>9</v>
      </c>
      <c r="D270" s="150" t="s">
        <v>10</v>
      </c>
      <c r="E270" s="150">
        <v>10.0</v>
      </c>
      <c r="F270" s="150" t="s">
        <v>53</v>
      </c>
      <c r="G270" s="150" t="s">
        <v>819</v>
      </c>
      <c r="H270" s="151">
        <f t="shared" si="3"/>
        <v>18.16</v>
      </c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</row>
    <row r="271" hidden="1">
      <c r="A271" s="149">
        <v>44683.0</v>
      </c>
      <c r="B271" s="150" t="s">
        <v>1727</v>
      </c>
      <c r="C271" s="150" t="s">
        <v>13</v>
      </c>
      <c r="D271" s="150" t="s">
        <v>10</v>
      </c>
      <c r="E271" s="150">
        <v>-11.07</v>
      </c>
      <c r="F271" s="150" t="s">
        <v>53</v>
      </c>
      <c r="G271" s="150" t="s">
        <v>819</v>
      </c>
      <c r="H271" s="151">
        <f t="shared" si="3"/>
        <v>7.09</v>
      </c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</row>
    <row r="272" hidden="1">
      <c r="A272" s="149">
        <v>44684.0</v>
      </c>
      <c r="B272" s="150" t="s">
        <v>1728</v>
      </c>
      <c r="C272" s="150" t="s">
        <v>78</v>
      </c>
      <c r="D272" s="150" t="s">
        <v>28</v>
      </c>
      <c r="E272" s="150">
        <v>-9.46</v>
      </c>
      <c r="F272" s="150" t="s">
        <v>53</v>
      </c>
      <c r="G272" s="150" t="s">
        <v>819</v>
      </c>
      <c r="H272" s="151">
        <f t="shared" si="3"/>
        <v>-2.37</v>
      </c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</row>
    <row r="273" hidden="1">
      <c r="A273" s="149">
        <v>44712.0</v>
      </c>
      <c r="B273" s="150" t="s">
        <v>1637</v>
      </c>
      <c r="C273" s="150" t="s">
        <v>1625</v>
      </c>
      <c r="D273" s="150" t="s">
        <v>819</v>
      </c>
      <c r="E273" s="150">
        <v>0.12</v>
      </c>
      <c r="F273" s="150" t="s">
        <v>66</v>
      </c>
      <c r="G273" s="150" t="s">
        <v>819</v>
      </c>
      <c r="H273" s="151">
        <f t="shared" si="3"/>
        <v>-2.25</v>
      </c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</row>
    <row r="274" hidden="1">
      <c r="A274" s="56">
        <v>44685.0</v>
      </c>
      <c r="B274" s="88" t="s">
        <v>1729</v>
      </c>
      <c r="C274" s="150" t="s">
        <v>1575</v>
      </c>
      <c r="D274" s="88" t="s">
        <v>1576</v>
      </c>
      <c r="E274" s="88">
        <v>1866.94</v>
      </c>
      <c r="F274" s="88" t="s">
        <v>66</v>
      </c>
      <c r="G274" s="88" t="s">
        <v>819</v>
      </c>
      <c r="H274" s="151">
        <f t="shared" si="3"/>
        <v>1864.69</v>
      </c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</row>
    <row r="275" hidden="1">
      <c r="A275" s="149">
        <v>44685.0</v>
      </c>
      <c r="B275" s="150" t="s">
        <v>15</v>
      </c>
      <c r="C275" s="150" t="s">
        <v>16</v>
      </c>
      <c r="D275" s="150" t="s">
        <v>1631</v>
      </c>
      <c r="E275" s="150">
        <v>-194.05000000000007</v>
      </c>
      <c r="F275" s="150" t="s">
        <v>66</v>
      </c>
      <c r="G275" s="150" t="s">
        <v>1631</v>
      </c>
      <c r="H275" s="151">
        <f t="shared" si="3"/>
        <v>1670.64</v>
      </c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</row>
    <row r="276" hidden="1">
      <c r="A276" s="149">
        <v>44685.0</v>
      </c>
      <c r="B276" s="150" t="s">
        <v>15</v>
      </c>
      <c r="C276" s="150" t="s">
        <v>16</v>
      </c>
      <c r="D276" s="150" t="s">
        <v>7</v>
      </c>
      <c r="E276" s="150">
        <v>-318.9599999999999</v>
      </c>
      <c r="F276" s="150" t="s">
        <v>66</v>
      </c>
      <c r="G276" s="150" t="s">
        <v>7</v>
      </c>
      <c r="H276" s="151">
        <f t="shared" si="3"/>
        <v>1351.68</v>
      </c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</row>
    <row r="277" hidden="1">
      <c r="A277" s="149">
        <v>44686.0</v>
      </c>
      <c r="B277" s="150" t="s">
        <v>15</v>
      </c>
      <c r="C277" s="150" t="s">
        <v>16</v>
      </c>
      <c r="D277" s="150" t="s">
        <v>1667</v>
      </c>
      <c r="E277" s="150">
        <v>-542.4099999999999</v>
      </c>
      <c r="F277" s="150" t="s">
        <v>66</v>
      </c>
      <c r="G277" s="150" t="s">
        <v>1714</v>
      </c>
      <c r="H277" s="151">
        <f t="shared" si="3"/>
        <v>809.27</v>
      </c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</row>
    <row r="278" hidden="1">
      <c r="A278" s="149">
        <v>44686.0</v>
      </c>
      <c r="B278" s="150" t="s">
        <v>1730</v>
      </c>
      <c r="C278" s="150" t="s">
        <v>1602</v>
      </c>
      <c r="D278" s="150" t="s">
        <v>26</v>
      </c>
      <c r="E278" s="150">
        <v>-8.0</v>
      </c>
      <c r="F278" s="150" t="s">
        <v>66</v>
      </c>
      <c r="G278" s="150" t="s">
        <v>819</v>
      </c>
      <c r="H278" s="151">
        <f t="shared" si="3"/>
        <v>801.27</v>
      </c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</row>
    <row r="279" hidden="1">
      <c r="A279" s="149">
        <v>44686.0</v>
      </c>
      <c r="B279" s="150" t="s">
        <v>1731</v>
      </c>
      <c r="C279" s="150" t="s">
        <v>40</v>
      </c>
      <c r="D279" s="150" t="s">
        <v>26</v>
      </c>
      <c r="E279" s="150">
        <v>-123.0</v>
      </c>
      <c r="F279" s="150" t="s">
        <v>66</v>
      </c>
      <c r="G279" s="150" t="s">
        <v>819</v>
      </c>
      <c r="H279" s="151">
        <f t="shared" si="3"/>
        <v>678.27</v>
      </c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</row>
    <row r="280" hidden="1">
      <c r="A280" s="149">
        <v>44686.0</v>
      </c>
      <c r="B280" s="150" t="s">
        <v>1732</v>
      </c>
      <c r="C280" s="150" t="s">
        <v>40</v>
      </c>
      <c r="D280" s="150" t="s">
        <v>26</v>
      </c>
      <c r="E280" s="150">
        <v>-72.0</v>
      </c>
      <c r="F280" s="150" t="s">
        <v>66</v>
      </c>
      <c r="G280" s="150" t="s">
        <v>819</v>
      </c>
      <c r="H280" s="151">
        <f t="shared" si="3"/>
        <v>606.27</v>
      </c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</row>
    <row r="281" hidden="1">
      <c r="A281" s="149">
        <v>44686.0</v>
      </c>
      <c r="B281" s="150" t="s">
        <v>1733</v>
      </c>
      <c r="C281" s="150" t="s">
        <v>40</v>
      </c>
      <c r="D281" s="150" t="s">
        <v>26</v>
      </c>
      <c r="E281" s="150">
        <v>-72.0</v>
      </c>
      <c r="F281" s="150" t="s">
        <v>66</v>
      </c>
      <c r="G281" s="150" t="s">
        <v>819</v>
      </c>
      <c r="H281" s="151">
        <f t="shared" si="3"/>
        <v>534.27</v>
      </c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</row>
    <row r="282" hidden="1">
      <c r="A282" s="149">
        <v>44686.0</v>
      </c>
      <c r="B282" s="150" t="s">
        <v>1734</v>
      </c>
      <c r="C282" s="150" t="s">
        <v>40</v>
      </c>
      <c r="D282" s="150" t="s">
        <v>26</v>
      </c>
      <c r="E282" s="150">
        <v>-36.0</v>
      </c>
      <c r="F282" s="150" t="s">
        <v>66</v>
      </c>
      <c r="G282" s="150" t="s">
        <v>819</v>
      </c>
      <c r="H282" s="151">
        <f t="shared" si="3"/>
        <v>498.27</v>
      </c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</row>
    <row r="283" hidden="1">
      <c r="A283" s="149">
        <v>44686.0</v>
      </c>
      <c r="B283" s="150" t="s">
        <v>1735</v>
      </c>
      <c r="C283" s="150" t="s">
        <v>40</v>
      </c>
      <c r="D283" s="150" t="s">
        <v>26</v>
      </c>
      <c r="E283" s="150">
        <v>-84.0</v>
      </c>
      <c r="F283" s="150" t="s">
        <v>66</v>
      </c>
      <c r="G283" s="150" t="s">
        <v>819</v>
      </c>
      <c r="H283" s="151">
        <f t="shared" si="3"/>
        <v>414.27</v>
      </c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</row>
    <row r="284" hidden="1">
      <c r="A284" s="149">
        <v>44686.0</v>
      </c>
      <c r="B284" s="150" t="s">
        <v>1736</v>
      </c>
      <c r="C284" s="150" t="s">
        <v>73</v>
      </c>
      <c r="D284" s="150" t="s">
        <v>243</v>
      </c>
      <c r="E284" s="150">
        <v>-179.0</v>
      </c>
      <c r="F284" s="150" t="s">
        <v>66</v>
      </c>
      <c r="G284" s="150" t="s">
        <v>819</v>
      </c>
      <c r="H284" s="151">
        <f t="shared" si="3"/>
        <v>235.27</v>
      </c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</row>
    <row r="285" hidden="1">
      <c r="A285" s="149">
        <v>44686.0</v>
      </c>
      <c r="B285" s="150" t="s">
        <v>345</v>
      </c>
      <c r="C285" s="150" t="s">
        <v>76</v>
      </c>
      <c r="D285" s="150" t="s">
        <v>10</v>
      </c>
      <c r="E285" s="150">
        <v>-16.0</v>
      </c>
      <c r="F285" s="150" t="s">
        <v>66</v>
      </c>
      <c r="G285" s="150" t="s">
        <v>819</v>
      </c>
      <c r="H285" s="151">
        <f t="shared" si="3"/>
        <v>219.27</v>
      </c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</row>
    <row r="286" hidden="1">
      <c r="A286" s="149">
        <v>44688.0</v>
      </c>
      <c r="B286" s="150" t="s">
        <v>1685</v>
      </c>
      <c r="C286" s="150" t="s">
        <v>462</v>
      </c>
      <c r="D286" s="150" t="s">
        <v>28</v>
      </c>
      <c r="E286" s="150">
        <v>-9.93</v>
      </c>
      <c r="F286" s="150" t="s">
        <v>66</v>
      </c>
      <c r="G286" s="150" t="s">
        <v>819</v>
      </c>
      <c r="H286" s="151">
        <f t="shared" si="3"/>
        <v>209.34</v>
      </c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</row>
    <row r="287" hidden="1">
      <c r="A287" s="149">
        <v>44689.0</v>
      </c>
      <c r="B287" s="150" t="s">
        <v>1737</v>
      </c>
      <c r="C287" s="150" t="s">
        <v>73</v>
      </c>
      <c r="D287" s="150" t="s">
        <v>26</v>
      </c>
      <c r="E287" s="150">
        <v>-203.04</v>
      </c>
      <c r="F287" s="150" t="s">
        <v>66</v>
      </c>
      <c r="G287" s="150" t="s">
        <v>819</v>
      </c>
      <c r="H287" s="151">
        <f t="shared" si="3"/>
        <v>6.3</v>
      </c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</row>
    <row r="288" hidden="1">
      <c r="A288" s="149">
        <v>44689.0</v>
      </c>
      <c r="B288" s="162" t="s">
        <v>83</v>
      </c>
      <c r="C288" s="150" t="s">
        <v>84</v>
      </c>
      <c r="D288" s="150" t="s">
        <v>28</v>
      </c>
      <c r="E288" s="150">
        <v>350.0</v>
      </c>
      <c r="F288" s="150" t="s">
        <v>66</v>
      </c>
      <c r="G288" s="150" t="s">
        <v>1738</v>
      </c>
      <c r="H288" s="151">
        <f t="shared" si="3"/>
        <v>356.3</v>
      </c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</row>
    <row r="289" hidden="1">
      <c r="A289" s="149">
        <v>44689.0</v>
      </c>
      <c r="B289" s="162" t="s">
        <v>1739</v>
      </c>
      <c r="C289" s="150" t="s">
        <v>73</v>
      </c>
      <c r="D289" s="150" t="s">
        <v>26</v>
      </c>
      <c r="E289" s="150">
        <v>-350.0</v>
      </c>
      <c r="F289" s="150" t="s">
        <v>66</v>
      </c>
      <c r="G289" s="150" t="s">
        <v>1738</v>
      </c>
      <c r="H289" s="151">
        <f t="shared" si="3"/>
        <v>6.3</v>
      </c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</row>
    <row r="290" hidden="1">
      <c r="A290" s="149">
        <v>44692.0</v>
      </c>
      <c r="B290" s="150" t="s">
        <v>1740</v>
      </c>
      <c r="C290" s="150" t="s">
        <v>1741</v>
      </c>
      <c r="D290" s="150" t="s">
        <v>1742</v>
      </c>
      <c r="E290" s="150">
        <v>600.0</v>
      </c>
      <c r="F290" s="150" t="s">
        <v>66</v>
      </c>
      <c r="G290" s="150" t="s">
        <v>819</v>
      </c>
      <c r="H290" s="151">
        <f t="shared" si="3"/>
        <v>606.3</v>
      </c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</row>
    <row r="291" hidden="1">
      <c r="A291" s="149">
        <v>44692.0</v>
      </c>
      <c r="B291" s="150" t="s">
        <v>1740</v>
      </c>
      <c r="C291" s="150" t="s">
        <v>1741</v>
      </c>
      <c r="D291" s="150" t="s">
        <v>1742</v>
      </c>
      <c r="E291" s="150">
        <v>53.6</v>
      </c>
      <c r="F291" s="150" t="s">
        <v>66</v>
      </c>
      <c r="G291" s="150" t="s">
        <v>819</v>
      </c>
      <c r="H291" s="151">
        <f t="shared" si="3"/>
        <v>659.9</v>
      </c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</row>
    <row r="292" hidden="1">
      <c r="A292" s="149">
        <v>44692.0</v>
      </c>
      <c r="B292" s="150" t="s">
        <v>15</v>
      </c>
      <c r="C292" s="75" t="s">
        <v>16</v>
      </c>
      <c r="D292" s="150" t="s">
        <v>819</v>
      </c>
      <c r="E292" s="150">
        <v>-63.03</v>
      </c>
      <c r="F292" s="150" t="s">
        <v>66</v>
      </c>
      <c r="G292" s="150" t="s">
        <v>819</v>
      </c>
      <c r="H292" s="151">
        <f t="shared" si="3"/>
        <v>596.87</v>
      </c>
      <c r="I292" s="19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</row>
    <row r="293" hidden="1">
      <c r="A293" s="149">
        <v>44692.0</v>
      </c>
      <c r="B293" s="150" t="s">
        <v>1743</v>
      </c>
      <c r="C293" s="150" t="s">
        <v>40</v>
      </c>
      <c r="D293" s="150" t="s">
        <v>41</v>
      </c>
      <c r="E293" s="150">
        <v>-122.57</v>
      </c>
      <c r="F293" s="150" t="s">
        <v>66</v>
      </c>
      <c r="G293" s="150" t="s">
        <v>1744</v>
      </c>
      <c r="H293" s="151">
        <f t="shared" si="3"/>
        <v>474.3</v>
      </c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</row>
    <row r="294" hidden="1">
      <c r="A294" s="149">
        <v>44692.0</v>
      </c>
      <c r="B294" s="150" t="s">
        <v>1745</v>
      </c>
      <c r="C294" s="150" t="s">
        <v>1602</v>
      </c>
      <c r="D294" s="150" t="s">
        <v>26</v>
      </c>
      <c r="E294" s="150">
        <v>-400.0</v>
      </c>
      <c r="F294" s="150" t="s">
        <v>66</v>
      </c>
      <c r="G294" s="150" t="s">
        <v>819</v>
      </c>
      <c r="H294" s="151">
        <f t="shared" si="3"/>
        <v>74.3</v>
      </c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</row>
    <row r="295" hidden="1">
      <c r="A295" s="149">
        <v>44692.0</v>
      </c>
      <c r="B295" s="150" t="s">
        <v>1746</v>
      </c>
      <c r="C295" s="150" t="s">
        <v>462</v>
      </c>
      <c r="D295" s="150" t="s">
        <v>28</v>
      </c>
      <c r="E295" s="150">
        <v>6.0</v>
      </c>
      <c r="F295" s="150" t="s">
        <v>66</v>
      </c>
      <c r="G295" s="150" t="s">
        <v>819</v>
      </c>
      <c r="H295" s="151">
        <f t="shared" si="3"/>
        <v>80.3</v>
      </c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</row>
    <row r="296" hidden="1">
      <c r="A296" s="149">
        <v>44692.0</v>
      </c>
      <c r="B296" s="150" t="s">
        <v>1685</v>
      </c>
      <c r="C296" s="150" t="s">
        <v>462</v>
      </c>
      <c r="D296" s="150" t="s">
        <v>10</v>
      </c>
      <c r="E296" s="150">
        <v>-6.0</v>
      </c>
      <c r="F296" s="150" t="s">
        <v>66</v>
      </c>
      <c r="G296" s="150" t="s">
        <v>819</v>
      </c>
      <c r="H296" s="151">
        <f t="shared" si="3"/>
        <v>74.3</v>
      </c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</row>
    <row r="297" hidden="1">
      <c r="A297" s="149">
        <v>44692.0</v>
      </c>
      <c r="B297" s="150" t="s">
        <v>1685</v>
      </c>
      <c r="C297" s="150" t="s">
        <v>462</v>
      </c>
      <c r="D297" s="150" t="s">
        <v>28</v>
      </c>
      <c r="E297" s="150">
        <v>-58.32</v>
      </c>
      <c r="F297" s="150" t="s">
        <v>66</v>
      </c>
      <c r="G297" s="150" t="s">
        <v>819</v>
      </c>
      <c r="H297" s="151">
        <f t="shared" si="3"/>
        <v>15.98</v>
      </c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</row>
    <row r="298" hidden="1">
      <c r="A298" s="149">
        <v>44692.0</v>
      </c>
      <c r="B298" s="150" t="s">
        <v>1747</v>
      </c>
      <c r="C298" s="150" t="s">
        <v>462</v>
      </c>
      <c r="D298" s="150" t="s">
        <v>28</v>
      </c>
      <c r="E298" s="150">
        <v>127.14</v>
      </c>
      <c r="F298" s="150" t="s">
        <v>66</v>
      </c>
      <c r="G298" s="150" t="s">
        <v>819</v>
      </c>
      <c r="H298" s="151">
        <f t="shared" si="3"/>
        <v>143.12</v>
      </c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</row>
    <row r="299" hidden="1">
      <c r="A299" s="149">
        <v>44692.0</v>
      </c>
      <c r="B299" s="150" t="s">
        <v>1748</v>
      </c>
      <c r="C299" s="150" t="s">
        <v>40</v>
      </c>
      <c r="D299" s="150" t="s">
        <v>41</v>
      </c>
      <c r="E299" s="150">
        <v>-132.25</v>
      </c>
      <c r="F299" s="150" t="s">
        <v>66</v>
      </c>
      <c r="G299" s="150" t="s">
        <v>1738</v>
      </c>
      <c r="H299" s="151">
        <f t="shared" si="3"/>
        <v>10.87</v>
      </c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</row>
    <row r="300" hidden="1">
      <c r="A300" s="149">
        <v>44693.0</v>
      </c>
      <c r="B300" s="150" t="s">
        <v>1749</v>
      </c>
      <c r="C300" s="150" t="s">
        <v>1711</v>
      </c>
      <c r="D300" s="150" t="s">
        <v>26</v>
      </c>
      <c r="E300" s="150">
        <v>10.01</v>
      </c>
      <c r="F300" s="150" t="s">
        <v>66</v>
      </c>
      <c r="G300" s="150" t="s">
        <v>819</v>
      </c>
      <c r="H300" s="151">
        <f t="shared" si="3"/>
        <v>20.88</v>
      </c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</row>
    <row r="301" hidden="1">
      <c r="A301" s="149">
        <v>44693.0</v>
      </c>
      <c r="B301" s="150" t="s">
        <v>1685</v>
      </c>
      <c r="C301" s="150" t="s">
        <v>462</v>
      </c>
      <c r="D301" s="150" t="s">
        <v>28</v>
      </c>
      <c r="E301" s="150">
        <v>-11.61</v>
      </c>
      <c r="F301" s="150" t="s">
        <v>66</v>
      </c>
      <c r="G301" s="150" t="s">
        <v>819</v>
      </c>
      <c r="H301" s="151">
        <f t="shared" si="3"/>
        <v>9.27</v>
      </c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</row>
    <row r="302" hidden="1">
      <c r="A302" s="149">
        <v>44694.0</v>
      </c>
      <c r="B302" s="150" t="s">
        <v>1750</v>
      </c>
      <c r="C302" s="150" t="s">
        <v>84</v>
      </c>
      <c r="D302" s="150" t="s">
        <v>28</v>
      </c>
      <c r="E302" s="150">
        <v>20.29</v>
      </c>
      <c r="F302" s="150" t="s">
        <v>66</v>
      </c>
      <c r="G302" s="150" t="s">
        <v>819</v>
      </c>
      <c r="H302" s="151">
        <f t="shared" si="3"/>
        <v>29.56</v>
      </c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</row>
    <row r="303" hidden="1">
      <c r="A303" s="149">
        <v>44694.0</v>
      </c>
      <c r="B303" s="150" t="s">
        <v>1685</v>
      </c>
      <c r="C303" s="150" t="s">
        <v>462</v>
      </c>
      <c r="D303" s="150" t="s">
        <v>28</v>
      </c>
      <c r="E303" s="150">
        <v>-20.29</v>
      </c>
      <c r="F303" s="150" t="s">
        <v>66</v>
      </c>
      <c r="G303" s="150" t="s">
        <v>819</v>
      </c>
      <c r="H303" s="151">
        <f t="shared" si="3"/>
        <v>9.27</v>
      </c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</row>
    <row r="304" hidden="1">
      <c r="A304" s="149">
        <v>44694.0</v>
      </c>
      <c r="B304" s="150" t="s">
        <v>1685</v>
      </c>
      <c r="C304" s="150" t="s">
        <v>462</v>
      </c>
      <c r="D304" s="150" t="s">
        <v>28</v>
      </c>
      <c r="E304" s="150">
        <v>-3.0</v>
      </c>
      <c r="F304" s="150" t="s">
        <v>66</v>
      </c>
      <c r="G304" s="150" t="s">
        <v>819</v>
      </c>
      <c r="H304" s="151">
        <f t="shared" si="3"/>
        <v>6.27</v>
      </c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</row>
    <row r="305" hidden="1">
      <c r="A305" s="149">
        <v>44695.0</v>
      </c>
      <c r="B305" s="150" t="s">
        <v>1751</v>
      </c>
      <c r="C305" s="150" t="s">
        <v>84</v>
      </c>
      <c r="D305" s="150" t="s">
        <v>28</v>
      </c>
      <c r="E305" s="150">
        <v>34.0</v>
      </c>
      <c r="F305" s="150" t="s">
        <v>66</v>
      </c>
      <c r="G305" s="150" t="s">
        <v>819</v>
      </c>
      <c r="H305" s="151">
        <f t="shared" si="3"/>
        <v>40.27</v>
      </c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</row>
    <row r="306" hidden="1">
      <c r="A306" s="149">
        <v>44695.0</v>
      </c>
      <c r="B306" s="150" t="s">
        <v>1685</v>
      </c>
      <c r="C306" s="150" t="s">
        <v>462</v>
      </c>
      <c r="D306" s="150" t="s">
        <v>28</v>
      </c>
      <c r="E306" s="150">
        <v>-34.0</v>
      </c>
      <c r="F306" s="150" t="s">
        <v>66</v>
      </c>
      <c r="G306" s="150" t="s">
        <v>819</v>
      </c>
      <c r="H306" s="151">
        <f t="shared" si="3"/>
        <v>6.27</v>
      </c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</row>
    <row r="307" hidden="1">
      <c r="A307" s="149">
        <v>44697.0</v>
      </c>
      <c r="B307" s="150" t="s">
        <v>1751</v>
      </c>
      <c r="C307" s="150" t="s">
        <v>84</v>
      </c>
      <c r="D307" s="150" t="s">
        <v>28</v>
      </c>
      <c r="E307" s="150">
        <v>10.0</v>
      </c>
      <c r="F307" s="150" t="s">
        <v>66</v>
      </c>
      <c r="G307" s="150" t="s">
        <v>819</v>
      </c>
      <c r="H307" s="151">
        <f t="shared" si="3"/>
        <v>16.27</v>
      </c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</row>
    <row r="308" hidden="1">
      <c r="A308" s="149">
        <v>44697.0</v>
      </c>
      <c r="B308" s="150" t="s">
        <v>1685</v>
      </c>
      <c r="C308" s="150" t="s">
        <v>462</v>
      </c>
      <c r="D308" s="150" t="s">
        <v>28</v>
      </c>
      <c r="E308" s="150">
        <v>-10.0</v>
      </c>
      <c r="F308" s="150" t="s">
        <v>66</v>
      </c>
      <c r="G308" s="150" t="s">
        <v>819</v>
      </c>
      <c r="H308" s="151">
        <f t="shared" si="3"/>
        <v>6.27</v>
      </c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</row>
    <row r="309" hidden="1">
      <c r="A309" s="149">
        <v>44698.0</v>
      </c>
      <c r="B309" s="150" t="s">
        <v>1752</v>
      </c>
      <c r="C309" s="150" t="s">
        <v>1753</v>
      </c>
      <c r="D309" s="150" t="s">
        <v>243</v>
      </c>
      <c r="E309" s="150">
        <v>500.0</v>
      </c>
      <c r="F309" s="150" t="s">
        <v>66</v>
      </c>
      <c r="G309" s="150" t="s">
        <v>819</v>
      </c>
      <c r="H309" s="151">
        <f t="shared" si="3"/>
        <v>506.27</v>
      </c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</row>
    <row r="310" hidden="1">
      <c r="A310" s="149">
        <v>44698.0</v>
      </c>
      <c r="B310" s="150" t="s">
        <v>1752</v>
      </c>
      <c r="C310" s="150" t="s">
        <v>1753</v>
      </c>
      <c r="D310" s="150" t="s">
        <v>26</v>
      </c>
      <c r="E310" s="150">
        <v>-500.0</v>
      </c>
      <c r="F310" s="150" t="s">
        <v>66</v>
      </c>
      <c r="G310" s="150" t="s">
        <v>819</v>
      </c>
      <c r="H310" s="151">
        <f t="shared" si="3"/>
        <v>6.27</v>
      </c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</row>
    <row r="311" hidden="1">
      <c r="A311" s="149">
        <v>44698.0</v>
      </c>
      <c r="B311" s="150" t="s">
        <v>1751</v>
      </c>
      <c r="C311" s="150" t="s">
        <v>84</v>
      </c>
      <c r="D311" s="150" t="s">
        <v>28</v>
      </c>
      <c r="E311" s="150">
        <v>6.0</v>
      </c>
      <c r="F311" s="150" t="s">
        <v>66</v>
      </c>
      <c r="G311" s="150" t="s">
        <v>819</v>
      </c>
      <c r="H311" s="151">
        <f t="shared" si="3"/>
        <v>12.27</v>
      </c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</row>
    <row r="312" hidden="1">
      <c r="A312" s="149">
        <v>44698.0</v>
      </c>
      <c r="B312" s="150" t="s">
        <v>1685</v>
      </c>
      <c r="C312" s="150" t="s">
        <v>462</v>
      </c>
      <c r="D312" s="150" t="s">
        <v>28</v>
      </c>
      <c r="E312" s="150">
        <v>-3.0</v>
      </c>
      <c r="F312" s="150" t="s">
        <v>66</v>
      </c>
      <c r="G312" s="150" t="s">
        <v>819</v>
      </c>
      <c r="H312" s="151">
        <f t="shared" si="3"/>
        <v>9.27</v>
      </c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</row>
    <row r="313" hidden="1">
      <c r="A313" s="149">
        <v>44698.0</v>
      </c>
      <c r="B313" s="150" t="s">
        <v>1685</v>
      </c>
      <c r="C313" s="150" t="s">
        <v>462</v>
      </c>
      <c r="D313" s="150" t="s">
        <v>28</v>
      </c>
      <c r="E313" s="150">
        <v>-3.0</v>
      </c>
      <c r="F313" s="150" t="s">
        <v>66</v>
      </c>
      <c r="G313" s="150" t="s">
        <v>819</v>
      </c>
      <c r="H313" s="151">
        <f t="shared" si="3"/>
        <v>6.27</v>
      </c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</row>
    <row r="314" hidden="1">
      <c r="A314" s="149">
        <v>44698.0</v>
      </c>
      <c r="B314" s="150" t="s">
        <v>1746</v>
      </c>
      <c r="C314" s="150" t="s">
        <v>462</v>
      </c>
      <c r="D314" s="150" t="s">
        <v>28</v>
      </c>
      <c r="E314" s="150">
        <v>3.0</v>
      </c>
      <c r="F314" s="150" t="s">
        <v>66</v>
      </c>
      <c r="G314" s="150" t="s">
        <v>819</v>
      </c>
      <c r="H314" s="151">
        <f t="shared" si="3"/>
        <v>9.27</v>
      </c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</row>
    <row r="315" hidden="1">
      <c r="A315" s="149">
        <v>44698.0</v>
      </c>
      <c r="B315" s="150" t="s">
        <v>1685</v>
      </c>
      <c r="C315" s="150" t="s">
        <v>462</v>
      </c>
      <c r="D315" s="150" t="s">
        <v>10</v>
      </c>
      <c r="E315" s="150">
        <v>-6.0</v>
      </c>
      <c r="F315" s="150" t="s">
        <v>66</v>
      </c>
      <c r="G315" s="150" t="s">
        <v>819</v>
      </c>
      <c r="H315" s="151">
        <f t="shared" si="3"/>
        <v>3.27</v>
      </c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</row>
    <row r="316" hidden="1">
      <c r="A316" s="149">
        <v>44698.0</v>
      </c>
      <c r="B316" s="150" t="s">
        <v>1754</v>
      </c>
      <c r="C316" s="150" t="s">
        <v>462</v>
      </c>
      <c r="D316" s="150" t="s">
        <v>10</v>
      </c>
      <c r="E316" s="150">
        <v>106.38</v>
      </c>
      <c r="F316" s="150" t="s">
        <v>66</v>
      </c>
      <c r="G316" s="150" t="s">
        <v>819</v>
      </c>
      <c r="H316" s="151">
        <f t="shared" si="3"/>
        <v>109.65</v>
      </c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</row>
    <row r="317" hidden="1">
      <c r="A317" s="149">
        <v>44698.0</v>
      </c>
      <c r="B317" s="150" t="s">
        <v>1755</v>
      </c>
      <c r="C317" s="150" t="s">
        <v>462</v>
      </c>
      <c r="D317" s="150" t="s">
        <v>28</v>
      </c>
      <c r="E317" s="150">
        <v>-53.0</v>
      </c>
      <c r="F317" s="150" t="s">
        <v>66</v>
      </c>
      <c r="G317" s="150" t="s">
        <v>819</v>
      </c>
      <c r="H317" s="151">
        <f t="shared" si="3"/>
        <v>56.65</v>
      </c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</row>
    <row r="318" hidden="1">
      <c r="A318" s="149">
        <v>44699.0</v>
      </c>
      <c r="B318" s="150" t="s">
        <v>1685</v>
      </c>
      <c r="C318" s="150" t="s">
        <v>462</v>
      </c>
      <c r="D318" s="150" t="s">
        <v>28</v>
      </c>
      <c r="E318" s="150">
        <v>-6.0</v>
      </c>
      <c r="F318" s="150" t="s">
        <v>66</v>
      </c>
      <c r="G318" s="150" t="s">
        <v>819</v>
      </c>
      <c r="H318" s="151">
        <f t="shared" si="3"/>
        <v>50.65</v>
      </c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</row>
    <row r="319" hidden="1">
      <c r="A319" s="149">
        <v>44700.0</v>
      </c>
      <c r="B319" s="150" t="s">
        <v>1685</v>
      </c>
      <c r="C319" s="150" t="s">
        <v>462</v>
      </c>
      <c r="D319" s="150" t="s">
        <v>28</v>
      </c>
      <c r="E319" s="150">
        <v>-3.0</v>
      </c>
      <c r="F319" s="150" t="s">
        <v>66</v>
      </c>
      <c r="G319" s="150" t="s">
        <v>819</v>
      </c>
      <c r="H319" s="151">
        <f t="shared" si="3"/>
        <v>47.65</v>
      </c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</row>
    <row r="320" hidden="1">
      <c r="A320" s="149">
        <v>44700.0</v>
      </c>
      <c r="B320" s="150" t="s">
        <v>1685</v>
      </c>
      <c r="C320" s="150" t="s">
        <v>462</v>
      </c>
      <c r="D320" s="150" t="s">
        <v>28</v>
      </c>
      <c r="E320" s="150">
        <v>-6.0</v>
      </c>
      <c r="F320" s="150" t="s">
        <v>66</v>
      </c>
      <c r="G320" s="150" t="s">
        <v>819</v>
      </c>
      <c r="H320" s="151">
        <f t="shared" si="3"/>
        <v>41.65</v>
      </c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</row>
    <row r="321" hidden="1">
      <c r="A321" s="149">
        <v>44701.0</v>
      </c>
      <c r="B321" s="150" t="s">
        <v>1756</v>
      </c>
      <c r="C321" s="150" t="s">
        <v>462</v>
      </c>
      <c r="D321" s="150" t="s">
        <v>28</v>
      </c>
      <c r="E321" s="150">
        <v>15.0</v>
      </c>
      <c r="F321" s="150" t="s">
        <v>66</v>
      </c>
      <c r="G321" s="150" t="s">
        <v>819</v>
      </c>
      <c r="H321" s="151">
        <f t="shared" si="3"/>
        <v>56.65</v>
      </c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</row>
    <row r="322" hidden="1">
      <c r="A322" s="149">
        <v>44701.0</v>
      </c>
      <c r="B322" s="150" t="s">
        <v>1685</v>
      </c>
      <c r="C322" s="150" t="s">
        <v>462</v>
      </c>
      <c r="D322" s="150" t="s">
        <v>243</v>
      </c>
      <c r="E322" s="150">
        <v>-7.0</v>
      </c>
      <c r="F322" s="150" t="s">
        <v>66</v>
      </c>
      <c r="G322" s="150" t="s">
        <v>819</v>
      </c>
      <c r="H322" s="151">
        <f t="shared" si="3"/>
        <v>49.65</v>
      </c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</row>
    <row r="323" hidden="1">
      <c r="A323" s="149">
        <v>44701.0</v>
      </c>
      <c r="B323" s="150" t="s">
        <v>1685</v>
      </c>
      <c r="C323" s="150" t="s">
        <v>462</v>
      </c>
      <c r="D323" s="150" t="s">
        <v>243</v>
      </c>
      <c r="E323" s="150">
        <v>-8.0</v>
      </c>
      <c r="F323" s="150" t="s">
        <v>66</v>
      </c>
      <c r="G323" s="150" t="s">
        <v>819</v>
      </c>
      <c r="H323" s="151">
        <f t="shared" si="3"/>
        <v>41.65</v>
      </c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</row>
    <row r="324" hidden="1">
      <c r="A324" s="149">
        <v>44702.0</v>
      </c>
      <c r="B324" s="150" t="s">
        <v>1746</v>
      </c>
      <c r="C324" s="150" t="s">
        <v>462</v>
      </c>
      <c r="D324" s="150" t="s">
        <v>28</v>
      </c>
      <c r="E324" s="150">
        <v>1.5</v>
      </c>
      <c r="F324" s="150" t="s">
        <v>66</v>
      </c>
      <c r="G324" s="150" t="s">
        <v>819</v>
      </c>
      <c r="H324" s="151">
        <f t="shared" si="3"/>
        <v>43.15</v>
      </c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</row>
    <row r="325" hidden="1">
      <c r="A325" s="149">
        <v>44702.0</v>
      </c>
      <c r="B325" s="150" t="s">
        <v>1685</v>
      </c>
      <c r="C325" s="150" t="s">
        <v>462</v>
      </c>
      <c r="D325" s="150" t="s">
        <v>10</v>
      </c>
      <c r="E325" s="150">
        <v>-3.0</v>
      </c>
      <c r="F325" s="150" t="s">
        <v>66</v>
      </c>
      <c r="G325" s="150" t="s">
        <v>819</v>
      </c>
      <c r="H325" s="151">
        <f t="shared" si="3"/>
        <v>40.15</v>
      </c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</row>
    <row r="326" hidden="1">
      <c r="A326" s="149">
        <v>44702.0</v>
      </c>
      <c r="B326" s="150" t="s">
        <v>1685</v>
      </c>
      <c r="C326" s="150" t="s">
        <v>462</v>
      </c>
      <c r="D326" s="150" t="s">
        <v>28</v>
      </c>
      <c r="E326" s="150">
        <v>-5.39</v>
      </c>
      <c r="F326" s="150" t="s">
        <v>66</v>
      </c>
      <c r="G326" s="150" t="s">
        <v>819</v>
      </c>
      <c r="H326" s="151">
        <f t="shared" si="3"/>
        <v>34.76</v>
      </c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</row>
    <row r="327" hidden="1">
      <c r="A327" s="149">
        <v>44703.0</v>
      </c>
      <c r="B327" s="150" t="s">
        <v>1757</v>
      </c>
      <c r="C327" s="150" t="s">
        <v>73</v>
      </c>
      <c r="D327" s="150" t="s">
        <v>243</v>
      </c>
      <c r="E327" s="150">
        <v>80.0</v>
      </c>
      <c r="F327" s="150" t="s">
        <v>66</v>
      </c>
      <c r="G327" s="150" t="s">
        <v>819</v>
      </c>
      <c r="H327" s="151">
        <f t="shared" si="3"/>
        <v>114.76</v>
      </c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</row>
    <row r="328" hidden="1">
      <c r="A328" s="149">
        <v>44703.0</v>
      </c>
      <c r="B328" s="150" t="s">
        <v>1685</v>
      </c>
      <c r="C328" s="150" t="s">
        <v>462</v>
      </c>
      <c r="D328" s="150" t="s">
        <v>28</v>
      </c>
      <c r="E328" s="150">
        <v>-3.0</v>
      </c>
      <c r="F328" s="150" t="s">
        <v>66</v>
      </c>
      <c r="G328" s="150" t="s">
        <v>819</v>
      </c>
      <c r="H328" s="151">
        <f t="shared" si="3"/>
        <v>111.76</v>
      </c>
      <c r="I328" s="20"/>
      <c r="J328" s="19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</row>
    <row r="329" hidden="1">
      <c r="A329" s="149">
        <v>44703.0</v>
      </c>
      <c r="B329" s="150" t="s">
        <v>1685</v>
      </c>
      <c r="C329" s="150" t="s">
        <v>462</v>
      </c>
      <c r="D329" s="150" t="s">
        <v>28</v>
      </c>
      <c r="E329" s="150">
        <v>-4.29</v>
      </c>
      <c r="F329" s="150" t="s">
        <v>66</v>
      </c>
      <c r="G329" s="150" t="s">
        <v>819</v>
      </c>
      <c r="H329" s="151">
        <f t="shared" si="3"/>
        <v>107.47</v>
      </c>
      <c r="I329" s="20"/>
      <c r="J329" s="19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</row>
    <row r="330" hidden="1">
      <c r="A330" s="149">
        <v>44704.0</v>
      </c>
      <c r="B330" s="150" t="s">
        <v>15</v>
      </c>
      <c r="C330" s="150" t="s">
        <v>51</v>
      </c>
      <c r="D330" s="150" t="s">
        <v>7</v>
      </c>
      <c r="E330" s="150">
        <v>-21.21</v>
      </c>
      <c r="F330" s="75" t="s">
        <v>81</v>
      </c>
      <c r="G330" s="150" t="s">
        <v>7</v>
      </c>
      <c r="H330" s="151">
        <f t="shared" si="3"/>
        <v>86.26</v>
      </c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</row>
    <row r="331" hidden="1">
      <c r="A331" s="149">
        <v>44704.0</v>
      </c>
      <c r="B331" s="150" t="s">
        <v>1757</v>
      </c>
      <c r="C331" s="150" t="s">
        <v>73</v>
      </c>
      <c r="D331" s="150" t="s">
        <v>243</v>
      </c>
      <c r="E331" s="150">
        <v>3.1</v>
      </c>
      <c r="F331" s="150" t="s">
        <v>66</v>
      </c>
      <c r="G331" s="150" t="s">
        <v>819</v>
      </c>
      <c r="H331" s="151">
        <f t="shared" si="3"/>
        <v>89.36</v>
      </c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</row>
    <row r="332" hidden="1">
      <c r="A332" s="149">
        <v>44704.0</v>
      </c>
      <c r="B332" s="150" t="s">
        <v>1757</v>
      </c>
      <c r="C332" s="150" t="s">
        <v>73</v>
      </c>
      <c r="D332" s="150" t="s">
        <v>243</v>
      </c>
      <c r="E332" s="150">
        <v>-83.1</v>
      </c>
      <c r="F332" s="150" t="s">
        <v>66</v>
      </c>
      <c r="G332" s="150" t="s">
        <v>819</v>
      </c>
      <c r="H332" s="151">
        <f t="shared" si="3"/>
        <v>6.26</v>
      </c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</row>
    <row r="333" hidden="1">
      <c r="A333" s="149">
        <v>44705.0</v>
      </c>
      <c r="B333" s="150" t="s">
        <v>1758</v>
      </c>
      <c r="C333" s="150" t="s">
        <v>1638</v>
      </c>
      <c r="D333" s="150" t="s">
        <v>26</v>
      </c>
      <c r="E333" s="150">
        <v>25.0</v>
      </c>
      <c r="F333" s="150" t="s">
        <v>66</v>
      </c>
      <c r="G333" s="150" t="s">
        <v>819</v>
      </c>
      <c r="H333" s="151">
        <f t="shared" si="3"/>
        <v>31.26</v>
      </c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</row>
    <row r="334" hidden="1">
      <c r="A334" s="149">
        <v>44706.0</v>
      </c>
      <c r="B334" s="150" t="s">
        <v>1759</v>
      </c>
      <c r="C334" s="150" t="s">
        <v>84</v>
      </c>
      <c r="D334" s="150" t="s">
        <v>28</v>
      </c>
      <c r="E334" s="150">
        <v>50.0</v>
      </c>
      <c r="F334" s="150" t="s">
        <v>66</v>
      </c>
      <c r="G334" s="150" t="s">
        <v>819</v>
      </c>
      <c r="H334" s="151">
        <f t="shared" si="3"/>
        <v>81.26</v>
      </c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</row>
    <row r="335" hidden="1">
      <c r="A335" s="149">
        <v>44706.0</v>
      </c>
      <c r="B335" s="150" t="s">
        <v>1685</v>
      </c>
      <c r="C335" s="150" t="s">
        <v>462</v>
      </c>
      <c r="D335" s="150" t="s">
        <v>28</v>
      </c>
      <c r="E335" s="150">
        <v>-5.0</v>
      </c>
      <c r="F335" s="150" t="s">
        <v>66</v>
      </c>
      <c r="G335" s="150" t="s">
        <v>819</v>
      </c>
      <c r="H335" s="151">
        <f t="shared" si="3"/>
        <v>76.26</v>
      </c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</row>
    <row r="336" hidden="1">
      <c r="A336" s="149">
        <v>44707.0</v>
      </c>
      <c r="B336" s="150" t="s">
        <v>1685</v>
      </c>
      <c r="C336" s="150" t="s">
        <v>462</v>
      </c>
      <c r="D336" s="150" t="s">
        <v>28</v>
      </c>
      <c r="E336" s="150">
        <v>-3.4</v>
      </c>
      <c r="F336" s="150" t="s">
        <v>66</v>
      </c>
      <c r="G336" s="150" t="s">
        <v>819</v>
      </c>
      <c r="H336" s="151">
        <f t="shared" si="3"/>
        <v>72.86</v>
      </c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</row>
    <row r="337" hidden="1">
      <c r="A337" s="149">
        <v>44708.0</v>
      </c>
      <c r="B337" s="162" t="s">
        <v>1739</v>
      </c>
      <c r="C337" s="150" t="s">
        <v>73</v>
      </c>
      <c r="D337" s="150" t="s">
        <v>26</v>
      </c>
      <c r="E337" s="150">
        <v>350.0</v>
      </c>
      <c r="F337" s="150" t="s">
        <v>66</v>
      </c>
      <c r="G337" s="150" t="s">
        <v>819</v>
      </c>
      <c r="H337" s="151">
        <f t="shared" si="3"/>
        <v>422.86</v>
      </c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</row>
    <row r="338" hidden="1">
      <c r="A338" s="149">
        <v>44708.0</v>
      </c>
      <c r="B338" s="150" t="s">
        <v>1685</v>
      </c>
      <c r="C338" s="150" t="s">
        <v>462</v>
      </c>
      <c r="D338" s="150" t="s">
        <v>28</v>
      </c>
      <c r="E338" s="150">
        <v>-3.2</v>
      </c>
      <c r="F338" s="150" t="s">
        <v>66</v>
      </c>
      <c r="G338" s="150" t="s">
        <v>819</v>
      </c>
      <c r="H338" s="151">
        <f t="shared" si="3"/>
        <v>419.66</v>
      </c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</row>
    <row r="339" hidden="1">
      <c r="A339" s="149">
        <v>44708.0</v>
      </c>
      <c r="B339" s="150" t="s">
        <v>1685</v>
      </c>
      <c r="C339" s="150" t="s">
        <v>462</v>
      </c>
      <c r="D339" s="150" t="s">
        <v>28</v>
      </c>
      <c r="E339" s="150">
        <v>-3.4</v>
      </c>
      <c r="F339" s="150" t="s">
        <v>66</v>
      </c>
      <c r="G339" s="150" t="s">
        <v>819</v>
      </c>
      <c r="H339" s="151">
        <f t="shared" si="3"/>
        <v>416.26</v>
      </c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</row>
    <row r="340" hidden="1">
      <c r="A340" s="149">
        <v>44709.0</v>
      </c>
      <c r="B340" s="150" t="s">
        <v>15</v>
      </c>
      <c r="C340" s="150" t="s">
        <v>51</v>
      </c>
      <c r="D340" s="150" t="s">
        <v>7</v>
      </c>
      <c r="E340" s="150">
        <v>-50.0</v>
      </c>
      <c r="F340" s="75" t="s">
        <v>81</v>
      </c>
      <c r="G340" s="150" t="s">
        <v>7</v>
      </c>
      <c r="H340" s="151">
        <f t="shared" si="3"/>
        <v>366.26</v>
      </c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</row>
    <row r="341" hidden="1">
      <c r="A341" s="149">
        <v>44709.0</v>
      </c>
      <c r="B341" s="150" t="s">
        <v>86</v>
      </c>
      <c r="C341" s="150" t="s">
        <v>13</v>
      </c>
      <c r="D341" s="150" t="s">
        <v>10</v>
      </c>
      <c r="E341" s="150">
        <v>-3.12</v>
      </c>
      <c r="F341" s="150" t="s">
        <v>66</v>
      </c>
      <c r="G341" s="150" t="s">
        <v>7</v>
      </c>
      <c r="H341" s="151">
        <f t="shared" si="3"/>
        <v>363.14</v>
      </c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</row>
    <row r="342" hidden="1">
      <c r="A342" s="149">
        <v>44709.0</v>
      </c>
      <c r="B342" s="150" t="s">
        <v>1760</v>
      </c>
      <c r="C342" s="150" t="s">
        <v>73</v>
      </c>
      <c r="D342" s="150" t="s">
        <v>1595</v>
      </c>
      <c r="E342" s="150">
        <v>4.3</v>
      </c>
      <c r="F342" s="150" t="s">
        <v>66</v>
      </c>
      <c r="G342" s="150" t="s">
        <v>7</v>
      </c>
      <c r="H342" s="151">
        <f t="shared" si="3"/>
        <v>367.44</v>
      </c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</row>
    <row r="343" hidden="1">
      <c r="A343" s="149">
        <v>44709.0</v>
      </c>
      <c r="B343" s="150" t="s">
        <v>1685</v>
      </c>
      <c r="C343" s="150" t="s">
        <v>462</v>
      </c>
      <c r="D343" s="150" t="s">
        <v>28</v>
      </c>
      <c r="E343" s="150">
        <v>-50.0</v>
      </c>
      <c r="F343" s="150" t="s">
        <v>66</v>
      </c>
      <c r="G343" s="150" t="s">
        <v>819</v>
      </c>
      <c r="H343" s="151">
        <f t="shared" si="3"/>
        <v>317.44</v>
      </c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</row>
    <row r="344" hidden="1">
      <c r="A344" s="149">
        <v>44710.0</v>
      </c>
      <c r="B344" s="150" t="s">
        <v>15</v>
      </c>
      <c r="C344" s="150" t="s">
        <v>51</v>
      </c>
      <c r="D344" s="150" t="s">
        <v>7</v>
      </c>
      <c r="E344" s="150">
        <v>-101.18</v>
      </c>
      <c r="F344" s="75" t="s">
        <v>81</v>
      </c>
      <c r="G344" s="150" t="s">
        <v>7</v>
      </c>
      <c r="H344" s="151">
        <f t="shared" si="3"/>
        <v>216.26</v>
      </c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</row>
    <row r="345" hidden="1">
      <c r="A345" s="149">
        <v>44710.0</v>
      </c>
      <c r="B345" s="150" t="s">
        <v>1761</v>
      </c>
      <c r="C345" s="150" t="s">
        <v>13</v>
      </c>
      <c r="D345" s="150" t="s">
        <v>10</v>
      </c>
      <c r="E345" s="150">
        <v>-6.0</v>
      </c>
      <c r="F345" s="150" t="s">
        <v>66</v>
      </c>
      <c r="G345" s="150" t="s">
        <v>819</v>
      </c>
      <c r="H345" s="151">
        <f t="shared" si="3"/>
        <v>210.26</v>
      </c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</row>
    <row r="346" hidden="1">
      <c r="A346" s="149">
        <v>44710.0</v>
      </c>
      <c r="B346" s="150" t="s">
        <v>1762</v>
      </c>
      <c r="C346" s="150" t="s">
        <v>13</v>
      </c>
      <c r="D346" s="150" t="s">
        <v>10</v>
      </c>
      <c r="E346" s="150">
        <v>-19.0</v>
      </c>
      <c r="F346" s="150" t="s">
        <v>66</v>
      </c>
      <c r="G346" s="150" t="s">
        <v>819</v>
      </c>
      <c r="H346" s="151">
        <f t="shared" si="3"/>
        <v>191.26</v>
      </c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</row>
    <row r="347" hidden="1">
      <c r="A347" s="149">
        <v>44710.0</v>
      </c>
      <c r="B347" s="150" t="s">
        <v>1705</v>
      </c>
      <c r="C347" s="150" t="s">
        <v>462</v>
      </c>
      <c r="D347" s="150" t="s">
        <v>28</v>
      </c>
      <c r="E347" s="150">
        <v>119.0</v>
      </c>
      <c r="F347" s="150" t="s">
        <v>66</v>
      </c>
      <c r="G347" s="150" t="s">
        <v>819</v>
      </c>
      <c r="H347" s="151">
        <f t="shared" si="3"/>
        <v>310.26</v>
      </c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</row>
    <row r="348" hidden="1">
      <c r="A348" s="149">
        <v>44713.0</v>
      </c>
      <c r="B348" s="150" t="s">
        <v>1685</v>
      </c>
      <c r="C348" s="150" t="s">
        <v>462</v>
      </c>
      <c r="D348" s="150" t="s">
        <v>10</v>
      </c>
      <c r="E348" s="150">
        <v>-3.0</v>
      </c>
      <c r="F348" s="150" t="s">
        <v>66</v>
      </c>
      <c r="G348" s="150" t="s">
        <v>819</v>
      </c>
      <c r="H348" s="151">
        <f t="shared" si="3"/>
        <v>307.26</v>
      </c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</row>
    <row r="349" hidden="1">
      <c r="A349" s="149">
        <v>44713.0</v>
      </c>
      <c r="B349" s="150" t="s">
        <v>1685</v>
      </c>
      <c r="C349" s="150" t="s">
        <v>462</v>
      </c>
      <c r="D349" s="150" t="s">
        <v>10</v>
      </c>
      <c r="E349" s="150">
        <v>-4.0</v>
      </c>
      <c r="F349" s="150" t="s">
        <v>66</v>
      </c>
      <c r="G349" s="150" t="s">
        <v>819</v>
      </c>
      <c r="H349" s="151">
        <f t="shared" si="3"/>
        <v>303.26</v>
      </c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</row>
    <row r="350" hidden="1">
      <c r="A350" s="149">
        <v>44714.0</v>
      </c>
      <c r="B350" s="150" t="s">
        <v>1685</v>
      </c>
      <c r="C350" s="150" t="s">
        <v>462</v>
      </c>
      <c r="D350" s="150" t="s">
        <v>10</v>
      </c>
      <c r="E350" s="150">
        <v>-2.3</v>
      </c>
      <c r="F350" s="150" t="s">
        <v>66</v>
      </c>
      <c r="G350" s="150" t="s">
        <v>819</v>
      </c>
      <c r="H350" s="151">
        <f t="shared" si="3"/>
        <v>300.96</v>
      </c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</row>
    <row r="351" hidden="1">
      <c r="A351" s="149">
        <v>44714.0</v>
      </c>
      <c r="B351" s="150" t="s">
        <v>1685</v>
      </c>
      <c r="C351" s="150" t="s">
        <v>462</v>
      </c>
      <c r="D351" s="150" t="s">
        <v>10</v>
      </c>
      <c r="E351" s="150">
        <v>-3.4</v>
      </c>
      <c r="F351" s="150" t="s">
        <v>66</v>
      </c>
      <c r="G351" s="150" t="s">
        <v>819</v>
      </c>
      <c r="H351" s="151">
        <f t="shared" si="3"/>
        <v>297.56</v>
      </c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</row>
    <row r="352" hidden="1">
      <c r="A352" s="149">
        <v>44715.0</v>
      </c>
      <c r="B352" s="150" t="s">
        <v>1763</v>
      </c>
      <c r="C352" s="150" t="s">
        <v>84</v>
      </c>
      <c r="D352" s="150" t="s">
        <v>28</v>
      </c>
      <c r="E352" s="150">
        <v>8.6</v>
      </c>
      <c r="F352" s="150" t="s">
        <v>66</v>
      </c>
      <c r="G352" s="150" t="s">
        <v>819</v>
      </c>
      <c r="H352" s="151">
        <f t="shared" si="3"/>
        <v>306.16</v>
      </c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</row>
    <row r="353" hidden="1">
      <c r="A353" s="149">
        <v>44715.0</v>
      </c>
      <c r="B353" s="150" t="s">
        <v>455</v>
      </c>
      <c r="C353" s="150" t="s">
        <v>9</v>
      </c>
      <c r="D353" s="150" t="s">
        <v>41</v>
      </c>
      <c r="E353" s="150">
        <v>-4.6</v>
      </c>
      <c r="F353" s="150" t="s">
        <v>66</v>
      </c>
      <c r="G353" s="150" t="s">
        <v>819</v>
      </c>
      <c r="H353" s="151">
        <f t="shared" si="3"/>
        <v>301.56</v>
      </c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</row>
    <row r="354" hidden="1">
      <c r="A354" s="149">
        <v>44716.0</v>
      </c>
      <c r="B354" s="150" t="s">
        <v>1764</v>
      </c>
      <c r="C354" s="150" t="s">
        <v>9</v>
      </c>
      <c r="D354" s="150" t="s">
        <v>41</v>
      </c>
      <c r="E354" s="150">
        <v>-1.5</v>
      </c>
      <c r="F354" s="150" t="s">
        <v>66</v>
      </c>
      <c r="G354" s="150" t="s">
        <v>819</v>
      </c>
      <c r="H354" s="151">
        <f t="shared" si="3"/>
        <v>300.06</v>
      </c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</row>
    <row r="355" hidden="1">
      <c r="A355" s="149">
        <v>44716.0</v>
      </c>
      <c r="B355" s="150" t="s">
        <v>1764</v>
      </c>
      <c r="C355" s="150" t="s">
        <v>9</v>
      </c>
      <c r="D355" s="150" t="s">
        <v>41</v>
      </c>
      <c r="E355" s="150">
        <v>-8.6</v>
      </c>
      <c r="F355" s="150" t="s">
        <v>66</v>
      </c>
      <c r="G355" s="150" t="s">
        <v>819</v>
      </c>
      <c r="H355" s="151">
        <f t="shared" si="3"/>
        <v>291.46</v>
      </c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</row>
    <row r="356" hidden="1">
      <c r="A356" s="149">
        <v>44716.0</v>
      </c>
      <c r="B356" s="150" t="s">
        <v>1685</v>
      </c>
      <c r="C356" s="150" t="s">
        <v>462</v>
      </c>
      <c r="D356" s="150" t="s">
        <v>10</v>
      </c>
      <c r="E356" s="150">
        <v>-1.41</v>
      </c>
      <c r="F356" s="150" t="s">
        <v>66</v>
      </c>
      <c r="G356" s="150" t="s">
        <v>819</v>
      </c>
      <c r="H356" s="151">
        <f t="shared" si="3"/>
        <v>290.05</v>
      </c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</row>
    <row r="357" hidden="1">
      <c r="A357" s="149">
        <v>44716.0</v>
      </c>
      <c r="B357" s="150" t="s">
        <v>1765</v>
      </c>
      <c r="C357" s="150" t="s">
        <v>13</v>
      </c>
      <c r="D357" s="150" t="s">
        <v>10</v>
      </c>
      <c r="E357" s="150">
        <v>-10.0</v>
      </c>
      <c r="F357" s="150" t="s">
        <v>66</v>
      </c>
      <c r="G357" s="150" t="s">
        <v>819</v>
      </c>
      <c r="H357" s="151">
        <f t="shared" si="3"/>
        <v>280.05</v>
      </c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</row>
    <row r="358" hidden="1">
      <c r="A358" s="149">
        <v>44716.0</v>
      </c>
      <c r="B358" s="150" t="s">
        <v>1766</v>
      </c>
      <c r="C358" s="150" t="s">
        <v>1638</v>
      </c>
      <c r="D358" s="150" t="s">
        <v>26</v>
      </c>
      <c r="E358" s="150">
        <v>10.0</v>
      </c>
      <c r="F358" s="150" t="s">
        <v>66</v>
      </c>
      <c r="G358" s="150" t="s">
        <v>819</v>
      </c>
      <c r="H358" s="151">
        <f t="shared" si="3"/>
        <v>290.05</v>
      </c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</row>
    <row r="359" hidden="1">
      <c r="A359" s="149">
        <v>44716.0</v>
      </c>
      <c r="B359" s="150" t="s">
        <v>1767</v>
      </c>
      <c r="C359" s="150" t="s">
        <v>50</v>
      </c>
      <c r="D359" s="150" t="s">
        <v>26</v>
      </c>
      <c r="E359" s="150">
        <v>30.0</v>
      </c>
      <c r="F359" s="150" t="s">
        <v>66</v>
      </c>
      <c r="G359" s="150" t="s">
        <v>819</v>
      </c>
      <c r="H359" s="151">
        <f t="shared" si="3"/>
        <v>320.05</v>
      </c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</row>
    <row r="360" hidden="1">
      <c r="A360" s="149">
        <v>44717.0</v>
      </c>
      <c r="B360" s="150" t="s">
        <v>1685</v>
      </c>
      <c r="C360" s="150" t="s">
        <v>462</v>
      </c>
      <c r="D360" s="150" t="s">
        <v>10</v>
      </c>
      <c r="E360" s="150">
        <v>-2.0</v>
      </c>
      <c r="F360" s="150" t="s">
        <v>66</v>
      </c>
      <c r="G360" s="150" t="s">
        <v>819</v>
      </c>
      <c r="H360" s="151">
        <f t="shared" si="3"/>
        <v>318.05</v>
      </c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</row>
    <row r="361" hidden="1">
      <c r="A361" s="149">
        <v>44718.0</v>
      </c>
      <c r="B361" s="150" t="s">
        <v>1685</v>
      </c>
      <c r="C361" s="150" t="s">
        <v>462</v>
      </c>
      <c r="D361" s="150" t="s">
        <v>10</v>
      </c>
      <c r="E361" s="150">
        <v>-3.0</v>
      </c>
      <c r="F361" s="150" t="s">
        <v>66</v>
      </c>
      <c r="G361" s="150" t="s">
        <v>819</v>
      </c>
      <c r="H361" s="151">
        <f t="shared" si="3"/>
        <v>315.05</v>
      </c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</row>
    <row r="362" hidden="1">
      <c r="A362" s="149">
        <v>44742.0</v>
      </c>
      <c r="B362" s="150" t="s">
        <v>1637</v>
      </c>
      <c r="C362" s="150" t="s">
        <v>1625</v>
      </c>
      <c r="D362" s="150" t="s">
        <v>819</v>
      </c>
      <c r="E362" s="150">
        <v>2.38</v>
      </c>
      <c r="F362" s="150" t="s">
        <v>81</v>
      </c>
      <c r="G362" s="150" t="s">
        <v>819</v>
      </c>
      <c r="H362" s="151">
        <f t="shared" si="3"/>
        <v>317.43</v>
      </c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</row>
    <row r="363" hidden="1">
      <c r="A363" s="149">
        <v>44719.0</v>
      </c>
      <c r="B363" s="150" t="s">
        <v>1768</v>
      </c>
      <c r="C363" s="150" t="s">
        <v>1575</v>
      </c>
      <c r="D363" s="150" t="s">
        <v>1576</v>
      </c>
      <c r="E363" s="150">
        <v>1954.22</v>
      </c>
      <c r="F363" s="150" t="s">
        <v>81</v>
      </c>
      <c r="G363" s="150" t="s">
        <v>819</v>
      </c>
      <c r="H363" s="151">
        <f t="shared" si="3"/>
        <v>2271.65</v>
      </c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</row>
    <row r="364" hidden="1">
      <c r="A364" s="149">
        <v>44719.0</v>
      </c>
      <c r="B364" s="150" t="s">
        <v>15</v>
      </c>
      <c r="C364" s="150" t="s">
        <v>16</v>
      </c>
      <c r="D364" s="150" t="s">
        <v>1667</v>
      </c>
      <c r="E364" s="150">
        <v>-556.2</v>
      </c>
      <c r="F364" s="150" t="s">
        <v>81</v>
      </c>
      <c r="G364" s="150" t="s">
        <v>1645</v>
      </c>
      <c r="H364" s="151">
        <f t="shared" si="3"/>
        <v>1715.45</v>
      </c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</row>
    <row r="365" hidden="1">
      <c r="A365" s="149">
        <v>44719.0</v>
      </c>
      <c r="B365" s="150" t="s">
        <v>1769</v>
      </c>
      <c r="C365" s="150" t="s">
        <v>40</v>
      </c>
      <c r="D365" s="150" t="s">
        <v>41</v>
      </c>
      <c r="E365" s="150">
        <v>-184.74</v>
      </c>
      <c r="F365" s="150" t="s">
        <v>81</v>
      </c>
      <c r="G365" s="150" t="s">
        <v>1645</v>
      </c>
      <c r="H365" s="151">
        <f t="shared" si="3"/>
        <v>1530.71</v>
      </c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</row>
    <row r="366" hidden="1">
      <c r="A366" s="149">
        <v>44719.0</v>
      </c>
      <c r="B366" s="150" t="s">
        <v>1770</v>
      </c>
      <c r="C366" s="150" t="s">
        <v>40</v>
      </c>
      <c r="D366" s="150" t="s">
        <v>41</v>
      </c>
      <c r="E366" s="150">
        <v>-122.74</v>
      </c>
      <c r="F366" s="150" t="s">
        <v>81</v>
      </c>
      <c r="G366" s="150" t="s">
        <v>1645</v>
      </c>
      <c r="H366" s="151">
        <f t="shared" si="3"/>
        <v>1407.97</v>
      </c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</row>
    <row r="367" hidden="1">
      <c r="A367" s="149">
        <v>44719.0</v>
      </c>
      <c r="B367" s="150" t="s">
        <v>1771</v>
      </c>
      <c r="C367" s="150" t="s">
        <v>40</v>
      </c>
      <c r="D367" s="150" t="s">
        <v>41</v>
      </c>
      <c r="E367" s="150">
        <v>-93.0</v>
      </c>
      <c r="F367" s="150" t="s">
        <v>81</v>
      </c>
      <c r="G367" s="150" t="s">
        <v>1714</v>
      </c>
      <c r="H367" s="151">
        <f t="shared" si="3"/>
        <v>1314.97</v>
      </c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</row>
    <row r="368" hidden="1">
      <c r="A368" s="149">
        <v>44719.0</v>
      </c>
      <c r="B368" s="150" t="s">
        <v>1772</v>
      </c>
      <c r="C368" s="150" t="s">
        <v>462</v>
      </c>
      <c r="D368" s="150" t="s">
        <v>28</v>
      </c>
      <c r="E368" s="150">
        <v>114.63</v>
      </c>
      <c r="F368" s="150" t="s">
        <v>81</v>
      </c>
      <c r="G368" s="150" t="s">
        <v>819</v>
      </c>
      <c r="H368" s="151">
        <f t="shared" si="3"/>
        <v>1429.6</v>
      </c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</row>
    <row r="369" hidden="1">
      <c r="A369" s="149">
        <v>44719.0</v>
      </c>
      <c r="B369" s="150" t="s">
        <v>1773</v>
      </c>
      <c r="C369" s="150" t="s">
        <v>84</v>
      </c>
      <c r="D369" s="150" t="s">
        <v>28</v>
      </c>
      <c r="E369" s="150">
        <v>50.0</v>
      </c>
      <c r="F369" s="150" t="s">
        <v>81</v>
      </c>
      <c r="G369" s="150" t="s">
        <v>819</v>
      </c>
      <c r="H369" s="151">
        <f t="shared" si="3"/>
        <v>1479.6</v>
      </c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</row>
    <row r="370" hidden="1">
      <c r="A370" s="149">
        <v>44720.0</v>
      </c>
      <c r="B370" s="150" t="s">
        <v>15</v>
      </c>
      <c r="C370" s="150" t="s">
        <v>16</v>
      </c>
      <c r="D370" s="150" t="s">
        <v>7</v>
      </c>
      <c r="E370" s="150">
        <v>-454.02</v>
      </c>
      <c r="F370" s="150" t="s">
        <v>81</v>
      </c>
      <c r="G370" s="150" t="s">
        <v>7</v>
      </c>
      <c r="H370" s="151">
        <f t="shared" si="3"/>
        <v>1025.58</v>
      </c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</row>
    <row r="371" hidden="1">
      <c r="A371" s="149">
        <v>44720.0</v>
      </c>
      <c r="B371" s="150" t="s">
        <v>15</v>
      </c>
      <c r="C371" s="150" t="s">
        <v>16</v>
      </c>
      <c r="D371" s="150" t="s">
        <v>1714</v>
      </c>
      <c r="E371" s="150">
        <v>-181.5700000000001</v>
      </c>
      <c r="F371" s="150" t="s">
        <v>81</v>
      </c>
      <c r="G371" s="150" t="s">
        <v>1714</v>
      </c>
      <c r="H371" s="151">
        <f t="shared" si="3"/>
        <v>844.01</v>
      </c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</row>
    <row r="372" hidden="1">
      <c r="A372" s="149">
        <v>44720.0</v>
      </c>
      <c r="B372" s="150" t="s">
        <v>15</v>
      </c>
      <c r="C372" s="150" t="s">
        <v>16</v>
      </c>
      <c r="D372" s="150" t="s">
        <v>819</v>
      </c>
      <c r="E372" s="150">
        <v>-93.97</v>
      </c>
      <c r="F372" s="150" t="s">
        <v>81</v>
      </c>
      <c r="G372" s="150" t="s">
        <v>819</v>
      </c>
      <c r="H372" s="151">
        <f t="shared" si="3"/>
        <v>750.04</v>
      </c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</row>
    <row r="373" hidden="1">
      <c r="A373" s="149">
        <v>44720.0</v>
      </c>
      <c r="B373" s="150" t="s">
        <v>15</v>
      </c>
      <c r="C373" s="150" t="s">
        <v>16</v>
      </c>
      <c r="D373" s="150" t="s">
        <v>1631</v>
      </c>
      <c r="E373" s="150">
        <v>-192.77</v>
      </c>
      <c r="F373" s="150" t="s">
        <v>81</v>
      </c>
      <c r="G373" s="150" t="s">
        <v>1631</v>
      </c>
      <c r="H373" s="151">
        <f t="shared" si="3"/>
        <v>557.27</v>
      </c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</row>
    <row r="374" hidden="1">
      <c r="A374" s="149">
        <v>44720.0</v>
      </c>
      <c r="B374" s="150" t="s">
        <v>1774</v>
      </c>
      <c r="C374" s="150" t="s">
        <v>40</v>
      </c>
      <c r="D374" s="150" t="s">
        <v>41</v>
      </c>
      <c r="E374" s="150">
        <v>-70.0</v>
      </c>
      <c r="F374" s="150" t="s">
        <v>81</v>
      </c>
      <c r="G374" s="150" t="s">
        <v>1714</v>
      </c>
      <c r="H374" s="151">
        <f t="shared" si="3"/>
        <v>487.27</v>
      </c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</row>
    <row r="375" hidden="1">
      <c r="A375" s="149">
        <v>44720.0</v>
      </c>
      <c r="B375" s="150" t="s">
        <v>1775</v>
      </c>
      <c r="C375" s="150" t="s">
        <v>73</v>
      </c>
      <c r="D375" s="150" t="s">
        <v>243</v>
      </c>
      <c r="E375" s="150">
        <v>-179.0</v>
      </c>
      <c r="F375" s="150" t="s">
        <v>81</v>
      </c>
      <c r="G375" s="150" t="s">
        <v>819</v>
      </c>
      <c r="H375" s="151">
        <f t="shared" si="3"/>
        <v>308.27</v>
      </c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</row>
    <row r="376" hidden="1">
      <c r="A376" s="149">
        <v>44720.0</v>
      </c>
      <c r="B376" s="150" t="s">
        <v>1776</v>
      </c>
      <c r="C376" s="150" t="s">
        <v>50</v>
      </c>
      <c r="D376" s="150" t="s">
        <v>243</v>
      </c>
      <c r="E376" s="150">
        <v>-30.0</v>
      </c>
      <c r="F376" s="150" t="s">
        <v>81</v>
      </c>
      <c r="G376" s="150" t="s">
        <v>819</v>
      </c>
      <c r="H376" s="151">
        <f t="shared" si="3"/>
        <v>278.27</v>
      </c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</row>
    <row r="377" hidden="1">
      <c r="A377" s="149">
        <v>44720.0</v>
      </c>
      <c r="B377" s="150" t="s">
        <v>1777</v>
      </c>
      <c r="C377" s="150" t="s">
        <v>462</v>
      </c>
      <c r="D377" s="150" t="s">
        <v>28</v>
      </c>
      <c r="E377" s="150">
        <v>-3.0</v>
      </c>
      <c r="F377" s="150" t="s">
        <v>81</v>
      </c>
      <c r="G377" s="150" t="s">
        <v>819</v>
      </c>
      <c r="H377" s="151">
        <f t="shared" si="3"/>
        <v>275.27</v>
      </c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</row>
    <row r="378" hidden="1">
      <c r="A378" s="149">
        <v>44720.0</v>
      </c>
      <c r="B378" s="150" t="s">
        <v>1778</v>
      </c>
      <c r="C378" s="150" t="s">
        <v>50</v>
      </c>
      <c r="D378" s="150" t="s">
        <v>26</v>
      </c>
      <c r="E378" s="150">
        <v>40.0</v>
      </c>
      <c r="F378" s="150" t="s">
        <v>81</v>
      </c>
      <c r="G378" s="150" t="s">
        <v>819</v>
      </c>
      <c r="H378" s="151">
        <f t="shared" si="3"/>
        <v>315.27</v>
      </c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</row>
    <row r="379" hidden="1">
      <c r="A379" s="149">
        <v>44724.0</v>
      </c>
      <c r="B379" s="150" t="s">
        <v>1777</v>
      </c>
      <c r="C379" s="150" t="s">
        <v>462</v>
      </c>
      <c r="D379" s="150" t="s">
        <v>28</v>
      </c>
      <c r="E379" s="150">
        <v>-3.0</v>
      </c>
      <c r="F379" s="150" t="s">
        <v>81</v>
      </c>
      <c r="G379" s="150" t="s">
        <v>819</v>
      </c>
      <c r="H379" s="151">
        <f t="shared" si="3"/>
        <v>312.27</v>
      </c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</row>
    <row r="380" hidden="1">
      <c r="A380" s="149">
        <v>44725.0</v>
      </c>
      <c r="B380" s="150" t="s">
        <v>1685</v>
      </c>
      <c r="C380" s="150" t="s">
        <v>462</v>
      </c>
      <c r="D380" s="150" t="s">
        <v>28</v>
      </c>
      <c r="E380" s="150">
        <v>-3.0</v>
      </c>
      <c r="F380" s="150" t="s">
        <v>81</v>
      </c>
      <c r="G380" s="150" t="s">
        <v>819</v>
      </c>
      <c r="H380" s="151">
        <f t="shared" si="3"/>
        <v>309.27</v>
      </c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</row>
    <row r="381" hidden="1">
      <c r="A381" s="149">
        <v>44726.0</v>
      </c>
      <c r="B381" s="150" t="s">
        <v>1777</v>
      </c>
      <c r="C381" s="150" t="s">
        <v>462</v>
      </c>
      <c r="D381" s="150" t="s">
        <v>28</v>
      </c>
      <c r="E381" s="150">
        <v>-3.0</v>
      </c>
      <c r="F381" s="150" t="s">
        <v>81</v>
      </c>
      <c r="G381" s="150" t="s">
        <v>819</v>
      </c>
      <c r="H381" s="151">
        <f t="shared" si="3"/>
        <v>306.27</v>
      </c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</row>
    <row r="382" hidden="1">
      <c r="A382" s="149">
        <v>44726.0</v>
      </c>
      <c r="B382" s="150" t="s">
        <v>1779</v>
      </c>
      <c r="C382" s="150" t="s">
        <v>462</v>
      </c>
      <c r="D382" s="150" t="s">
        <v>28</v>
      </c>
      <c r="E382" s="150">
        <v>-3.0</v>
      </c>
      <c r="F382" s="150" t="s">
        <v>81</v>
      </c>
      <c r="G382" s="150" t="s">
        <v>819</v>
      </c>
      <c r="H382" s="151">
        <f t="shared" si="3"/>
        <v>303.27</v>
      </c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</row>
    <row r="383" hidden="1">
      <c r="A383" s="149">
        <v>44727.0</v>
      </c>
      <c r="B383" s="150" t="s">
        <v>1780</v>
      </c>
      <c r="C383" s="150" t="s">
        <v>462</v>
      </c>
      <c r="D383" s="150" t="s">
        <v>28</v>
      </c>
      <c r="E383" s="150">
        <v>-3.0</v>
      </c>
      <c r="F383" s="150" t="s">
        <v>81</v>
      </c>
      <c r="G383" s="150" t="s">
        <v>819</v>
      </c>
      <c r="H383" s="151">
        <f t="shared" si="3"/>
        <v>300.27</v>
      </c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</row>
    <row r="384" hidden="1">
      <c r="A384" s="149">
        <v>44728.0</v>
      </c>
      <c r="B384" s="150" t="s">
        <v>1779</v>
      </c>
      <c r="C384" s="150" t="s">
        <v>462</v>
      </c>
      <c r="D384" s="150" t="s">
        <v>28</v>
      </c>
      <c r="E384" s="150">
        <v>-3.0</v>
      </c>
      <c r="F384" s="150" t="s">
        <v>81</v>
      </c>
      <c r="G384" s="150" t="s">
        <v>819</v>
      </c>
      <c r="H384" s="151">
        <f t="shared" si="3"/>
        <v>297.27</v>
      </c>
      <c r="I384" s="19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</row>
    <row r="385" hidden="1">
      <c r="A385" s="149">
        <v>44730.0</v>
      </c>
      <c r="B385" s="150" t="s">
        <v>1781</v>
      </c>
      <c r="C385" s="150" t="s">
        <v>462</v>
      </c>
      <c r="D385" s="150" t="s">
        <v>28</v>
      </c>
      <c r="E385" s="150">
        <v>-3.0</v>
      </c>
      <c r="F385" s="150" t="s">
        <v>81</v>
      </c>
      <c r="G385" s="150" t="s">
        <v>819</v>
      </c>
      <c r="H385" s="151">
        <f t="shared" si="3"/>
        <v>294.27</v>
      </c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</row>
    <row r="386" hidden="1">
      <c r="A386" s="149">
        <v>44731.0</v>
      </c>
      <c r="B386" s="150" t="s">
        <v>1782</v>
      </c>
      <c r="C386" s="150" t="s">
        <v>462</v>
      </c>
      <c r="D386" s="150" t="s">
        <v>28</v>
      </c>
      <c r="E386" s="150">
        <v>-3.0</v>
      </c>
      <c r="F386" s="150" t="s">
        <v>81</v>
      </c>
      <c r="G386" s="150" t="s">
        <v>819</v>
      </c>
      <c r="H386" s="151">
        <f t="shared" si="3"/>
        <v>291.27</v>
      </c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</row>
    <row r="387" hidden="1">
      <c r="A387" s="149">
        <v>44732.0</v>
      </c>
      <c r="B387" s="150" t="s">
        <v>1783</v>
      </c>
      <c r="C387" s="150" t="s">
        <v>78</v>
      </c>
      <c r="D387" s="150" t="s">
        <v>28</v>
      </c>
      <c r="E387" s="150">
        <v>-22.0</v>
      </c>
      <c r="F387" s="150" t="s">
        <v>81</v>
      </c>
      <c r="G387" s="150" t="s">
        <v>819</v>
      </c>
      <c r="H387" s="151">
        <f t="shared" si="3"/>
        <v>269.27</v>
      </c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</row>
    <row r="388" hidden="1">
      <c r="A388" s="149">
        <v>44732.0</v>
      </c>
      <c r="B388" s="150" t="s">
        <v>1782</v>
      </c>
      <c r="C388" s="150" t="s">
        <v>462</v>
      </c>
      <c r="D388" s="150" t="s">
        <v>28</v>
      </c>
      <c r="E388" s="150">
        <v>-10.0</v>
      </c>
      <c r="F388" s="150" t="s">
        <v>81</v>
      </c>
      <c r="G388" s="150" t="s">
        <v>819</v>
      </c>
      <c r="H388" s="151">
        <f t="shared" si="3"/>
        <v>259.27</v>
      </c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</row>
    <row r="389" hidden="1">
      <c r="A389" s="149">
        <v>44732.0</v>
      </c>
      <c r="B389" s="150" t="s">
        <v>1782</v>
      </c>
      <c r="C389" s="150" t="s">
        <v>462</v>
      </c>
      <c r="D389" s="150" t="s">
        <v>28</v>
      </c>
      <c r="E389" s="150">
        <v>-10.0</v>
      </c>
      <c r="F389" s="150" t="s">
        <v>81</v>
      </c>
      <c r="G389" s="150" t="s">
        <v>819</v>
      </c>
      <c r="H389" s="151">
        <f t="shared" si="3"/>
        <v>249.27</v>
      </c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</row>
    <row r="390" hidden="1">
      <c r="A390" s="149">
        <v>44732.0</v>
      </c>
      <c r="B390" s="150" t="s">
        <v>1705</v>
      </c>
      <c r="C390" s="150" t="s">
        <v>462</v>
      </c>
      <c r="D390" s="150" t="s">
        <v>28</v>
      </c>
      <c r="E390" s="150">
        <v>24.9</v>
      </c>
      <c r="F390" s="150" t="s">
        <v>81</v>
      </c>
      <c r="G390" s="150" t="s">
        <v>819</v>
      </c>
      <c r="H390" s="151">
        <f t="shared" si="3"/>
        <v>274.17</v>
      </c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</row>
    <row r="391" hidden="1">
      <c r="A391" s="149">
        <v>44734.0</v>
      </c>
      <c r="B391" s="150" t="s">
        <v>1784</v>
      </c>
      <c r="C391" s="150" t="s">
        <v>462</v>
      </c>
      <c r="D391" s="150" t="s">
        <v>28</v>
      </c>
      <c r="E391" s="150">
        <v>-3.0</v>
      </c>
      <c r="F391" s="150" t="s">
        <v>81</v>
      </c>
      <c r="G391" s="150" t="s">
        <v>819</v>
      </c>
      <c r="H391" s="151">
        <f t="shared" si="3"/>
        <v>271.17</v>
      </c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</row>
    <row r="392" hidden="1">
      <c r="A392" s="149">
        <v>44734.0</v>
      </c>
      <c r="B392" s="150" t="s">
        <v>1784</v>
      </c>
      <c r="C392" s="150" t="s">
        <v>462</v>
      </c>
      <c r="D392" s="150" t="s">
        <v>28</v>
      </c>
      <c r="E392" s="150">
        <v>-3.0</v>
      </c>
      <c r="F392" s="150" t="s">
        <v>81</v>
      </c>
      <c r="G392" s="150" t="s">
        <v>819</v>
      </c>
      <c r="H392" s="151">
        <f t="shared" si="3"/>
        <v>268.17</v>
      </c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</row>
    <row r="393" hidden="1">
      <c r="A393" s="149">
        <v>44737.0</v>
      </c>
      <c r="B393" s="88" t="s">
        <v>1785</v>
      </c>
      <c r="C393" s="150" t="s">
        <v>462</v>
      </c>
      <c r="D393" s="88" t="s">
        <v>28</v>
      </c>
      <c r="E393" s="164">
        <v>-3.0</v>
      </c>
      <c r="F393" s="164" t="s">
        <v>81</v>
      </c>
      <c r="G393" s="164" t="s">
        <v>819</v>
      </c>
      <c r="H393" s="151">
        <f t="shared" si="3"/>
        <v>265.17</v>
      </c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</row>
    <row r="394" hidden="1">
      <c r="A394" s="149">
        <v>44737.0</v>
      </c>
      <c r="B394" s="88" t="s">
        <v>1785</v>
      </c>
      <c r="C394" s="150" t="s">
        <v>462</v>
      </c>
      <c r="D394" s="88" t="s">
        <v>28</v>
      </c>
      <c r="E394" s="164">
        <v>-3.0</v>
      </c>
      <c r="F394" s="164" t="s">
        <v>81</v>
      </c>
      <c r="G394" s="164" t="s">
        <v>819</v>
      </c>
      <c r="H394" s="151">
        <f t="shared" si="3"/>
        <v>262.17</v>
      </c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</row>
    <row r="395" hidden="1">
      <c r="A395" s="149">
        <v>44737.0</v>
      </c>
      <c r="B395" s="150" t="s">
        <v>1786</v>
      </c>
      <c r="C395" s="150" t="s">
        <v>84</v>
      </c>
      <c r="D395" s="150" t="s">
        <v>28</v>
      </c>
      <c r="E395" s="150">
        <v>50.0</v>
      </c>
      <c r="F395" s="164" t="s">
        <v>81</v>
      </c>
      <c r="G395" s="150" t="s">
        <v>819</v>
      </c>
      <c r="H395" s="151">
        <f t="shared" si="3"/>
        <v>312.17</v>
      </c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</row>
    <row r="396" hidden="1">
      <c r="A396" s="149">
        <v>44737.0</v>
      </c>
      <c r="B396" s="150" t="s">
        <v>1787</v>
      </c>
      <c r="C396" s="150" t="s">
        <v>1711</v>
      </c>
      <c r="D396" s="150" t="s">
        <v>1714</v>
      </c>
      <c r="E396" s="150">
        <v>5.0</v>
      </c>
      <c r="F396" s="164" t="s">
        <v>81</v>
      </c>
      <c r="G396" s="150" t="s">
        <v>819</v>
      </c>
      <c r="H396" s="151">
        <f t="shared" si="3"/>
        <v>317.17</v>
      </c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</row>
    <row r="397" hidden="1">
      <c r="A397" s="149">
        <v>44739.0</v>
      </c>
      <c r="B397" s="150" t="s">
        <v>1788</v>
      </c>
      <c r="C397" s="150" t="s">
        <v>462</v>
      </c>
      <c r="D397" s="150" t="s">
        <v>28</v>
      </c>
      <c r="E397" s="150">
        <v>-3.0</v>
      </c>
      <c r="F397" s="150" t="s">
        <v>81</v>
      </c>
      <c r="G397" s="150" t="s">
        <v>819</v>
      </c>
      <c r="H397" s="151">
        <f t="shared" si="3"/>
        <v>314.17</v>
      </c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</row>
    <row r="398" hidden="1">
      <c r="A398" s="149">
        <v>44739.0</v>
      </c>
      <c r="B398" s="150" t="s">
        <v>1789</v>
      </c>
      <c r="C398" s="150" t="s">
        <v>73</v>
      </c>
      <c r="D398" s="150" t="s">
        <v>127</v>
      </c>
      <c r="E398" s="150">
        <v>-5.0</v>
      </c>
      <c r="F398" s="150" t="s">
        <v>81</v>
      </c>
      <c r="G398" s="150" t="s">
        <v>819</v>
      </c>
      <c r="H398" s="151">
        <f t="shared" si="3"/>
        <v>309.17</v>
      </c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</row>
    <row r="399" hidden="1">
      <c r="A399" s="149">
        <v>44740.0</v>
      </c>
      <c r="B399" s="150" t="s">
        <v>1789</v>
      </c>
      <c r="C399" s="150" t="s">
        <v>73</v>
      </c>
      <c r="D399" s="150" t="s">
        <v>127</v>
      </c>
      <c r="E399" s="150">
        <v>6.0</v>
      </c>
      <c r="F399" s="150" t="s">
        <v>81</v>
      </c>
      <c r="G399" s="150" t="s">
        <v>819</v>
      </c>
      <c r="H399" s="151">
        <f t="shared" si="3"/>
        <v>315.17</v>
      </c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</row>
    <row r="400" hidden="1">
      <c r="A400" s="149">
        <v>44740.0</v>
      </c>
      <c r="B400" s="150" t="s">
        <v>1790</v>
      </c>
      <c r="C400" s="150" t="s">
        <v>462</v>
      </c>
      <c r="D400" s="150" t="s">
        <v>28</v>
      </c>
      <c r="E400" s="150">
        <v>-3.0</v>
      </c>
      <c r="F400" s="150" t="s">
        <v>81</v>
      </c>
      <c r="G400" s="150" t="s">
        <v>819</v>
      </c>
      <c r="H400" s="151">
        <f t="shared" si="3"/>
        <v>312.17</v>
      </c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</row>
    <row r="401" hidden="1">
      <c r="A401" s="149">
        <v>44741.0</v>
      </c>
      <c r="B401" s="150" t="s">
        <v>1790</v>
      </c>
      <c r="C401" s="150" t="s">
        <v>462</v>
      </c>
      <c r="D401" s="150" t="s">
        <v>28</v>
      </c>
      <c r="E401" s="150">
        <v>-3.0</v>
      </c>
      <c r="F401" s="150" t="s">
        <v>81</v>
      </c>
      <c r="G401" s="150" t="s">
        <v>819</v>
      </c>
      <c r="H401" s="151">
        <f t="shared" si="3"/>
        <v>309.17</v>
      </c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</row>
    <row r="402" hidden="1">
      <c r="A402" s="149">
        <v>44741.0</v>
      </c>
      <c r="B402" s="150" t="s">
        <v>1790</v>
      </c>
      <c r="C402" s="150" t="s">
        <v>462</v>
      </c>
      <c r="D402" s="150" t="s">
        <v>28</v>
      </c>
      <c r="E402" s="150">
        <v>-3.0</v>
      </c>
      <c r="F402" s="150" t="s">
        <v>81</v>
      </c>
      <c r="G402" s="150" t="s">
        <v>819</v>
      </c>
      <c r="H402" s="151">
        <f t="shared" si="3"/>
        <v>306.17</v>
      </c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</row>
    <row r="403" hidden="1">
      <c r="A403" s="149">
        <v>44742.0</v>
      </c>
      <c r="B403" s="150" t="s">
        <v>1685</v>
      </c>
      <c r="C403" s="150" t="s">
        <v>462</v>
      </c>
      <c r="D403" s="150" t="s">
        <v>28</v>
      </c>
      <c r="E403" s="150">
        <v>-8.0</v>
      </c>
      <c r="F403" s="150" t="s">
        <v>81</v>
      </c>
      <c r="G403" s="150" t="s">
        <v>819</v>
      </c>
      <c r="H403" s="151">
        <f t="shared" si="3"/>
        <v>298.17</v>
      </c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</row>
    <row r="404" hidden="1">
      <c r="A404" s="149">
        <v>44742.0</v>
      </c>
      <c r="B404" s="150" t="s">
        <v>1685</v>
      </c>
      <c r="C404" s="150" t="s">
        <v>462</v>
      </c>
      <c r="D404" s="150" t="s">
        <v>28</v>
      </c>
      <c r="E404" s="150">
        <v>-3.0</v>
      </c>
      <c r="F404" s="150" t="s">
        <v>81</v>
      </c>
      <c r="G404" s="150" t="s">
        <v>819</v>
      </c>
      <c r="H404" s="151">
        <f t="shared" si="3"/>
        <v>295.17</v>
      </c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</row>
    <row r="405" hidden="1">
      <c r="A405" s="149">
        <v>44743.0</v>
      </c>
      <c r="B405" s="150" t="s">
        <v>1685</v>
      </c>
      <c r="C405" s="150" t="s">
        <v>462</v>
      </c>
      <c r="D405" s="150" t="s">
        <v>28</v>
      </c>
      <c r="E405" s="150">
        <v>-3.0</v>
      </c>
      <c r="F405" s="150" t="s">
        <v>81</v>
      </c>
      <c r="G405" s="150" t="s">
        <v>819</v>
      </c>
      <c r="H405" s="151">
        <f t="shared" si="3"/>
        <v>292.17</v>
      </c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</row>
    <row r="406" hidden="1">
      <c r="A406" s="149">
        <v>44743.0</v>
      </c>
      <c r="B406" s="150" t="s">
        <v>1685</v>
      </c>
      <c r="C406" s="150" t="s">
        <v>462</v>
      </c>
      <c r="D406" s="150" t="s">
        <v>28</v>
      </c>
      <c r="E406" s="150">
        <v>-3.0</v>
      </c>
      <c r="F406" s="150" t="s">
        <v>81</v>
      </c>
      <c r="G406" s="150" t="s">
        <v>819</v>
      </c>
      <c r="H406" s="151">
        <f t="shared" si="3"/>
        <v>289.17</v>
      </c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</row>
    <row r="407" hidden="1">
      <c r="A407" s="149">
        <v>44744.0</v>
      </c>
      <c r="B407" s="150" t="s">
        <v>1791</v>
      </c>
      <c r="C407" s="150" t="s">
        <v>40</v>
      </c>
      <c r="D407" s="150" t="s">
        <v>41</v>
      </c>
      <c r="E407" s="150">
        <v>-64.0</v>
      </c>
      <c r="F407" s="150" t="s">
        <v>81</v>
      </c>
      <c r="G407" s="150" t="s">
        <v>1645</v>
      </c>
      <c r="H407" s="151">
        <f t="shared" si="3"/>
        <v>225.17</v>
      </c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</row>
    <row r="408" hidden="1">
      <c r="A408" s="149">
        <v>44744.0</v>
      </c>
      <c r="B408" s="150" t="s">
        <v>1792</v>
      </c>
      <c r="C408" s="150" t="s">
        <v>462</v>
      </c>
      <c r="D408" s="150" t="s">
        <v>28</v>
      </c>
      <c r="E408" s="150">
        <v>-3.0</v>
      </c>
      <c r="F408" s="150" t="s">
        <v>81</v>
      </c>
      <c r="G408" s="150" t="s">
        <v>819</v>
      </c>
      <c r="H408" s="151">
        <f t="shared" si="3"/>
        <v>222.17</v>
      </c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</row>
    <row r="409" hidden="1">
      <c r="A409" s="149">
        <v>44744.0</v>
      </c>
      <c r="B409" s="150" t="s">
        <v>1685</v>
      </c>
      <c r="C409" s="150" t="s">
        <v>462</v>
      </c>
      <c r="D409" s="150" t="s">
        <v>28</v>
      </c>
      <c r="E409" s="150">
        <v>-3.0</v>
      </c>
      <c r="F409" s="150" t="s">
        <v>81</v>
      </c>
      <c r="G409" s="150" t="s">
        <v>819</v>
      </c>
      <c r="H409" s="151">
        <f t="shared" si="3"/>
        <v>219.17</v>
      </c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</row>
    <row r="410" hidden="1">
      <c r="A410" s="149">
        <v>44745.0</v>
      </c>
      <c r="B410" s="150" t="s">
        <v>1685</v>
      </c>
      <c r="C410" s="150" t="s">
        <v>462</v>
      </c>
      <c r="D410" s="150" t="s">
        <v>28</v>
      </c>
      <c r="E410" s="150">
        <v>-3.0</v>
      </c>
      <c r="F410" s="150" t="s">
        <v>81</v>
      </c>
      <c r="G410" s="150" t="s">
        <v>819</v>
      </c>
      <c r="H410" s="151">
        <f t="shared" si="3"/>
        <v>216.17</v>
      </c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</row>
    <row r="411" hidden="1">
      <c r="A411" s="149">
        <v>44747.0</v>
      </c>
      <c r="B411" s="150" t="s">
        <v>1685</v>
      </c>
      <c r="C411" s="150" t="s">
        <v>462</v>
      </c>
      <c r="D411" s="150" t="s">
        <v>28</v>
      </c>
      <c r="E411" s="150">
        <v>-3.0</v>
      </c>
      <c r="F411" s="150" t="s">
        <v>81</v>
      </c>
      <c r="G411" s="150" t="s">
        <v>819</v>
      </c>
      <c r="H411" s="151">
        <f t="shared" si="3"/>
        <v>213.17</v>
      </c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</row>
    <row r="412" hidden="1">
      <c r="A412" s="149">
        <v>44747.0</v>
      </c>
      <c r="B412" s="150" t="s">
        <v>1793</v>
      </c>
      <c r="C412" s="150" t="s">
        <v>462</v>
      </c>
      <c r="D412" s="150" t="s">
        <v>28</v>
      </c>
      <c r="E412" s="150">
        <v>-3.0</v>
      </c>
      <c r="F412" s="150" t="s">
        <v>81</v>
      </c>
      <c r="G412" s="150" t="s">
        <v>819</v>
      </c>
      <c r="H412" s="151">
        <f t="shared" si="3"/>
        <v>210.17</v>
      </c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</row>
    <row r="413" hidden="1">
      <c r="A413" s="149">
        <v>44748.0</v>
      </c>
      <c r="B413" s="150" t="s">
        <v>1793</v>
      </c>
      <c r="C413" s="150" t="s">
        <v>462</v>
      </c>
      <c r="D413" s="150" t="s">
        <v>28</v>
      </c>
      <c r="E413" s="150">
        <v>-3.0</v>
      </c>
      <c r="F413" s="150" t="s">
        <v>81</v>
      </c>
      <c r="G413" s="150" t="s">
        <v>819</v>
      </c>
      <c r="H413" s="151">
        <f t="shared" si="3"/>
        <v>207.17</v>
      </c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</row>
    <row r="414" hidden="1">
      <c r="A414" s="149">
        <v>44773.0</v>
      </c>
      <c r="B414" s="150" t="s">
        <v>1637</v>
      </c>
      <c r="C414" s="150" t="s">
        <v>1625</v>
      </c>
      <c r="D414" s="150" t="s">
        <v>819</v>
      </c>
      <c r="E414" s="150">
        <v>0.79</v>
      </c>
      <c r="F414" s="150" t="s">
        <v>89</v>
      </c>
      <c r="G414" s="150" t="s">
        <v>819</v>
      </c>
      <c r="H414" s="151">
        <f t="shared" si="3"/>
        <v>207.96</v>
      </c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</row>
    <row r="415" hidden="1">
      <c r="A415" s="149">
        <v>44773.0</v>
      </c>
      <c r="B415" s="150" t="s">
        <v>1637</v>
      </c>
      <c r="C415" s="150" t="s">
        <v>1625</v>
      </c>
      <c r="D415" s="150" t="s">
        <v>1720</v>
      </c>
      <c r="E415" s="150">
        <v>0.12</v>
      </c>
      <c r="F415" s="150" t="s">
        <v>89</v>
      </c>
      <c r="G415" s="150" t="s">
        <v>1720</v>
      </c>
      <c r="H415" s="151">
        <f t="shared" si="3"/>
        <v>208.08</v>
      </c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</row>
    <row r="416" hidden="1">
      <c r="A416" s="149">
        <v>44773.0</v>
      </c>
      <c r="B416" s="150" t="s">
        <v>1637</v>
      </c>
      <c r="C416" s="150" t="s">
        <v>1625</v>
      </c>
      <c r="D416" s="150" t="s">
        <v>1714</v>
      </c>
      <c r="E416" s="150">
        <v>0.04</v>
      </c>
      <c r="F416" s="150" t="s">
        <v>89</v>
      </c>
      <c r="G416" s="150" t="s">
        <v>1714</v>
      </c>
      <c r="H416" s="151">
        <f t="shared" si="3"/>
        <v>208.12</v>
      </c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</row>
    <row r="417" hidden="1">
      <c r="A417" s="149">
        <v>44749.0</v>
      </c>
      <c r="B417" s="150" t="s">
        <v>1794</v>
      </c>
      <c r="C417" s="150" t="s">
        <v>1575</v>
      </c>
      <c r="D417" s="150" t="s">
        <v>1576</v>
      </c>
      <c r="E417" s="150">
        <v>1954.22</v>
      </c>
      <c r="F417" s="150" t="s">
        <v>89</v>
      </c>
      <c r="G417" s="150" t="s">
        <v>819</v>
      </c>
      <c r="H417" s="151">
        <f t="shared" si="3"/>
        <v>2162.34</v>
      </c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</row>
    <row r="418" hidden="1">
      <c r="A418" s="149">
        <v>44749.0</v>
      </c>
      <c r="B418" s="150" t="s">
        <v>1795</v>
      </c>
      <c r="C418" s="150" t="s">
        <v>73</v>
      </c>
      <c r="D418" s="150" t="s">
        <v>1644</v>
      </c>
      <c r="E418" s="150">
        <v>50.0</v>
      </c>
      <c r="F418" s="150" t="s">
        <v>89</v>
      </c>
      <c r="G418" s="150" t="s">
        <v>819</v>
      </c>
      <c r="H418" s="151">
        <f t="shared" si="3"/>
        <v>2212.34</v>
      </c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</row>
    <row r="419" hidden="1">
      <c r="A419" s="149">
        <v>44749.0</v>
      </c>
      <c r="B419" s="150" t="s">
        <v>15</v>
      </c>
      <c r="C419" s="150" t="s">
        <v>16</v>
      </c>
      <c r="D419" s="150" t="s">
        <v>1667</v>
      </c>
      <c r="E419" s="150">
        <v>-716.9799999999996</v>
      </c>
      <c r="F419" s="150" t="s">
        <v>89</v>
      </c>
      <c r="G419" s="150" t="s">
        <v>1645</v>
      </c>
      <c r="H419" s="151">
        <f t="shared" si="3"/>
        <v>1495.36</v>
      </c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</row>
    <row r="420" hidden="1">
      <c r="A420" s="149">
        <v>44749.0</v>
      </c>
      <c r="B420" s="150" t="s">
        <v>15</v>
      </c>
      <c r="C420" s="150" t="s">
        <v>16</v>
      </c>
      <c r="D420" s="150" t="s">
        <v>1714</v>
      </c>
      <c r="E420" s="150">
        <v>-367.2800000000002</v>
      </c>
      <c r="F420" s="150" t="s">
        <v>89</v>
      </c>
      <c r="G420" s="150" t="s">
        <v>1714</v>
      </c>
      <c r="H420" s="151">
        <f t="shared" si="3"/>
        <v>1128.08</v>
      </c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</row>
    <row r="421" hidden="1">
      <c r="A421" s="149">
        <v>44749.0</v>
      </c>
      <c r="B421" s="150" t="s">
        <v>15</v>
      </c>
      <c r="C421" s="150" t="s">
        <v>16</v>
      </c>
      <c r="D421" s="150" t="s">
        <v>7</v>
      </c>
      <c r="E421" s="150">
        <v>-40.879999999999995</v>
      </c>
      <c r="F421" s="150" t="s">
        <v>89</v>
      </c>
      <c r="G421" s="150" t="s">
        <v>7</v>
      </c>
      <c r="H421" s="151">
        <f t="shared" si="3"/>
        <v>1087.2</v>
      </c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</row>
    <row r="422" hidden="1">
      <c r="A422" s="149">
        <v>44749.0</v>
      </c>
      <c r="B422" s="150" t="s">
        <v>1796</v>
      </c>
      <c r="C422" s="150" t="s">
        <v>73</v>
      </c>
      <c r="D422" s="150" t="s">
        <v>243</v>
      </c>
      <c r="E422" s="150">
        <v>-179.0</v>
      </c>
      <c r="F422" s="150" t="s">
        <v>89</v>
      </c>
      <c r="G422" s="150" t="s">
        <v>819</v>
      </c>
      <c r="H422" s="151">
        <f t="shared" si="3"/>
        <v>908.2</v>
      </c>
      <c r="I422" s="19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</row>
    <row r="423" hidden="1">
      <c r="A423" s="149">
        <v>44749.0</v>
      </c>
      <c r="B423" s="150" t="s">
        <v>1797</v>
      </c>
      <c r="C423" s="150" t="s">
        <v>50</v>
      </c>
      <c r="D423" s="150" t="s">
        <v>243</v>
      </c>
      <c r="E423" s="150">
        <v>-150.0</v>
      </c>
      <c r="F423" s="150" t="s">
        <v>89</v>
      </c>
      <c r="G423" s="150" t="s">
        <v>819</v>
      </c>
      <c r="H423" s="151">
        <f t="shared" si="3"/>
        <v>758.2</v>
      </c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</row>
    <row r="424" hidden="1">
      <c r="A424" s="149">
        <v>44749.0</v>
      </c>
      <c r="B424" s="150" t="s">
        <v>1798</v>
      </c>
      <c r="C424" s="150" t="s">
        <v>76</v>
      </c>
      <c r="D424" s="150" t="s">
        <v>10</v>
      </c>
      <c r="E424" s="150">
        <v>-150.0</v>
      </c>
      <c r="F424" s="150" t="s">
        <v>89</v>
      </c>
      <c r="G424" s="150" t="s">
        <v>819</v>
      </c>
      <c r="H424" s="151">
        <f t="shared" si="3"/>
        <v>608.2</v>
      </c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</row>
    <row r="425" hidden="1">
      <c r="A425" s="149">
        <v>44749.0</v>
      </c>
      <c r="B425" s="150" t="s">
        <v>1799</v>
      </c>
      <c r="C425" s="150" t="s">
        <v>76</v>
      </c>
      <c r="D425" s="150" t="s">
        <v>10</v>
      </c>
      <c r="E425" s="150">
        <v>-45.0</v>
      </c>
      <c r="F425" s="150" t="s">
        <v>89</v>
      </c>
      <c r="G425" s="150" t="s">
        <v>819</v>
      </c>
      <c r="H425" s="151">
        <f t="shared" si="3"/>
        <v>563.2</v>
      </c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</row>
    <row r="426" hidden="1">
      <c r="A426" s="149">
        <v>44750.0</v>
      </c>
      <c r="B426" s="150" t="s">
        <v>1800</v>
      </c>
      <c r="C426" s="150" t="s">
        <v>40</v>
      </c>
      <c r="D426" s="150" t="s">
        <v>41</v>
      </c>
      <c r="E426" s="150">
        <v>120.0</v>
      </c>
      <c r="F426" s="150" t="s">
        <v>89</v>
      </c>
      <c r="G426" s="150" t="s">
        <v>1645</v>
      </c>
      <c r="H426" s="151">
        <f t="shared" si="3"/>
        <v>683.2</v>
      </c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</row>
    <row r="427" hidden="1">
      <c r="A427" s="149">
        <v>44750.0</v>
      </c>
      <c r="B427" s="150" t="s">
        <v>1800</v>
      </c>
      <c r="C427" s="150" t="s">
        <v>40</v>
      </c>
      <c r="D427" s="150" t="s">
        <v>41</v>
      </c>
      <c r="E427" s="150">
        <v>-164.38</v>
      </c>
      <c r="F427" s="150" t="s">
        <v>89</v>
      </c>
      <c r="G427" s="150" t="s">
        <v>1645</v>
      </c>
      <c r="H427" s="151">
        <f t="shared" si="3"/>
        <v>518.82</v>
      </c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</row>
    <row r="428" hidden="1">
      <c r="A428" s="149">
        <v>44750.0</v>
      </c>
      <c r="B428" s="150" t="s">
        <v>1801</v>
      </c>
      <c r="C428" s="150" t="s">
        <v>40</v>
      </c>
      <c r="D428" s="150" t="s">
        <v>41</v>
      </c>
      <c r="E428" s="150">
        <v>-122.53</v>
      </c>
      <c r="F428" s="150" t="s">
        <v>89</v>
      </c>
      <c r="G428" s="150" t="s">
        <v>1645</v>
      </c>
      <c r="H428" s="151">
        <f t="shared" si="3"/>
        <v>396.29</v>
      </c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</row>
    <row r="429" hidden="1">
      <c r="A429" s="149">
        <v>44750.0</v>
      </c>
      <c r="B429" s="150" t="s">
        <v>1685</v>
      </c>
      <c r="C429" s="150" t="s">
        <v>462</v>
      </c>
      <c r="D429" s="150" t="s">
        <v>28</v>
      </c>
      <c r="E429" s="150">
        <v>-3.0</v>
      </c>
      <c r="F429" s="150" t="s">
        <v>89</v>
      </c>
      <c r="G429" s="150" t="s">
        <v>819</v>
      </c>
      <c r="H429" s="151">
        <f t="shared" si="3"/>
        <v>393.29</v>
      </c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</row>
    <row r="430" hidden="1">
      <c r="A430" s="149">
        <v>44751.0</v>
      </c>
      <c r="B430" s="150" t="s">
        <v>1685</v>
      </c>
      <c r="C430" s="150" t="s">
        <v>462</v>
      </c>
      <c r="D430" s="150" t="s">
        <v>28</v>
      </c>
      <c r="E430" s="150">
        <v>-3.0</v>
      </c>
      <c r="F430" s="150" t="s">
        <v>89</v>
      </c>
      <c r="G430" s="150" t="s">
        <v>819</v>
      </c>
      <c r="H430" s="151">
        <f t="shared" si="3"/>
        <v>390.29</v>
      </c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</row>
    <row r="431" hidden="1">
      <c r="A431" s="149">
        <v>44751.0</v>
      </c>
      <c r="B431" s="150" t="s">
        <v>1802</v>
      </c>
      <c r="C431" s="150" t="s">
        <v>13</v>
      </c>
      <c r="D431" s="150" t="s">
        <v>10</v>
      </c>
      <c r="E431" s="150">
        <v>-26.0</v>
      </c>
      <c r="F431" s="150" t="s">
        <v>89</v>
      </c>
      <c r="G431" s="150" t="s">
        <v>819</v>
      </c>
      <c r="H431" s="151">
        <f t="shared" si="3"/>
        <v>364.29</v>
      </c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</row>
    <row r="432" hidden="1">
      <c r="A432" s="149">
        <v>44752.0</v>
      </c>
      <c r="B432" s="150" t="s">
        <v>1685</v>
      </c>
      <c r="C432" s="150" t="s">
        <v>462</v>
      </c>
      <c r="D432" s="150" t="s">
        <v>28</v>
      </c>
      <c r="E432" s="150">
        <v>-4.0</v>
      </c>
      <c r="F432" s="150" t="s">
        <v>89</v>
      </c>
      <c r="G432" s="150" t="s">
        <v>819</v>
      </c>
      <c r="H432" s="151">
        <f t="shared" si="3"/>
        <v>360.29</v>
      </c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</row>
    <row r="433" hidden="1">
      <c r="A433" s="149">
        <v>44752.0</v>
      </c>
      <c r="B433" s="150" t="s">
        <v>1685</v>
      </c>
      <c r="C433" s="150" t="s">
        <v>462</v>
      </c>
      <c r="D433" s="150" t="s">
        <v>28</v>
      </c>
      <c r="E433" s="150">
        <v>-3.0</v>
      </c>
      <c r="F433" s="150" t="s">
        <v>89</v>
      </c>
      <c r="G433" s="150" t="s">
        <v>819</v>
      </c>
      <c r="H433" s="151">
        <f t="shared" si="3"/>
        <v>357.29</v>
      </c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</row>
    <row r="434" hidden="1">
      <c r="A434" s="149">
        <v>44752.0</v>
      </c>
      <c r="B434" s="150" t="s">
        <v>1803</v>
      </c>
      <c r="C434" s="150" t="s">
        <v>73</v>
      </c>
      <c r="D434" s="150" t="s">
        <v>26</v>
      </c>
      <c r="E434" s="150">
        <v>-100.0</v>
      </c>
      <c r="F434" s="150" t="s">
        <v>89</v>
      </c>
      <c r="G434" s="150" t="s">
        <v>819</v>
      </c>
      <c r="H434" s="151">
        <f t="shared" si="3"/>
        <v>257.29</v>
      </c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</row>
    <row r="435" hidden="1">
      <c r="A435" s="149">
        <v>44753.0</v>
      </c>
      <c r="B435" s="150" t="s">
        <v>1629</v>
      </c>
      <c r="C435" s="150" t="s">
        <v>1625</v>
      </c>
      <c r="D435" s="150" t="s">
        <v>819</v>
      </c>
      <c r="E435" s="150">
        <v>-10.0</v>
      </c>
      <c r="F435" s="150" t="s">
        <v>89</v>
      </c>
      <c r="G435" s="150" t="s">
        <v>819</v>
      </c>
      <c r="H435" s="151">
        <f t="shared" si="3"/>
        <v>247.29</v>
      </c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</row>
    <row r="436" hidden="1">
      <c r="A436" s="149">
        <v>44753.0</v>
      </c>
      <c r="B436" s="150" t="s">
        <v>1804</v>
      </c>
      <c r="C436" s="150" t="s">
        <v>50</v>
      </c>
      <c r="D436" s="150" t="s">
        <v>28</v>
      </c>
      <c r="E436" s="150">
        <v>-120.0</v>
      </c>
      <c r="F436" s="150" t="s">
        <v>89</v>
      </c>
      <c r="G436" s="150" t="s">
        <v>819</v>
      </c>
      <c r="H436" s="151">
        <f t="shared" si="3"/>
        <v>127.29</v>
      </c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</row>
    <row r="437" hidden="1">
      <c r="A437" s="149">
        <v>44753.0</v>
      </c>
      <c r="B437" s="150" t="s">
        <v>1685</v>
      </c>
      <c r="C437" s="150" t="s">
        <v>462</v>
      </c>
      <c r="D437" s="150" t="s">
        <v>28</v>
      </c>
      <c r="E437" s="150">
        <v>-3.0</v>
      </c>
      <c r="F437" s="150" t="s">
        <v>89</v>
      </c>
      <c r="G437" s="150" t="s">
        <v>819</v>
      </c>
      <c r="H437" s="151">
        <f t="shared" si="3"/>
        <v>124.29</v>
      </c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</row>
    <row r="438" hidden="1">
      <c r="A438" s="149">
        <v>44753.0</v>
      </c>
      <c r="B438" s="150" t="s">
        <v>1805</v>
      </c>
      <c r="C438" s="150" t="s">
        <v>1638</v>
      </c>
      <c r="D438" s="150" t="s">
        <v>26</v>
      </c>
      <c r="E438" s="150">
        <v>15.0</v>
      </c>
      <c r="F438" s="150" t="s">
        <v>89</v>
      </c>
      <c r="G438" s="150" t="s">
        <v>1714</v>
      </c>
      <c r="H438" s="151">
        <f t="shared" si="3"/>
        <v>139.29</v>
      </c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</row>
    <row r="439" hidden="1">
      <c r="A439" s="149">
        <v>44754.0</v>
      </c>
      <c r="B439" s="150" t="s">
        <v>1759</v>
      </c>
      <c r="C439" s="150" t="s">
        <v>84</v>
      </c>
      <c r="D439" s="150" t="s">
        <v>28</v>
      </c>
      <c r="E439" s="150">
        <v>50.0</v>
      </c>
      <c r="F439" s="150" t="s">
        <v>89</v>
      </c>
      <c r="G439" s="150" t="s">
        <v>819</v>
      </c>
      <c r="H439" s="151">
        <f t="shared" si="3"/>
        <v>189.29</v>
      </c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</row>
    <row r="440" hidden="1">
      <c r="A440" s="149">
        <v>44754.0</v>
      </c>
      <c r="B440" s="150" t="s">
        <v>1805</v>
      </c>
      <c r="C440" s="150" t="s">
        <v>1638</v>
      </c>
      <c r="D440" s="150" t="s">
        <v>26</v>
      </c>
      <c r="E440" s="150">
        <v>15.0</v>
      </c>
      <c r="F440" s="150" t="s">
        <v>89</v>
      </c>
      <c r="G440" s="150" t="s">
        <v>1714</v>
      </c>
      <c r="H440" s="151">
        <f t="shared" si="3"/>
        <v>204.29</v>
      </c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</row>
    <row r="441" hidden="1">
      <c r="A441" s="149">
        <v>44754.0</v>
      </c>
      <c r="B441" s="150" t="s">
        <v>1685</v>
      </c>
      <c r="C441" s="150" t="s">
        <v>462</v>
      </c>
      <c r="D441" s="150" t="s">
        <v>28</v>
      </c>
      <c r="E441" s="150">
        <v>-3.0</v>
      </c>
      <c r="F441" s="150" t="s">
        <v>89</v>
      </c>
      <c r="G441" s="150" t="s">
        <v>819</v>
      </c>
      <c r="H441" s="151">
        <f t="shared" si="3"/>
        <v>201.29</v>
      </c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</row>
    <row r="442" hidden="1">
      <c r="A442" s="149">
        <v>44755.0</v>
      </c>
      <c r="B442" s="150" t="s">
        <v>1759</v>
      </c>
      <c r="C442" s="150" t="s">
        <v>84</v>
      </c>
      <c r="D442" s="150" t="s">
        <v>28</v>
      </c>
      <c r="E442" s="150">
        <v>50.0</v>
      </c>
      <c r="F442" s="150" t="s">
        <v>89</v>
      </c>
      <c r="G442" s="150" t="s">
        <v>819</v>
      </c>
      <c r="H442" s="151">
        <f t="shared" si="3"/>
        <v>251.29</v>
      </c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</row>
    <row r="443" hidden="1">
      <c r="A443" s="149">
        <v>44755.0</v>
      </c>
      <c r="B443" s="150" t="s">
        <v>1685</v>
      </c>
      <c r="C443" s="150" t="s">
        <v>462</v>
      </c>
      <c r="D443" s="150" t="s">
        <v>28</v>
      </c>
      <c r="E443" s="150">
        <v>-3.0</v>
      </c>
      <c r="F443" s="150" t="s">
        <v>89</v>
      </c>
      <c r="G443" s="150" t="s">
        <v>819</v>
      </c>
      <c r="H443" s="151">
        <f t="shared" si="3"/>
        <v>248.29</v>
      </c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</row>
    <row r="444" hidden="1">
      <c r="A444" s="149">
        <v>44755.0</v>
      </c>
      <c r="B444" s="150" t="s">
        <v>1806</v>
      </c>
      <c r="C444" s="150" t="s">
        <v>462</v>
      </c>
      <c r="D444" s="150" t="s">
        <v>28</v>
      </c>
      <c r="E444" s="150">
        <v>-20.0</v>
      </c>
      <c r="F444" s="150" t="s">
        <v>89</v>
      </c>
      <c r="G444" s="150" t="s">
        <v>819</v>
      </c>
      <c r="H444" s="151">
        <f t="shared" si="3"/>
        <v>228.29</v>
      </c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</row>
    <row r="445" hidden="1">
      <c r="A445" s="149">
        <v>44755.0</v>
      </c>
      <c r="B445" s="150" t="s">
        <v>1806</v>
      </c>
      <c r="C445" s="150" t="s">
        <v>462</v>
      </c>
      <c r="D445" s="150" t="s">
        <v>28</v>
      </c>
      <c r="E445" s="150">
        <v>-10.0</v>
      </c>
      <c r="F445" s="150" t="s">
        <v>89</v>
      </c>
      <c r="G445" s="150" t="s">
        <v>819</v>
      </c>
      <c r="H445" s="151">
        <f t="shared" si="3"/>
        <v>218.29</v>
      </c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</row>
    <row r="446" hidden="1">
      <c r="A446" s="149">
        <v>44756.0</v>
      </c>
      <c r="B446" s="150" t="s">
        <v>1705</v>
      </c>
      <c r="C446" s="150" t="s">
        <v>462</v>
      </c>
      <c r="D446" s="150" t="s">
        <v>28</v>
      </c>
      <c r="E446" s="150">
        <v>40.3</v>
      </c>
      <c r="F446" s="150" t="s">
        <v>89</v>
      </c>
      <c r="G446" s="150" t="s">
        <v>819</v>
      </c>
      <c r="H446" s="151">
        <f t="shared" si="3"/>
        <v>258.59</v>
      </c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</row>
    <row r="447" hidden="1">
      <c r="A447" s="149">
        <v>44756.0</v>
      </c>
      <c r="B447" s="150" t="s">
        <v>1685</v>
      </c>
      <c r="C447" s="150" t="s">
        <v>462</v>
      </c>
      <c r="D447" s="150" t="s">
        <v>28</v>
      </c>
      <c r="E447" s="150">
        <v>-3.0</v>
      </c>
      <c r="F447" s="150" t="s">
        <v>89</v>
      </c>
      <c r="G447" s="150" t="s">
        <v>819</v>
      </c>
      <c r="H447" s="151">
        <f t="shared" si="3"/>
        <v>255.59</v>
      </c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</row>
    <row r="448" hidden="1">
      <c r="A448" s="149">
        <v>44757.0</v>
      </c>
      <c r="B448" s="150" t="s">
        <v>15</v>
      </c>
      <c r="C448" s="150" t="s">
        <v>16</v>
      </c>
      <c r="D448" s="150" t="s">
        <v>819</v>
      </c>
      <c r="E448" s="150">
        <v>-201.60000000000008</v>
      </c>
      <c r="F448" s="150" t="s">
        <v>89</v>
      </c>
      <c r="G448" s="150" t="s">
        <v>819</v>
      </c>
      <c r="H448" s="151">
        <f t="shared" si="3"/>
        <v>53.99</v>
      </c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</row>
    <row r="449" hidden="1">
      <c r="A449" s="149">
        <v>44757.0</v>
      </c>
      <c r="B449" s="150" t="s">
        <v>1685</v>
      </c>
      <c r="C449" s="150" t="s">
        <v>462</v>
      </c>
      <c r="D449" s="150" t="s">
        <v>28</v>
      </c>
      <c r="E449" s="150">
        <v>-3.0</v>
      </c>
      <c r="F449" s="150" t="s">
        <v>89</v>
      </c>
      <c r="G449" s="150" t="s">
        <v>819</v>
      </c>
      <c r="H449" s="151">
        <f t="shared" si="3"/>
        <v>50.99</v>
      </c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</row>
    <row r="450" hidden="1">
      <c r="A450" s="149">
        <v>44757.0</v>
      </c>
      <c r="B450" s="150" t="s">
        <v>1685</v>
      </c>
      <c r="C450" s="150" t="s">
        <v>462</v>
      </c>
      <c r="D450" s="150" t="s">
        <v>28</v>
      </c>
      <c r="E450" s="150">
        <v>-3.0</v>
      </c>
      <c r="F450" s="150" t="s">
        <v>89</v>
      </c>
      <c r="G450" s="150" t="s">
        <v>819</v>
      </c>
      <c r="H450" s="151">
        <f t="shared" si="3"/>
        <v>47.99</v>
      </c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</row>
    <row r="451" hidden="1">
      <c r="A451" s="149">
        <v>44759.0</v>
      </c>
      <c r="B451" s="150" t="s">
        <v>1685</v>
      </c>
      <c r="C451" s="150" t="s">
        <v>462</v>
      </c>
      <c r="D451" s="150" t="s">
        <v>28</v>
      </c>
      <c r="E451" s="150">
        <v>-3.0</v>
      </c>
      <c r="F451" s="150" t="s">
        <v>89</v>
      </c>
      <c r="G451" s="150" t="s">
        <v>819</v>
      </c>
      <c r="H451" s="151">
        <f t="shared" si="3"/>
        <v>44.99</v>
      </c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</row>
    <row r="452" hidden="1">
      <c r="A452" s="149">
        <v>44759.0</v>
      </c>
      <c r="B452" s="150" t="s">
        <v>1685</v>
      </c>
      <c r="C452" s="150" t="s">
        <v>462</v>
      </c>
      <c r="D452" s="150" t="s">
        <v>28</v>
      </c>
      <c r="E452" s="150">
        <v>-3.0</v>
      </c>
      <c r="F452" s="150" t="s">
        <v>89</v>
      </c>
      <c r="G452" s="150" t="s">
        <v>819</v>
      </c>
      <c r="H452" s="151">
        <f t="shared" si="3"/>
        <v>41.99</v>
      </c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</row>
    <row r="453" hidden="1">
      <c r="A453" s="149">
        <v>44760.0</v>
      </c>
      <c r="B453" s="150" t="s">
        <v>1685</v>
      </c>
      <c r="C453" s="150" t="s">
        <v>462</v>
      </c>
      <c r="D453" s="150" t="s">
        <v>28</v>
      </c>
      <c r="E453" s="150">
        <v>-3.0</v>
      </c>
      <c r="F453" s="150" t="s">
        <v>89</v>
      </c>
      <c r="G453" s="150" t="s">
        <v>819</v>
      </c>
      <c r="H453" s="151">
        <f t="shared" si="3"/>
        <v>38.99</v>
      </c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</row>
    <row r="454" hidden="1">
      <c r="A454" s="149">
        <v>44760.0</v>
      </c>
      <c r="B454" s="150" t="s">
        <v>1807</v>
      </c>
      <c r="C454" s="150" t="s">
        <v>1625</v>
      </c>
      <c r="D454" s="150" t="s">
        <v>819</v>
      </c>
      <c r="E454" s="150">
        <v>-10.0</v>
      </c>
      <c r="F454" s="150" t="s">
        <v>89</v>
      </c>
      <c r="G454" s="150" t="s">
        <v>819</v>
      </c>
      <c r="H454" s="151">
        <f t="shared" si="3"/>
        <v>28.99</v>
      </c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</row>
    <row r="455" hidden="1">
      <c r="A455" s="149">
        <v>44761.0</v>
      </c>
      <c r="B455" s="150" t="s">
        <v>1624</v>
      </c>
      <c r="C455" s="150" t="s">
        <v>1625</v>
      </c>
      <c r="D455" s="150" t="s">
        <v>819</v>
      </c>
      <c r="E455" s="150">
        <v>1.19</v>
      </c>
      <c r="F455" s="150" t="s">
        <v>89</v>
      </c>
      <c r="G455" s="150" t="s">
        <v>819</v>
      </c>
      <c r="H455" s="151">
        <f t="shared" si="3"/>
        <v>30.18</v>
      </c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</row>
    <row r="456" hidden="1">
      <c r="A456" s="149">
        <v>44761.0</v>
      </c>
      <c r="B456" s="150" t="s">
        <v>1685</v>
      </c>
      <c r="C456" s="150" t="s">
        <v>462</v>
      </c>
      <c r="D456" s="150" t="s">
        <v>28</v>
      </c>
      <c r="E456" s="150">
        <v>-3.0</v>
      </c>
      <c r="F456" s="150" t="s">
        <v>89</v>
      </c>
      <c r="G456" s="150" t="s">
        <v>819</v>
      </c>
      <c r="H456" s="151">
        <f t="shared" si="3"/>
        <v>27.18</v>
      </c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</row>
    <row r="457" hidden="1">
      <c r="A457" s="149">
        <v>44761.0</v>
      </c>
      <c r="B457" s="150" t="s">
        <v>1685</v>
      </c>
      <c r="C457" s="150" t="s">
        <v>462</v>
      </c>
      <c r="D457" s="150" t="s">
        <v>28</v>
      </c>
      <c r="E457" s="150">
        <v>-25.0</v>
      </c>
      <c r="F457" s="150" t="s">
        <v>89</v>
      </c>
      <c r="G457" s="150" t="s">
        <v>819</v>
      </c>
      <c r="H457" s="151">
        <f t="shared" si="3"/>
        <v>2.18</v>
      </c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</row>
    <row r="458" hidden="1">
      <c r="A458" s="149">
        <v>44762.0</v>
      </c>
      <c r="B458" s="150" t="s">
        <v>1629</v>
      </c>
      <c r="C458" s="150" t="s">
        <v>1625</v>
      </c>
      <c r="D458" s="150" t="s">
        <v>819</v>
      </c>
      <c r="E458" s="150">
        <v>-4.0</v>
      </c>
      <c r="F458" s="150" t="s">
        <v>89</v>
      </c>
      <c r="G458" s="150" t="s">
        <v>819</v>
      </c>
      <c r="H458" s="151">
        <f t="shared" si="3"/>
        <v>-1.82</v>
      </c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</row>
    <row r="459" hidden="1">
      <c r="A459" s="149">
        <v>44763.0</v>
      </c>
      <c r="B459" s="150" t="s">
        <v>1746</v>
      </c>
      <c r="C459" s="150" t="s">
        <v>462</v>
      </c>
      <c r="D459" s="150" t="s">
        <v>28</v>
      </c>
      <c r="E459" s="150">
        <v>2.0</v>
      </c>
      <c r="F459" s="150" t="s">
        <v>89</v>
      </c>
      <c r="G459" s="150" t="s">
        <v>819</v>
      </c>
      <c r="H459" s="151">
        <f t="shared" si="3"/>
        <v>0.18</v>
      </c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</row>
    <row r="460" hidden="1">
      <c r="A460" s="149">
        <v>44763.0</v>
      </c>
      <c r="B460" s="150" t="s">
        <v>1685</v>
      </c>
      <c r="C460" s="150" t="s">
        <v>462</v>
      </c>
      <c r="D460" s="150" t="s">
        <v>10</v>
      </c>
      <c r="E460" s="150">
        <v>-2.53</v>
      </c>
      <c r="F460" s="150" t="s">
        <v>89</v>
      </c>
      <c r="G460" s="150" t="s">
        <v>819</v>
      </c>
      <c r="H460" s="151">
        <f t="shared" si="3"/>
        <v>-2.35</v>
      </c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</row>
    <row r="461" hidden="1">
      <c r="A461" s="149">
        <v>44765.0</v>
      </c>
      <c r="B461" s="150" t="s">
        <v>1808</v>
      </c>
      <c r="C461" s="150" t="s">
        <v>1575</v>
      </c>
      <c r="D461" s="150" t="s">
        <v>1576</v>
      </c>
      <c r="E461" s="150">
        <v>50.0</v>
      </c>
      <c r="F461" s="150" t="s">
        <v>89</v>
      </c>
      <c r="G461" s="150" t="s">
        <v>819</v>
      </c>
      <c r="H461" s="151">
        <f t="shared" si="3"/>
        <v>47.65</v>
      </c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</row>
    <row r="462" hidden="1">
      <c r="A462" s="149">
        <v>44765.0</v>
      </c>
      <c r="B462" s="150" t="s">
        <v>1809</v>
      </c>
      <c r="C462" s="150" t="s">
        <v>73</v>
      </c>
      <c r="D462" s="150" t="s">
        <v>26</v>
      </c>
      <c r="E462" s="150">
        <v>-50.0</v>
      </c>
      <c r="F462" s="150" t="s">
        <v>89</v>
      </c>
      <c r="G462" s="150" t="s">
        <v>819</v>
      </c>
      <c r="H462" s="151">
        <f t="shared" si="3"/>
        <v>-2.35</v>
      </c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</row>
    <row r="463" hidden="1">
      <c r="A463" s="149">
        <v>44767.0</v>
      </c>
      <c r="B463" s="150" t="s">
        <v>1810</v>
      </c>
      <c r="C463" s="150" t="s">
        <v>462</v>
      </c>
      <c r="D463" s="150" t="s">
        <v>28</v>
      </c>
      <c r="E463" s="150">
        <v>75.0</v>
      </c>
      <c r="F463" s="150" t="s">
        <v>89</v>
      </c>
      <c r="G463" s="150" t="s">
        <v>819</v>
      </c>
      <c r="H463" s="151">
        <f t="shared" si="3"/>
        <v>72.65</v>
      </c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</row>
    <row r="464" hidden="1">
      <c r="A464" s="149">
        <v>44767.0</v>
      </c>
      <c r="B464" s="150" t="s">
        <v>1629</v>
      </c>
      <c r="C464" s="150" t="s">
        <v>1625</v>
      </c>
      <c r="D464" s="150" t="s">
        <v>819</v>
      </c>
      <c r="E464" s="150">
        <v>-56.0</v>
      </c>
      <c r="F464" s="150" t="s">
        <v>89</v>
      </c>
      <c r="G464" s="150" t="s">
        <v>819</v>
      </c>
      <c r="H464" s="151">
        <f t="shared" si="3"/>
        <v>16.65</v>
      </c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</row>
    <row r="465" hidden="1">
      <c r="A465" s="149">
        <v>44767.0</v>
      </c>
      <c r="B465" s="150" t="s">
        <v>1811</v>
      </c>
      <c r="C465" s="150" t="s">
        <v>13</v>
      </c>
      <c r="D465" s="150" t="s">
        <v>10</v>
      </c>
      <c r="E465" s="150">
        <v>-15.0</v>
      </c>
      <c r="F465" s="150" t="s">
        <v>89</v>
      </c>
      <c r="G465" s="150" t="s">
        <v>819</v>
      </c>
      <c r="H465" s="151">
        <f t="shared" si="3"/>
        <v>1.65</v>
      </c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</row>
    <row r="466" hidden="1">
      <c r="A466" s="149">
        <v>44770.0</v>
      </c>
      <c r="B466" s="150" t="s">
        <v>1812</v>
      </c>
      <c r="C466" s="150" t="s">
        <v>73</v>
      </c>
      <c r="D466" s="150" t="s">
        <v>1628</v>
      </c>
      <c r="E466" s="150">
        <v>3200.0</v>
      </c>
      <c r="F466" s="150" t="s">
        <v>89</v>
      </c>
      <c r="G466" s="150" t="s">
        <v>819</v>
      </c>
      <c r="H466" s="151">
        <f t="shared" si="3"/>
        <v>3201.65</v>
      </c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</row>
    <row r="467" hidden="1">
      <c r="A467" s="149">
        <v>44770.0</v>
      </c>
      <c r="B467" s="150" t="s">
        <v>1813</v>
      </c>
      <c r="C467" s="150" t="s">
        <v>1814</v>
      </c>
      <c r="D467" s="150" t="s">
        <v>1815</v>
      </c>
      <c r="E467" s="150">
        <v>-3200.0</v>
      </c>
      <c r="F467" s="150" t="s">
        <v>89</v>
      </c>
      <c r="G467" s="150" t="s">
        <v>819</v>
      </c>
      <c r="H467" s="151">
        <f t="shared" si="3"/>
        <v>1.65</v>
      </c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</row>
    <row r="468" hidden="1">
      <c r="A468" s="149">
        <v>44771.0</v>
      </c>
      <c r="B468" s="150" t="s">
        <v>1807</v>
      </c>
      <c r="C468" s="150" t="s">
        <v>1625</v>
      </c>
      <c r="D468" s="150" t="s">
        <v>819</v>
      </c>
      <c r="E468" s="150">
        <v>11.13</v>
      </c>
      <c r="F468" s="150" t="s">
        <v>89</v>
      </c>
      <c r="G468" s="150" t="s">
        <v>819</v>
      </c>
      <c r="H468" s="151">
        <f t="shared" si="3"/>
        <v>12.78</v>
      </c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</row>
    <row r="469" hidden="1">
      <c r="A469" s="149">
        <v>44771.0</v>
      </c>
      <c r="B469" s="150" t="s">
        <v>1809</v>
      </c>
      <c r="C469" s="150" t="s">
        <v>73</v>
      </c>
      <c r="D469" s="150" t="s">
        <v>26</v>
      </c>
      <c r="E469" s="150">
        <v>50.0</v>
      </c>
      <c r="F469" s="150" t="s">
        <v>89</v>
      </c>
      <c r="G469" s="150" t="s">
        <v>819</v>
      </c>
      <c r="H469" s="151">
        <f t="shared" si="3"/>
        <v>62.78</v>
      </c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</row>
    <row r="470" hidden="1">
      <c r="A470" s="149">
        <v>44774.0</v>
      </c>
      <c r="B470" s="150" t="s">
        <v>1816</v>
      </c>
      <c r="C470" s="150" t="s">
        <v>73</v>
      </c>
      <c r="D470" s="150" t="s">
        <v>243</v>
      </c>
      <c r="E470" s="150">
        <v>200.0</v>
      </c>
      <c r="F470" s="150" t="s">
        <v>89</v>
      </c>
      <c r="G470" s="150" t="s">
        <v>819</v>
      </c>
      <c r="H470" s="151">
        <f t="shared" si="3"/>
        <v>262.78</v>
      </c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</row>
    <row r="471" hidden="1">
      <c r="A471" s="149">
        <v>44774.0</v>
      </c>
      <c r="B471" s="150" t="s">
        <v>1817</v>
      </c>
      <c r="C471" s="150" t="s">
        <v>50</v>
      </c>
      <c r="D471" s="150" t="s">
        <v>28</v>
      </c>
      <c r="E471" s="150">
        <v>-185.0</v>
      </c>
      <c r="F471" s="150" t="s">
        <v>89</v>
      </c>
      <c r="G471" s="150" t="s">
        <v>819</v>
      </c>
      <c r="H471" s="151">
        <f t="shared" si="3"/>
        <v>77.78</v>
      </c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</row>
    <row r="472" hidden="1">
      <c r="A472" s="149">
        <v>44774.0</v>
      </c>
      <c r="B472" s="150" t="s">
        <v>1815</v>
      </c>
      <c r="C472" s="150" t="s">
        <v>1594</v>
      </c>
      <c r="D472" s="150" t="s">
        <v>1595</v>
      </c>
      <c r="E472" s="150">
        <v>340.0</v>
      </c>
      <c r="F472" s="150" t="s">
        <v>89</v>
      </c>
      <c r="G472" s="150" t="s">
        <v>819</v>
      </c>
      <c r="H472" s="151">
        <f t="shared" si="3"/>
        <v>417.78</v>
      </c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</row>
    <row r="473" hidden="1">
      <c r="A473" s="149">
        <v>44775.0</v>
      </c>
      <c r="B473" s="150" t="s">
        <v>1818</v>
      </c>
      <c r="C473" s="150" t="s">
        <v>1638</v>
      </c>
      <c r="D473" s="150" t="s">
        <v>26</v>
      </c>
      <c r="E473" s="150">
        <v>12.0</v>
      </c>
      <c r="F473" s="150" t="s">
        <v>89</v>
      </c>
      <c r="G473" s="150" t="s">
        <v>819</v>
      </c>
      <c r="H473" s="151">
        <f t="shared" si="3"/>
        <v>429.78</v>
      </c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</row>
    <row r="474" hidden="1">
      <c r="A474" s="149">
        <v>44804.0</v>
      </c>
      <c r="B474" s="150" t="s">
        <v>1637</v>
      </c>
      <c r="C474" s="150" t="s">
        <v>1625</v>
      </c>
      <c r="D474" s="150" t="s">
        <v>1720</v>
      </c>
      <c r="E474" s="150">
        <v>10.71</v>
      </c>
      <c r="F474" s="150" t="s">
        <v>92</v>
      </c>
      <c r="G474" s="150" t="s">
        <v>1720</v>
      </c>
      <c r="H474" s="151">
        <f t="shared" si="3"/>
        <v>440.49</v>
      </c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</row>
    <row r="475" hidden="1">
      <c r="A475" s="149">
        <v>44804.0</v>
      </c>
      <c r="B475" s="150" t="s">
        <v>1637</v>
      </c>
      <c r="C475" s="150" t="s">
        <v>1625</v>
      </c>
      <c r="D475" s="150" t="s">
        <v>1714</v>
      </c>
      <c r="E475" s="150">
        <v>1.7</v>
      </c>
      <c r="F475" s="150" t="s">
        <v>92</v>
      </c>
      <c r="G475" s="150" t="s">
        <v>1714</v>
      </c>
      <c r="H475" s="151">
        <f t="shared" si="3"/>
        <v>442.19</v>
      </c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</row>
    <row r="476" hidden="1">
      <c r="A476" s="56">
        <v>44778.0</v>
      </c>
      <c r="B476" s="88" t="s">
        <v>1819</v>
      </c>
      <c r="C476" s="150" t="s">
        <v>1575</v>
      </c>
      <c r="D476" s="150" t="s">
        <v>1576</v>
      </c>
      <c r="E476" s="88">
        <v>1932.4</v>
      </c>
      <c r="F476" s="150" t="s">
        <v>92</v>
      </c>
      <c r="G476" s="150" t="s">
        <v>819</v>
      </c>
      <c r="H476" s="151">
        <f t="shared" si="3"/>
        <v>2374.59</v>
      </c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</row>
    <row r="477" hidden="1">
      <c r="A477" s="56">
        <v>44778.0</v>
      </c>
      <c r="B477" s="88" t="s">
        <v>1808</v>
      </c>
      <c r="C477" s="150" t="s">
        <v>1575</v>
      </c>
      <c r="D477" s="150" t="s">
        <v>1576</v>
      </c>
      <c r="E477" s="88">
        <v>50.0</v>
      </c>
      <c r="F477" s="150" t="s">
        <v>92</v>
      </c>
      <c r="G477" s="150" t="s">
        <v>819</v>
      </c>
      <c r="H477" s="151">
        <f t="shared" si="3"/>
        <v>2424.59</v>
      </c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</row>
    <row r="478" hidden="1">
      <c r="A478" s="149">
        <v>44779.0</v>
      </c>
      <c r="B478" s="150" t="s">
        <v>1820</v>
      </c>
      <c r="C478" s="150" t="s">
        <v>50</v>
      </c>
      <c r="D478" s="150" t="s">
        <v>243</v>
      </c>
      <c r="E478" s="150">
        <v>-150.0</v>
      </c>
      <c r="F478" s="150" t="s">
        <v>92</v>
      </c>
      <c r="G478" s="150" t="s">
        <v>819</v>
      </c>
      <c r="H478" s="151">
        <f t="shared" si="3"/>
        <v>2274.59</v>
      </c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</row>
    <row r="479" hidden="1">
      <c r="A479" s="149">
        <v>44781.0</v>
      </c>
      <c r="B479" s="88" t="s">
        <v>1821</v>
      </c>
      <c r="C479" s="88" t="s">
        <v>40</v>
      </c>
      <c r="D479" s="150" t="s">
        <v>41</v>
      </c>
      <c r="E479" s="88">
        <v>0.0</v>
      </c>
      <c r="F479" s="88" t="s">
        <v>92</v>
      </c>
      <c r="G479" s="150" t="s">
        <v>1720</v>
      </c>
      <c r="H479" s="151">
        <f t="shared" si="3"/>
        <v>2274.59</v>
      </c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</row>
    <row r="480" hidden="1">
      <c r="A480" s="149">
        <v>44781.0</v>
      </c>
      <c r="B480" s="165" t="s">
        <v>1822</v>
      </c>
      <c r="C480" s="88" t="s">
        <v>40</v>
      </c>
      <c r="D480" s="150" t="s">
        <v>41</v>
      </c>
      <c r="E480" s="88">
        <v>-122.62</v>
      </c>
      <c r="F480" s="88" t="s">
        <v>92</v>
      </c>
      <c r="G480" s="150" t="s">
        <v>1720</v>
      </c>
      <c r="H480" s="151">
        <f t="shared" si="3"/>
        <v>2151.97</v>
      </c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</row>
    <row r="481" hidden="1">
      <c r="A481" s="149">
        <v>44781.0</v>
      </c>
      <c r="B481" s="166" t="s">
        <v>1823</v>
      </c>
      <c r="C481" s="150" t="s">
        <v>1638</v>
      </c>
      <c r="D481" s="150" t="s">
        <v>1720</v>
      </c>
      <c r="E481" s="88">
        <v>1.22</v>
      </c>
      <c r="F481" s="88" t="s">
        <v>92</v>
      </c>
      <c r="G481" s="150" t="s">
        <v>1720</v>
      </c>
      <c r="H481" s="151">
        <f t="shared" si="3"/>
        <v>2153.19</v>
      </c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</row>
    <row r="482" hidden="1">
      <c r="A482" s="149">
        <v>44782.0</v>
      </c>
      <c r="B482" s="150" t="s">
        <v>15</v>
      </c>
      <c r="C482" s="150" t="s">
        <v>16</v>
      </c>
      <c r="D482" s="150" t="s">
        <v>1667</v>
      </c>
      <c r="E482" s="150">
        <v>-720.4100000000002</v>
      </c>
      <c r="F482" s="150" t="s">
        <v>92</v>
      </c>
      <c r="G482" s="150" t="s">
        <v>1645</v>
      </c>
      <c r="H482" s="151">
        <f t="shared" si="3"/>
        <v>1432.78</v>
      </c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</row>
    <row r="483" hidden="1">
      <c r="A483" s="149">
        <v>44782.0</v>
      </c>
      <c r="B483" s="150" t="s">
        <v>15</v>
      </c>
      <c r="C483" s="150" t="s">
        <v>16</v>
      </c>
      <c r="D483" s="150" t="s">
        <v>7</v>
      </c>
      <c r="E483" s="150">
        <v>-201.98000000000002</v>
      </c>
      <c r="F483" s="150" t="s">
        <v>92</v>
      </c>
      <c r="G483" s="150" t="s">
        <v>1720</v>
      </c>
      <c r="H483" s="151">
        <f t="shared" si="3"/>
        <v>1230.8</v>
      </c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</row>
    <row r="484" hidden="1">
      <c r="A484" s="149">
        <v>44782.0</v>
      </c>
      <c r="B484" s="150" t="s">
        <v>1823</v>
      </c>
      <c r="C484" s="150" t="s">
        <v>1638</v>
      </c>
      <c r="D484" s="150" t="s">
        <v>1720</v>
      </c>
      <c r="E484" s="150">
        <v>2.01</v>
      </c>
      <c r="F484" s="150" t="s">
        <v>92</v>
      </c>
      <c r="G484" s="150" t="s">
        <v>1720</v>
      </c>
      <c r="H484" s="151">
        <f t="shared" si="3"/>
        <v>1232.81</v>
      </c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</row>
    <row r="485" hidden="1">
      <c r="A485" s="149">
        <v>44782.0</v>
      </c>
      <c r="B485" s="150" t="s">
        <v>15</v>
      </c>
      <c r="C485" s="150" t="s">
        <v>16</v>
      </c>
      <c r="D485" s="150" t="s">
        <v>1714</v>
      </c>
      <c r="E485" s="150">
        <v>-477.02</v>
      </c>
      <c r="F485" s="150" t="s">
        <v>92</v>
      </c>
      <c r="G485" s="150" t="s">
        <v>1720</v>
      </c>
      <c r="H485" s="151">
        <f t="shared" si="3"/>
        <v>755.79</v>
      </c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</row>
    <row r="486" hidden="1">
      <c r="A486" s="149">
        <v>44782.0</v>
      </c>
      <c r="B486" s="166" t="s">
        <v>1823</v>
      </c>
      <c r="C486" s="150" t="s">
        <v>1638</v>
      </c>
      <c r="D486" s="150" t="s">
        <v>1720</v>
      </c>
      <c r="E486" s="88">
        <v>4.77</v>
      </c>
      <c r="F486" s="88" t="s">
        <v>92</v>
      </c>
      <c r="G486" s="150" t="s">
        <v>1720</v>
      </c>
      <c r="H486" s="151">
        <f t="shared" si="3"/>
        <v>760.56</v>
      </c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</row>
    <row r="487" hidden="1">
      <c r="A487" s="149">
        <v>44782.0</v>
      </c>
      <c r="B487" s="150" t="s">
        <v>1629</v>
      </c>
      <c r="C487" s="150" t="s">
        <v>1625</v>
      </c>
      <c r="D487" s="150" t="s">
        <v>819</v>
      </c>
      <c r="E487" s="150">
        <v>-10.0</v>
      </c>
      <c r="F487" s="88" t="s">
        <v>92</v>
      </c>
      <c r="G487" s="150" t="s">
        <v>819</v>
      </c>
      <c r="H487" s="151">
        <f t="shared" si="3"/>
        <v>750.56</v>
      </c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</row>
    <row r="488" hidden="1">
      <c r="A488" s="149">
        <v>44782.0</v>
      </c>
      <c r="B488" s="166" t="s">
        <v>1824</v>
      </c>
      <c r="C488" s="150" t="s">
        <v>50</v>
      </c>
      <c r="D488" s="150" t="s">
        <v>243</v>
      </c>
      <c r="E488" s="88">
        <v>-40.0</v>
      </c>
      <c r="F488" s="88" t="s">
        <v>92</v>
      </c>
      <c r="G488" s="150" t="s">
        <v>819</v>
      </c>
      <c r="H488" s="151">
        <f t="shared" si="3"/>
        <v>710.56</v>
      </c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</row>
    <row r="489" hidden="1">
      <c r="A489" s="149">
        <v>44784.0</v>
      </c>
      <c r="B489" s="150" t="s">
        <v>1629</v>
      </c>
      <c r="C489" s="150" t="s">
        <v>1625</v>
      </c>
      <c r="D489" s="150" t="s">
        <v>819</v>
      </c>
      <c r="E489" s="150">
        <v>77.06</v>
      </c>
      <c r="F489" s="88" t="s">
        <v>92</v>
      </c>
      <c r="G489" s="150" t="s">
        <v>819</v>
      </c>
      <c r="H489" s="151">
        <f t="shared" si="3"/>
        <v>787.62</v>
      </c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</row>
    <row r="490" hidden="1">
      <c r="A490" s="149">
        <v>44784.0</v>
      </c>
      <c r="B490" s="150" t="s">
        <v>1629</v>
      </c>
      <c r="C490" s="150" t="s">
        <v>1625</v>
      </c>
      <c r="D490" s="150" t="s">
        <v>819</v>
      </c>
      <c r="E490" s="150">
        <v>20.66</v>
      </c>
      <c r="F490" s="88" t="s">
        <v>92</v>
      </c>
      <c r="G490" s="150" t="s">
        <v>819</v>
      </c>
      <c r="H490" s="151">
        <f t="shared" si="3"/>
        <v>808.28</v>
      </c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</row>
    <row r="491" hidden="1">
      <c r="A491" s="149">
        <v>44784.0</v>
      </c>
      <c r="B491" s="150" t="s">
        <v>15</v>
      </c>
      <c r="C491" s="150" t="s">
        <v>16</v>
      </c>
      <c r="D491" s="150" t="s">
        <v>819</v>
      </c>
      <c r="E491" s="150">
        <v>-186.13</v>
      </c>
      <c r="F491" s="150" t="s">
        <v>92</v>
      </c>
      <c r="G491" s="150" t="s">
        <v>819</v>
      </c>
      <c r="H491" s="151">
        <f t="shared" si="3"/>
        <v>622.15</v>
      </c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</row>
    <row r="492" hidden="1">
      <c r="A492" s="149">
        <v>44789.0</v>
      </c>
      <c r="B492" s="150" t="s">
        <v>1825</v>
      </c>
      <c r="C492" s="150" t="s">
        <v>73</v>
      </c>
      <c r="D492" s="150" t="s">
        <v>26</v>
      </c>
      <c r="E492" s="150">
        <v>-90.0</v>
      </c>
      <c r="F492" s="150" t="s">
        <v>92</v>
      </c>
      <c r="G492" s="150" t="s">
        <v>1720</v>
      </c>
      <c r="H492" s="151">
        <f t="shared" si="3"/>
        <v>532.15</v>
      </c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</row>
    <row r="493" hidden="1">
      <c r="A493" s="149">
        <v>44790.0</v>
      </c>
      <c r="B493" s="150" t="s">
        <v>1826</v>
      </c>
      <c r="C493" s="150" t="s">
        <v>78</v>
      </c>
      <c r="D493" s="150" t="s">
        <v>28</v>
      </c>
      <c r="E493" s="150">
        <v>-38.0</v>
      </c>
      <c r="F493" s="150" t="s">
        <v>92</v>
      </c>
      <c r="G493" s="150" t="s">
        <v>1720</v>
      </c>
      <c r="H493" s="151">
        <f t="shared" si="3"/>
        <v>494.15</v>
      </c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</row>
    <row r="494" hidden="1">
      <c r="A494" s="149">
        <v>44792.0</v>
      </c>
      <c r="B494" s="150" t="s">
        <v>1629</v>
      </c>
      <c r="C494" s="150" t="s">
        <v>1625</v>
      </c>
      <c r="D494" s="150" t="s">
        <v>819</v>
      </c>
      <c r="E494" s="150">
        <v>-92.54</v>
      </c>
      <c r="F494" s="150" t="s">
        <v>92</v>
      </c>
      <c r="G494" s="150" t="s">
        <v>1720</v>
      </c>
      <c r="H494" s="151">
        <f t="shared" si="3"/>
        <v>401.61</v>
      </c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</row>
    <row r="495" hidden="1">
      <c r="A495" s="149">
        <v>44801.0</v>
      </c>
      <c r="B495" s="150" t="s">
        <v>1827</v>
      </c>
      <c r="C495" s="150" t="s">
        <v>73</v>
      </c>
      <c r="D495" s="150" t="s">
        <v>127</v>
      </c>
      <c r="E495" s="150">
        <v>20.0</v>
      </c>
      <c r="F495" s="150" t="s">
        <v>92</v>
      </c>
      <c r="G495" s="150" t="s">
        <v>819</v>
      </c>
      <c r="H495" s="151">
        <f t="shared" si="3"/>
        <v>421.61</v>
      </c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</row>
    <row r="496" hidden="1">
      <c r="A496" s="149">
        <v>44801.0</v>
      </c>
      <c r="B496" s="150" t="s">
        <v>1828</v>
      </c>
      <c r="C496" s="150" t="s">
        <v>73</v>
      </c>
      <c r="D496" s="150" t="s">
        <v>243</v>
      </c>
      <c r="E496" s="150">
        <v>18.0</v>
      </c>
      <c r="F496" s="150" t="s">
        <v>92</v>
      </c>
      <c r="G496" s="150" t="s">
        <v>819</v>
      </c>
      <c r="H496" s="151">
        <f t="shared" si="3"/>
        <v>439.61</v>
      </c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</row>
    <row r="497" hidden="1">
      <c r="A497" s="149">
        <v>44802.0</v>
      </c>
      <c r="B497" s="150" t="s">
        <v>15</v>
      </c>
      <c r="C497" s="150" t="s">
        <v>51</v>
      </c>
      <c r="D497" s="150" t="s">
        <v>7</v>
      </c>
      <c r="E497" s="150">
        <v>-341.1</v>
      </c>
      <c r="F497" s="167" t="s">
        <v>98</v>
      </c>
      <c r="G497" s="150" t="s">
        <v>7</v>
      </c>
      <c r="H497" s="151">
        <f t="shared" si="3"/>
        <v>98.51</v>
      </c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</row>
    <row r="498" hidden="1">
      <c r="A498" s="149">
        <v>44802.0</v>
      </c>
      <c r="B498" s="150" t="s">
        <v>1825</v>
      </c>
      <c r="C498" s="150" t="s">
        <v>73</v>
      </c>
      <c r="D498" s="150" t="s">
        <v>26</v>
      </c>
      <c r="E498" s="150">
        <v>90.0</v>
      </c>
      <c r="F498" s="150" t="s">
        <v>92</v>
      </c>
      <c r="G498" s="150" t="s">
        <v>1720</v>
      </c>
      <c r="H498" s="151">
        <f t="shared" si="3"/>
        <v>188.51</v>
      </c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</row>
    <row r="499" hidden="1">
      <c r="A499" s="149">
        <v>44804.0</v>
      </c>
      <c r="B499" s="150" t="s">
        <v>1829</v>
      </c>
      <c r="C499" s="150" t="s">
        <v>73</v>
      </c>
      <c r="D499" s="150" t="s">
        <v>243</v>
      </c>
      <c r="E499" s="150">
        <v>-189.82</v>
      </c>
      <c r="F499" s="150" t="s">
        <v>92</v>
      </c>
      <c r="G499" s="150" t="s">
        <v>1720</v>
      </c>
      <c r="H499" s="151">
        <f t="shared" si="3"/>
        <v>-1.31</v>
      </c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</row>
    <row r="500" hidden="1">
      <c r="A500" s="149">
        <v>44805.0</v>
      </c>
      <c r="B500" s="150" t="s">
        <v>1829</v>
      </c>
      <c r="C500" s="150" t="s">
        <v>73</v>
      </c>
      <c r="D500" s="150" t="s">
        <v>243</v>
      </c>
      <c r="E500" s="150">
        <v>190.0</v>
      </c>
      <c r="F500" s="150" t="s">
        <v>92</v>
      </c>
      <c r="G500" s="150" t="s">
        <v>1720</v>
      </c>
      <c r="H500" s="151">
        <f t="shared" si="3"/>
        <v>188.69</v>
      </c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</row>
    <row r="501" hidden="1">
      <c r="A501" s="149">
        <v>44806.0</v>
      </c>
      <c r="B501" s="150" t="s">
        <v>1830</v>
      </c>
      <c r="C501" s="150" t="s">
        <v>73</v>
      </c>
      <c r="D501" s="150" t="s">
        <v>26</v>
      </c>
      <c r="E501" s="150">
        <v>86.0</v>
      </c>
      <c r="F501" s="150" t="s">
        <v>92</v>
      </c>
      <c r="G501" s="150" t="s">
        <v>1720</v>
      </c>
      <c r="H501" s="151">
        <f t="shared" si="3"/>
        <v>274.69</v>
      </c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</row>
    <row r="502" hidden="1">
      <c r="A502" s="149">
        <v>44810.0</v>
      </c>
      <c r="B502" s="150" t="s">
        <v>15</v>
      </c>
      <c r="C502" s="150" t="s">
        <v>51</v>
      </c>
      <c r="D502" s="150" t="s">
        <v>7</v>
      </c>
      <c r="E502" s="150">
        <v>-26.0</v>
      </c>
      <c r="F502" s="167" t="s">
        <v>98</v>
      </c>
      <c r="G502" s="150" t="s">
        <v>7</v>
      </c>
      <c r="H502" s="151">
        <f t="shared" si="3"/>
        <v>248.69</v>
      </c>
      <c r="I502" s="168"/>
      <c r="J502" s="169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</row>
    <row r="503" hidden="1">
      <c r="A503" s="149">
        <v>44810.0</v>
      </c>
      <c r="B503" s="150" t="s">
        <v>15</v>
      </c>
      <c r="C503" s="150" t="s">
        <v>51</v>
      </c>
      <c r="D503" s="150" t="s">
        <v>7</v>
      </c>
      <c r="E503" s="150">
        <v>-30.0</v>
      </c>
      <c r="F503" s="167" t="s">
        <v>98</v>
      </c>
      <c r="G503" s="150" t="s">
        <v>7</v>
      </c>
      <c r="H503" s="151">
        <f t="shared" si="3"/>
        <v>218.69</v>
      </c>
      <c r="I503" s="168"/>
      <c r="J503" s="17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</row>
    <row r="504" hidden="1">
      <c r="A504" s="149">
        <v>44810.0</v>
      </c>
      <c r="B504" s="162" t="s">
        <v>1831</v>
      </c>
      <c r="C504" s="162" t="s">
        <v>50</v>
      </c>
      <c r="D504" s="150" t="s">
        <v>28</v>
      </c>
      <c r="E504" s="162">
        <v>530.0</v>
      </c>
      <c r="F504" s="150" t="s">
        <v>92</v>
      </c>
      <c r="G504" s="150" t="s">
        <v>1832</v>
      </c>
      <c r="H504" s="151">
        <f t="shared" si="3"/>
        <v>748.69</v>
      </c>
      <c r="I504" s="168"/>
      <c r="J504" s="169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</row>
    <row r="505" hidden="1">
      <c r="A505" s="149">
        <v>44811.0</v>
      </c>
      <c r="B505" s="162" t="s">
        <v>1833</v>
      </c>
      <c r="C505" s="162" t="s">
        <v>50</v>
      </c>
      <c r="D505" s="150" t="s">
        <v>28</v>
      </c>
      <c r="E505" s="162">
        <v>-430.0</v>
      </c>
      <c r="F505" s="150" t="s">
        <v>92</v>
      </c>
      <c r="G505" s="150" t="s">
        <v>1832</v>
      </c>
      <c r="H505" s="151">
        <f t="shared" si="3"/>
        <v>318.69</v>
      </c>
      <c r="I505" s="168"/>
      <c r="J505" s="168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</row>
    <row r="506" hidden="1">
      <c r="A506" s="149">
        <v>44811.0</v>
      </c>
      <c r="B506" s="162" t="s">
        <v>1833</v>
      </c>
      <c r="C506" s="162" t="s">
        <v>50</v>
      </c>
      <c r="D506" s="150" t="s">
        <v>28</v>
      </c>
      <c r="E506" s="162">
        <v>-30.0</v>
      </c>
      <c r="F506" s="150" t="s">
        <v>92</v>
      </c>
      <c r="G506" s="150" t="s">
        <v>1720</v>
      </c>
      <c r="H506" s="151">
        <f t="shared" si="3"/>
        <v>288.69</v>
      </c>
      <c r="I506" s="168"/>
      <c r="J506" s="169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</row>
    <row r="507" hidden="1">
      <c r="A507" s="149">
        <v>44812.0</v>
      </c>
      <c r="B507" s="150" t="s">
        <v>1834</v>
      </c>
      <c r="C507" s="150" t="s">
        <v>73</v>
      </c>
      <c r="D507" s="150" t="s">
        <v>26</v>
      </c>
      <c r="E507" s="150">
        <v>820.0</v>
      </c>
      <c r="F507" s="150" t="s">
        <v>92</v>
      </c>
      <c r="G507" s="150" t="s">
        <v>1832</v>
      </c>
      <c r="H507" s="151">
        <f t="shared" si="3"/>
        <v>1108.69</v>
      </c>
      <c r="I507" s="168"/>
      <c r="J507" s="168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</row>
    <row r="508" hidden="1">
      <c r="A508" s="149">
        <v>44812.0</v>
      </c>
      <c r="B508" s="150" t="s">
        <v>1834</v>
      </c>
      <c r="C508" s="150" t="s">
        <v>73</v>
      </c>
      <c r="D508" s="150" t="s">
        <v>26</v>
      </c>
      <c r="E508" s="150">
        <v>-820.0</v>
      </c>
      <c r="F508" s="150" t="s">
        <v>92</v>
      </c>
      <c r="G508" s="150" t="s">
        <v>1645</v>
      </c>
      <c r="H508" s="151">
        <f t="shared" si="3"/>
        <v>288.69</v>
      </c>
      <c r="I508" s="169"/>
      <c r="J508" s="169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</row>
    <row r="509" hidden="1">
      <c r="A509" s="149">
        <v>44834.0</v>
      </c>
      <c r="B509" s="150" t="s">
        <v>1637</v>
      </c>
      <c r="C509" s="150" t="s">
        <v>1625</v>
      </c>
      <c r="D509" s="150" t="s">
        <v>1720</v>
      </c>
      <c r="E509" s="150">
        <v>4.780000000000001</v>
      </c>
      <c r="F509" s="150" t="s">
        <v>98</v>
      </c>
      <c r="G509" s="150" t="s">
        <v>1720</v>
      </c>
      <c r="H509" s="151">
        <f t="shared" si="3"/>
        <v>293.47</v>
      </c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</row>
    <row r="510" hidden="1">
      <c r="A510" s="149">
        <v>44812.0</v>
      </c>
      <c r="B510" s="150" t="s">
        <v>1597</v>
      </c>
      <c r="C510" s="150" t="s">
        <v>1575</v>
      </c>
      <c r="D510" s="150" t="s">
        <v>1576</v>
      </c>
      <c r="E510" s="150">
        <v>1890.04</v>
      </c>
      <c r="F510" s="150" t="s">
        <v>98</v>
      </c>
      <c r="G510" s="150" t="s">
        <v>819</v>
      </c>
      <c r="H510" s="151">
        <f t="shared" si="3"/>
        <v>2183.51</v>
      </c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</row>
    <row r="511" hidden="1">
      <c r="A511" s="149">
        <v>44812.0</v>
      </c>
      <c r="B511" s="150" t="s">
        <v>1835</v>
      </c>
      <c r="C511" s="150" t="s">
        <v>40</v>
      </c>
      <c r="D511" s="150" t="s">
        <v>41</v>
      </c>
      <c r="E511" s="150">
        <v>-121.65</v>
      </c>
      <c r="F511" s="150" t="s">
        <v>98</v>
      </c>
      <c r="G511" s="150" t="s">
        <v>1720</v>
      </c>
      <c r="H511" s="151">
        <f t="shared" si="3"/>
        <v>2061.86</v>
      </c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</row>
    <row r="512" hidden="1">
      <c r="A512" s="149">
        <v>44812.0</v>
      </c>
      <c r="B512" s="166" t="s">
        <v>1823</v>
      </c>
      <c r="C512" s="150" t="s">
        <v>1638</v>
      </c>
      <c r="D512" s="150" t="s">
        <v>1720</v>
      </c>
      <c r="E512" s="88">
        <v>1.22</v>
      </c>
      <c r="F512" s="150" t="s">
        <v>98</v>
      </c>
      <c r="G512" s="150" t="s">
        <v>1720</v>
      </c>
      <c r="H512" s="151">
        <f t="shared" si="3"/>
        <v>2063.08</v>
      </c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</row>
    <row r="513" hidden="1">
      <c r="A513" s="149">
        <v>44812.0</v>
      </c>
      <c r="B513" s="162" t="s">
        <v>15</v>
      </c>
      <c r="C513" s="150" t="s">
        <v>16</v>
      </c>
      <c r="D513" s="150" t="s">
        <v>7</v>
      </c>
      <c r="E513" s="150">
        <v>-368.08</v>
      </c>
      <c r="F513" s="150" t="s">
        <v>98</v>
      </c>
      <c r="G513" s="150" t="s">
        <v>7</v>
      </c>
      <c r="H513" s="151">
        <f t="shared" si="3"/>
        <v>1695</v>
      </c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</row>
    <row r="514" hidden="1">
      <c r="A514" s="149">
        <v>44812.0</v>
      </c>
      <c r="B514" s="166" t="s">
        <v>1823</v>
      </c>
      <c r="C514" s="150" t="s">
        <v>1638</v>
      </c>
      <c r="D514" s="150" t="s">
        <v>1720</v>
      </c>
      <c r="E514" s="88">
        <v>3.68</v>
      </c>
      <c r="F514" s="150" t="s">
        <v>98</v>
      </c>
      <c r="G514" s="150" t="s">
        <v>1720</v>
      </c>
      <c r="H514" s="151">
        <f t="shared" si="3"/>
        <v>1698.68</v>
      </c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</row>
    <row r="515" hidden="1">
      <c r="A515" s="149">
        <v>44812.0</v>
      </c>
      <c r="B515" s="150" t="s">
        <v>1629</v>
      </c>
      <c r="C515" s="150" t="s">
        <v>1625</v>
      </c>
      <c r="D515" s="150" t="s">
        <v>819</v>
      </c>
      <c r="E515" s="150">
        <v>-4.9</v>
      </c>
      <c r="F515" s="150" t="s">
        <v>98</v>
      </c>
      <c r="G515" s="150" t="s">
        <v>1720</v>
      </c>
      <c r="H515" s="151">
        <f t="shared" si="3"/>
        <v>1693.78</v>
      </c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</row>
    <row r="516" hidden="1">
      <c r="A516" s="149">
        <v>44813.0</v>
      </c>
      <c r="B516" s="150" t="s">
        <v>1836</v>
      </c>
      <c r="C516" s="150" t="s">
        <v>1575</v>
      </c>
      <c r="D516" s="150" t="s">
        <v>1576</v>
      </c>
      <c r="E516" s="150">
        <v>200.0</v>
      </c>
      <c r="F516" s="150" t="s">
        <v>98</v>
      </c>
      <c r="G516" s="150" t="s">
        <v>819</v>
      </c>
      <c r="H516" s="151">
        <f t="shared" si="3"/>
        <v>1893.78</v>
      </c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</row>
    <row r="517" hidden="1">
      <c r="A517" s="149">
        <v>44813.0</v>
      </c>
      <c r="B517" s="162" t="s">
        <v>15</v>
      </c>
      <c r="C517" s="150" t="s">
        <v>16</v>
      </c>
      <c r="D517" s="150" t="s">
        <v>1667</v>
      </c>
      <c r="E517" s="150">
        <v>-876.44</v>
      </c>
      <c r="F517" s="150" t="s">
        <v>98</v>
      </c>
      <c r="G517" s="150" t="s">
        <v>1645</v>
      </c>
      <c r="H517" s="151">
        <f t="shared" si="3"/>
        <v>1017.34</v>
      </c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</row>
    <row r="518" hidden="1">
      <c r="A518" s="149">
        <v>44813.0</v>
      </c>
      <c r="B518" s="162" t="s">
        <v>109</v>
      </c>
      <c r="C518" s="150" t="s">
        <v>50</v>
      </c>
      <c r="D518" s="150" t="s">
        <v>243</v>
      </c>
      <c r="E518" s="150">
        <v>-202.79</v>
      </c>
      <c r="F518" s="150" t="s">
        <v>98</v>
      </c>
      <c r="G518" s="150" t="s">
        <v>1720</v>
      </c>
      <c r="H518" s="151">
        <f t="shared" si="3"/>
        <v>814.55</v>
      </c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</row>
    <row r="519" hidden="1">
      <c r="A519" s="149">
        <v>44813.0</v>
      </c>
      <c r="B519" s="150" t="s">
        <v>1629</v>
      </c>
      <c r="C519" s="150" t="s">
        <v>1625</v>
      </c>
      <c r="D519" s="150" t="s">
        <v>819</v>
      </c>
      <c r="E519" s="150">
        <v>96.45</v>
      </c>
      <c r="F519" s="150" t="s">
        <v>98</v>
      </c>
      <c r="G519" s="150" t="s">
        <v>1720</v>
      </c>
      <c r="H519" s="151">
        <f t="shared" si="3"/>
        <v>911</v>
      </c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</row>
    <row r="520" hidden="1">
      <c r="A520" s="149">
        <v>44813.0</v>
      </c>
      <c r="B520" s="150" t="s">
        <v>1837</v>
      </c>
      <c r="C520" s="150" t="s">
        <v>9</v>
      </c>
      <c r="D520" s="150" t="s">
        <v>1720</v>
      </c>
      <c r="E520" s="150">
        <v>-3.0</v>
      </c>
      <c r="F520" s="150" t="s">
        <v>98</v>
      </c>
      <c r="G520" s="150" t="s">
        <v>1720</v>
      </c>
      <c r="H520" s="151">
        <f t="shared" si="3"/>
        <v>908</v>
      </c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</row>
    <row r="521" hidden="1">
      <c r="A521" s="149">
        <v>44813.0</v>
      </c>
      <c r="B521" s="150" t="s">
        <v>1838</v>
      </c>
      <c r="C521" s="150" t="s">
        <v>73</v>
      </c>
      <c r="D521" s="150" t="s">
        <v>243</v>
      </c>
      <c r="E521" s="150">
        <v>3.0</v>
      </c>
      <c r="F521" s="150" t="s">
        <v>98</v>
      </c>
      <c r="G521" s="150" t="s">
        <v>819</v>
      </c>
      <c r="H521" s="151">
        <f t="shared" si="3"/>
        <v>911</v>
      </c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</row>
    <row r="522" hidden="1">
      <c r="A522" s="149">
        <v>44814.0</v>
      </c>
      <c r="B522" s="150" t="s">
        <v>15</v>
      </c>
      <c r="C522" s="150" t="s">
        <v>16</v>
      </c>
      <c r="D522" s="150" t="s">
        <v>1714</v>
      </c>
      <c r="E522" s="150">
        <v>-378.9699999999999</v>
      </c>
      <c r="F522" s="150" t="s">
        <v>98</v>
      </c>
      <c r="G522" s="150" t="s">
        <v>1714</v>
      </c>
      <c r="H522" s="151">
        <f t="shared" si="3"/>
        <v>532.03</v>
      </c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</row>
    <row r="523" hidden="1">
      <c r="A523" s="149">
        <v>44814.0</v>
      </c>
      <c r="B523" s="150" t="s">
        <v>1839</v>
      </c>
      <c r="C523" s="150" t="s">
        <v>1638</v>
      </c>
      <c r="D523" s="150" t="s">
        <v>1714</v>
      </c>
      <c r="E523" s="150">
        <v>14.0</v>
      </c>
      <c r="F523" s="150" t="s">
        <v>98</v>
      </c>
      <c r="G523" s="150" t="s">
        <v>1714</v>
      </c>
      <c r="H523" s="151">
        <f t="shared" si="3"/>
        <v>546.03</v>
      </c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</row>
    <row r="524" hidden="1">
      <c r="A524" s="149">
        <v>44817.0</v>
      </c>
      <c r="B524" s="150" t="s">
        <v>1840</v>
      </c>
      <c r="C524" s="150" t="s">
        <v>1841</v>
      </c>
      <c r="D524" s="150" t="s">
        <v>41</v>
      </c>
      <c r="E524" s="150">
        <v>-185.56</v>
      </c>
      <c r="F524" s="150" t="s">
        <v>98</v>
      </c>
      <c r="G524" s="150" t="s">
        <v>1720</v>
      </c>
      <c r="H524" s="151">
        <f t="shared" si="3"/>
        <v>360.47</v>
      </c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</row>
    <row r="525" hidden="1">
      <c r="A525" s="149">
        <v>44817.0</v>
      </c>
      <c r="B525" s="166" t="s">
        <v>1823</v>
      </c>
      <c r="C525" s="150" t="s">
        <v>1638</v>
      </c>
      <c r="D525" s="150" t="s">
        <v>1720</v>
      </c>
      <c r="E525" s="88">
        <v>1.85</v>
      </c>
      <c r="F525" s="150" t="s">
        <v>98</v>
      </c>
      <c r="G525" s="150" t="s">
        <v>1720</v>
      </c>
      <c r="H525" s="151">
        <f t="shared" si="3"/>
        <v>362.32</v>
      </c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</row>
    <row r="526" hidden="1">
      <c r="A526" s="149">
        <v>44817.0</v>
      </c>
      <c r="B526" s="166" t="s">
        <v>1842</v>
      </c>
      <c r="C526" s="150" t="s">
        <v>1638</v>
      </c>
      <c r="D526" s="150" t="s">
        <v>1720</v>
      </c>
      <c r="E526" s="88">
        <v>3.6</v>
      </c>
      <c r="F526" s="150" t="s">
        <v>98</v>
      </c>
      <c r="G526" s="150" t="s">
        <v>1720</v>
      </c>
      <c r="H526" s="151">
        <f t="shared" si="3"/>
        <v>365.92</v>
      </c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</row>
    <row r="527" hidden="1">
      <c r="A527" s="149">
        <v>44818.0</v>
      </c>
      <c r="B527" s="88" t="s">
        <v>15</v>
      </c>
      <c r="C527" s="88" t="s">
        <v>16</v>
      </c>
      <c r="D527" s="150" t="s">
        <v>819</v>
      </c>
      <c r="E527" s="150">
        <v>-222.85000000000002</v>
      </c>
      <c r="F527" s="150" t="s">
        <v>98</v>
      </c>
      <c r="G527" s="150" t="s">
        <v>819</v>
      </c>
      <c r="H527" s="151">
        <f t="shared" si="3"/>
        <v>143.07</v>
      </c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</row>
    <row r="528" hidden="1">
      <c r="A528" s="149">
        <v>44819.0</v>
      </c>
      <c r="B528" s="88" t="s">
        <v>1843</v>
      </c>
      <c r="C528" s="150" t="s">
        <v>462</v>
      </c>
      <c r="D528" s="150" t="s">
        <v>28</v>
      </c>
      <c r="E528" s="88">
        <v>32.26</v>
      </c>
      <c r="F528" s="150" t="s">
        <v>98</v>
      </c>
      <c r="G528" s="150" t="s">
        <v>1720</v>
      </c>
      <c r="H528" s="151">
        <f t="shared" si="3"/>
        <v>175.33</v>
      </c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</row>
    <row r="529" hidden="1">
      <c r="A529" s="149">
        <v>44819.0</v>
      </c>
      <c r="B529" s="88" t="s">
        <v>1844</v>
      </c>
      <c r="C529" s="150" t="s">
        <v>462</v>
      </c>
      <c r="D529" s="150" t="s">
        <v>28</v>
      </c>
      <c r="E529" s="88">
        <v>-30.0</v>
      </c>
      <c r="F529" s="150" t="s">
        <v>98</v>
      </c>
      <c r="G529" s="150" t="s">
        <v>1720</v>
      </c>
      <c r="H529" s="151">
        <f t="shared" si="3"/>
        <v>145.33</v>
      </c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</row>
    <row r="530" hidden="1">
      <c r="A530" s="149">
        <v>44820.0</v>
      </c>
      <c r="B530" s="88" t="s">
        <v>1845</v>
      </c>
      <c r="C530" s="88" t="s">
        <v>9</v>
      </c>
      <c r="D530" s="150" t="s">
        <v>10</v>
      </c>
      <c r="E530" s="88">
        <v>-90.0</v>
      </c>
      <c r="F530" s="150" t="s">
        <v>98</v>
      </c>
      <c r="G530" s="150" t="s">
        <v>1720</v>
      </c>
      <c r="H530" s="151">
        <f t="shared" si="3"/>
        <v>55.33</v>
      </c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</row>
    <row r="531" hidden="1">
      <c r="A531" s="149">
        <v>44820.0</v>
      </c>
      <c r="B531" s="88" t="s">
        <v>1846</v>
      </c>
      <c r="C531" s="88" t="s">
        <v>13</v>
      </c>
      <c r="D531" s="150" t="s">
        <v>10</v>
      </c>
      <c r="E531" s="88">
        <v>-30.0</v>
      </c>
      <c r="F531" s="150" t="s">
        <v>98</v>
      </c>
      <c r="G531" s="150" t="s">
        <v>1720</v>
      </c>
      <c r="H531" s="151">
        <f t="shared" si="3"/>
        <v>25.33</v>
      </c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</row>
    <row r="532" hidden="1">
      <c r="A532" s="149">
        <v>44821.0</v>
      </c>
      <c r="B532" s="166" t="s">
        <v>1847</v>
      </c>
      <c r="C532" s="150" t="s">
        <v>1638</v>
      </c>
      <c r="D532" s="150" t="s">
        <v>1720</v>
      </c>
      <c r="E532" s="88">
        <v>0.45</v>
      </c>
      <c r="F532" s="150" t="s">
        <v>98</v>
      </c>
      <c r="G532" s="150" t="s">
        <v>1720</v>
      </c>
      <c r="H532" s="151">
        <f t="shared" si="3"/>
        <v>25.78</v>
      </c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</row>
    <row r="533" hidden="1">
      <c r="A533" s="149">
        <v>44823.0</v>
      </c>
      <c r="B533" s="166" t="s">
        <v>1848</v>
      </c>
      <c r="C533" s="150" t="s">
        <v>1594</v>
      </c>
      <c r="D533" s="150" t="s">
        <v>1595</v>
      </c>
      <c r="E533" s="88">
        <v>50.0</v>
      </c>
      <c r="F533" s="150" t="s">
        <v>98</v>
      </c>
      <c r="G533" s="150" t="s">
        <v>1720</v>
      </c>
      <c r="H533" s="151">
        <f t="shared" si="3"/>
        <v>75.78</v>
      </c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</row>
    <row r="534" hidden="1">
      <c r="A534" s="149">
        <v>44825.0</v>
      </c>
      <c r="B534" s="150" t="s">
        <v>1629</v>
      </c>
      <c r="C534" s="150" t="s">
        <v>1625</v>
      </c>
      <c r="D534" s="150" t="s">
        <v>819</v>
      </c>
      <c r="E534" s="88">
        <v>-11.0</v>
      </c>
      <c r="F534" s="150" t="s">
        <v>98</v>
      </c>
      <c r="G534" s="150" t="s">
        <v>1720</v>
      </c>
      <c r="H534" s="151">
        <f t="shared" si="3"/>
        <v>64.78</v>
      </c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</row>
    <row r="535" hidden="1">
      <c r="A535" s="149">
        <v>44825.0</v>
      </c>
      <c r="B535" s="166" t="s">
        <v>1849</v>
      </c>
      <c r="C535" s="150" t="s">
        <v>462</v>
      </c>
      <c r="D535" s="150" t="s">
        <v>28</v>
      </c>
      <c r="E535" s="88">
        <v>-3.3</v>
      </c>
      <c r="F535" s="150" t="s">
        <v>98</v>
      </c>
      <c r="G535" s="150" t="s">
        <v>1720</v>
      </c>
      <c r="H535" s="151">
        <f t="shared" si="3"/>
        <v>61.48</v>
      </c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</row>
    <row r="536" hidden="1">
      <c r="A536" s="149">
        <v>44825.0</v>
      </c>
      <c r="B536" s="166" t="s">
        <v>1850</v>
      </c>
      <c r="C536" s="150" t="s">
        <v>462</v>
      </c>
      <c r="D536" s="150" t="s">
        <v>28</v>
      </c>
      <c r="E536" s="88">
        <v>-0.99</v>
      </c>
      <c r="F536" s="150" t="s">
        <v>98</v>
      </c>
      <c r="G536" s="150" t="s">
        <v>1720</v>
      </c>
      <c r="H536" s="151">
        <f t="shared" si="3"/>
        <v>60.49</v>
      </c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</row>
    <row r="537" hidden="1">
      <c r="A537" s="149">
        <v>44825.0</v>
      </c>
      <c r="B537" s="166" t="s">
        <v>1851</v>
      </c>
      <c r="C537" s="150" t="s">
        <v>462</v>
      </c>
      <c r="D537" s="150" t="s">
        <v>28</v>
      </c>
      <c r="E537" s="88">
        <v>-11.01</v>
      </c>
      <c r="F537" s="150" t="s">
        <v>98</v>
      </c>
      <c r="G537" s="150" t="s">
        <v>1720</v>
      </c>
      <c r="H537" s="151">
        <f t="shared" si="3"/>
        <v>49.48</v>
      </c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</row>
    <row r="538" hidden="1">
      <c r="A538" s="149">
        <v>44825.0</v>
      </c>
      <c r="B538" s="150" t="s">
        <v>1629</v>
      </c>
      <c r="C538" s="150" t="s">
        <v>1625</v>
      </c>
      <c r="D538" s="150" t="s">
        <v>819</v>
      </c>
      <c r="E538" s="88">
        <v>11.03</v>
      </c>
      <c r="F538" s="150" t="s">
        <v>98</v>
      </c>
      <c r="G538" s="150" t="s">
        <v>1720</v>
      </c>
      <c r="H538" s="151">
        <f t="shared" si="3"/>
        <v>60.51</v>
      </c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</row>
    <row r="539" hidden="1">
      <c r="A539" s="149">
        <v>44830.0</v>
      </c>
      <c r="B539" s="150" t="s">
        <v>1852</v>
      </c>
      <c r="C539" s="150" t="s">
        <v>1594</v>
      </c>
      <c r="D539" s="150" t="s">
        <v>243</v>
      </c>
      <c r="E539" s="88">
        <v>200.0</v>
      </c>
      <c r="F539" s="150" t="s">
        <v>98</v>
      </c>
      <c r="G539" s="150" t="s">
        <v>1720</v>
      </c>
      <c r="H539" s="151">
        <f t="shared" si="3"/>
        <v>260.51</v>
      </c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</row>
    <row r="540" hidden="1">
      <c r="A540" s="149">
        <v>44830.0</v>
      </c>
      <c r="B540" s="88" t="s">
        <v>1853</v>
      </c>
      <c r="C540" s="88" t="s">
        <v>40</v>
      </c>
      <c r="D540" s="150" t="s">
        <v>41</v>
      </c>
      <c r="E540" s="88">
        <v>-102.54</v>
      </c>
      <c r="F540" s="150" t="s">
        <v>98</v>
      </c>
      <c r="G540" s="150" t="s">
        <v>1645</v>
      </c>
      <c r="H540" s="151">
        <f t="shared" si="3"/>
        <v>157.97</v>
      </c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</row>
    <row r="541" hidden="1">
      <c r="A541" s="149">
        <v>44833.0</v>
      </c>
      <c r="B541" s="150" t="s">
        <v>1854</v>
      </c>
      <c r="C541" s="150" t="s">
        <v>73</v>
      </c>
      <c r="D541" s="150" t="s">
        <v>778</v>
      </c>
      <c r="E541" s="150">
        <v>45.0</v>
      </c>
      <c r="F541" s="150" t="s">
        <v>98</v>
      </c>
      <c r="G541" s="150" t="s">
        <v>1832</v>
      </c>
      <c r="H541" s="151">
        <f t="shared" si="3"/>
        <v>202.97</v>
      </c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</row>
    <row r="542" hidden="1">
      <c r="A542" s="149">
        <v>44833.0</v>
      </c>
      <c r="B542" s="150" t="s">
        <v>1855</v>
      </c>
      <c r="C542" s="150" t="s">
        <v>73</v>
      </c>
      <c r="D542" s="150" t="s">
        <v>778</v>
      </c>
      <c r="E542" s="150">
        <v>50.0</v>
      </c>
      <c r="F542" s="150" t="s">
        <v>98</v>
      </c>
      <c r="G542" s="150" t="s">
        <v>1832</v>
      </c>
      <c r="H542" s="151">
        <f t="shared" si="3"/>
        <v>252.97</v>
      </c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</row>
    <row r="543" hidden="1">
      <c r="A543" s="149">
        <v>44833.0</v>
      </c>
      <c r="B543" s="162" t="s">
        <v>1856</v>
      </c>
      <c r="C543" s="150" t="s">
        <v>73</v>
      </c>
      <c r="D543" s="150" t="s">
        <v>778</v>
      </c>
      <c r="E543" s="150">
        <v>45.0</v>
      </c>
      <c r="F543" s="150" t="s">
        <v>98</v>
      </c>
      <c r="G543" s="150" t="s">
        <v>1832</v>
      </c>
      <c r="H543" s="151">
        <f t="shared" si="3"/>
        <v>297.97</v>
      </c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</row>
    <row r="544" hidden="1">
      <c r="A544" s="149">
        <v>44833.0</v>
      </c>
      <c r="B544" s="162" t="s">
        <v>1857</v>
      </c>
      <c r="C544" s="150" t="s">
        <v>73</v>
      </c>
      <c r="D544" s="150" t="s">
        <v>778</v>
      </c>
      <c r="E544" s="150">
        <v>50.0</v>
      </c>
      <c r="F544" s="150" t="s">
        <v>98</v>
      </c>
      <c r="G544" s="150" t="s">
        <v>1832</v>
      </c>
      <c r="H544" s="151">
        <f t="shared" si="3"/>
        <v>347.97</v>
      </c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</row>
    <row r="545" hidden="1">
      <c r="A545" s="149">
        <v>44837.0</v>
      </c>
      <c r="B545" s="162" t="s">
        <v>1858</v>
      </c>
      <c r="C545" s="150" t="s">
        <v>73</v>
      </c>
      <c r="D545" s="150" t="s">
        <v>243</v>
      </c>
      <c r="E545" s="150">
        <v>0.38</v>
      </c>
      <c r="F545" s="150" t="s">
        <v>98</v>
      </c>
      <c r="G545" s="150" t="s">
        <v>83</v>
      </c>
      <c r="H545" s="151">
        <f t="shared" si="3"/>
        <v>348.35</v>
      </c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</row>
    <row r="546" hidden="1">
      <c r="A546" s="149">
        <v>44837.0</v>
      </c>
      <c r="B546" s="162" t="s">
        <v>1859</v>
      </c>
      <c r="C546" s="150" t="s">
        <v>1594</v>
      </c>
      <c r="D546" s="150" t="s">
        <v>1595</v>
      </c>
      <c r="E546" s="150">
        <v>200.0</v>
      </c>
      <c r="F546" s="150" t="s">
        <v>98</v>
      </c>
      <c r="G546" s="150" t="s">
        <v>83</v>
      </c>
      <c r="H546" s="151">
        <f t="shared" si="3"/>
        <v>548.35</v>
      </c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</row>
    <row r="547" hidden="1">
      <c r="A547" s="149">
        <v>44837.0</v>
      </c>
      <c r="B547" s="162" t="s">
        <v>1860</v>
      </c>
      <c r="C547" s="150" t="s">
        <v>78</v>
      </c>
      <c r="D547" s="150" t="s">
        <v>28</v>
      </c>
      <c r="E547" s="150">
        <v>-300.0</v>
      </c>
      <c r="F547" s="150" t="s">
        <v>98</v>
      </c>
      <c r="G547" s="150" t="s">
        <v>83</v>
      </c>
      <c r="H547" s="151">
        <f t="shared" si="3"/>
        <v>248.35</v>
      </c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</row>
    <row r="548" hidden="1">
      <c r="A548" s="149">
        <v>44840.0</v>
      </c>
      <c r="B548" s="150" t="s">
        <v>1861</v>
      </c>
      <c r="C548" s="150" t="s">
        <v>1638</v>
      </c>
      <c r="D548" s="150" t="s">
        <v>1714</v>
      </c>
      <c r="E548" s="150">
        <v>3.77</v>
      </c>
      <c r="F548" s="150" t="s">
        <v>98</v>
      </c>
      <c r="G548" s="150" t="s">
        <v>1714</v>
      </c>
      <c r="H548" s="151">
        <f t="shared" si="3"/>
        <v>252.12</v>
      </c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</row>
    <row r="549" hidden="1">
      <c r="A549" s="149">
        <v>44865.0</v>
      </c>
      <c r="B549" s="150" t="s">
        <v>1637</v>
      </c>
      <c r="C549" s="150" t="s">
        <v>1625</v>
      </c>
      <c r="D549" s="150" t="s">
        <v>1720</v>
      </c>
      <c r="E549" s="150">
        <v>14.240000000000002</v>
      </c>
      <c r="F549" s="150" t="s">
        <v>106</v>
      </c>
      <c r="G549" s="150" t="s">
        <v>1720</v>
      </c>
      <c r="H549" s="151">
        <f t="shared" si="3"/>
        <v>266.36</v>
      </c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</row>
    <row r="550" hidden="1">
      <c r="A550" s="149">
        <v>44841.0</v>
      </c>
      <c r="B550" s="150" t="s">
        <v>1862</v>
      </c>
      <c r="C550" s="150" t="s">
        <v>1575</v>
      </c>
      <c r="D550" s="150" t="s">
        <v>1576</v>
      </c>
      <c r="E550" s="150">
        <v>1738.58</v>
      </c>
      <c r="F550" s="150" t="s">
        <v>106</v>
      </c>
      <c r="G550" s="150" t="s">
        <v>819</v>
      </c>
      <c r="H550" s="151">
        <f t="shared" si="3"/>
        <v>2004.94</v>
      </c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</row>
    <row r="551" hidden="1">
      <c r="A551" s="149">
        <v>44842.0</v>
      </c>
      <c r="B551" s="150" t="s">
        <v>15</v>
      </c>
      <c r="C551" s="150" t="s">
        <v>16</v>
      </c>
      <c r="D551" s="150" t="s">
        <v>1714</v>
      </c>
      <c r="E551" s="150">
        <v>-520.42</v>
      </c>
      <c r="F551" s="150" t="s">
        <v>106</v>
      </c>
      <c r="G551" s="150" t="s">
        <v>1720</v>
      </c>
      <c r="H551" s="151">
        <f t="shared" si="3"/>
        <v>1484.52</v>
      </c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</row>
    <row r="552" hidden="1">
      <c r="A552" s="149">
        <v>44842.0</v>
      </c>
      <c r="B552" s="166" t="s">
        <v>1823</v>
      </c>
      <c r="C552" s="150" t="s">
        <v>1638</v>
      </c>
      <c r="D552" s="150" t="s">
        <v>1720</v>
      </c>
      <c r="E552" s="88">
        <v>5.0</v>
      </c>
      <c r="F552" s="150" t="s">
        <v>106</v>
      </c>
      <c r="G552" s="150" t="s">
        <v>1720</v>
      </c>
      <c r="H552" s="151">
        <f t="shared" si="3"/>
        <v>1489.52</v>
      </c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</row>
    <row r="553" hidden="1">
      <c r="A553" s="149">
        <v>44842.0</v>
      </c>
      <c r="B553" s="166" t="s">
        <v>1863</v>
      </c>
      <c r="C553" s="150" t="s">
        <v>1638</v>
      </c>
      <c r="D553" s="150" t="s">
        <v>1720</v>
      </c>
      <c r="E553" s="88">
        <v>5.0</v>
      </c>
      <c r="F553" s="150" t="s">
        <v>106</v>
      </c>
      <c r="G553" s="150" t="s">
        <v>1720</v>
      </c>
      <c r="H553" s="151">
        <f t="shared" si="3"/>
        <v>1494.52</v>
      </c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</row>
    <row r="554" hidden="1">
      <c r="A554" s="149">
        <v>44842.0</v>
      </c>
      <c r="B554" s="150" t="s">
        <v>1629</v>
      </c>
      <c r="C554" s="150" t="s">
        <v>1625</v>
      </c>
      <c r="D554" s="150" t="s">
        <v>819</v>
      </c>
      <c r="E554" s="88">
        <v>-10.0</v>
      </c>
      <c r="F554" s="150" t="s">
        <v>106</v>
      </c>
      <c r="G554" s="150" t="s">
        <v>1720</v>
      </c>
      <c r="H554" s="151">
        <f t="shared" si="3"/>
        <v>1484.52</v>
      </c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</row>
    <row r="555" hidden="1">
      <c r="A555" s="149">
        <v>44843.0</v>
      </c>
      <c r="B555" s="150" t="s">
        <v>15</v>
      </c>
      <c r="C555" s="150" t="s">
        <v>16</v>
      </c>
      <c r="D555" s="150" t="s">
        <v>1667</v>
      </c>
      <c r="E555" s="150">
        <v>-642.0899999999999</v>
      </c>
      <c r="F555" s="150" t="s">
        <v>106</v>
      </c>
      <c r="G555" s="150" t="s">
        <v>1645</v>
      </c>
      <c r="H555" s="151">
        <f t="shared" si="3"/>
        <v>842.43</v>
      </c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</row>
    <row r="556" hidden="1">
      <c r="A556" s="149">
        <v>44843.0</v>
      </c>
      <c r="B556" s="150" t="s">
        <v>1629</v>
      </c>
      <c r="C556" s="150" t="s">
        <v>1625</v>
      </c>
      <c r="D556" s="150" t="s">
        <v>819</v>
      </c>
      <c r="E556" s="88">
        <v>9.95</v>
      </c>
      <c r="F556" s="150" t="s">
        <v>106</v>
      </c>
      <c r="G556" s="150" t="s">
        <v>1720</v>
      </c>
      <c r="H556" s="151">
        <f t="shared" si="3"/>
        <v>852.38</v>
      </c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</row>
    <row r="557" hidden="1">
      <c r="A557" s="149">
        <v>44844.0</v>
      </c>
      <c r="B557" s="150" t="s">
        <v>15</v>
      </c>
      <c r="C557" s="150" t="s">
        <v>16</v>
      </c>
      <c r="D557" s="150" t="s">
        <v>7</v>
      </c>
      <c r="E557" s="150">
        <v>-297.45</v>
      </c>
      <c r="F557" s="150" t="s">
        <v>106</v>
      </c>
      <c r="G557" s="150" t="s">
        <v>7</v>
      </c>
      <c r="H557" s="151">
        <f t="shared" si="3"/>
        <v>554.93</v>
      </c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</row>
    <row r="558" hidden="1">
      <c r="A558" s="149">
        <v>44845.0</v>
      </c>
      <c r="B558" s="150" t="s">
        <v>1864</v>
      </c>
      <c r="C558" s="150" t="s">
        <v>40</v>
      </c>
      <c r="D558" s="150" t="s">
        <v>41</v>
      </c>
      <c r="E558" s="150">
        <v>-171.12</v>
      </c>
      <c r="F558" s="150" t="s">
        <v>106</v>
      </c>
      <c r="G558" s="150" t="s">
        <v>1720</v>
      </c>
      <c r="H558" s="151">
        <f t="shared" si="3"/>
        <v>383.81</v>
      </c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</row>
    <row r="559" hidden="1">
      <c r="A559" s="149">
        <v>44848.0</v>
      </c>
      <c r="B559" s="166" t="s">
        <v>1836</v>
      </c>
      <c r="C559" s="150" t="s">
        <v>1575</v>
      </c>
      <c r="D559" s="88" t="s">
        <v>1576</v>
      </c>
      <c r="E559" s="171">
        <v>200.0</v>
      </c>
      <c r="F559" s="164" t="s">
        <v>106</v>
      </c>
      <c r="G559" s="164" t="s">
        <v>819</v>
      </c>
      <c r="H559" s="151">
        <f t="shared" si="3"/>
        <v>583.81</v>
      </c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</row>
    <row r="560" hidden="1">
      <c r="A560" s="149">
        <v>44848.0</v>
      </c>
      <c r="B560" s="166" t="s">
        <v>1865</v>
      </c>
      <c r="C560" s="150" t="s">
        <v>1575</v>
      </c>
      <c r="D560" s="88" t="s">
        <v>1576</v>
      </c>
      <c r="E560" s="171">
        <v>100.0</v>
      </c>
      <c r="F560" s="164" t="s">
        <v>106</v>
      </c>
      <c r="G560" s="164" t="s">
        <v>819</v>
      </c>
      <c r="H560" s="151">
        <f t="shared" si="3"/>
        <v>683.81</v>
      </c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</row>
    <row r="561" hidden="1">
      <c r="A561" s="149">
        <v>44850.0</v>
      </c>
      <c r="B561" s="166" t="s">
        <v>1866</v>
      </c>
      <c r="C561" s="166" t="s">
        <v>73</v>
      </c>
      <c r="D561" s="88" t="s">
        <v>243</v>
      </c>
      <c r="E561" s="166">
        <v>-50.0</v>
      </c>
      <c r="F561" s="164" t="s">
        <v>106</v>
      </c>
      <c r="G561" s="150" t="s">
        <v>1720</v>
      </c>
      <c r="H561" s="151">
        <f t="shared" si="3"/>
        <v>633.81</v>
      </c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</row>
    <row r="562" hidden="1">
      <c r="A562" s="149">
        <v>44851.0</v>
      </c>
      <c r="B562" s="150" t="s">
        <v>15</v>
      </c>
      <c r="C562" s="150" t="s">
        <v>16</v>
      </c>
      <c r="D562" s="150" t="s">
        <v>819</v>
      </c>
      <c r="E562" s="150">
        <v>-315.8299999999999</v>
      </c>
      <c r="F562" s="150" t="s">
        <v>106</v>
      </c>
      <c r="G562" s="150" t="s">
        <v>819</v>
      </c>
      <c r="H562" s="151">
        <f t="shared" si="3"/>
        <v>317.98</v>
      </c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</row>
    <row r="563" hidden="1">
      <c r="A563" s="149">
        <v>44851.0</v>
      </c>
      <c r="B563" s="166" t="s">
        <v>1866</v>
      </c>
      <c r="C563" s="166" t="s">
        <v>73</v>
      </c>
      <c r="D563" s="88" t="s">
        <v>243</v>
      </c>
      <c r="E563" s="150">
        <v>50.0</v>
      </c>
      <c r="F563" s="150" t="s">
        <v>106</v>
      </c>
      <c r="G563" s="150" t="s">
        <v>1645</v>
      </c>
      <c r="H563" s="151">
        <f t="shared" si="3"/>
        <v>367.98</v>
      </c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</row>
    <row r="564" hidden="1">
      <c r="A564" s="149">
        <v>44856.0</v>
      </c>
      <c r="B564" s="150" t="s">
        <v>1867</v>
      </c>
      <c r="C564" s="150" t="s">
        <v>1575</v>
      </c>
      <c r="D564" s="150" t="s">
        <v>1576</v>
      </c>
      <c r="E564" s="150">
        <v>2023.52</v>
      </c>
      <c r="F564" s="150" t="s">
        <v>106</v>
      </c>
      <c r="G564" s="150" t="s">
        <v>819</v>
      </c>
      <c r="H564" s="151">
        <f t="shared" si="3"/>
        <v>2391.5</v>
      </c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</row>
    <row r="565" hidden="1">
      <c r="A565" s="149">
        <v>44856.0</v>
      </c>
      <c r="B565" s="150" t="s">
        <v>1868</v>
      </c>
      <c r="C565" s="150" t="s">
        <v>1753</v>
      </c>
      <c r="D565" s="150" t="s">
        <v>1595</v>
      </c>
      <c r="E565" s="150">
        <v>1485.0</v>
      </c>
      <c r="F565" s="150" t="s">
        <v>106</v>
      </c>
      <c r="G565" s="150" t="s">
        <v>819</v>
      </c>
      <c r="H565" s="151">
        <f t="shared" si="3"/>
        <v>3876.5</v>
      </c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</row>
    <row r="566" hidden="1">
      <c r="A566" s="149">
        <v>44856.0</v>
      </c>
      <c r="B566" s="150" t="s">
        <v>1868</v>
      </c>
      <c r="C566" s="150" t="s">
        <v>1753</v>
      </c>
      <c r="D566" s="150" t="s">
        <v>1628</v>
      </c>
      <c r="E566" s="150">
        <v>-1485.0</v>
      </c>
      <c r="F566" s="150" t="s">
        <v>106</v>
      </c>
      <c r="G566" s="150" t="s">
        <v>819</v>
      </c>
      <c r="H566" s="151">
        <f t="shared" si="3"/>
        <v>2391.5</v>
      </c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</row>
    <row r="567" hidden="1">
      <c r="A567" s="149">
        <v>44856.0</v>
      </c>
      <c r="B567" s="150" t="s">
        <v>1866</v>
      </c>
      <c r="C567" s="150" t="s">
        <v>73</v>
      </c>
      <c r="D567" s="150" t="s">
        <v>1869</v>
      </c>
      <c r="E567" s="150">
        <v>-50.0</v>
      </c>
      <c r="F567" s="150" t="s">
        <v>106</v>
      </c>
      <c r="G567" s="150" t="s">
        <v>1720</v>
      </c>
      <c r="H567" s="151">
        <f t="shared" si="3"/>
        <v>2341.5</v>
      </c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</row>
    <row r="568" hidden="1">
      <c r="A568" s="149">
        <v>44860.0</v>
      </c>
      <c r="B568" s="150" t="s">
        <v>1870</v>
      </c>
      <c r="C568" s="150" t="s">
        <v>40</v>
      </c>
      <c r="D568" s="150" t="s">
        <v>41</v>
      </c>
      <c r="E568" s="150">
        <v>-99.77</v>
      </c>
      <c r="F568" s="150" t="s">
        <v>106</v>
      </c>
      <c r="G568" s="150" t="s">
        <v>1645</v>
      </c>
      <c r="H568" s="151">
        <f t="shared" si="3"/>
        <v>2241.73</v>
      </c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</row>
    <row r="569" hidden="1">
      <c r="A569" s="149">
        <v>44861.0</v>
      </c>
      <c r="B569" s="150" t="s">
        <v>1758</v>
      </c>
      <c r="C569" s="150" t="s">
        <v>1638</v>
      </c>
      <c r="D569" s="150" t="s">
        <v>1714</v>
      </c>
      <c r="E569" s="150">
        <v>18.91</v>
      </c>
      <c r="F569" s="150" t="s">
        <v>106</v>
      </c>
      <c r="G569" s="150" t="s">
        <v>1720</v>
      </c>
      <c r="H569" s="151">
        <f t="shared" si="3"/>
        <v>2260.64</v>
      </c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</row>
    <row r="570" hidden="1">
      <c r="A570" s="149">
        <v>44863.0</v>
      </c>
      <c r="B570" s="150" t="s">
        <v>1685</v>
      </c>
      <c r="C570" s="150" t="s">
        <v>462</v>
      </c>
      <c r="D570" s="150" t="s">
        <v>28</v>
      </c>
      <c r="E570" s="150">
        <v>-10.0</v>
      </c>
      <c r="F570" s="150" t="s">
        <v>106</v>
      </c>
      <c r="G570" s="150" t="s">
        <v>1720</v>
      </c>
      <c r="H570" s="151">
        <f t="shared" si="3"/>
        <v>2250.64</v>
      </c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</row>
    <row r="571" hidden="1">
      <c r="A571" s="149">
        <v>44863.0</v>
      </c>
      <c r="B571" s="150" t="s">
        <v>1871</v>
      </c>
      <c r="C571" s="150" t="s">
        <v>1594</v>
      </c>
      <c r="D571" s="150" t="s">
        <v>1595</v>
      </c>
      <c r="E571" s="150">
        <v>150.0</v>
      </c>
      <c r="F571" s="150" t="s">
        <v>106</v>
      </c>
      <c r="G571" s="150" t="s">
        <v>819</v>
      </c>
      <c r="H571" s="151">
        <f t="shared" si="3"/>
        <v>2400.64</v>
      </c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</row>
    <row r="572" hidden="1">
      <c r="A572" s="149">
        <v>44863.0</v>
      </c>
      <c r="B572" s="150" t="s">
        <v>1872</v>
      </c>
      <c r="C572" s="150" t="s">
        <v>9</v>
      </c>
      <c r="D572" s="150" t="s">
        <v>10</v>
      </c>
      <c r="E572" s="150">
        <v>-9.63</v>
      </c>
      <c r="F572" s="150" t="s">
        <v>106</v>
      </c>
      <c r="G572" s="150" t="s">
        <v>1720</v>
      </c>
      <c r="H572" s="151">
        <f t="shared" si="3"/>
        <v>2391.01</v>
      </c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</row>
    <row r="573" hidden="1">
      <c r="A573" s="149">
        <v>44863.0</v>
      </c>
      <c r="B573" s="150" t="s">
        <v>1873</v>
      </c>
      <c r="C573" s="150" t="s">
        <v>1638</v>
      </c>
      <c r="D573" s="150" t="s">
        <v>1720</v>
      </c>
      <c r="E573" s="150">
        <v>0.1</v>
      </c>
      <c r="F573" s="150" t="s">
        <v>106</v>
      </c>
      <c r="G573" s="150" t="s">
        <v>1720</v>
      </c>
      <c r="H573" s="151">
        <f t="shared" si="3"/>
        <v>2391.11</v>
      </c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</row>
    <row r="574" hidden="1">
      <c r="A574" s="149">
        <v>44863.0</v>
      </c>
      <c r="B574" s="150" t="s">
        <v>1874</v>
      </c>
      <c r="C574" s="150" t="s">
        <v>73</v>
      </c>
      <c r="D574" s="150" t="s">
        <v>1869</v>
      </c>
      <c r="E574" s="150">
        <v>55.0</v>
      </c>
      <c r="F574" s="150" t="s">
        <v>106</v>
      </c>
      <c r="G574" s="150" t="s">
        <v>1645</v>
      </c>
      <c r="H574" s="151">
        <f t="shared" si="3"/>
        <v>2446.11</v>
      </c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</row>
    <row r="575" hidden="1">
      <c r="A575" s="149">
        <v>44865.0</v>
      </c>
      <c r="B575" s="150" t="s">
        <v>1875</v>
      </c>
      <c r="C575" s="150" t="s">
        <v>1638</v>
      </c>
      <c r="D575" s="150" t="s">
        <v>1720</v>
      </c>
      <c r="E575" s="150">
        <v>0.77</v>
      </c>
      <c r="F575" s="150" t="s">
        <v>106</v>
      </c>
      <c r="G575" s="150" t="s">
        <v>1720</v>
      </c>
      <c r="H575" s="151">
        <f t="shared" si="3"/>
        <v>2446.88</v>
      </c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</row>
    <row r="576" hidden="1">
      <c r="A576" s="149">
        <v>44868.0</v>
      </c>
      <c r="B576" s="150" t="s">
        <v>1876</v>
      </c>
      <c r="C576" s="150" t="s">
        <v>1638</v>
      </c>
      <c r="D576" s="150" t="s">
        <v>1714</v>
      </c>
      <c r="E576" s="150">
        <v>0.93</v>
      </c>
      <c r="F576" s="150" t="s">
        <v>106</v>
      </c>
      <c r="G576" s="150" t="s">
        <v>1714</v>
      </c>
      <c r="H576" s="151">
        <f t="shared" si="3"/>
        <v>2447.81</v>
      </c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</row>
    <row r="577" hidden="1">
      <c r="A577" s="149">
        <v>44868.0</v>
      </c>
      <c r="B577" s="150" t="s">
        <v>1875</v>
      </c>
      <c r="C577" s="150" t="s">
        <v>1638</v>
      </c>
      <c r="D577" s="150" t="s">
        <v>1720</v>
      </c>
      <c r="E577" s="150">
        <v>1.0</v>
      </c>
      <c r="F577" s="150" t="s">
        <v>106</v>
      </c>
      <c r="G577" s="150" t="s">
        <v>1720</v>
      </c>
      <c r="H577" s="151">
        <f t="shared" si="3"/>
        <v>2448.81</v>
      </c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</row>
    <row r="578" hidden="1">
      <c r="A578" s="149">
        <v>44869.0</v>
      </c>
      <c r="B578" s="150" t="s">
        <v>1751</v>
      </c>
      <c r="C578" s="150" t="s">
        <v>84</v>
      </c>
      <c r="D578" s="150" t="s">
        <v>28</v>
      </c>
      <c r="E578" s="150">
        <v>100.0</v>
      </c>
      <c r="F578" s="150" t="s">
        <v>106</v>
      </c>
      <c r="G578" s="150" t="s">
        <v>1720</v>
      </c>
      <c r="H578" s="151">
        <f t="shared" si="3"/>
        <v>2548.81</v>
      </c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</row>
    <row r="579" hidden="1">
      <c r="A579" s="149">
        <v>44870.0</v>
      </c>
      <c r="B579" s="150" t="s">
        <v>1877</v>
      </c>
      <c r="C579" s="150" t="s">
        <v>73</v>
      </c>
      <c r="D579" s="150" t="s">
        <v>778</v>
      </c>
      <c r="E579" s="150">
        <v>54.0</v>
      </c>
      <c r="F579" s="150" t="s">
        <v>106</v>
      </c>
      <c r="G579" s="150" t="s">
        <v>1645</v>
      </c>
      <c r="H579" s="151">
        <f t="shared" si="3"/>
        <v>2602.81</v>
      </c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</row>
    <row r="580" hidden="1">
      <c r="A580" s="149">
        <v>44895.0</v>
      </c>
      <c r="B580" s="150" t="s">
        <v>1637</v>
      </c>
      <c r="C580" s="88" t="s">
        <v>1625</v>
      </c>
      <c r="D580" s="150" t="s">
        <v>1720</v>
      </c>
      <c r="E580" s="150">
        <v>22.520000000000003</v>
      </c>
      <c r="F580" s="150" t="s">
        <v>112</v>
      </c>
      <c r="G580" s="150" t="s">
        <v>1720</v>
      </c>
      <c r="H580" s="151">
        <f t="shared" si="3"/>
        <v>2625.33</v>
      </c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</row>
    <row r="581" hidden="1">
      <c r="A581" s="149">
        <v>44873.0</v>
      </c>
      <c r="B581" s="150" t="s">
        <v>1878</v>
      </c>
      <c r="C581" s="150" t="s">
        <v>1575</v>
      </c>
      <c r="D581" s="150" t="s">
        <v>1576</v>
      </c>
      <c r="E581" s="150">
        <v>679.29</v>
      </c>
      <c r="F581" s="150" t="s">
        <v>112</v>
      </c>
      <c r="G581" s="150" t="s">
        <v>819</v>
      </c>
      <c r="H581" s="151">
        <f t="shared" si="3"/>
        <v>3304.62</v>
      </c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</row>
    <row r="582" hidden="1">
      <c r="A582" s="149">
        <v>44873.0</v>
      </c>
      <c r="B582" s="150" t="s">
        <v>1879</v>
      </c>
      <c r="C582" s="150" t="s">
        <v>1575</v>
      </c>
      <c r="D582" s="150" t="s">
        <v>1576</v>
      </c>
      <c r="E582" s="150">
        <v>1013.33</v>
      </c>
      <c r="F582" s="150" t="s">
        <v>112</v>
      </c>
      <c r="G582" s="150" t="s">
        <v>819</v>
      </c>
      <c r="H582" s="151">
        <f t="shared" si="3"/>
        <v>4317.95</v>
      </c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</row>
    <row r="583" hidden="1">
      <c r="A583" s="149">
        <v>44873.0</v>
      </c>
      <c r="B583" s="88" t="s">
        <v>1836</v>
      </c>
      <c r="C583" s="150" t="s">
        <v>1575</v>
      </c>
      <c r="D583" s="150" t="s">
        <v>1576</v>
      </c>
      <c r="E583" s="88">
        <v>250.0</v>
      </c>
      <c r="F583" s="150" t="s">
        <v>112</v>
      </c>
      <c r="G583" s="150" t="s">
        <v>819</v>
      </c>
      <c r="H583" s="151">
        <f t="shared" si="3"/>
        <v>4567.95</v>
      </c>
      <c r="I583" s="19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</row>
    <row r="584" hidden="1">
      <c r="A584" s="149">
        <v>44873.0</v>
      </c>
      <c r="B584" s="150" t="s">
        <v>1629</v>
      </c>
      <c r="C584" s="150" t="s">
        <v>1625</v>
      </c>
      <c r="D584" s="150" t="s">
        <v>819</v>
      </c>
      <c r="E584" s="88">
        <v>-10.0</v>
      </c>
      <c r="F584" s="150" t="s">
        <v>112</v>
      </c>
      <c r="G584" s="150" t="s">
        <v>1720</v>
      </c>
      <c r="H584" s="151">
        <f t="shared" si="3"/>
        <v>4557.95</v>
      </c>
      <c r="I584" s="19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</row>
    <row r="585" hidden="1">
      <c r="A585" s="149">
        <v>44874.0</v>
      </c>
      <c r="B585" s="150" t="s">
        <v>15</v>
      </c>
      <c r="C585" s="150" t="s">
        <v>16</v>
      </c>
      <c r="D585" s="150" t="s">
        <v>1667</v>
      </c>
      <c r="E585" s="150">
        <v>-1144.51</v>
      </c>
      <c r="F585" s="150" t="s">
        <v>112</v>
      </c>
      <c r="G585" s="150" t="s">
        <v>1645</v>
      </c>
      <c r="H585" s="151">
        <f t="shared" si="3"/>
        <v>3413.44</v>
      </c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</row>
    <row r="586" hidden="1">
      <c r="A586" s="149">
        <v>44874.0</v>
      </c>
      <c r="B586" s="88" t="s">
        <v>1880</v>
      </c>
      <c r="C586" s="88" t="s">
        <v>78</v>
      </c>
      <c r="D586" s="88" t="s">
        <v>28</v>
      </c>
      <c r="E586" s="88">
        <v>-1000.0</v>
      </c>
      <c r="F586" s="150" t="s">
        <v>112</v>
      </c>
      <c r="G586" s="150" t="s">
        <v>1720</v>
      </c>
      <c r="H586" s="151">
        <f t="shared" si="3"/>
        <v>2413.44</v>
      </c>
      <c r="I586" s="19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</row>
    <row r="587" hidden="1">
      <c r="A587" s="149">
        <v>44874.0</v>
      </c>
      <c r="B587" s="88" t="s">
        <v>1881</v>
      </c>
      <c r="C587" s="88" t="s">
        <v>1753</v>
      </c>
      <c r="D587" s="150" t="s">
        <v>1595</v>
      </c>
      <c r="E587" s="88">
        <v>50.0</v>
      </c>
      <c r="F587" s="150" t="s">
        <v>112</v>
      </c>
      <c r="G587" s="150" t="s">
        <v>1720</v>
      </c>
      <c r="H587" s="151">
        <f t="shared" si="3"/>
        <v>2463.44</v>
      </c>
      <c r="I587" s="19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</row>
    <row r="588" hidden="1">
      <c r="A588" s="149">
        <v>44874.0</v>
      </c>
      <c r="B588" s="150" t="s">
        <v>1882</v>
      </c>
      <c r="C588" s="150" t="s">
        <v>73</v>
      </c>
      <c r="D588" s="150" t="s">
        <v>26</v>
      </c>
      <c r="E588" s="88">
        <v>-300.0</v>
      </c>
      <c r="F588" s="150" t="s">
        <v>112</v>
      </c>
      <c r="G588" s="150" t="s">
        <v>1720</v>
      </c>
      <c r="H588" s="151">
        <f t="shared" si="3"/>
        <v>2163.44</v>
      </c>
      <c r="I588" s="19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</row>
    <row r="589" hidden="1">
      <c r="A589" s="149">
        <v>44874.0</v>
      </c>
      <c r="B589" s="150" t="s">
        <v>1883</v>
      </c>
      <c r="C589" s="150" t="s">
        <v>50</v>
      </c>
      <c r="D589" s="150" t="s">
        <v>10</v>
      </c>
      <c r="E589" s="150">
        <v>-100.0</v>
      </c>
      <c r="F589" s="150" t="s">
        <v>112</v>
      </c>
      <c r="G589" s="150" t="s">
        <v>1720</v>
      </c>
      <c r="H589" s="151">
        <f t="shared" si="3"/>
        <v>2063.44</v>
      </c>
      <c r="I589" s="19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</row>
    <row r="590" hidden="1">
      <c r="A590" s="149">
        <v>44874.0</v>
      </c>
      <c r="B590" s="150" t="s">
        <v>1884</v>
      </c>
      <c r="C590" s="150" t="s">
        <v>73</v>
      </c>
      <c r="D590" s="150" t="s">
        <v>26</v>
      </c>
      <c r="E590" s="88">
        <v>4.0</v>
      </c>
      <c r="F590" s="150" t="s">
        <v>112</v>
      </c>
      <c r="G590" s="150" t="s">
        <v>819</v>
      </c>
      <c r="H590" s="151">
        <f t="shared" si="3"/>
        <v>2067.44</v>
      </c>
      <c r="I590" s="19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</row>
    <row r="591" hidden="1">
      <c r="A591" s="149">
        <v>44874.0</v>
      </c>
      <c r="B591" s="150" t="s">
        <v>1866</v>
      </c>
      <c r="C591" s="150" t="s">
        <v>73</v>
      </c>
      <c r="D591" s="150" t="s">
        <v>1869</v>
      </c>
      <c r="E591" s="88">
        <v>-10.0</v>
      </c>
      <c r="F591" s="150" t="s">
        <v>112</v>
      </c>
      <c r="G591" s="150" t="s">
        <v>1720</v>
      </c>
      <c r="H591" s="151">
        <f t="shared" si="3"/>
        <v>2057.44</v>
      </c>
      <c r="I591" s="19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</row>
    <row r="592" hidden="1">
      <c r="A592" s="149">
        <v>44874.0</v>
      </c>
      <c r="B592" s="150" t="s">
        <v>1866</v>
      </c>
      <c r="C592" s="150" t="s">
        <v>73</v>
      </c>
      <c r="D592" s="150" t="s">
        <v>1869</v>
      </c>
      <c r="E592" s="88">
        <v>-20.0</v>
      </c>
      <c r="F592" s="150" t="s">
        <v>112</v>
      </c>
      <c r="G592" s="150" t="s">
        <v>1720</v>
      </c>
      <c r="H592" s="151">
        <f t="shared" si="3"/>
        <v>2037.44</v>
      </c>
      <c r="I592" s="19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</row>
    <row r="593" hidden="1">
      <c r="A593" s="149">
        <v>44875.0</v>
      </c>
      <c r="B593" s="150" t="s">
        <v>15</v>
      </c>
      <c r="C593" s="150" t="s">
        <v>16</v>
      </c>
      <c r="D593" s="150" t="s">
        <v>1714</v>
      </c>
      <c r="E593" s="150">
        <v>-391.71</v>
      </c>
      <c r="F593" s="150" t="s">
        <v>112</v>
      </c>
      <c r="G593" s="150" t="s">
        <v>1714</v>
      </c>
      <c r="H593" s="151">
        <f t="shared" si="3"/>
        <v>1645.73</v>
      </c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</row>
    <row r="594" hidden="1">
      <c r="A594" s="149">
        <v>44875.0</v>
      </c>
      <c r="B594" s="150" t="s">
        <v>15</v>
      </c>
      <c r="C594" s="150" t="s">
        <v>16</v>
      </c>
      <c r="D594" s="150" t="s">
        <v>7</v>
      </c>
      <c r="E594" s="150">
        <v>-292.85</v>
      </c>
      <c r="F594" s="150" t="s">
        <v>112</v>
      </c>
      <c r="G594" s="150" t="s">
        <v>7</v>
      </c>
      <c r="H594" s="151">
        <f t="shared" si="3"/>
        <v>1352.88</v>
      </c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</row>
    <row r="595" hidden="1">
      <c r="A595" s="149">
        <v>44875.0</v>
      </c>
      <c r="B595" s="88" t="s">
        <v>1881</v>
      </c>
      <c r="C595" s="88" t="s">
        <v>1753</v>
      </c>
      <c r="D595" s="150" t="s">
        <v>26</v>
      </c>
      <c r="E595" s="88">
        <v>-50.0</v>
      </c>
      <c r="F595" s="150" t="s">
        <v>112</v>
      </c>
      <c r="G595" s="150" t="s">
        <v>1720</v>
      </c>
      <c r="H595" s="151">
        <f t="shared" si="3"/>
        <v>1302.88</v>
      </c>
      <c r="I595" s="19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</row>
    <row r="596" hidden="1">
      <c r="A596" s="149">
        <v>44875.0</v>
      </c>
      <c r="B596" s="150" t="s">
        <v>1885</v>
      </c>
      <c r="C596" s="150" t="s">
        <v>73</v>
      </c>
      <c r="D596" s="150" t="s">
        <v>243</v>
      </c>
      <c r="E596" s="88">
        <v>10.0</v>
      </c>
      <c r="F596" s="150" t="s">
        <v>112</v>
      </c>
      <c r="G596" s="150" t="s">
        <v>819</v>
      </c>
      <c r="H596" s="151">
        <f t="shared" si="3"/>
        <v>1312.88</v>
      </c>
      <c r="I596" s="19"/>
      <c r="J596" s="19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</row>
    <row r="597" hidden="1">
      <c r="A597" s="149">
        <v>44875.0</v>
      </c>
      <c r="B597" s="150" t="s">
        <v>1886</v>
      </c>
      <c r="C597" s="150" t="s">
        <v>73</v>
      </c>
      <c r="D597" s="150" t="s">
        <v>1869</v>
      </c>
      <c r="E597" s="88">
        <v>30.0</v>
      </c>
      <c r="F597" s="150" t="s">
        <v>112</v>
      </c>
      <c r="G597" s="150" t="s">
        <v>1645</v>
      </c>
      <c r="H597" s="151">
        <f t="shared" si="3"/>
        <v>1342.88</v>
      </c>
      <c r="I597" s="19"/>
      <c r="J597" s="19"/>
      <c r="K597" s="172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</row>
    <row r="598" hidden="1">
      <c r="A598" s="149">
        <v>44876.0</v>
      </c>
      <c r="B598" s="150" t="s">
        <v>1887</v>
      </c>
      <c r="C598" s="150" t="s">
        <v>73</v>
      </c>
      <c r="D598" s="150" t="s">
        <v>127</v>
      </c>
      <c r="E598" s="88">
        <v>31.16</v>
      </c>
      <c r="F598" s="150" t="s">
        <v>112</v>
      </c>
      <c r="G598" s="150" t="s">
        <v>1645</v>
      </c>
      <c r="H598" s="151">
        <f t="shared" si="3"/>
        <v>1374.04</v>
      </c>
      <c r="I598" s="19"/>
      <c r="J598" s="19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</row>
    <row r="599" hidden="1">
      <c r="A599" s="149">
        <v>44876.0</v>
      </c>
      <c r="B599" s="150" t="s">
        <v>1888</v>
      </c>
      <c r="C599" s="150" t="s">
        <v>1638</v>
      </c>
      <c r="D599" s="150" t="s">
        <v>1714</v>
      </c>
      <c r="E599" s="150">
        <v>1.25</v>
      </c>
      <c r="F599" s="150" t="s">
        <v>112</v>
      </c>
      <c r="G599" s="150" t="s">
        <v>1714</v>
      </c>
      <c r="H599" s="151">
        <f t="shared" si="3"/>
        <v>1375.29</v>
      </c>
      <c r="I599" s="19"/>
      <c r="J599" s="19"/>
      <c r="K599" s="19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</row>
    <row r="600" hidden="1">
      <c r="A600" s="173">
        <v>44878.0</v>
      </c>
      <c r="B600" s="150" t="s">
        <v>1888</v>
      </c>
      <c r="C600" s="150" t="s">
        <v>1638</v>
      </c>
      <c r="D600" s="150" t="s">
        <v>1714</v>
      </c>
      <c r="E600" s="150">
        <v>1.2</v>
      </c>
      <c r="F600" s="150" t="s">
        <v>112</v>
      </c>
      <c r="G600" s="150" t="s">
        <v>1714</v>
      </c>
      <c r="H600" s="151">
        <f t="shared" si="3"/>
        <v>1376.49</v>
      </c>
      <c r="I600" s="19"/>
      <c r="J600" s="19"/>
      <c r="K600" s="19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</row>
    <row r="601" hidden="1">
      <c r="A601" s="149">
        <v>44881.0</v>
      </c>
      <c r="B601" s="150" t="s">
        <v>15</v>
      </c>
      <c r="C601" s="150" t="s">
        <v>16</v>
      </c>
      <c r="D601" s="150" t="s">
        <v>819</v>
      </c>
      <c r="E601" s="150">
        <v>-349.85</v>
      </c>
      <c r="F601" s="150" t="s">
        <v>112</v>
      </c>
      <c r="G601" s="150" t="s">
        <v>819</v>
      </c>
      <c r="H601" s="151">
        <f t="shared" si="3"/>
        <v>1026.64</v>
      </c>
      <c r="I601" s="20"/>
      <c r="J601" s="19"/>
      <c r="K601" s="19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</row>
    <row r="602" hidden="1">
      <c r="A602" s="149">
        <v>44882.0</v>
      </c>
      <c r="B602" s="150" t="s">
        <v>1629</v>
      </c>
      <c r="C602" s="150" t="s">
        <v>1625</v>
      </c>
      <c r="D602" s="150" t="s">
        <v>819</v>
      </c>
      <c r="E602" s="88">
        <v>9.25</v>
      </c>
      <c r="F602" s="150" t="s">
        <v>112</v>
      </c>
      <c r="G602" s="150" t="s">
        <v>1720</v>
      </c>
      <c r="H602" s="151">
        <f t="shared" si="3"/>
        <v>1035.89</v>
      </c>
      <c r="I602" s="19"/>
      <c r="J602" s="19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</row>
    <row r="603" hidden="1">
      <c r="A603" s="149">
        <v>44883.0</v>
      </c>
      <c r="B603" s="150" t="s">
        <v>1889</v>
      </c>
      <c r="C603" s="150" t="s">
        <v>1638</v>
      </c>
      <c r="D603" s="150" t="s">
        <v>1714</v>
      </c>
      <c r="E603" s="150">
        <v>4.22</v>
      </c>
      <c r="F603" s="150" t="s">
        <v>112</v>
      </c>
      <c r="G603" s="150" t="s">
        <v>1714</v>
      </c>
      <c r="H603" s="151">
        <f t="shared" si="3"/>
        <v>1040.11</v>
      </c>
      <c r="I603" s="19"/>
      <c r="J603" s="19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</row>
    <row r="604" hidden="1">
      <c r="A604" s="149">
        <v>44885.0</v>
      </c>
      <c r="B604" s="150" t="s">
        <v>1888</v>
      </c>
      <c r="C604" s="150" t="s">
        <v>1638</v>
      </c>
      <c r="D604" s="150" t="s">
        <v>1714</v>
      </c>
      <c r="E604" s="150">
        <v>5.0</v>
      </c>
      <c r="F604" s="150" t="s">
        <v>112</v>
      </c>
      <c r="G604" s="150" t="s">
        <v>1714</v>
      </c>
      <c r="H604" s="151">
        <f t="shared" si="3"/>
        <v>1045.11</v>
      </c>
      <c r="I604" s="19"/>
      <c r="J604" s="19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</row>
    <row r="605" hidden="1">
      <c r="A605" s="149">
        <v>44886.0</v>
      </c>
      <c r="B605" s="150" t="s">
        <v>1890</v>
      </c>
      <c r="C605" s="150" t="s">
        <v>13</v>
      </c>
      <c r="D605" s="150" t="s">
        <v>10</v>
      </c>
      <c r="E605" s="150">
        <v>-5.0</v>
      </c>
      <c r="F605" s="150" t="s">
        <v>112</v>
      </c>
      <c r="G605" s="150" t="s">
        <v>1832</v>
      </c>
      <c r="H605" s="151">
        <f t="shared" si="3"/>
        <v>1040.11</v>
      </c>
      <c r="I605" s="19"/>
      <c r="J605" s="19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</row>
    <row r="606" hidden="1">
      <c r="A606" s="149">
        <v>44887.0</v>
      </c>
      <c r="B606" s="150" t="s">
        <v>1891</v>
      </c>
      <c r="C606" s="150" t="s">
        <v>462</v>
      </c>
      <c r="D606" s="150" t="s">
        <v>28</v>
      </c>
      <c r="E606" s="150">
        <v>-10.0</v>
      </c>
      <c r="F606" s="150" t="s">
        <v>112</v>
      </c>
      <c r="G606" s="150" t="s">
        <v>1720</v>
      </c>
      <c r="H606" s="151">
        <f t="shared" si="3"/>
        <v>1030.11</v>
      </c>
      <c r="I606" s="19"/>
      <c r="J606" s="19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</row>
    <row r="607" hidden="1">
      <c r="A607" s="149">
        <v>44888.0</v>
      </c>
      <c r="B607" s="150" t="s">
        <v>1892</v>
      </c>
      <c r="C607" s="150" t="s">
        <v>13</v>
      </c>
      <c r="D607" s="150" t="s">
        <v>10</v>
      </c>
      <c r="E607" s="150">
        <v>-3.0</v>
      </c>
      <c r="F607" s="150" t="s">
        <v>112</v>
      </c>
      <c r="G607" s="150" t="s">
        <v>1832</v>
      </c>
      <c r="H607" s="151">
        <f t="shared" si="3"/>
        <v>1027.11</v>
      </c>
      <c r="I607" s="19"/>
      <c r="J607" s="19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</row>
    <row r="608" hidden="1">
      <c r="A608" s="149">
        <v>44888.0</v>
      </c>
      <c r="B608" s="150" t="s">
        <v>1893</v>
      </c>
      <c r="C608" s="150" t="s">
        <v>73</v>
      </c>
      <c r="D608" s="150" t="s">
        <v>1869</v>
      </c>
      <c r="E608" s="150">
        <v>-10.0</v>
      </c>
      <c r="F608" s="150" t="s">
        <v>112</v>
      </c>
      <c r="G608" s="150" t="s">
        <v>1720</v>
      </c>
      <c r="H608" s="151">
        <f t="shared" si="3"/>
        <v>1017.11</v>
      </c>
      <c r="I608" s="19"/>
      <c r="J608" s="19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</row>
    <row r="609" hidden="1">
      <c r="A609" s="149">
        <v>44891.0</v>
      </c>
      <c r="B609" s="150" t="s">
        <v>1894</v>
      </c>
      <c r="C609" s="150" t="s">
        <v>40</v>
      </c>
      <c r="D609" s="150" t="s">
        <v>41</v>
      </c>
      <c r="E609" s="150">
        <v>-99.77</v>
      </c>
      <c r="F609" s="150" t="s">
        <v>112</v>
      </c>
      <c r="G609" s="150" t="s">
        <v>1645</v>
      </c>
      <c r="H609" s="151">
        <f t="shared" si="3"/>
        <v>917.34</v>
      </c>
      <c r="I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</row>
    <row r="610" hidden="1">
      <c r="A610" s="149">
        <v>44891.0</v>
      </c>
      <c r="B610" s="150" t="s">
        <v>1895</v>
      </c>
      <c r="C610" s="150" t="s">
        <v>40</v>
      </c>
      <c r="D610" s="150" t="s">
        <v>41</v>
      </c>
      <c r="E610" s="150">
        <v>-99.77</v>
      </c>
      <c r="F610" s="150" t="s">
        <v>112</v>
      </c>
      <c r="G610" s="150" t="s">
        <v>1645</v>
      </c>
      <c r="H610" s="151">
        <f t="shared" si="3"/>
        <v>817.57</v>
      </c>
      <c r="I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</row>
    <row r="611" hidden="1">
      <c r="A611" s="149">
        <v>44897.0</v>
      </c>
      <c r="B611" s="150" t="s">
        <v>1896</v>
      </c>
      <c r="C611" s="150" t="s">
        <v>1841</v>
      </c>
      <c r="D611" s="150" t="s">
        <v>1645</v>
      </c>
      <c r="E611" s="150">
        <v>-0.5</v>
      </c>
      <c r="F611" s="150" t="s">
        <v>112</v>
      </c>
      <c r="G611" s="150" t="s">
        <v>1645</v>
      </c>
      <c r="H611" s="151">
        <f t="shared" si="3"/>
        <v>817.07</v>
      </c>
      <c r="I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</row>
    <row r="612" hidden="1">
      <c r="A612" s="149">
        <v>44898.0</v>
      </c>
      <c r="B612" s="150" t="s">
        <v>1891</v>
      </c>
      <c r="C612" s="150" t="s">
        <v>462</v>
      </c>
      <c r="D612" s="150" t="s">
        <v>28</v>
      </c>
      <c r="E612" s="150">
        <v>-3.0</v>
      </c>
      <c r="F612" s="150" t="s">
        <v>112</v>
      </c>
      <c r="G612" s="150" t="s">
        <v>1720</v>
      </c>
      <c r="H612" s="151">
        <f t="shared" si="3"/>
        <v>814.07</v>
      </c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</row>
    <row r="613" hidden="1">
      <c r="A613" s="149">
        <v>44926.0</v>
      </c>
      <c r="B613" s="150" t="s">
        <v>1637</v>
      </c>
      <c r="C613" s="150" t="s">
        <v>1625</v>
      </c>
      <c r="D613" s="150" t="s">
        <v>1720</v>
      </c>
      <c r="E613" s="150">
        <v>24.82</v>
      </c>
      <c r="F613" s="150" t="s">
        <v>119</v>
      </c>
      <c r="G613" s="150" t="s">
        <v>1720</v>
      </c>
      <c r="H613" s="151">
        <f t="shared" si="3"/>
        <v>838.89</v>
      </c>
      <c r="I613" s="20"/>
      <c r="J613" s="174"/>
      <c r="K613" s="174"/>
      <c r="L613" s="174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</row>
    <row r="614" hidden="1">
      <c r="A614" s="149">
        <v>44900.0</v>
      </c>
      <c r="B614" s="150" t="s">
        <v>1897</v>
      </c>
      <c r="C614" s="150" t="s">
        <v>1575</v>
      </c>
      <c r="D614" s="150" t="s">
        <v>1576</v>
      </c>
      <c r="E614" s="150">
        <v>1738.58</v>
      </c>
      <c r="F614" s="150" t="s">
        <v>119</v>
      </c>
      <c r="G614" s="150" t="s">
        <v>819</v>
      </c>
      <c r="H614" s="151">
        <f t="shared" si="3"/>
        <v>2577.47</v>
      </c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</row>
    <row r="615" hidden="1">
      <c r="A615" s="149">
        <v>44900.0</v>
      </c>
      <c r="B615" s="150" t="s">
        <v>1898</v>
      </c>
      <c r="C615" s="150" t="s">
        <v>1575</v>
      </c>
      <c r="D615" s="150" t="s">
        <v>1576</v>
      </c>
      <c r="E615" s="150">
        <v>800.0</v>
      </c>
      <c r="F615" s="150" t="s">
        <v>119</v>
      </c>
      <c r="G615" s="150" t="s">
        <v>819</v>
      </c>
      <c r="H615" s="151">
        <f t="shared" si="3"/>
        <v>3377.47</v>
      </c>
      <c r="I615" s="20"/>
      <c r="J615" s="19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</row>
    <row r="616" hidden="1">
      <c r="A616" s="149">
        <v>44900.0</v>
      </c>
      <c r="B616" s="150" t="s">
        <v>1899</v>
      </c>
      <c r="C616" s="150" t="s">
        <v>73</v>
      </c>
      <c r="D616" s="150" t="s">
        <v>778</v>
      </c>
      <c r="E616" s="150">
        <v>37.0</v>
      </c>
      <c r="F616" s="150" t="s">
        <v>119</v>
      </c>
      <c r="G616" s="150" t="s">
        <v>1645</v>
      </c>
      <c r="H616" s="151">
        <f t="shared" si="3"/>
        <v>3414.47</v>
      </c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</row>
    <row r="617" hidden="1">
      <c r="A617" s="149">
        <v>44900.0</v>
      </c>
      <c r="B617" s="150" t="s">
        <v>1900</v>
      </c>
      <c r="C617" s="150" t="s">
        <v>73</v>
      </c>
      <c r="D617" s="150" t="s">
        <v>778</v>
      </c>
      <c r="E617" s="150">
        <v>43.33</v>
      </c>
      <c r="F617" s="150" t="s">
        <v>119</v>
      </c>
      <c r="G617" s="150" t="s">
        <v>1645</v>
      </c>
      <c r="H617" s="151">
        <f t="shared" si="3"/>
        <v>3457.8</v>
      </c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</row>
    <row r="618" hidden="1">
      <c r="A618" s="149">
        <v>44900.0</v>
      </c>
      <c r="B618" s="150" t="s">
        <v>1901</v>
      </c>
      <c r="C618" s="150" t="s">
        <v>73</v>
      </c>
      <c r="D618" s="150" t="s">
        <v>778</v>
      </c>
      <c r="E618" s="150">
        <v>43.33</v>
      </c>
      <c r="F618" s="150" t="s">
        <v>119</v>
      </c>
      <c r="G618" s="150" t="s">
        <v>1645</v>
      </c>
      <c r="H618" s="151">
        <f t="shared" si="3"/>
        <v>3501.13</v>
      </c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</row>
    <row r="619" hidden="1">
      <c r="A619" s="149">
        <v>44900.0</v>
      </c>
      <c r="B619" s="150" t="s">
        <v>1902</v>
      </c>
      <c r="C619" s="150" t="s">
        <v>73</v>
      </c>
      <c r="D619" s="150" t="s">
        <v>778</v>
      </c>
      <c r="E619" s="150">
        <v>43.34</v>
      </c>
      <c r="F619" s="150" t="s">
        <v>119</v>
      </c>
      <c r="G619" s="150" t="s">
        <v>1645</v>
      </c>
      <c r="H619" s="151">
        <f t="shared" si="3"/>
        <v>3544.47</v>
      </c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</row>
    <row r="620" hidden="1">
      <c r="A620" s="149">
        <v>44900.0</v>
      </c>
      <c r="B620" s="150" t="s">
        <v>1896</v>
      </c>
      <c r="C620" s="150" t="s">
        <v>1841</v>
      </c>
      <c r="D620" s="150" t="s">
        <v>1645</v>
      </c>
      <c r="E620" s="150">
        <v>-0.25</v>
      </c>
      <c r="F620" s="150" t="s">
        <v>119</v>
      </c>
      <c r="G620" s="150" t="s">
        <v>1645</v>
      </c>
      <c r="H620" s="151">
        <f t="shared" si="3"/>
        <v>3544.22</v>
      </c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</row>
    <row r="621" hidden="1">
      <c r="A621" s="149">
        <v>44902.0</v>
      </c>
      <c r="B621" s="150" t="s">
        <v>1882</v>
      </c>
      <c r="C621" s="150" t="s">
        <v>73</v>
      </c>
      <c r="D621" s="150" t="s">
        <v>26</v>
      </c>
      <c r="E621" s="150">
        <v>300.0</v>
      </c>
      <c r="F621" s="150" t="s">
        <v>119</v>
      </c>
      <c r="G621" s="150" t="s">
        <v>1645</v>
      </c>
      <c r="H621" s="151">
        <f t="shared" si="3"/>
        <v>3844.22</v>
      </c>
      <c r="I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</row>
    <row r="622" hidden="1">
      <c r="A622" s="149">
        <v>44903.0</v>
      </c>
      <c r="B622" s="150" t="s">
        <v>1903</v>
      </c>
      <c r="C622" s="150" t="s">
        <v>50</v>
      </c>
      <c r="D622" s="150" t="s">
        <v>10</v>
      </c>
      <c r="E622" s="150">
        <v>-100.0</v>
      </c>
      <c r="F622" s="150" t="s">
        <v>119</v>
      </c>
      <c r="G622" s="150" t="s">
        <v>1720</v>
      </c>
      <c r="H622" s="151">
        <f t="shared" si="3"/>
        <v>3744.22</v>
      </c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</row>
    <row r="623" hidden="1">
      <c r="A623" s="149">
        <v>44903.0</v>
      </c>
      <c r="B623" s="150" t="s">
        <v>1904</v>
      </c>
      <c r="C623" s="150" t="s">
        <v>462</v>
      </c>
      <c r="D623" s="150" t="s">
        <v>28</v>
      </c>
      <c r="E623" s="150">
        <v>-15.0</v>
      </c>
      <c r="F623" s="150" t="s">
        <v>119</v>
      </c>
      <c r="G623" s="150" t="s">
        <v>1720</v>
      </c>
      <c r="H623" s="151">
        <f t="shared" si="3"/>
        <v>3729.22</v>
      </c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</row>
    <row r="624" hidden="1">
      <c r="A624" s="173">
        <v>44904.0</v>
      </c>
      <c r="B624" s="150" t="s">
        <v>15</v>
      </c>
      <c r="C624" s="150" t="s">
        <v>16</v>
      </c>
      <c r="D624" s="150" t="s">
        <v>1667</v>
      </c>
      <c r="E624" s="150">
        <v>-987.7100000000002</v>
      </c>
      <c r="F624" s="150" t="s">
        <v>119</v>
      </c>
      <c r="G624" s="150" t="s">
        <v>1645</v>
      </c>
      <c r="H624" s="151">
        <f t="shared" si="3"/>
        <v>2741.51</v>
      </c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</row>
    <row r="625" hidden="1">
      <c r="A625" s="173">
        <v>44904.0</v>
      </c>
      <c r="B625" s="150" t="s">
        <v>1905</v>
      </c>
      <c r="C625" s="150" t="s">
        <v>462</v>
      </c>
      <c r="D625" s="150" t="s">
        <v>28</v>
      </c>
      <c r="E625" s="150">
        <v>-50.0</v>
      </c>
      <c r="F625" s="150" t="s">
        <v>119</v>
      </c>
      <c r="G625" s="150" t="s">
        <v>1720</v>
      </c>
      <c r="H625" s="151">
        <f t="shared" si="3"/>
        <v>2691.51</v>
      </c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</row>
    <row r="626" hidden="1">
      <c r="A626" s="149">
        <v>44905.0</v>
      </c>
      <c r="B626" s="150" t="s">
        <v>15</v>
      </c>
      <c r="C626" s="150" t="s">
        <v>16</v>
      </c>
      <c r="D626" s="150" t="s">
        <v>1714</v>
      </c>
      <c r="E626" s="150">
        <v>-441.1700000000001</v>
      </c>
      <c r="F626" s="150" t="s">
        <v>119</v>
      </c>
      <c r="G626" s="150" t="s">
        <v>1714</v>
      </c>
      <c r="H626" s="151">
        <f t="shared" si="3"/>
        <v>2250.34</v>
      </c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</row>
    <row r="627" hidden="1">
      <c r="A627" s="149">
        <v>44905.0</v>
      </c>
      <c r="B627" s="150" t="s">
        <v>15</v>
      </c>
      <c r="C627" s="150" t="s">
        <v>16</v>
      </c>
      <c r="D627" s="150" t="s">
        <v>7</v>
      </c>
      <c r="E627" s="150">
        <v>-749.4300000000001</v>
      </c>
      <c r="F627" s="150" t="s">
        <v>119</v>
      </c>
      <c r="G627" s="150" t="s">
        <v>7</v>
      </c>
      <c r="H627" s="151">
        <f t="shared" si="3"/>
        <v>1500.91</v>
      </c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</row>
    <row r="628" hidden="1">
      <c r="A628" s="149">
        <v>44910.0</v>
      </c>
      <c r="B628" s="150" t="s">
        <v>15</v>
      </c>
      <c r="C628" s="150" t="s">
        <v>16</v>
      </c>
      <c r="D628" s="150" t="s">
        <v>819</v>
      </c>
      <c r="E628" s="150">
        <v>-278.48</v>
      </c>
      <c r="F628" s="150" t="s">
        <v>119</v>
      </c>
      <c r="G628" s="150" t="s">
        <v>819</v>
      </c>
      <c r="H628" s="151">
        <f t="shared" si="3"/>
        <v>1222.43</v>
      </c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</row>
    <row r="629" hidden="1">
      <c r="A629" s="149">
        <v>44910.0</v>
      </c>
      <c r="B629" s="150" t="s">
        <v>1906</v>
      </c>
      <c r="C629" s="150" t="s">
        <v>73</v>
      </c>
      <c r="D629" s="150" t="s">
        <v>26</v>
      </c>
      <c r="E629" s="150">
        <v>-493.39</v>
      </c>
      <c r="F629" s="150" t="s">
        <v>119</v>
      </c>
      <c r="G629" s="150" t="s">
        <v>1720</v>
      </c>
      <c r="H629" s="151">
        <f t="shared" si="3"/>
        <v>729.04</v>
      </c>
      <c r="I629" s="20"/>
      <c r="J629" s="19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</row>
    <row r="630" hidden="1">
      <c r="A630" s="149">
        <v>44910.0</v>
      </c>
      <c r="B630" s="150" t="s">
        <v>1907</v>
      </c>
      <c r="C630" s="150" t="s">
        <v>1638</v>
      </c>
      <c r="D630" s="150" t="s">
        <v>1720</v>
      </c>
      <c r="E630" s="150">
        <v>4.93</v>
      </c>
      <c r="F630" s="150" t="s">
        <v>119</v>
      </c>
      <c r="G630" s="150" t="s">
        <v>1720</v>
      </c>
      <c r="H630" s="151">
        <f t="shared" si="3"/>
        <v>733.97</v>
      </c>
      <c r="I630" s="20"/>
      <c r="J630" s="19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</row>
    <row r="631" hidden="1">
      <c r="A631" s="149">
        <v>44910.0</v>
      </c>
      <c r="B631" s="150" t="s">
        <v>1908</v>
      </c>
      <c r="C631" s="150" t="s">
        <v>40</v>
      </c>
      <c r="D631" s="150" t="s">
        <v>10</v>
      </c>
      <c r="E631" s="150">
        <v>-100.0</v>
      </c>
      <c r="F631" s="150" t="s">
        <v>119</v>
      </c>
      <c r="G631" s="150" t="s">
        <v>1720</v>
      </c>
      <c r="H631" s="151">
        <f t="shared" si="3"/>
        <v>633.97</v>
      </c>
      <c r="I631" s="20"/>
      <c r="J631" s="19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</row>
    <row r="632" hidden="1">
      <c r="A632" s="149">
        <v>44914.0</v>
      </c>
      <c r="B632" s="88" t="s">
        <v>1836</v>
      </c>
      <c r="C632" s="150" t="s">
        <v>1575</v>
      </c>
      <c r="D632" s="150" t="s">
        <v>1576</v>
      </c>
      <c r="E632" s="88">
        <v>200.0</v>
      </c>
      <c r="F632" s="150" t="s">
        <v>119</v>
      </c>
      <c r="G632" s="150" t="s">
        <v>819</v>
      </c>
      <c r="H632" s="151">
        <f t="shared" si="3"/>
        <v>833.97</v>
      </c>
      <c r="I632" s="20"/>
      <c r="J632" s="19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</row>
    <row r="633" hidden="1">
      <c r="A633" s="149">
        <v>44914.0</v>
      </c>
      <c r="B633" s="88" t="s">
        <v>1909</v>
      </c>
      <c r="C633" s="150" t="s">
        <v>1575</v>
      </c>
      <c r="D633" s="150" t="s">
        <v>1576</v>
      </c>
      <c r="E633" s="88">
        <v>100.0</v>
      </c>
      <c r="F633" s="150" t="s">
        <v>119</v>
      </c>
      <c r="G633" s="150" t="s">
        <v>819</v>
      </c>
      <c r="H633" s="151">
        <f t="shared" si="3"/>
        <v>933.97</v>
      </c>
      <c r="I633" s="20"/>
      <c r="J633" s="19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</row>
    <row r="634" hidden="1">
      <c r="A634" s="149">
        <v>44914.0</v>
      </c>
      <c r="B634" s="150" t="s">
        <v>1910</v>
      </c>
      <c r="C634" s="150" t="s">
        <v>1575</v>
      </c>
      <c r="D634" s="150" t="s">
        <v>1576</v>
      </c>
      <c r="E634" s="150">
        <v>674.18</v>
      </c>
      <c r="F634" s="150" t="s">
        <v>119</v>
      </c>
      <c r="G634" s="150" t="s">
        <v>819</v>
      </c>
      <c r="H634" s="151">
        <f t="shared" si="3"/>
        <v>1608.15</v>
      </c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</row>
    <row r="635" hidden="1">
      <c r="A635" s="149">
        <v>44919.0</v>
      </c>
      <c r="B635" s="88" t="s">
        <v>1911</v>
      </c>
      <c r="C635" s="150" t="s">
        <v>1575</v>
      </c>
      <c r="D635" s="150" t="s">
        <v>1576</v>
      </c>
      <c r="E635" s="88">
        <v>300.0</v>
      </c>
      <c r="F635" s="150" t="s">
        <v>119</v>
      </c>
      <c r="G635" s="150" t="s">
        <v>819</v>
      </c>
      <c r="H635" s="151">
        <f t="shared" si="3"/>
        <v>1908.15</v>
      </c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</row>
    <row r="636" hidden="1">
      <c r="A636" s="149">
        <v>44919.0</v>
      </c>
      <c r="B636" s="88" t="s">
        <v>1912</v>
      </c>
      <c r="C636" s="88" t="s">
        <v>50</v>
      </c>
      <c r="D636" s="150" t="s">
        <v>26</v>
      </c>
      <c r="E636" s="88">
        <v>50.0</v>
      </c>
      <c r="F636" s="150" t="s">
        <v>119</v>
      </c>
      <c r="G636" s="150" t="s">
        <v>819</v>
      </c>
      <c r="H636" s="151">
        <f t="shared" si="3"/>
        <v>1958.15</v>
      </c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</row>
    <row r="637" hidden="1">
      <c r="A637" s="149">
        <v>44920.0</v>
      </c>
      <c r="B637" s="88" t="s">
        <v>1913</v>
      </c>
      <c r="C637" s="88" t="s">
        <v>1638</v>
      </c>
      <c r="D637" s="150" t="s">
        <v>1714</v>
      </c>
      <c r="E637" s="88">
        <v>0.45</v>
      </c>
      <c r="F637" s="150" t="s">
        <v>119</v>
      </c>
      <c r="G637" s="150" t="s">
        <v>1714</v>
      </c>
      <c r="H637" s="151">
        <f t="shared" si="3"/>
        <v>1958.6</v>
      </c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</row>
    <row r="638" hidden="1">
      <c r="A638" s="149">
        <v>44920.0</v>
      </c>
      <c r="B638" s="88" t="s">
        <v>1812</v>
      </c>
      <c r="C638" s="150" t="s">
        <v>73</v>
      </c>
      <c r="D638" s="88" t="s">
        <v>1628</v>
      </c>
      <c r="E638" s="150">
        <v>-180.0</v>
      </c>
      <c r="F638" s="150" t="s">
        <v>119</v>
      </c>
      <c r="G638" s="88" t="s">
        <v>1720</v>
      </c>
      <c r="H638" s="151">
        <f t="shared" si="3"/>
        <v>1778.6</v>
      </c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</row>
    <row r="639" hidden="1">
      <c r="A639" s="149">
        <v>44921.0</v>
      </c>
      <c r="B639" s="150" t="s">
        <v>1895</v>
      </c>
      <c r="C639" s="150" t="s">
        <v>40</v>
      </c>
      <c r="D639" s="150" t="s">
        <v>41</v>
      </c>
      <c r="E639" s="150">
        <v>0.0</v>
      </c>
      <c r="F639" s="150" t="s">
        <v>119</v>
      </c>
      <c r="G639" s="150" t="s">
        <v>1645</v>
      </c>
      <c r="H639" s="151">
        <f t="shared" si="3"/>
        <v>1778.6</v>
      </c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</row>
    <row r="640" hidden="1">
      <c r="A640" s="149">
        <v>44922.0</v>
      </c>
      <c r="B640" s="88" t="s">
        <v>1913</v>
      </c>
      <c r="C640" s="88" t="s">
        <v>1638</v>
      </c>
      <c r="D640" s="88" t="s">
        <v>1720</v>
      </c>
      <c r="E640" s="88">
        <v>-0.05</v>
      </c>
      <c r="F640" s="150" t="s">
        <v>119</v>
      </c>
      <c r="G640" s="150" t="s">
        <v>1714</v>
      </c>
      <c r="H640" s="151">
        <f t="shared" si="3"/>
        <v>1778.55</v>
      </c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</row>
    <row r="641" hidden="1">
      <c r="A641" s="149">
        <v>44922.0</v>
      </c>
      <c r="B641" s="150" t="s">
        <v>140</v>
      </c>
      <c r="C641" s="150" t="s">
        <v>13</v>
      </c>
      <c r="D641" s="150" t="s">
        <v>28</v>
      </c>
      <c r="E641" s="150">
        <v>-5.8</v>
      </c>
      <c r="F641" s="150" t="s">
        <v>119</v>
      </c>
      <c r="G641" s="88" t="s">
        <v>1720</v>
      </c>
      <c r="H641" s="151">
        <f t="shared" si="3"/>
        <v>1772.75</v>
      </c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</row>
    <row r="642" hidden="1">
      <c r="A642" s="149">
        <v>44923.0</v>
      </c>
      <c r="B642" s="150" t="s">
        <v>1914</v>
      </c>
      <c r="C642" s="150" t="s">
        <v>40</v>
      </c>
      <c r="D642" s="150" t="s">
        <v>41</v>
      </c>
      <c r="E642" s="150">
        <v>-74.6</v>
      </c>
      <c r="F642" s="150" t="s">
        <v>119</v>
      </c>
      <c r="G642" s="150" t="s">
        <v>1720</v>
      </c>
      <c r="H642" s="151">
        <f t="shared" si="3"/>
        <v>1698.15</v>
      </c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</row>
    <row r="643" hidden="1">
      <c r="A643" s="149">
        <v>44923.0</v>
      </c>
      <c r="B643" s="150" t="s">
        <v>1907</v>
      </c>
      <c r="C643" s="150" t="s">
        <v>1638</v>
      </c>
      <c r="D643" s="150" t="s">
        <v>1720</v>
      </c>
      <c r="E643" s="150">
        <v>0.74</v>
      </c>
      <c r="F643" s="150" t="s">
        <v>119</v>
      </c>
      <c r="G643" s="150" t="s">
        <v>1720</v>
      </c>
      <c r="H643" s="151">
        <f t="shared" si="3"/>
        <v>1698.89</v>
      </c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</row>
    <row r="644" hidden="1">
      <c r="A644" s="149">
        <v>44923.0</v>
      </c>
      <c r="B644" s="150" t="s">
        <v>1915</v>
      </c>
      <c r="C644" s="150" t="s">
        <v>76</v>
      </c>
      <c r="D644" s="150" t="s">
        <v>10</v>
      </c>
      <c r="E644" s="150">
        <v>-12.0</v>
      </c>
      <c r="F644" s="150" t="s">
        <v>119</v>
      </c>
      <c r="G644" s="150" t="s">
        <v>1720</v>
      </c>
      <c r="H644" s="151">
        <f t="shared" si="3"/>
        <v>1686.89</v>
      </c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</row>
    <row r="645" hidden="1">
      <c r="A645" s="149">
        <v>44924.0</v>
      </c>
      <c r="B645" s="150" t="s">
        <v>1893</v>
      </c>
      <c r="C645" s="150" t="s">
        <v>73</v>
      </c>
      <c r="D645" s="150" t="s">
        <v>1869</v>
      </c>
      <c r="E645" s="150">
        <v>10.0</v>
      </c>
      <c r="F645" s="150" t="s">
        <v>119</v>
      </c>
      <c r="G645" s="150" t="s">
        <v>1720</v>
      </c>
      <c r="H645" s="151">
        <f t="shared" si="3"/>
        <v>1696.89</v>
      </c>
      <c r="I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</row>
    <row r="646" hidden="1">
      <c r="A646" s="149">
        <v>44931.0</v>
      </c>
      <c r="B646" s="150" t="s">
        <v>1916</v>
      </c>
      <c r="C646" s="150" t="s">
        <v>73</v>
      </c>
      <c r="D646" s="150" t="s">
        <v>26</v>
      </c>
      <c r="E646" s="150">
        <v>80.0</v>
      </c>
      <c r="F646" s="150" t="s">
        <v>119</v>
      </c>
      <c r="G646" s="150" t="s">
        <v>1720</v>
      </c>
      <c r="H646" s="151">
        <f t="shared" si="3"/>
        <v>1776.89</v>
      </c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</row>
    <row r="647" hidden="1">
      <c r="A647" s="149">
        <v>44931.0</v>
      </c>
      <c r="B647" s="150" t="s">
        <v>1917</v>
      </c>
      <c r="C647" s="150" t="s">
        <v>73</v>
      </c>
      <c r="D647" s="150" t="s">
        <v>26</v>
      </c>
      <c r="E647" s="162">
        <v>122.9</v>
      </c>
      <c r="F647" s="150" t="s">
        <v>119</v>
      </c>
      <c r="G647" s="150" t="s">
        <v>1720</v>
      </c>
      <c r="H647" s="151">
        <f t="shared" si="3"/>
        <v>1899.79</v>
      </c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</row>
    <row r="648" hidden="1">
      <c r="A648" s="149">
        <v>44931.0</v>
      </c>
      <c r="B648" s="150" t="s">
        <v>1918</v>
      </c>
      <c r="C648" s="150" t="s">
        <v>73</v>
      </c>
      <c r="D648" s="150" t="s">
        <v>26</v>
      </c>
      <c r="E648" s="162">
        <v>43.88</v>
      </c>
      <c r="F648" s="150" t="s">
        <v>119</v>
      </c>
      <c r="G648" s="150" t="s">
        <v>1720</v>
      </c>
      <c r="H648" s="151">
        <f t="shared" si="3"/>
        <v>1943.67</v>
      </c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</row>
    <row r="649" hidden="1">
      <c r="A649" s="149">
        <v>44957.0</v>
      </c>
      <c r="B649" s="150" t="s">
        <v>1637</v>
      </c>
      <c r="C649" s="150" t="s">
        <v>1625</v>
      </c>
      <c r="D649" s="150" t="s">
        <v>1720</v>
      </c>
      <c r="E649" s="150">
        <v>28.65</v>
      </c>
      <c r="F649" s="150" t="s">
        <v>130</v>
      </c>
      <c r="G649" s="150" t="s">
        <v>1720</v>
      </c>
      <c r="H649" s="151">
        <f t="shared" si="3"/>
        <v>1972.32</v>
      </c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</row>
    <row r="650" hidden="1">
      <c r="A650" s="149">
        <v>44932.0</v>
      </c>
      <c r="B650" s="150" t="s">
        <v>1919</v>
      </c>
      <c r="C650" s="150" t="s">
        <v>1575</v>
      </c>
      <c r="D650" s="150" t="s">
        <v>1576</v>
      </c>
      <c r="E650" s="150">
        <v>1848.18</v>
      </c>
      <c r="F650" s="150" t="s">
        <v>130</v>
      </c>
      <c r="G650" s="150" t="s">
        <v>819</v>
      </c>
      <c r="H650" s="151">
        <f t="shared" si="3"/>
        <v>3820.5</v>
      </c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</row>
    <row r="651" hidden="1">
      <c r="A651" s="149">
        <v>44932.0</v>
      </c>
      <c r="B651" s="88" t="s">
        <v>1836</v>
      </c>
      <c r="C651" s="150" t="s">
        <v>1575</v>
      </c>
      <c r="D651" s="150" t="s">
        <v>1576</v>
      </c>
      <c r="E651" s="88">
        <v>250.0</v>
      </c>
      <c r="F651" s="150" t="s">
        <v>130</v>
      </c>
      <c r="G651" s="150" t="s">
        <v>819</v>
      </c>
      <c r="H651" s="151">
        <f t="shared" si="3"/>
        <v>4070.5</v>
      </c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</row>
    <row r="652" hidden="1">
      <c r="A652" s="149">
        <v>44932.0</v>
      </c>
      <c r="B652" s="88" t="s">
        <v>1920</v>
      </c>
      <c r="C652" s="150" t="s">
        <v>73</v>
      </c>
      <c r="D652" s="150" t="s">
        <v>243</v>
      </c>
      <c r="E652" s="150">
        <v>-107.0</v>
      </c>
      <c r="F652" s="150" t="s">
        <v>130</v>
      </c>
      <c r="G652" s="150" t="s">
        <v>1720</v>
      </c>
      <c r="H652" s="151">
        <f t="shared" si="3"/>
        <v>3963.5</v>
      </c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</row>
    <row r="653" hidden="1">
      <c r="A653" s="149">
        <v>44932.0</v>
      </c>
      <c r="B653" s="88" t="s">
        <v>1921</v>
      </c>
      <c r="C653" s="150" t="s">
        <v>73</v>
      </c>
      <c r="D653" s="150" t="s">
        <v>243</v>
      </c>
      <c r="E653" s="150">
        <v>-33.0</v>
      </c>
      <c r="F653" s="150" t="s">
        <v>130</v>
      </c>
      <c r="G653" s="150" t="s">
        <v>1720</v>
      </c>
      <c r="H653" s="151">
        <f t="shared" si="3"/>
        <v>3930.5</v>
      </c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</row>
    <row r="654" hidden="1">
      <c r="A654" s="149">
        <v>44933.0</v>
      </c>
      <c r="B654" s="88" t="s">
        <v>1922</v>
      </c>
      <c r="C654" s="150" t="s">
        <v>50</v>
      </c>
      <c r="D654" s="150" t="s">
        <v>10</v>
      </c>
      <c r="E654" s="150">
        <v>-100.0</v>
      </c>
      <c r="F654" s="150" t="s">
        <v>130</v>
      </c>
      <c r="G654" s="150" t="s">
        <v>1720</v>
      </c>
      <c r="H654" s="151">
        <f t="shared" si="3"/>
        <v>3830.5</v>
      </c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</row>
    <row r="655" hidden="1">
      <c r="A655" s="149">
        <v>44933.0</v>
      </c>
      <c r="B655" s="88" t="s">
        <v>1923</v>
      </c>
      <c r="C655" s="150" t="s">
        <v>13</v>
      </c>
      <c r="D655" s="150" t="s">
        <v>10</v>
      </c>
      <c r="E655" s="150">
        <v>10.0</v>
      </c>
      <c r="F655" s="150" t="s">
        <v>130</v>
      </c>
      <c r="G655" s="150" t="s">
        <v>1720</v>
      </c>
      <c r="H655" s="151">
        <f t="shared" si="3"/>
        <v>3840.5</v>
      </c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</row>
    <row r="656" hidden="1">
      <c r="A656" s="149">
        <v>44933.0</v>
      </c>
      <c r="B656" s="150" t="s">
        <v>1924</v>
      </c>
      <c r="C656" s="150" t="s">
        <v>73</v>
      </c>
      <c r="D656" s="150" t="s">
        <v>26</v>
      </c>
      <c r="E656" s="150">
        <v>250.0</v>
      </c>
      <c r="F656" s="150" t="s">
        <v>130</v>
      </c>
      <c r="G656" s="150" t="s">
        <v>1720</v>
      </c>
      <c r="H656" s="151">
        <f t="shared" si="3"/>
        <v>4090.5</v>
      </c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</row>
    <row r="657" hidden="1">
      <c r="A657" s="149">
        <v>44935.0</v>
      </c>
      <c r="B657" s="150" t="s">
        <v>15</v>
      </c>
      <c r="C657" s="150" t="s">
        <v>16</v>
      </c>
      <c r="D657" s="150" t="s">
        <v>1667</v>
      </c>
      <c r="E657" s="150">
        <v>-1317.3699999999997</v>
      </c>
      <c r="F657" s="150" t="s">
        <v>130</v>
      </c>
      <c r="G657" s="150" t="s">
        <v>1645</v>
      </c>
      <c r="H657" s="151">
        <f t="shared" si="3"/>
        <v>2773.13</v>
      </c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</row>
    <row r="658" hidden="1">
      <c r="A658" s="149">
        <v>44935.0</v>
      </c>
      <c r="B658" s="150" t="s">
        <v>15</v>
      </c>
      <c r="C658" s="150" t="s">
        <v>16</v>
      </c>
      <c r="D658" s="150" t="s">
        <v>1925</v>
      </c>
      <c r="E658" s="150">
        <v>0.0</v>
      </c>
      <c r="F658" s="150" t="s">
        <v>130</v>
      </c>
      <c r="G658" s="150" t="s">
        <v>1925</v>
      </c>
      <c r="H658" s="151">
        <f t="shared" si="3"/>
        <v>2773.13</v>
      </c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</row>
    <row r="659" hidden="1">
      <c r="A659" s="149">
        <v>44935.0</v>
      </c>
      <c r="B659" s="150" t="s">
        <v>1926</v>
      </c>
      <c r="C659" s="150" t="s">
        <v>1638</v>
      </c>
      <c r="D659" s="150" t="s">
        <v>1714</v>
      </c>
      <c r="E659" s="150">
        <v>15.0</v>
      </c>
      <c r="F659" s="150" t="s">
        <v>130</v>
      </c>
      <c r="G659" s="150" t="s">
        <v>1714</v>
      </c>
      <c r="H659" s="151">
        <f t="shared" si="3"/>
        <v>2788.13</v>
      </c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</row>
    <row r="660" hidden="1">
      <c r="A660" s="149">
        <v>44935.0</v>
      </c>
      <c r="B660" s="150" t="s">
        <v>1927</v>
      </c>
      <c r="C660" s="150" t="s">
        <v>73</v>
      </c>
      <c r="D660" s="150" t="s">
        <v>778</v>
      </c>
      <c r="E660" s="150">
        <v>38.0</v>
      </c>
      <c r="F660" s="150" t="s">
        <v>130</v>
      </c>
      <c r="G660" s="150" t="s">
        <v>1645</v>
      </c>
      <c r="H660" s="151">
        <f t="shared" si="3"/>
        <v>2826.13</v>
      </c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</row>
    <row r="661" hidden="1">
      <c r="A661" s="149">
        <v>44935.0</v>
      </c>
      <c r="B661" s="88" t="s">
        <v>1923</v>
      </c>
      <c r="C661" s="150" t="s">
        <v>13</v>
      </c>
      <c r="D661" s="150" t="s">
        <v>10</v>
      </c>
      <c r="E661" s="150">
        <v>10.0</v>
      </c>
      <c r="F661" s="150" t="s">
        <v>130</v>
      </c>
      <c r="G661" s="150" t="s">
        <v>1720</v>
      </c>
      <c r="H661" s="151">
        <f t="shared" si="3"/>
        <v>2836.13</v>
      </c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</row>
    <row r="662" hidden="1">
      <c r="A662" s="149">
        <v>44936.0</v>
      </c>
      <c r="B662" s="150" t="s">
        <v>15</v>
      </c>
      <c r="C662" s="150" t="s">
        <v>16</v>
      </c>
      <c r="D662" s="150" t="s">
        <v>7</v>
      </c>
      <c r="E662" s="150">
        <v>-674.5600000000002</v>
      </c>
      <c r="F662" s="150" t="s">
        <v>130</v>
      </c>
      <c r="G662" s="150" t="s">
        <v>7</v>
      </c>
      <c r="H662" s="151">
        <f t="shared" si="3"/>
        <v>2161.57</v>
      </c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</row>
    <row r="663" hidden="1">
      <c r="A663" s="149">
        <v>44936.0</v>
      </c>
      <c r="B663" s="150" t="s">
        <v>15</v>
      </c>
      <c r="C663" s="150" t="s">
        <v>16</v>
      </c>
      <c r="D663" s="150" t="s">
        <v>1714</v>
      </c>
      <c r="E663" s="150">
        <v>-160.04</v>
      </c>
      <c r="F663" s="150" t="s">
        <v>130</v>
      </c>
      <c r="G663" s="150" t="s">
        <v>1720</v>
      </c>
      <c r="H663" s="151">
        <f t="shared" si="3"/>
        <v>2001.53</v>
      </c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</row>
    <row r="664" hidden="1">
      <c r="A664" s="149">
        <v>44936.0</v>
      </c>
      <c r="B664" s="150" t="s">
        <v>1928</v>
      </c>
      <c r="C664" s="150" t="s">
        <v>1638</v>
      </c>
      <c r="D664" s="150" t="s">
        <v>1720</v>
      </c>
      <c r="E664" s="150">
        <v>1.6</v>
      </c>
      <c r="F664" s="150" t="s">
        <v>130</v>
      </c>
      <c r="G664" s="150" t="s">
        <v>1720</v>
      </c>
      <c r="H664" s="151">
        <f t="shared" si="3"/>
        <v>2003.13</v>
      </c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</row>
    <row r="665" hidden="1">
      <c r="A665" s="149">
        <v>44938.0</v>
      </c>
      <c r="B665" s="150" t="s">
        <v>1763</v>
      </c>
      <c r="C665" s="88" t="s">
        <v>84</v>
      </c>
      <c r="D665" s="150" t="s">
        <v>28</v>
      </c>
      <c r="E665" s="150">
        <v>100.0</v>
      </c>
      <c r="F665" s="150" t="s">
        <v>130</v>
      </c>
      <c r="G665" s="150" t="s">
        <v>819</v>
      </c>
      <c r="H665" s="151">
        <f t="shared" si="3"/>
        <v>2103.13</v>
      </c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</row>
    <row r="666" hidden="1">
      <c r="A666" s="149">
        <v>44938.0</v>
      </c>
      <c r="B666" s="150" t="s">
        <v>1929</v>
      </c>
      <c r="C666" s="150" t="s">
        <v>13</v>
      </c>
      <c r="D666" s="150" t="s">
        <v>28</v>
      </c>
      <c r="E666" s="150">
        <v>-4.0</v>
      </c>
      <c r="F666" s="150" t="s">
        <v>130</v>
      </c>
      <c r="G666" s="150" t="s">
        <v>1720</v>
      </c>
      <c r="H666" s="151">
        <f t="shared" si="3"/>
        <v>2099.13</v>
      </c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</row>
    <row r="667" hidden="1">
      <c r="A667" s="149">
        <v>44939.0</v>
      </c>
      <c r="B667" s="150" t="s">
        <v>1930</v>
      </c>
      <c r="C667" s="150" t="s">
        <v>50</v>
      </c>
      <c r="D667" s="150" t="s">
        <v>28</v>
      </c>
      <c r="E667" s="150">
        <v>-960.0</v>
      </c>
      <c r="F667" s="150" t="s">
        <v>130</v>
      </c>
      <c r="G667" s="150" t="s">
        <v>1720</v>
      </c>
      <c r="H667" s="151">
        <f t="shared" si="3"/>
        <v>1139.13</v>
      </c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</row>
    <row r="668" hidden="1">
      <c r="A668" s="149">
        <v>44939.0</v>
      </c>
      <c r="B668" s="150" t="s">
        <v>1931</v>
      </c>
      <c r="C668" s="150" t="s">
        <v>1594</v>
      </c>
      <c r="D668" s="150" t="s">
        <v>1595</v>
      </c>
      <c r="E668" s="150">
        <v>850.0</v>
      </c>
      <c r="F668" s="150" t="s">
        <v>130</v>
      </c>
      <c r="G668" s="150" t="s">
        <v>1720</v>
      </c>
      <c r="H668" s="151">
        <f t="shared" si="3"/>
        <v>1989.13</v>
      </c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</row>
    <row r="669" hidden="1">
      <c r="A669" s="149">
        <v>44939.0</v>
      </c>
      <c r="B669" s="150" t="s">
        <v>1932</v>
      </c>
      <c r="C669" s="150" t="s">
        <v>50</v>
      </c>
      <c r="D669" s="150" t="s">
        <v>26</v>
      </c>
      <c r="E669" s="150">
        <v>15.0</v>
      </c>
      <c r="F669" s="150" t="s">
        <v>130</v>
      </c>
      <c r="G669" s="150" t="s">
        <v>1720</v>
      </c>
      <c r="H669" s="151">
        <f t="shared" si="3"/>
        <v>2004.13</v>
      </c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</row>
    <row r="670" hidden="1">
      <c r="A670" s="149">
        <v>44939.0</v>
      </c>
      <c r="B670" s="150" t="s">
        <v>1933</v>
      </c>
      <c r="C670" s="150" t="s">
        <v>1625</v>
      </c>
      <c r="D670" s="150" t="s">
        <v>819</v>
      </c>
      <c r="E670" s="150">
        <v>3.12</v>
      </c>
      <c r="F670" s="150" t="s">
        <v>130</v>
      </c>
      <c r="G670" s="150" t="s">
        <v>819</v>
      </c>
      <c r="H670" s="151">
        <f t="shared" si="3"/>
        <v>2007.25</v>
      </c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</row>
    <row r="671" hidden="1">
      <c r="A671" s="149">
        <v>44939.0</v>
      </c>
      <c r="B671" s="150" t="s">
        <v>241</v>
      </c>
      <c r="C671" s="150" t="s">
        <v>9</v>
      </c>
      <c r="D671" s="150" t="s">
        <v>10</v>
      </c>
      <c r="E671" s="150">
        <v>-12.1</v>
      </c>
      <c r="F671" s="150" t="s">
        <v>130</v>
      </c>
      <c r="G671" s="150" t="s">
        <v>1720</v>
      </c>
      <c r="H671" s="151">
        <f t="shared" si="3"/>
        <v>1995.15</v>
      </c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</row>
    <row r="672" hidden="1">
      <c r="A672" s="149">
        <v>44940.0</v>
      </c>
      <c r="B672" s="150" t="s">
        <v>1934</v>
      </c>
      <c r="C672" s="150" t="s">
        <v>73</v>
      </c>
      <c r="D672" s="150" t="s">
        <v>1869</v>
      </c>
      <c r="E672" s="150">
        <v>-100.0</v>
      </c>
      <c r="F672" s="150" t="s">
        <v>130</v>
      </c>
      <c r="G672" s="150" t="s">
        <v>1720</v>
      </c>
      <c r="H672" s="151">
        <f t="shared" si="3"/>
        <v>1895.15</v>
      </c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</row>
    <row r="673" hidden="1">
      <c r="A673" s="175">
        <v>44942.0</v>
      </c>
      <c r="B673" s="150" t="s">
        <v>15</v>
      </c>
      <c r="C673" s="150" t="s">
        <v>16</v>
      </c>
      <c r="D673" s="150" t="s">
        <v>819</v>
      </c>
      <c r="E673" s="150">
        <v>-41.88000000000001</v>
      </c>
      <c r="F673" s="150" t="s">
        <v>130</v>
      </c>
      <c r="G673" s="150" t="s">
        <v>819</v>
      </c>
      <c r="H673" s="151">
        <f t="shared" si="3"/>
        <v>1853.27</v>
      </c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</row>
    <row r="674" hidden="1">
      <c r="A674" s="175">
        <v>44942.0</v>
      </c>
      <c r="B674" s="150" t="s">
        <v>1935</v>
      </c>
      <c r="C674" s="150" t="s">
        <v>73</v>
      </c>
      <c r="D674" s="150" t="s">
        <v>1869</v>
      </c>
      <c r="E674" s="150">
        <v>-50.0</v>
      </c>
      <c r="F674" s="150" t="s">
        <v>130</v>
      </c>
      <c r="G674" s="150" t="s">
        <v>1720</v>
      </c>
      <c r="H674" s="151">
        <f t="shared" si="3"/>
        <v>1803.27</v>
      </c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</row>
    <row r="675" hidden="1">
      <c r="A675" s="175">
        <v>44943.0</v>
      </c>
      <c r="B675" s="150" t="s">
        <v>1934</v>
      </c>
      <c r="C675" s="150" t="s">
        <v>73</v>
      </c>
      <c r="D675" s="150" t="s">
        <v>1869</v>
      </c>
      <c r="E675" s="150">
        <v>100.0</v>
      </c>
      <c r="F675" s="150" t="s">
        <v>130</v>
      </c>
      <c r="G675" s="150" t="s">
        <v>1720</v>
      </c>
      <c r="H675" s="151">
        <f t="shared" si="3"/>
        <v>1903.27</v>
      </c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</row>
    <row r="676" hidden="1">
      <c r="A676" s="175">
        <v>44944.0</v>
      </c>
      <c r="B676" s="150" t="s">
        <v>1935</v>
      </c>
      <c r="C676" s="150" t="s">
        <v>73</v>
      </c>
      <c r="D676" s="150" t="s">
        <v>1869</v>
      </c>
      <c r="E676" s="150">
        <v>50.0</v>
      </c>
      <c r="F676" s="150" t="s">
        <v>130</v>
      </c>
      <c r="G676" s="150" t="s">
        <v>1720</v>
      </c>
      <c r="H676" s="151">
        <f t="shared" si="3"/>
        <v>1953.27</v>
      </c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</row>
    <row r="677" hidden="1">
      <c r="A677" s="175">
        <v>44944.0</v>
      </c>
      <c r="B677" s="150" t="s">
        <v>1936</v>
      </c>
      <c r="C677" s="150" t="s">
        <v>1638</v>
      </c>
      <c r="D677" s="150" t="s">
        <v>1714</v>
      </c>
      <c r="E677" s="150">
        <v>20.92</v>
      </c>
      <c r="F677" s="150" t="s">
        <v>130</v>
      </c>
      <c r="G677" s="150" t="s">
        <v>1714</v>
      </c>
      <c r="H677" s="151">
        <f t="shared" si="3"/>
        <v>1974.19</v>
      </c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</row>
    <row r="678" hidden="1">
      <c r="A678" s="175">
        <v>44944.0</v>
      </c>
      <c r="B678" s="150" t="s">
        <v>1937</v>
      </c>
      <c r="C678" s="150" t="s">
        <v>1638</v>
      </c>
      <c r="D678" s="150" t="s">
        <v>1714</v>
      </c>
      <c r="E678" s="150">
        <v>25.0</v>
      </c>
      <c r="F678" s="150" t="s">
        <v>130</v>
      </c>
      <c r="G678" s="150" t="s">
        <v>1714</v>
      </c>
      <c r="H678" s="151">
        <f t="shared" si="3"/>
        <v>1999.19</v>
      </c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</row>
    <row r="679" hidden="1">
      <c r="A679" s="175">
        <v>44948.0</v>
      </c>
      <c r="B679" s="150" t="s">
        <v>1629</v>
      </c>
      <c r="C679" s="150" t="s">
        <v>1625</v>
      </c>
      <c r="D679" s="150" t="s">
        <v>819</v>
      </c>
      <c r="E679" s="150">
        <v>-192.0</v>
      </c>
      <c r="F679" s="150" t="s">
        <v>130</v>
      </c>
      <c r="G679" s="150" t="s">
        <v>819</v>
      </c>
      <c r="H679" s="151">
        <f t="shared" si="3"/>
        <v>1807.19</v>
      </c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</row>
    <row r="680" hidden="1">
      <c r="A680" s="175">
        <v>44951.0</v>
      </c>
      <c r="B680" s="150" t="s">
        <v>1938</v>
      </c>
      <c r="C680" s="150" t="s">
        <v>78</v>
      </c>
      <c r="D680" s="150" t="s">
        <v>28</v>
      </c>
      <c r="E680" s="150">
        <v>-110.0</v>
      </c>
      <c r="F680" s="150" t="s">
        <v>130</v>
      </c>
      <c r="G680" s="150" t="s">
        <v>1720</v>
      </c>
      <c r="H680" s="151">
        <f t="shared" si="3"/>
        <v>1697.19</v>
      </c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</row>
    <row r="681" hidden="1">
      <c r="A681" s="149">
        <v>44951.0</v>
      </c>
      <c r="B681" s="150" t="s">
        <v>1939</v>
      </c>
      <c r="C681" s="150" t="s">
        <v>40</v>
      </c>
      <c r="D681" s="150" t="s">
        <v>41</v>
      </c>
      <c r="E681" s="150">
        <v>-99.77</v>
      </c>
      <c r="F681" s="150" t="s">
        <v>130</v>
      </c>
      <c r="G681" s="150" t="s">
        <v>1645</v>
      </c>
      <c r="H681" s="151">
        <f t="shared" si="3"/>
        <v>1597.42</v>
      </c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</row>
    <row r="682" hidden="1">
      <c r="A682" s="149">
        <v>44951.0</v>
      </c>
      <c r="B682" s="150" t="s">
        <v>1935</v>
      </c>
      <c r="C682" s="150" t="s">
        <v>73</v>
      </c>
      <c r="D682" s="150" t="s">
        <v>127</v>
      </c>
      <c r="E682" s="150">
        <v>-80.0</v>
      </c>
      <c r="F682" s="150" t="s">
        <v>130</v>
      </c>
      <c r="G682" s="150" t="s">
        <v>1720</v>
      </c>
      <c r="H682" s="151">
        <f t="shared" si="3"/>
        <v>1517.42</v>
      </c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</row>
    <row r="683" hidden="1">
      <c r="A683" s="149">
        <v>44953.0</v>
      </c>
      <c r="B683" s="150" t="s">
        <v>1935</v>
      </c>
      <c r="C683" s="150" t="s">
        <v>73</v>
      </c>
      <c r="D683" s="150" t="s">
        <v>127</v>
      </c>
      <c r="E683" s="150">
        <v>80.0</v>
      </c>
      <c r="F683" s="150" t="s">
        <v>130</v>
      </c>
      <c r="G683" s="150" t="s">
        <v>1720</v>
      </c>
      <c r="H683" s="151">
        <f t="shared" si="3"/>
        <v>1597.42</v>
      </c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</row>
    <row r="684" hidden="1">
      <c r="A684" s="149">
        <v>44953.0</v>
      </c>
      <c r="B684" s="150" t="s">
        <v>1629</v>
      </c>
      <c r="C684" s="150" t="s">
        <v>1625</v>
      </c>
      <c r="D684" s="150" t="s">
        <v>819</v>
      </c>
      <c r="E684" s="150">
        <v>-80.0</v>
      </c>
      <c r="F684" s="150" t="s">
        <v>130</v>
      </c>
      <c r="G684" s="150" t="s">
        <v>819</v>
      </c>
      <c r="H684" s="151">
        <f t="shared" si="3"/>
        <v>1517.42</v>
      </c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</row>
    <row r="685" hidden="1">
      <c r="A685" s="149">
        <v>44953.0</v>
      </c>
      <c r="B685" s="150" t="s">
        <v>1629</v>
      </c>
      <c r="C685" s="150" t="s">
        <v>1625</v>
      </c>
      <c r="D685" s="150" t="s">
        <v>819</v>
      </c>
      <c r="E685" s="150">
        <v>265.18</v>
      </c>
      <c r="F685" s="150" t="s">
        <v>130</v>
      </c>
      <c r="G685" s="150" t="s">
        <v>819</v>
      </c>
      <c r="H685" s="151">
        <f t="shared" si="3"/>
        <v>1782.6</v>
      </c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</row>
    <row r="686" hidden="1">
      <c r="A686" s="149">
        <v>44953.0</v>
      </c>
      <c r="B686" s="150" t="s">
        <v>241</v>
      </c>
      <c r="C686" s="150" t="s">
        <v>9</v>
      </c>
      <c r="D686" s="150" t="s">
        <v>28</v>
      </c>
      <c r="E686" s="150">
        <v>-13.2</v>
      </c>
      <c r="F686" s="150" t="s">
        <v>130</v>
      </c>
      <c r="G686" s="150" t="s">
        <v>1720</v>
      </c>
      <c r="H686" s="151">
        <f t="shared" si="3"/>
        <v>1769.4</v>
      </c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</row>
    <row r="687" hidden="1">
      <c r="A687" s="149">
        <v>44953.0</v>
      </c>
      <c r="B687" s="150" t="s">
        <v>1940</v>
      </c>
      <c r="C687" s="150" t="s">
        <v>1594</v>
      </c>
      <c r="D687" s="150" t="s">
        <v>1595</v>
      </c>
      <c r="E687" s="150">
        <v>400.0</v>
      </c>
      <c r="F687" s="150" t="s">
        <v>130</v>
      </c>
      <c r="G687" s="150" t="s">
        <v>1720</v>
      </c>
      <c r="H687" s="151">
        <f t="shared" si="3"/>
        <v>2169.4</v>
      </c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</row>
    <row r="688" hidden="1">
      <c r="A688" s="149">
        <v>44954.0</v>
      </c>
      <c r="B688" s="150" t="s">
        <v>1941</v>
      </c>
      <c r="C688" s="150" t="s">
        <v>40</v>
      </c>
      <c r="D688" s="150" t="s">
        <v>41</v>
      </c>
      <c r="E688" s="150">
        <v>-131.45</v>
      </c>
      <c r="F688" s="150" t="s">
        <v>130</v>
      </c>
      <c r="G688" s="150" t="s">
        <v>1720</v>
      </c>
      <c r="H688" s="151">
        <f t="shared" si="3"/>
        <v>2037.95</v>
      </c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</row>
    <row r="689" hidden="1">
      <c r="A689" s="149">
        <v>44954.0</v>
      </c>
      <c r="B689" s="150" t="s">
        <v>1942</v>
      </c>
      <c r="C689" s="150" t="s">
        <v>462</v>
      </c>
      <c r="D689" s="150" t="s">
        <v>28</v>
      </c>
      <c r="E689" s="150">
        <v>-7.0</v>
      </c>
      <c r="F689" s="150" t="s">
        <v>130</v>
      </c>
      <c r="G689" s="150" t="s">
        <v>1720</v>
      </c>
      <c r="H689" s="151">
        <f t="shared" si="3"/>
        <v>2030.95</v>
      </c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</row>
    <row r="690" hidden="1">
      <c r="A690" s="149">
        <v>44954.0</v>
      </c>
      <c r="B690" s="150" t="s">
        <v>1943</v>
      </c>
      <c r="C690" s="150" t="s">
        <v>1638</v>
      </c>
      <c r="D690" s="150" t="s">
        <v>1720</v>
      </c>
      <c r="E690" s="150">
        <v>1.31</v>
      </c>
      <c r="F690" s="150" t="s">
        <v>130</v>
      </c>
      <c r="G690" s="150" t="s">
        <v>1720</v>
      </c>
      <c r="H690" s="151">
        <f t="shared" si="3"/>
        <v>2032.26</v>
      </c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</row>
    <row r="691" hidden="1">
      <c r="A691" s="149">
        <v>44954.0</v>
      </c>
      <c r="B691" s="150" t="s">
        <v>1944</v>
      </c>
      <c r="C691" s="150" t="s">
        <v>1638</v>
      </c>
      <c r="D691" s="150" t="s">
        <v>1714</v>
      </c>
      <c r="E691" s="150">
        <v>0.8</v>
      </c>
      <c r="F691" s="150" t="s">
        <v>130</v>
      </c>
      <c r="G691" s="150" t="s">
        <v>1714</v>
      </c>
      <c r="H691" s="151">
        <f t="shared" si="3"/>
        <v>2033.06</v>
      </c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</row>
    <row r="692" hidden="1">
      <c r="A692" s="149">
        <v>44956.0</v>
      </c>
      <c r="B692" s="150" t="s">
        <v>1945</v>
      </c>
      <c r="C692" s="150" t="s">
        <v>73</v>
      </c>
      <c r="D692" s="150" t="s">
        <v>778</v>
      </c>
      <c r="E692" s="150">
        <v>38.0</v>
      </c>
      <c r="F692" s="150" t="s">
        <v>130</v>
      </c>
      <c r="G692" s="150" t="s">
        <v>1645</v>
      </c>
      <c r="H692" s="151">
        <f t="shared" si="3"/>
        <v>2071.06</v>
      </c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</row>
    <row r="693" hidden="1">
      <c r="A693" s="149">
        <v>44960.0</v>
      </c>
      <c r="B693" s="150" t="s">
        <v>1946</v>
      </c>
      <c r="C693" s="150" t="s">
        <v>73</v>
      </c>
      <c r="D693" s="150" t="s">
        <v>1947</v>
      </c>
      <c r="E693" s="150">
        <v>60.0</v>
      </c>
      <c r="F693" s="150" t="s">
        <v>130</v>
      </c>
      <c r="G693" s="150" t="s">
        <v>1720</v>
      </c>
      <c r="H693" s="151">
        <f t="shared" si="3"/>
        <v>2131.06</v>
      </c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</row>
    <row r="694" hidden="1">
      <c r="A694" s="149">
        <v>44985.0</v>
      </c>
      <c r="B694" s="150" t="s">
        <v>1637</v>
      </c>
      <c r="C694" s="150" t="s">
        <v>1625</v>
      </c>
      <c r="D694" s="150" t="s">
        <v>1720</v>
      </c>
      <c r="E694" s="150">
        <v>29.51</v>
      </c>
      <c r="F694" s="150" t="s">
        <v>143</v>
      </c>
      <c r="G694" s="150" t="s">
        <v>1720</v>
      </c>
      <c r="H694" s="151">
        <f t="shared" si="3"/>
        <v>2160.57</v>
      </c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</row>
    <row r="695" hidden="1">
      <c r="A695" s="149">
        <v>44964.0</v>
      </c>
      <c r="B695" s="150" t="s">
        <v>1666</v>
      </c>
      <c r="C695" s="150" t="s">
        <v>1575</v>
      </c>
      <c r="D695" s="150" t="s">
        <v>1576</v>
      </c>
      <c r="E695" s="150">
        <v>1849.53</v>
      </c>
      <c r="F695" s="150" t="s">
        <v>143</v>
      </c>
      <c r="G695" s="150" t="s">
        <v>819</v>
      </c>
      <c r="H695" s="151">
        <f t="shared" si="3"/>
        <v>4010.1</v>
      </c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</row>
    <row r="696" hidden="1">
      <c r="A696" s="149">
        <v>44964.0</v>
      </c>
      <c r="B696" s="88" t="s">
        <v>1836</v>
      </c>
      <c r="C696" s="150" t="s">
        <v>1575</v>
      </c>
      <c r="D696" s="150" t="s">
        <v>1576</v>
      </c>
      <c r="E696" s="88">
        <v>200.0</v>
      </c>
      <c r="F696" s="150" t="s">
        <v>143</v>
      </c>
      <c r="G696" s="150" t="s">
        <v>819</v>
      </c>
      <c r="H696" s="151">
        <f t="shared" si="3"/>
        <v>4210.1</v>
      </c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</row>
    <row r="697" hidden="1">
      <c r="A697" s="149">
        <v>44964.0</v>
      </c>
      <c r="B697" s="88" t="s">
        <v>1909</v>
      </c>
      <c r="C697" s="150" t="s">
        <v>1575</v>
      </c>
      <c r="D697" s="150" t="s">
        <v>1576</v>
      </c>
      <c r="E697" s="88">
        <v>100.0</v>
      </c>
      <c r="F697" s="150" t="s">
        <v>143</v>
      </c>
      <c r="G697" s="150" t="s">
        <v>819</v>
      </c>
      <c r="H697" s="151">
        <f t="shared" si="3"/>
        <v>4310.1</v>
      </c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</row>
    <row r="698" hidden="1">
      <c r="A698" s="149">
        <v>44965.0</v>
      </c>
      <c r="B698" s="88" t="s">
        <v>1948</v>
      </c>
      <c r="C698" s="150" t="s">
        <v>50</v>
      </c>
      <c r="D698" s="150" t="s">
        <v>10</v>
      </c>
      <c r="E698" s="150">
        <v>-100.0</v>
      </c>
      <c r="F698" s="150" t="s">
        <v>143</v>
      </c>
      <c r="G698" s="150" t="s">
        <v>1720</v>
      </c>
      <c r="H698" s="151">
        <f t="shared" si="3"/>
        <v>4210.1</v>
      </c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</row>
    <row r="699" hidden="1">
      <c r="A699" s="149">
        <v>44965.0</v>
      </c>
      <c r="B699" s="150" t="s">
        <v>1949</v>
      </c>
      <c r="C699" s="150" t="s">
        <v>1594</v>
      </c>
      <c r="D699" s="150" t="s">
        <v>243</v>
      </c>
      <c r="E699" s="150">
        <v>33.0</v>
      </c>
      <c r="F699" s="164" t="s">
        <v>143</v>
      </c>
      <c r="G699" s="88" t="s">
        <v>1720</v>
      </c>
      <c r="H699" s="151">
        <f t="shared" si="3"/>
        <v>4243.1</v>
      </c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</row>
    <row r="700" hidden="1">
      <c r="A700" s="149">
        <v>44965.0</v>
      </c>
      <c r="B700" s="88" t="s">
        <v>1950</v>
      </c>
      <c r="C700" s="150" t="s">
        <v>73</v>
      </c>
      <c r="D700" s="150" t="s">
        <v>243</v>
      </c>
      <c r="E700" s="150">
        <v>-33.0</v>
      </c>
      <c r="F700" s="164" t="s">
        <v>143</v>
      </c>
      <c r="G700" s="150" t="s">
        <v>1720</v>
      </c>
      <c r="H700" s="151">
        <f t="shared" si="3"/>
        <v>4210.1</v>
      </c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</row>
    <row r="701" hidden="1">
      <c r="A701" s="149">
        <v>44965.0</v>
      </c>
      <c r="B701" s="88" t="s">
        <v>1951</v>
      </c>
      <c r="C701" s="150" t="s">
        <v>76</v>
      </c>
      <c r="D701" s="150" t="s">
        <v>10</v>
      </c>
      <c r="E701" s="150">
        <v>-14.9</v>
      </c>
      <c r="F701" s="164" t="s">
        <v>143</v>
      </c>
      <c r="G701" s="150" t="s">
        <v>1720</v>
      </c>
      <c r="H701" s="151">
        <f t="shared" si="3"/>
        <v>4195.2</v>
      </c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</row>
    <row r="702" hidden="1">
      <c r="A702" s="149">
        <v>44965.0</v>
      </c>
      <c r="B702" s="88" t="s">
        <v>1952</v>
      </c>
      <c r="C702" s="150" t="s">
        <v>76</v>
      </c>
      <c r="D702" s="150" t="s">
        <v>10</v>
      </c>
      <c r="E702" s="150">
        <v>-20.0</v>
      </c>
      <c r="F702" s="164" t="s">
        <v>143</v>
      </c>
      <c r="G702" s="150" t="s">
        <v>1720</v>
      </c>
      <c r="H702" s="151">
        <f t="shared" si="3"/>
        <v>4175.2</v>
      </c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</row>
    <row r="703" hidden="1">
      <c r="A703" s="149">
        <v>44965.0</v>
      </c>
      <c r="B703" s="150" t="s">
        <v>1953</v>
      </c>
      <c r="C703" s="150" t="s">
        <v>73</v>
      </c>
      <c r="D703" s="150" t="s">
        <v>26</v>
      </c>
      <c r="E703" s="150">
        <v>243.39</v>
      </c>
      <c r="F703" s="164" t="s">
        <v>143</v>
      </c>
      <c r="G703" s="150" t="s">
        <v>1720</v>
      </c>
      <c r="H703" s="151">
        <f t="shared" si="3"/>
        <v>4418.59</v>
      </c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</row>
    <row r="704" hidden="1">
      <c r="A704" s="149">
        <v>44965.0</v>
      </c>
      <c r="B704" s="150" t="s">
        <v>7</v>
      </c>
      <c r="C704" s="150" t="s">
        <v>73</v>
      </c>
      <c r="D704" s="150" t="s">
        <v>26</v>
      </c>
      <c r="E704" s="162">
        <v>666.5700000000002</v>
      </c>
      <c r="F704" s="164" t="s">
        <v>143</v>
      </c>
      <c r="G704" s="150" t="s">
        <v>1720</v>
      </c>
      <c r="H704" s="151">
        <f t="shared" si="3"/>
        <v>5085.16</v>
      </c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</row>
    <row r="705" hidden="1">
      <c r="A705" s="149">
        <v>44965.0</v>
      </c>
      <c r="B705" s="150" t="s">
        <v>1667</v>
      </c>
      <c r="C705" s="150" t="s">
        <v>73</v>
      </c>
      <c r="D705" s="150" t="s">
        <v>26</v>
      </c>
      <c r="E705" s="162">
        <v>99.99</v>
      </c>
      <c r="F705" s="164" t="s">
        <v>143</v>
      </c>
      <c r="G705" s="150" t="s">
        <v>1720</v>
      </c>
      <c r="H705" s="151">
        <f t="shared" si="3"/>
        <v>5185.15</v>
      </c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</row>
    <row r="706" hidden="1">
      <c r="A706" s="149">
        <v>44966.0</v>
      </c>
      <c r="B706" s="150" t="s">
        <v>1629</v>
      </c>
      <c r="C706" s="150" t="s">
        <v>1625</v>
      </c>
      <c r="D706" s="150" t="s">
        <v>819</v>
      </c>
      <c r="E706" s="162">
        <v>-120.0</v>
      </c>
      <c r="F706" s="164" t="s">
        <v>143</v>
      </c>
      <c r="G706" s="150" t="s">
        <v>1720</v>
      </c>
      <c r="H706" s="151">
        <f t="shared" si="3"/>
        <v>5065.15</v>
      </c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</row>
    <row r="707" hidden="1">
      <c r="A707" s="149">
        <v>44966.0</v>
      </c>
      <c r="B707" s="150" t="s">
        <v>15</v>
      </c>
      <c r="C707" s="150" t="s">
        <v>16</v>
      </c>
      <c r="D707" s="150" t="s">
        <v>1667</v>
      </c>
      <c r="E707" s="150">
        <v>-1315.07</v>
      </c>
      <c r="F707" s="150" t="s">
        <v>143</v>
      </c>
      <c r="G707" s="150" t="s">
        <v>1645</v>
      </c>
      <c r="H707" s="151">
        <f t="shared" si="3"/>
        <v>3750.08</v>
      </c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</row>
    <row r="708" hidden="1">
      <c r="A708" s="149">
        <v>44967.0</v>
      </c>
      <c r="B708" s="150" t="s">
        <v>15</v>
      </c>
      <c r="C708" s="150" t="s">
        <v>16</v>
      </c>
      <c r="D708" s="150" t="s">
        <v>7</v>
      </c>
      <c r="E708" s="150">
        <v>-1154.06</v>
      </c>
      <c r="F708" s="150" t="s">
        <v>143</v>
      </c>
      <c r="G708" s="150" t="s">
        <v>7</v>
      </c>
      <c r="H708" s="151">
        <f t="shared" si="3"/>
        <v>2596.02</v>
      </c>
      <c r="I708" s="20"/>
      <c r="J708" s="20"/>
      <c r="K708" s="19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</row>
    <row r="709" hidden="1">
      <c r="A709" s="149">
        <v>44967.0</v>
      </c>
      <c r="B709" s="150" t="s">
        <v>15</v>
      </c>
      <c r="C709" s="150" t="s">
        <v>16</v>
      </c>
      <c r="D709" s="150" t="s">
        <v>1925</v>
      </c>
      <c r="E709" s="150">
        <v>-54.01</v>
      </c>
      <c r="F709" s="150" t="s">
        <v>143</v>
      </c>
      <c r="G709" s="150" t="s">
        <v>1925</v>
      </c>
      <c r="H709" s="151">
        <f t="shared" si="3"/>
        <v>2542.01</v>
      </c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</row>
    <row r="710" hidden="1">
      <c r="A710" s="149">
        <v>44967.0</v>
      </c>
      <c r="B710" s="150" t="s">
        <v>1954</v>
      </c>
      <c r="C710" s="150" t="s">
        <v>1638</v>
      </c>
      <c r="D710" s="150" t="s">
        <v>1720</v>
      </c>
      <c r="E710" s="150">
        <v>0.54</v>
      </c>
      <c r="F710" s="150" t="s">
        <v>143</v>
      </c>
      <c r="G710" s="150" t="s">
        <v>1720</v>
      </c>
      <c r="H710" s="151">
        <f t="shared" si="3"/>
        <v>2542.55</v>
      </c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</row>
    <row r="711" hidden="1">
      <c r="A711" s="149">
        <v>44967.0</v>
      </c>
      <c r="B711" s="150" t="s">
        <v>1955</v>
      </c>
      <c r="C711" s="150" t="s">
        <v>1594</v>
      </c>
      <c r="D711" s="150" t="s">
        <v>243</v>
      </c>
      <c r="E711" s="150">
        <v>100.0</v>
      </c>
      <c r="F711" s="150" t="s">
        <v>143</v>
      </c>
      <c r="G711" s="150" t="s">
        <v>1720</v>
      </c>
      <c r="H711" s="151">
        <f t="shared" si="3"/>
        <v>2642.55</v>
      </c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</row>
    <row r="712" hidden="1">
      <c r="A712" s="149">
        <v>44967.0</v>
      </c>
      <c r="B712" s="88" t="s">
        <v>1956</v>
      </c>
      <c r="C712" s="150" t="s">
        <v>73</v>
      </c>
      <c r="D712" s="150" t="s">
        <v>778</v>
      </c>
      <c r="E712" s="150">
        <v>-366.06</v>
      </c>
      <c r="F712" s="164" t="s">
        <v>143</v>
      </c>
      <c r="G712" s="150" t="s">
        <v>1720</v>
      </c>
      <c r="H712" s="151">
        <f t="shared" si="3"/>
        <v>2276.49</v>
      </c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</row>
    <row r="713" hidden="1">
      <c r="A713" s="149">
        <v>44967.0</v>
      </c>
      <c r="B713" s="150" t="s">
        <v>1954</v>
      </c>
      <c r="C713" s="150" t="s">
        <v>1638</v>
      </c>
      <c r="D713" s="150" t="s">
        <v>1720</v>
      </c>
      <c r="E713" s="150">
        <v>3.66</v>
      </c>
      <c r="F713" s="150" t="s">
        <v>143</v>
      </c>
      <c r="G713" s="150" t="s">
        <v>1720</v>
      </c>
      <c r="H713" s="151">
        <f t="shared" si="3"/>
        <v>2280.15</v>
      </c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</row>
    <row r="714" hidden="1">
      <c r="A714" s="149">
        <v>44970.0</v>
      </c>
      <c r="B714" s="88" t="s">
        <v>1957</v>
      </c>
      <c r="C714" s="150" t="s">
        <v>73</v>
      </c>
      <c r="D714" s="150" t="s">
        <v>778</v>
      </c>
      <c r="E714" s="150">
        <v>170.0</v>
      </c>
      <c r="F714" s="164" t="s">
        <v>143</v>
      </c>
      <c r="G714" s="150" t="s">
        <v>1720</v>
      </c>
      <c r="H714" s="151">
        <f t="shared" si="3"/>
        <v>2450.15</v>
      </c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</row>
    <row r="715" hidden="1">
      <c r="A715" s="149">
        <v>44971.0</v>
      </c>
      <c r="B715" s="88" t="s">
        <v>1958</v>
      </c>
      <c r="C715" s="150" t="s">
        <v>78</v>
      </c>
      <c r="D715" s="150" t="s">
        <v>28</v>
      </c>
      <c r="E715" s="150">
        <v>-50.0</v>
      </c>
      <c r="F715" s="164" t="s">
        <v>143</v>
      </c>
      <c r="G715" s="150" t="s">
        <v>1720</v>
      </c>
      <c r="H715" s="151">
        <f t="shared" si="3"/>
        <v>2400.15</v>
      </c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</row>
    <row r="716" hidden="1">
      <c r="A716" s="149">
        <v>44972.0</v>
      </c>
      <c r="B716" s="150" t="s">
        <v>15</v>
      </c>
      <c r="C716" s="150" t="s">
        <v>16</v>
      </c>
      <c r="D716" s="150" t="s">
        <v>819</v>
      </c>
      <c r="E716" s="150">
        <v>-54.75</v>
      </c>
      <c r="F716" s="150" t="s">
        <v>143</v>
      </c>
      <c r="G716" s="150" t="s">
        <v>819</v>
      </c>
      <c r="H716" s="151">
        <f t="shared" si="3"/>
        <v>2345.4</v>
      </c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</row>
    <row r="717" hidden="1">
      <c r="A717" s="149">
        <v>44973.0</v>
      </c>
      <c r="B717" s="150" t="s">
        <v>1959</v>
      </c>
      <c r="C717" s="150" t="s">
        <v>462</v>
      </c>
      <c r="D717" s="150" t="s">
        <v>28</v>
      </c>
      <c r="E717" s="150">
        <v>-10.0</v>
      </c>
      <c r="F717" s="150" t="s">
        <v>143</v>
      </c>
      <c r="G717" s="150" t="s">
        <v>1720</v>
      </c>
      <c r="H717" s="151">
        <f t="shared" si="3"/>
        <v>2335.4</v>
      </c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</row>
    <row r="718" hidden="1">
      <c r="A718" s="149">
        <v>44973.0</v>
      </c>
      <c r="B718" s="150" t="s">
        <v>1960</v>
      </c>
      <c r="C718" s="150" t="s">
        <v>73</v>
      </c>
      <c r="D718" s="150" t="s">
        <v>1701</v>
      </c>
      <c r="E718" s="150">
        <v>-4.0</v>
      </c>
      <c r="F718" s="150" t="s">
        <v>143</v>
      </c>
      <c r="G718" s="150" t="s">
        <v>1720</v>
      </c>
      <c r="H718" s="151">
        <f t="shared" si="3"/>
        <v>2331.4</v>
      </c>
      <c r="I718" s="20"/>
      <c r="J718" s="19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</row>
    <row r="719" hidden="1">
      <c r="A719" s="149">
        <v>44974.0</v>
      </c>
      <c r="B719" s="150" t="s">
        <v>1961</v>
      </c>
      <c r="C719" s="150" t="s">
        <v>50</v>
      </c>
      <c r="D719" s="150" t="s">
        <v>26</v>
      </c>
      <c r="E719" s="150">
        <v>10.0</v>
      </c>
      <c r="F719" s="150" t="s">
        <v>143</v>
      </c>
      <c r="G719" s="150" t="s">
        <v>1720</v>
      </c>
      <c r="H719" s="151">
        <f t="shared" si="3"/>
        <v>2341.4</v>
      </c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</row>
    <row r="720" hidden="1">
      <c r="A720" s="149">
        <v>44975.0</v>
      </c>
      <c r="B720" s="150" t="s">
        <v>1962</v>
      </c>
      <c r="C720" s="150" t="s">
        <v>9</v>
      </c>
      <c r="D720" s="150" t="s">
        <v>28</v>
      </c>
      <c r="E720" s="150">
        <v>-6.3</v>
      </c>
      <c r="F720" s="150" t="s">
        <v>143</v>
      </c>
      <c r="G720" s="150" t="s">
        <v>1720</v>
      </c>
      <c r="H720" s="151">
        <f t="shared" si="3"/>
        <v>2335.1</v>
      </c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</row>
    <row r="721" hidden="1">
      <c r="A721" s="149">
        <v>44975.0</v>
      </c>
      <c r="B721" s="150" t="s">
        <v>1963</v>
      </c>
      <c r="C721" s="150" t="s">
        <v>73</v>
      </c>
      <c r="D721" s="150" t="s">
        <v>1681</v>
      </c>
      <c r="E721" s="150">
        <v>-6.0</v>
      </c>
      <c r="F721" s="150" t="s">
        <v>143</v>
      </c>
      <c r="G721" s="150" t="s">
        <v>1720</v>
      </c>
      <c r="H721" s="151">
        <f t="shared" si="3"/>
        <v>2329.1</v>
      </c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</row>
    <row r="722" hidden="1">
      <c r="A722" s="149">
        <v>44981.0</v>
      </c>
      <c r="B722" s="150" t="s">
        <v>1959</v>
      </c>
      <c r="C722" s="150" t="s">
        <v>462</v>
      </c>
      <c r="D722" s="150" t="s">
        <v>28</v>
      </c>
      <c r="E722" s="150">
        <v>-3.0</v>
      </c>
      <c r="F722" s="150" t="s">
        <v>143</v>
      </c>
      <c r="G722" s="150" t="s">
        <v>1720</v>
      </c>
      <c r="H722" s="151">
        <f t="shared" si="3"/>
        <v>2326.1</v>
      </c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</row>
    <row r="723" hidden="1">
      <c r="A723" s="149">
        <v>44981.0</v>
      </c>
      <c r="B723" s="150" t="s">
        <v>1935</v>
      </c>
      <c r="C723" s="154" t="s">
        <v>73</v>
      </c>
      <c r="D723" s="154" t="s">
        <v>127</v>
      </c>
      <c r="E723" s="150">
        <v>-10.0</v>
      </c>
      <c r="F723" s="150" t="s">
        <v>143</v>
      </c>
      <c r="G723" s="150" t="s">
        <v>1720</v>
      </c>
      <c r="H723" s="151">
        <f t="shared" si="3"/>
        <v>2316.1</v>
      </c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</row>
    <row r="724" hidden="1">
      <c r="A724" s="149">
        <v>44982.0</v>
      </c>
      <c r="B724" s="150" t="s">
        <v>1964</v>
      </c>
      <c r="C724" s="150" t="s">
        <v>40</v>
      </c>
      <c r="D724" s="150" t="s">
        <v>41</v>
      </c>
      <c r="E724" s="150">
        <v>-99.77</v>
      </c>
      <c r="F724" s="150" t="s">
        <v>143</v>
      </c>
      <c r="G724" s="150" t="s">
        <v>1645</v>
      </c>
      <c r="H724" s="151">
        <f t="shared" si="3"/>
        <v>2216.33</v>
      </c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</row>
    <row r="725" hidden="1">
      <c r="A725" s="149">
        <v>44985.0</v>
      </c>
      <c r="B725" s="150" t="s">
        <v>1965</v>
      </c>
      <c r="C725" s="150" t="s">
        <v>40</v>
      </c>
      <c r="D725" s="150" t="s">
        <v>41</v>
      </c>
      <c r="E725" s="150">
        <v>-118.96</v>
      </c>
      <c r="F725" s="150" t="s">
        <v>143</v>
      </c>
      <c r="G725" s="150" t="s">
        <v>1720</v>
      </c>
      <c r="H725" s="151">
        <f t="shared" si="3"/>
        <v>2097.37</v>
      </c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</row>
    <row r="726" hidden="1">
      <c r="A726" s="149">
        <v>44985.0</v>
      </c>
      <c r="B726" s="150" t="s">
        <v>1966</v>
      </c>
      <c r="C726" s="150" t="s">
        <v>1638</v>
      </c>
      <c r="D726" s="150" t="s">
        <v>1714</v>
      </c>
      <c r="E726" s="150">
        <v>1.0</v>
      </c>
      <c r="F726" s="150" t="s">
        <v>143</v>
      </c>
      <c r="G726" s="150" t="s">
        <v>1720</v>
      </c>
      <c r="H726" s="151">
        <f t="shared" si="3"/>
        <v>2098.37</v>
      </c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</row>
    <row r="727" hidden="1">
      <c r="A727" s="149">
        <v>44986.0</v>
      </c>
      <c r="B727" s="150" t="s">
        <v>1959</v>
      </c>
      <c r="C727" s="150" t="s">
        <v>462</v>
      </c>
      <c r="D727" s="150" t="s">
        <v>28</v>
      </c>
      <c r="E727" s="150">
        <v>-3.0</v>
      </c>
      <c r="F727" s="150" t="s">
        <v>143</v>
      </c>
      <c r="G727" s="150" t="s">
        <v>1720</v>
      </c>
      <c r="H727" s="151">
        <f t="shared" si="3"/>
        <v>2095.37</v>
      </c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</row>
    <row r="728" hidden="1">
      <c r="A728" s="149">
        <v>44988.0</v>
      </c>
      <c r="B728" s="150" t="s">
        <v>1967</v>
      </c>
      <c r="C728" s="150" t="s">
        <v>73</v>
      </c>
      <c r="D728" s="150" t="s">
        <v>26</v>
      </c>
      <c r="E728" s="150">
        <v>-80.0</v>
      </c>
      <c r="F728" s="150" t="s">
        <v>143</v>
      </c>
      <c r="G728" s="150" t="s">
        <v>1720</v>
      </c>
      <c r="H728" s="151">
        <f t="shared" si="3"/>
        <v>2015.37</v>
      </c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</row>
    <row r="729" hidden="1">
      <c r="A729" s="149">
        <v>44989.0</v>
      </c>
      <c r="B729" s="150" t="s">
        <v>1968</v>
      </c>
      <c r="C729" s="150" t="s">
        <v>1638</v>
      </c>
      <c r="D729" s="150" t="s">
        <v>1720</v>
      </c>
      <c r="E729" s="150">
        <v>2.5</v>
      </c>
      <c r="F729" s="150" t="s">
        <v>143</v>
      </c>
      <c r="G729" s="150" t="s">
        <v>1720</v>
      </c>
      <c r="H729" s="151">
        <f t="shared" si="3"/>
        <v>2017.87</v>
      </c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0"/>
    </row>
    <row r="730" hidden="1">
      <c r="A730" s="149">
        <v>44990.0</v>
      </c>
      <c r="B730" s="150" t="s">
        <v>1959</v>
      </c>
      <c r="C730" s="150" t="s">
        <v>462</v>
      </c>
      <c r="D730" s="150" t="s">
        <v>28</v>
      </c>
      <c r="E730" s="150">
        <v>-12.71</v>
      </c>
      <c r="F730" s="150" t="s">
        <v>143</v>
      </c>
      <c r="G730" s="150" t="s">
        <v>1720</v>
      </c>
      <c r="H730" s="151">
        <f t="shared" si="3"/>
        <v>2005.16</v>
      </c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</row>
    <row r="731" hidden="1">
      <c r="A731" s="149">
        <v>44990.0</v>
      </c>
      <c r="B731" s="150" t="s">
        <v>1959</v>
      </c>
      <c r="C731" s="150" t="s">
        <v>462</v>
      </c>
      <c r="D731" s="150" t="s">
        <v>28</v>
      </c>
      <c r="E731" s="150">
        <v>-2.29</v>
      </c>
      <c r="F731" s="150" t="s">
        <v>143</v>
      </c>
      <c r="G731" s="150" t="s">
        <v>1720</v>
      </c>
      <c r="H731" s="151">
        <f t="shared" si="3"/>
        <v>2002.87</v>
      </c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</row>
    <row r="732" hidden="1">
      <c r="A732" s="149">
        <v>44990.0</v>
      </c>
      <c r="B732" s="150" t="s">
        <v>1629</v>
      </c>
      <c r="C732" s="150" t="s">
        <v>1625</v>
      </c>
      <c r="D732" s="150" t="s">
        <v>819</v>
      </c>
      <c r="E732" s="150">
        <v>121.24</v>
      </c>
      <c r="F732" s="150" t="s">
        <v>143</v>
      </c>
      <c r="G732" s="150" t="s">
        <v>1720</v>
      </c>
      <c r="H732" s="151">
        <f t="shared" si="3"/>
        <v>2124.11</v>
      </c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</row>
    <row r="733" hidden="1">
      <c r="A733" s="149">
        <v>44991.0</v>
      </c>
      <c r="B733" s="150" t="s">
        <v>1969</v>
      </c>
      <c r="C733" s="150" t="s">
        <v>73</v>
      </c>
      <c r="D733" s="150" t="s">
        <v>778</v>
      </c>
      <c r="E733" s="150">
        <v>38.0</v>
      </c>
      <c r="F733" s="150" t="s">
        <v>143</v>
      </c>
      <c r="G733" s="150" t="s">
        <v>1645</v>
      </c>
      <c r="H733" s="151">
        <f t="shared" si="3"/>
        <v>2162.11</v>
      </c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</row>
    <row r="734" hidden="1">
      <c r="A734" s="149">
        <v>44991.0</v>
      </c>
      <c r="B734" s="150" t="s">
        <v>1935</v>
      </c>
      <c r="C734" s="154" t="s">
        <v>73</v>
      </c>
      <c r="D734" s="154" t="s">
        <v>127</v>
      </c>
      <c r="E734" s="150">
        <v>10.0</v>
      </c>
      <c r="F734" s="150" t="s">
        <v>143</v>
      </c>
      <c r="G734" s="150" t="s">
        <v>1720</v>
      </c>
      <c r="H734" s="151">
        <f t="shared" si="3"/>
        <v>2172.11</v>
      </c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</row>
    <row r="735" hidden="1">
      <c r="A735" s="149">
        <v>45016.0</v>
      </c>
      <c r="B735" s="150" t="s">
        <v>1637</v>
      </c>
      <c r="C735" s="150" t="s">
        <v>1625</v>
      </c>
      <c r="D735" s="150" t="s">
        <v>1720</v>
      </c>
      <c r="E735" s="150">
        <v>40.84</v>
      </c>
      <c r="F735" s="150" t="s">
        <v>160</v>
      </c>
      <c r="G735" s="150" t="s">
        <v>1720</v>
      </c>
      <c r="H735" s="151">
        <f t="shared" si="3"/>
        <v>2212.95</v>
      </c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0"/>
    </row>
    <row r="736" hidden="1">
      <c r="A736" s="149">
        <v>44992.0</v>
      </c>
      <c r="B736" s="150" t="s">
        <v>1688</v>
      </c>
      <c r="C736" s="150" t="s">
        <v>1575</v>
      </c>
      <c r="D736" s="150" t="s">
        <v>1576</v>
      </c>
      <c r="E736" s="150">
        <v>1739.93</v>
      </c>
      <c r="F736" s="150" t="s">
        <v>160</v>
      </c>
      <c r="G736" s="150" t="s">
        <v>819</v>
      </c>
      <c r="H736" s="151">
        <f t="shared" si="3"/>
        <v>3952.88</v>
      </c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</row>
    <row r="737" hidden="1">
      <c r="A737" s="149">
        <v>44992.0</v>
      </c>
      <c r="B737" s="150" t="s">
        <v>7</v>
      </c>
      <c r="C737" s="150" t="s">
        <v>73</v>
      </c>
      <c r="D737" s="150" t="s">
        <v>26</v>
      </c>
      <c r="E737" s="150">
        <v>800.0</v>
      </c>
      <c r="F737" s="150" t="s">
        <v>160</v>
      </c>
      <c r="G737" s="88" t="s">
        <v>1720</v>
      </c>
      <c r="H737" s="151">
        <f t="shared" si="3"/>
        <v>4752.88</v>
      </c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0"/>
    </row>
    <row r="738" hidden="1">
      <c r="A738" s="149">
        <v>44992.0</v>
      </c>
      <c r="B738" s="150" t="s">
        <v>1949</v>
      </c>
      <c r="C738" s="150" t="s">
        <v>1594</v>
      </c>
      <c r="D738" s="150" t="s">
        <v>243</v>
      </c>
      <c r="E738" s="150">
        <v>33.0</v>
      </c>
      <c r="F738" s="150" t="s">
        <v>160</v>
      </c>
      <c r="G738" s="88" t="s">
        <v>1720</v>
      </c>
      <c r="H738" s="151">
        <f t="shared" si="3"/>
        <v>4785.88</v>
      </c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</row>
    <row r="739" hidden="1">
      <c r="A739" s="149">
        <v>44992.0</v>
      </c>
      <c r="B739" s="88" t="s">
        <v>1970</v>
      </c>
      <c r="C739" s="150" t="s">
        <v>73</v>
      </c>
      <c r="D739" s="150" t="s">
        <v>243</v>
      </c>
      <c r="E739" s="150">
        <v>-33.0</v>
      </c>
      <c r="F739" s="150" t="s">
        <v>160</v>
      </c>
      <c r="G739" s="150" t="s">
        <v>1720</v>
      </c>
      <c r="H739" s="151">
        <f t="shared" si="3"/>
        <v>4752.88</v>
      </c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0"/>
    </row>
    <row r="740" hidden="1">
      <c r="A740" s="149">
        <v>44992.0</v>
      </c>
      <c r="B740" s="88" t="s">
        <v>1920</v>
      </c>
      <c r="C740" s="150" t="s">
        <v>13</v>
      </c>
      <c r="D740" s="150" t="s">
        <v>10</v>
      </c>
      <c r="E740" s="150">
        <v>-41.0</v>
      </c>
      <c r="F740" s="150" t="s">
        <v>160</v>
      </c>
      <c r="G740" s="150" t="s">
        <v>1720</v>
      </c>
      <c r="H740" s="151">
        <f t="shared" si="3"/>
        <v>4711.88</v>
      </c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</row>
    <row r="741" hidden="1">
      <c r="A741" s="149">
        <v>44992.0</v>
      </c>
      <c r="B741" s="88" t="s">
        <v>1971</v>
      </c>
      <c r="C741" s="150" t="s">
        <v>13</v>
      </c>
      <c r="D741" s="150" t="s">
        <v>10</v>
      </c>
      <c r="E741" s="150">
        <v>-40.0</v>
      </c>
      <c r="F741" s="150" t="s">
        <v>160</v>
      </c>
      <c r="G741" s="150" t="s">
        <v>1720</v>
      </c>
      <c r="H741" s="151">
        <f t="shared" si="3"/>
        <v>4671.88</v>
      </c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0"/>
    </row>
    <row r="742" hidden="1">
      <c r="A742" s="149">
        <v>44993.0</v>
      </c>
      <c r="B742" s="88" t="s">
        <v>1972</v>
      </c>
      <c r="C742" s="150" t="s">
        <v>73</v>
      </c>
      <c r="D742" s="150" t="s">
        <v>26</v>
      </c>
      <c r="E742" s="150">
        <v>342.0</v>
      </c>
      <c r="F742" s="150" t="s">
        <v>160</v>
      </c>
      <c r="G742" s="150" t="s">
        <v>1720</v>
      </c>
      <c r="H742" s="151">
        <f t="shared" si="3"/>
        <v>5013.88</v>
      </c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</row>
    <row r="743" hidden="1">
      <c r="A743" s="149">
        <v>44993.0</v>
      </c>
      <c r="B743" s="88" t="s">
        <v>1973</v>
      </c>
      <c r="C743" s="154" t="s">
        <v>73</v>
      </c>
      <c r="D743" s="154" t="s">
        <v>127</v>
      </c>
      <c r="E743" s="150">
        <v>96.61</v>
      </c>
      <c r="F743" s="150" t="s">
        <v>160</v>
      </c>
      <c r="G743" s="150" t="s">
        <v>1720</v>
      </c>
      <c r="H743" s="151">
        <f t="shared" si="3"/>
        <v>5110.49</v>
      </c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0"/>
    </row>
    <row r="744" hidden="1">
      <c r="A744" s="149">
        <v>44993.0</v>
      </c>
      <c r="B744" s="88" t="s">
        <v>1974</v>
      </c>
      <c r="C744" s="150" t="s">
        <v>73</v>
      </c>
      <c r="D744" s="150" t="s">
        <v>26</v>
      </c>
      <c r="E744" s="150">
        <v>444.13</v>
      </c>
      <c r="F744" s="150" t="s">
        <v>160</v>
      </c>
      <c r="G744" s="150" t="s">
        <v>1720</v>
      </c>
      <c r="H744" s="151">
        <f t="shared" si="3"/>
        <v>5554.62</v>
      </c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</row>
    <row r="745" hidden="1">
      <c r="A745" s="149">
        <v>44994.0</v>
      </c>
      <c r="B745" s="150" t="s">
        <v>15</v>
      </c>
      <c r="C745" s="150" t="s">
        <v>16</v>
      </c>
      <c r="D745" s="150" t="s">
        <v>1667</v>
      </c>
      <c r="E745" s="150">
        <v>-1656.0</v>
      </c>
      <c r="F745" s="150" t="s">
        <v>160</v>
      </c>
      <c r="G745" s="150" t="s">
        <v>1645</v>
      </c>
      <c r="H745" s="151">
        <f t="shared" si="3"/>
        <v>3898.62</v>
      </c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0"/>
    </row>
    <row r="746" hidden="1">
      <c r="A746" s="149">
        <v>44994.0</v>
      </c>
      <c r="B746" s="150" t="s">
        <v>1960</v>
      </c>
      <c r="C746" s="150" t="s">
        <v>73</v>
      </c>
      <c r="D746" s="150" t="s">
        <v>1869</v>
      </c>
      <c r="E746" s="150">
        <v>-113.5</v>
      </c>
      <c r="F746" s="150" t="s">
        <v>160</v>
      </c>
      <c r="G746" s="150" t="s">
        <v>1720</v>
      </c>
      <c r="H746" s="151">
        <f t="shared" si="3"/>
        <v>3785.12</v>
      </c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</row>
    <row r="747" hidden="1">
      <c r="A747" s="149">
        <v>44995.0</v>
      </c>
      <c r="B747" s="150" t="s">
        <v>15</v>
      </c>
      <c r="C747" s="150" t="s">
        <v>16</v>
      </c>
      <c r="D747" s="150" t="s">
        <v>7</v>
      </c>
      <c r="E747" s="150">
        <v>-1059.9700000000003</v>
      </c>
      <c r="F747" s="150" t="s">
        <v>160</v>
      </c>
      <c r="G747" s="150" t="s">
        <v>7</v>
      </c>
      <c r="H747" s="151">
        <f t="shared" si="3"/>
        <v>2725.15</v>
      </c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0"/>
    </row>
    <row r="748" hidden="1">
      <c r="A748" s="149">
        <v>44995.0</v>
      </c>
      <c r="B748" s="150" t="s">
        <v>15</v>
      </c>
      <c r="C748" s="150" t="s">
        <v>16</v>
      </c>
      <c r="D748" s="150" t="s">
        <v>1925</v>
      </c>
      <c r="E748" s="150">
        <v>-54.01</v>
      </c>
      <c r="F748" s="150" t="s">
        <v>160</v>
      </c>
      <c r="G748" s="150" t="s">
        <v>1925</v>
      </c>
      <c r="H748" s="151">
        <f t="shared" si="3"/>
        <v>2671.14</v>
      </c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0"/>
    </row>
    <row r="749" hidden="1">
      <c r="A749" s="149">
        <v>44995.0</v>
      </c>
      <c r="B749" s="88" t="s">
        <v>1836</v>
      </c>
      <c r="C749" s="150" t="s">
        <v>1575</v>
      </c>
      <c r="D749" s="150" t="s">
        <v>1576</v>
      </c>
      <c r="E749" s="88">
        <v>200.0</v>
      </c>
      <c r="F749" s="150" t="s">
        <v>160</v>
      </c>
      <c r="G749" s="150" t="s">
        <v>819</v>
      </c>
      <c r="H749" s="151">
        <f t="shared" si="3"/>
        <v>2871.14</v>
      </c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0"/>
    </row>
    <row r="750" hidden="1">
      <c r="A750" s="149">
        <v>44995.0</v>
      </c>
      <c r="B750" s="88" t="s">
        <v>1909</v>
      </c>
      <c r="C750" s="150" t="s">
        <v>1575</v>
      </c>
      <c r="D750" s="150" t="s">
        <v>1576</v>
      </c>
      <c r="E750" s="88">
        <v>100.0</v>
      </c>
      <c r="F750" s="150" t="s">
        <v>160</v>
      </c>
      <c r="G750" s="150" t="s">
        <v>819</v>
      </c>
      <c r="H750" s="151">
        <f t="shared" si="3"/>
        <v>2971.14</v>
      </c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</row>
    <row r="751" hidden="1">
      <c r="A751" s="149">
        <v>44995.0</v>
      </c>
      <c r="B751" s="150" t="s">
        <v>1975</v>
      </c>
      <c r="C751" s="150" t="s">
        <v>1638</v>
      </c>
      <c r="D751" s="150" t="s">
        <v>1720</v>
      </c>
      <c r="E751" s="150">
        <v>0.54</v>
      </c>
      <c r="F751" s="150" t="s">
        <v>160</v>
      </c>
      <c r="G751" s="150" t="s">
        <v>1720</v>
      </c>
      <c r="H751" s="151">
        <f t="shared" si="3"/>
        <v>2971.68</v>
      </c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0"/>
    </row>
    <row r="752" hidden="1">
      <c r="A752" s="149">
        <v>44995.0</v>
      </c>
      <c r="B752" s="150" t="s">
        <v>1976</v>
      </c>
      <c r="C752" s="150" t="s">
        <v>73</v>
      </c>
      <c r="D752" s="150" t="s">
        <v>778</v>
      </c>
      <c r="E752" s="150">
        <v>-412.11</v>
      </c>
      <c r="F752" s="150" t="s">
        <v>160</v>
      </c>
      <c r="G752" s="150" t="s">
        <v>1720</v>
      </c>
      <c r="H752" s="151">
        <f t="shared" si="3"/>
        <v>2559.57</v>
      </c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0"/>
    </row>
    <row r="753" hidden="1">
      <c r="A753" s="149">
        <v>44995.0</v>
      </c>
      <c r="B753" s="150" t="s">
        <v>1977</v>
      </c>
      <c r="C753" s="150" t="s">
        <v>1638</v>
      </c>
      <c r="D753" s="150" t="s">
        <v>1720</v>
      </c>
      <c r="E753" s="150">
        <v>4.12</v>
      </c>
      <c r="F753" s="150" t="s">
        <v>160</v>
      </c>
      <c r="G753" s="150" t="s">
        <v>1720</v>
      </c>
      <c r="H753" s="151">
        <f t="shared" si="3"/>
        <v>2563.69</v>
      </c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20"/>
    </row>
    <row r="754" hidden="1">
      <c r="A754" s="149">
        <v>44995.0</v>
      </c>
      <c r="B754" s="150" t="s">
        <v>1978</v>
      </c>
      <c r="C754" s="150" t="s">
        <v>73</v>
      </c>
      <c r="D754" s="150" t="s">
        <v>1869</v>
      </c>
      <c r="E754" s="150">
        <v>113.5</v>
      </c>
      <c r="F754" s="150" t="s">
        <v>160</v>
      </c>
      <c r="G754" s="150" t="s">
        <v>1720</v>
      </c>
      <c r="H754" s="151">
        <f t="shared" si="3"/>
        <v>2677.19</v>
      </c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0"/>
    </row>
    <row r="755" hidden="1">
      <c r="A755" s="149">
        <v>44995.0</v>
      </c>
      <c r="B755" s="150" t="s">
        <v>1979</v>
      </c>
      <c r="C755" s="150" t="s">
        <v>73</v>
      </c>
      <c r="D755" s="150" t="s">
        <v>778</v>
      </c>
      <c r="E755" s="150">
        <v>430.0</v>
      </c>
      <c r="F755" s="150" t="s">
        <v>160</v>
      </c>
      <c r="G755" s="150" t="s">
        <v>1720</v>
      </c>
      <c r="H755" s="151">
        <f t="shared" si="3"/>
        <v>3107.19</v>
      </c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20"/>
    </row>
    <row r="756" hidden="1">
      <c r="A756" s="149">
        <v>44995.0</v>
      </c>
      <c r="B756" s="150" t="s">
        <v>1980</v>
      </c>
      <c r="C756" s="150" t="s">
        <v>13</v>
      </c>
      <c r="D756" s="150" t="s">
        <v>28</v>
      </c>
      <c r="E756" s="150">
        <v>-1.5</v>
      </c>
      <c r="F756" s="150" t="s">
        <v>160</v>
      </c>
      <c r="G756" s="150" t="s">
        <v>1720</v>
      </c>
      <c r="H756" s="151">
        <f t="shared" si="3"/>
        <v>3105.69</v>
      </c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0"/>
    </row>
    <row r="757" hidden="1">
      <c r="A757" s="149">
        <v>44996.0</v>
      </c>
      <c r="B757" s="150" t="s">
        <v>1960</v>
      </c>
      <c r="C757" s="150" t="s">
        <v>73</v>
      </c>
      <c r="D757" s="150" t="s">
        <v>1869</v>
      </c>
      <c r="E757" s="88">
        <v>-50.0</v>
      </c>
      <c r="F757" s="150" t="s">
        <v>160</v>
      </c>
      <c r="G757" s="150" t="s">
        <v>1720</v>
      </c>
      <c r="H757" s="151">
        <f t="shared" si="3"/>
        <v>3055.69</v>
      </c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20"/>
    </row>
    <row r="758" hidden="1">
      <c r="A758" s="149">
        <v>44996.0</v>
      </c>
      <c r="B758" s="150" t="s">
        <v>1981</v>
      </c>
      <c r="C758" s="150" t="s">
        <v>1638</v>
      </c>
      <c r="D758" s="150" t="s">
        <v>819</v>
      </c>
      <c r="E758" s="88">
        <v>8.75</v>
      </c>
      <c r="F758" s="150" t="s">
        <v>160</v>
      </c>
      <c r="G758" s="150" t="s">
        <v>819</v>
      </c>
      <c r="H758" s="151">
        <f t="shared" si="3"/>
        <v>3064.44</v>
      </c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0"/>
    </row>
    <row r="759" hidden="1">
      <c r="A759" s="149">
        <v>44996.0</v>
      </c>
      <c r="B759" s="150" t="s">
        <v>1981</v>
      </c>
      <c r="C759" s="150" t="s">
        <v>1638</v>
      </c>
      <c r="D759" s="150" t="s">
        <v>819</v>
      </c>
      <c r="E759" s="88">
        <v>2.12</v>
      </c>
      <c r="F759" s="150" t="s">
        <v>160</v>
      </c>
      <c r="G759" s="150" t="s">
        <v>819</v>
      </c>
      <c r="H759" s="151">
        <f t="shared" si="3"/>
        <v>3066.56</v>
      </c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  <c r="Z759" s="20"/>
    </row>
    <row r="760" hidden="1">
      <c r="A760" s="149">
        <v>44996.0</v>
      </c>
      <c r="B760" s="150" t="s">
        <v>1960</v>
      </c>
      <c r="C760" s="150" t="s">
        <v>73</v>
      </c>
      <c r="D760" s="150" t="s">
        <v>1869</v>
      </c>
      <c r="E760" s="88">
        <v>50.0</v>
      </c>
      <c r="F760" s="150" t="s">
        <v>160</v>
      </c>
      <c r="G760" s="150" t="s">
        <v>1720</v>
      </c>
      <c r="H760" s="151">
        <f t="shared" si="3"/>
        <v>3116.56</v>
      </c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20"/>
    </row>
    <row r="761" hidden="1">
      <c r="A761" s="149">
        <v>44998.0</v>
      </c>
      <c r="B761" s="150" t="s">
        <v>15</v>
      </c>
      <c r="C761" s="150" t="s">
        <v>16</v>
      </c>
      <c r="D761" s="150" t="s">
        <v>819</v>
      </c>
      <c r="E761" s="150">
        <v>-30.94</v>
      </c>
      <c r="F761" s="150" t="s">
        <v>160</v>
      </c>
      <c r="G761" s="150" t="s">
        <v>819</v>
      </c>
      <c r="H761" s="151">
        <f t="shared" si="3"/>
        <v>3085.62</v>
      </c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  <c r="Z761" s="20"/>
    </row>
    <row r="762" hidden="1">
      <c r="A762" s="149">
        <v>45000.0</v>
      </c>
      <c r="B762" s="150" t="s">
        <v>1982</v>
      </c>
      <c r="C762" s="150" t="s">
        <v>50</v>
      </c>
      <c r="D762" s="150" t="s">
        <v>1983</v>
      </c>
      <c r="E762" s="150">
        <v>-100.0</v>
      </c>
      <c r="F762" s="150" t="s">
        <v>160</v>
      </c>
      <c r="G762" s="150" t="s">
        <v>1720</v>
      </c>
      <c r="H762" s="151">
        <f t="shared" si="3"/>
        <v>2985.62</v>
      </c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0"/>
    </row>
    <row r="763" hidden="1">
      <c r="A763" s="149">
        <v>45000.0</v>
      </c>
      <c r="B763" s="150" t="s">
        <v>1984</v>
      </c>
      <c r="C763" s="150" t="s">
        <v>1638</v>
      </c>
      <c r="D763" s="150" t="s">
        <v>1714</v>
      </c>
      <c r="E763" s="150">
        <v>4.0</v>
      </c>
      <c r="F763" s="150" t="s">
        <v>160</v>
      </c>
      <c r="G763" s="150" t="s">
        <v>1720</v>
      </c>
      <c r="H763" s="151">
        <f t="shared" si="3"/>
        <v>2989.62</v>
      </c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20"/>
    </row>
    <row r="764" hidden="1">
      <c r="A764" s="149">
        <v>45003.0</v>
      </c>
      <c r="B764" s="150" t="s">
        <v>1984</v>
      </c>
      <c r="C764" s="150" t="s">
        <v>1638</v>
      </c>
      <c r="D764" s="150" t="s">
        <v>1714</v>
      </c>
      <c r="E764" s="150">
        <v>3.0</v>
      </c>
      <c r="F764" s="150" t="s">
        <v>160</v>
      </c>
      <c r="G764" s="150" t="s">
        <v>1720</v>
      </c>
      <c r="H764" s="151">
        <f t="shared" si="3"/>
        <v>2992.62</v>
      </c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0"/>
    </row>
    <row r="765" hidden="1">
      <c r="A765" s="149">
        <v>45005.0</v>
      </c>
      <c r="B765" s="150" t="s">
        <v>1981</v>
      </c>
      <c r="C765" s="150" t="s">
        <v>1638</v>
      </c>
      <c r="D765" s="150" t="s">
        <v>1714</v>
      </c>
      <c r="E765" s="150">
        <v>73.55</v>
      </c>
      <c r="F765" s="150" t="s">
        <v>160</v>
      </c>
      <c r="G765" s="150" t="s">
        <v>1720</v>
      </c>
      <c r="H765" s="151">
        <f t="shared" si="3"/>
        <v>3066.17</v>
      </c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20"/>
    </row>
    <row r="766" hidden="1">
      <c r="A766" s="149">
        <v>45009.0</v>
      </c>
      <c r="B766" s="150" t="s">
        <v>1985</v>
      </c>
      <c r="C766" s="150" t="s">
        <v>73</v>
      </c>
      <c r="D766" s="150" t="s">
        <v>243</v>
      </c>
      <c r="E766" s="150">
        <v>4.3</v>
      </c>
      <c r="F766" s="150" t="s">
        <v>160</v>
      </c>
      <c r="G766" s="150" t="s">
        <v>1720</v>
      </c>
      <c r="H766" s="151">
        <f t="shared" si="3"/>
        <v>3070.47</v>
      </c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0"/>
    </row>
    <row r="767" hidden="1">
      <c r="A767" s="149">
        <v>45010.0</v>
      </c>
      <c r="B767" s="150" t="s">
        <v>1986</v>
      </c>
      <c r="C767" s="150" t="s">
        <v>40</v>
      </c>
      <c r="D767" s="150" t="s">
        <v>41</v>
      </c>
      <c r="E767" s="150">
        <v>-99.77</v>
      </c>
      <c r="F767" s="150" t="s">
        <v>160</v>
      </c>
      <c r="G767" s="150" t="s">
        <v>1645</v>
      </c>
      <c r="H767" s="151">
        <f t="shared" si="3"/>
        <v>2970.7</v>
      </c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20"/>
    </row>
    <row r="768" hidden="1">
      <c r="A768" s="149">
        <v>45010.0</v>
      </c>
      <c r="B768" s="150" t="s">
        <v>1987</v>
      </c>
      <c r="C768" s="150" t="s">
        <v>73</v>
      </c>
      <c r="D768" s="150" t="s">
        <v>26</v>
      </c>
      <c r="E768" s="150">
        <v>1000.0</v>
      </c>
      <c r="F768" s="150" t="s">
        <v>160</v>
      </c>
      <c r="G768" s="150" t="s">
        <v>1720</v>
      </c>
      <c r="H768" s="151">
        <f t="shared" si="3"/>
        <v>3970.7</v>
      </c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0"/>
    </row>
    <row r="769" hidden="1">
      <c r="A769" s="149">
        <v>45013.0</v>
      </c>
      <c r="B769" s="150" t="s">
        <v>1988</v>
      </c>
      <c r="C769" s="150" t="s">
        <v>40</v>
      </c>
      <c r="D769" s="150" t="s">
        <v>41</v>
      </c>
      <c r="E769" s="150">
        <v>-89.12</v>
      </c>
      <c r="F769" s="150" t="s">
        <v>160</v>
      </c>
      <c r="G769" s="150" t="s">
        <v>1720</v>
      </c>
      <c r="H769" s="151">
        <f t="shared" si="3"/>
        <v>3881.58</v>
      </c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0"/>
    </row>
    <row r="770" hidden="1">
      <c r="A770" s="149">
        <v>45013.0</v>
      </c>
      <c r="B770" s="88" t="s">
        <v>1989</v>
      </c>
      <c r="C770" s="154" t="s">
        <v>73</v>
      </c>
      <c r="D770" s="154" t="s">
        <v>127</v>
      </c>
      <c r="E770" s="150">
        <v>96.61</v>
      </c>
      <c r="F770" s="150" t="s">
        <v>160</v>
      </c>
      <c r="G770" s="150" t="s">
        <v>1720</v>
      </c>
      <c r="H770" s="151">
        <f t="shared" si="3"/>
        <v>3978.19</v>
      </c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</row>
    <row r="771" hidden="1">
      <c r="A771" s="149">
        <v>45046.0</v>
      </c>
      <c r="B771" s="150" t="s">
        <v>1637</v>
      </c>
      <c r="C771" s="150" t="s">
        <v>1625</v>
      </c>
      <c r="D771" s="150" t="s">
        <v>1720</v>
      </c>
      <c r="E771" s="150">
        <v>49.36999999999998</v>
      </c>
      <c r="F771" s="150" t="s">
        <v>172</v>
      </c>
      <c r="G771" s="150" t="s">
        <v>1720</v>
      </c>
      <c r="H771" s="151">
        <f t="shared" si="3"/>
        <v>4027.56</v>
      </c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20"/>
    </row>
    <row r="772" hidden="1">
      <c r="A772" s="149">
        <v>45020.0</v>
      </c>
      <c r="B772" s="150" t="s">
        <v>1990</v>
      </c>
      <c r="C772" s="150" t="s">
        <v>1741</v>
      </c>
      <c r="D772" s="150" t="s">
        <v>1742</v>
      </c>
      <c r="E772" s="150">
        <v>466.89</v>
      </c>
      <c r="F772" s="150" t="s">
        <v>172</v>
      </c>
      <c r="G772" s="150" t="s">
        <v>1645</v>
      </c>
      <c r="H772" s="151">
        <f t="shared" si="3"/>
        <v>4494.45</v>
      </c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0"/>
    </row>
    <row r="773" hidden="1">
      <c r="A773" s="149">
        <v>45022.0</v>
      </c>
      <c r="B773" s="150" t="s">
        <v>1713</v>
      </c>
      <c r="C773" s="150" t="s">
        <v>1575</v>
      </c>
      <c r="D773" s="150" t="s">
        <v>1576</v>
      </c>
      <c r="E773" s="150">
        <v>1766.37</v>
      </c>
      <c r="F773" s="150" t="s">
        <v>172</v>
      </c>
      <c r="G773" s="150" t="s">
        <v>819</v>
      </c>
      <c r="H773" s="151">
        <f t="shared" si="3"/>
        <v>6260.82</v>
      </c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0"/>
    </row>
    <row r="774" hidden="1">
      <c r="A774" s="149">
        <v>45022.0</v>
      </c>
      <c r="B774" s="150" t="s">
        <v>15</v>
      </c>
      <c r="C774" s="150" t="s">
        <v>51</v>
      </c>
      <c r="D774" s="150" t="s">
        <v>819</v>
      </c>
      <c r="E774" s="150">
        <v>-1239.73</v>
      </c>
      <c r="F774" s="150" t="s">
        <v>172</v>
      </c>
      <c r="G774" s="150" t="s">
        <v>819</v>
      </c>
      <c r="H774" s="151">
        <f t="shared" si="3"/>
        <v>5021.09</v>
      </c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</row>
    <row r="775" hidden="1">
      <c r="A775" s="149">
        <v>45022.0</v>
      </c>
      <c r="B775" s="88" t="s">
        <v>1920</v>
      </c>
      <c r="C775" s="150" t="s">
        <v>13</v>
      </c>
      <c r="D775" s="150" t="s">
        <v>10</v>
      </c>
      <c r="E775" s="150">
        <v>-28.63</v>
      </c>
      <c r="F775" s="150" t="s">
        <v>172</v>
      </c>
      <c r="G775" s="88" t="s">
        <v>1720</v>
      </c>
      <c r="H775" s="151">
        <f t="shared" si="3"/>
        <v>4992.46</v>
      </c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0"/>
    </row>
    <row r="776" hidden="1">
      <c r="A776" s="149">
        <v>45022.0</v>
      </c>
      <c r="B776" s="150" t="s">
        <v>819</v>
      </c>
      <c r="C776" s="150" t="s">
        <v>73</v>
      </c>
      <c r="D776" s="150" t="s">
        <v>26</v>
      </c>
      <c r="E776" s="162">
        <v>800.03</v>
      </c>
      <c r="F776" s="150" t="s">
        <v>172</v>
      </c>
      <c r="G776" s="88" t="s">
        <v>1720</v>
      </c>
      <c r="H776" s="151">
        <f t="shared" si="3"/>
        <v>5792.49</v>
      </c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0"/>
    </row>
    <row r="777" hidden="1">
      <c r="A777" s="149">
        <v>45022.0</v>
      </c>
      <c r="B777" s="150" t="s">
        <v>1991</v>
      </c>
      <c r="C777" s="150" t="s">
        <v>73</v>
      </c>
      <c r="D777" s="150" t="s">
        <v>778</v>
      </c>
      <c r="E777" s="150">
        <v>38.0</v>
      </c>
      <c r="F777" s="150" t="s">
        <v>172</v>
      </c>
      <c r="G777" s="150" t="s">
        <v>1645</v>
      </c>
      <c r="H777" s="151">
        <f t="shared" si="3"/>
        <v>5830.49</v>
      </c>
      <c r="I777" s="19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0"/>
    </row>
    <row r="778" hidden="1">
      <c r="A778" s="149">
        <v>45023.0</v>
      </c>
      <c r="B778" s="150" t="s">
        <v>15</v>
      </c>
      <c r="C778" s="150" t="s">
        <v>51</v>
      </c>
      <c r="D778" s="150" t="s">
        <v>819</v>
      </c>
      <c r="E778" s="150">
        <v>-156.12</v>
      </c>
      <c r="F778" s="150" t="s">
        <v>172</v>
      </c>
      <c r="G778" s="150" t="s">
        <v>819</v>
      </c>
      <c r="H778" s="151">
        <f t="shared" si="3"/>
        <v>5674.37</v>
      </c>
      <c r="I778" s="19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/>
    </row>
    <row r="779" hidden="1">
      <c r="A779" s="149">
        <v>45024.0</v>
      </c>
      <c r="B779" s="150" t="s">
        <v>819</v>
      </c>
      <c r="C779" s="150" t="s">
        <v>73</v>
      </c>
      <c r="D779" s="150" t="s">
        <v>26</v>
      </c>
      <c r="E779" s="162">
        <v>828.0</v>
      </c>
      <c r="F779" s="150" t="s">
        <v>172</v>
      </c>
      <c r="G779" s="88" t="s">
        <v>1720</v>
      </c>
      <c r="H779" s="151">
        <f t="shared" si="3"/>
        <v>6502.37</v>
      </c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0"/>
    </row>
    <row r="780" hidden="1">
      <c r="A780" s="149">
        <v>45024.0</v>
      </c>
      <c r="B780" s="150" t="s">
        <v>1992</v>
      </c>
      <c r="C780" s="150" t="s">
        <v>73</v>
      </c>
      <c r="D780" s="150" t="s">
        <v>26</v>
      </c>
      <c r="E780" s="162">
        <v>820.0</v>
      </c>
      <c r="F780" s="150" t="s">
        <v>172</v>
      </c>
      <c r="G780" s="88" t="s">
        <v>1720</v>
      </c>
      <c r="H780" s="151">
        <f t="shared" si="3"/>
        <v>7322.37</v>
      </c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/>
    </row>
    <row r="781" hidden="1">
      <c r="A781" s="149">
        <v>45025.0</v>
      </c>
      <c r="B781" s="150" t="s">
        <v>15</v>
      </c>
      <c r="C781" s="150" t="s">
        <v>16</v>
      </c>
      <c r="D781" s="150" t="s">
        <v>1667</v>
      </c>
      <c r="E781" s="150">
        <v>-1565.4199999999996</v>
      </c>
      <c r="F781" s="150" t="s">
        <v>172</v>
      </c>
      <c r="G781" s="150" t="s">
        <v>1645</v>
      </c>
      <c r="H781" s="151">
        <f t="shared" si="3"/>
        <v>5756.95</v>
      </c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0"/>
    </row>
    <row r="782" hidden="1">
      <c r="A782" s="149">
        <v>45025.0</v>
      </c>
      <c r="B782" s="150" t="s">
        <v>1993</v>
      </c>
      <c r="C782" s="150" t="s">
        <v>1638</v>
      </c>
      <c r="D782" s="150" t="s">
        <v>1720</v>
      </c>
      <c r="E782" s="150">
        <v>6.16</v>
      </c>
      <c r="F782" s="150" t="s">
        <v>172</v>
      </c>
      <c r="G782" s="150" t="s">
        <v>819</v>
      </c>
      <c r="H782" s="151">
        <f t="shared" si="3"/>
        <v>5763.11</v>
      </c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</row>
    <row r="783" hidden="1">
      <c r="A783" s="149">
        <v>45026.0</v>
      </c>
      <c r="B783" s="150" t="s">
        <v>15</v>
      </c>
      <c r="C783" s="150" t="s">
        <v>51</v>
      </c>
      <c r="D783" s="150" t="s">
        <v>819</v>
      </c>
      <c r="E783" s="150">
        <v>-900.0</v>
      </c>
      <c r="F783" s="150" t="s">
        <v>172</v>
      </c>
      <c r="G783" s="150" t="s">
        <v>819</v>
      </c>
      <c r="H783" s="151">
        <f t="shared" si="3"/>
        <v>4863.11</v>
      </c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0"/>
    </row>
    <row r="784" hidden="1">
      <c r="A784" s="149">
        <v>45026.0</v>
      </c>
      <c r="B784" s="150" t="s">
        <v>15</v>
      </c>
      <c r="C784" s="150" t="s">
        <v>16</v>
      </c>
      <c r="D784" s="150" t="s">
        <v>7</v>
      </c>
      <c r="E784" s="150">
        <v>-560.7900000000001</v>
      </c>
      <c r="F784" s="150" t="s">
        <v>172</v>
      </c>
      <c r="G784" s="150" t="s">
        <v>7</v>
      </c>
      <c r="H784" s="151">
        <f t="shared" si="3"/>
        <v>4302.32</v>
      </c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/>
    </row>
    <row r="785" hidden="1">
      <c r="A785" s="149">
        <v>45026.0</v>
      </c>
      <c r="B785" s="150" t="s">
        <v>15</v>
      </c>
      <c r="C785" s="150" t="s">
        <v>16</v>
      </c>
      <c r="D785" s="150" t="s">
        <v>1925</v>
      </c>
      <c r="E785" s="150">
        <v>-54.01</v>
      </c>
      <c r="F785" s="150" t="s">
        <v>172</v>
      </c>
      <c r="G785" s="150" t="s">
        <v>1925</v>
      </c>
      <c r="H785" s="151">
        <f t="shared" si="3"/>
        <v>4248.31</v>
      </c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0"/>
    </row>
    <row r="786" hidden="1">
      <c r="A786" s="149">
        <v>45026.0</v>
      </c>
      <c r="B786" s="150" t="s">
        <v>1994</v>
      </c>
      <c r="C786" s="150" t="s">
        <v>1638</v>
      </c>
      <c r="D786" s="88" t="s">
        <v>1720</v>
      </c>
      <c r="E786" s="150">
        <v>0.54</v>
      </c>
      <c r="F786" s="150" t="s">
        <v>172</v>
      </c>
      <c r="G786" s="88" t="s">
        <v>1720</v>
      </c>
      <c r="H786" s="151">
        <f t="shared" si="3"/>
        <v>4248.85</v>
      </c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</row>
    <row r="787" hidden="1">
      <c r="A787" s="149">
        <v>45026.0</v>
      </c>
      <c r="B787" s="150" t="s">
        <v>1995</v>
      </c>
      <c r="C787" s="150" t="s">
        <v>1638</v>
      </c>
      <c r="D787" s="88" t="s">
        <v>1720</v>
      </c>
      <c r="E787" s="150">
        <v>0.36</v>
      </c>
      <c r="F787" s="150" t="s">
        <v>172</v>
      </c>
      <c r="G787" s="88" t="s">
        <v>1720</v>
      </c>
      <c r="H787" s="151">
        <f t="shared" si="3"/>
        <v>4249.21</v>
      </c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0"/>
    </row>
    <row r="788" hidden="1">
      <c r="A788" s="149">
        <v>45027.0</v>
      </c>
      <c r="B788" s="150" t="s">
        <v>1996</v>
      </c>
      <c r="C788" s="150" t="s">
        <v>73</v>
      </c>
      <c r="D788" s="88" t="s">
        <v>778</v>
      </c>
      <c r="E788" s="150">
        <v>-30.0</v>
      </c>
      <c r="F788" s="150" t="s">
        <v>172</v>
      </c>
      <c r="G788" s="88" t="s">
        <v>1720</v>
      </c>
      <c r="H788" s="151">
        <f t="shared" si="3"/>
        <v>4219.21</v>
      </c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</row>
    <row r="789" hidden="1">
      <c r="A789" s="149">
        <v>45028.0</v>
      </c>
      <c r="B789" s="150" t="s">
        <v>1997</v>
      </c>
      <c r="C789" s="150" t="s">
        <v>73</v>
      </c>
      <c r="D789" s="150" t="s">
        <v>778</v>
      </c>
      <c r="E789" s="150">
        <v>250.0</v>
      </c>
      <c r="F789" s="150" t="s">
        <v>172</v>
      </c>
      <c r="G789" s="88" t="s">
        <v>1720</v>
      </c>
      <c r="H789" s="151">
        <f t="shared" si="3"/>
        <v>4469.21</v>
      </c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0"/>
    </row>
    <row r="790" hidden="1">
      <c r="A790" s="149">
        <v>45029.0</v>
      </c>
      <c r="B790" s="88" t="s">
        <v>1836</v>
      </c>
      <c r="C790" s="150" t="s">
        <v>1575</v>
      </c>
      <c r="D790" s="150" t="s">
        <v>1576</v>
      </c>
      <c r="E790" s="88">
        <v>200.0</v>
      </c>
      <c r="F790" s="150" t="s">
        <v>172</v>
      </c>
      <c r="G790" s="150" t="s">
        <v>819</v>
      </c>
      <c r="H790" s="151">
        <f t="shared" si="3"/>
        <v>4669.21</v>
      </c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0"/>
    </row>
    <row r="791" hidden="1">
      <c r="A791" s="149">
        <v>45029.0</v>
      </c>
      <c r="B791" s="88" t="s">
        <v>1909</v>
      </c>
      <c r="C791" s="150" t="s">
        <v>1575</v>
      </c>
      <c r="D791" s="150" t="s">
        <v>1576</v>
      </c>
      <c r="E791" s="88">
        <v>100.0</v>
      </c>
      <c r="F791" s="150" t="s">
        <v>172</v>
      </c>
      <c r="G791" s="150" t="s">
        <v>819</v>
      </c>
      <c r="H791" s="151">
        <f t="shared" si="3"/>
        <v>4769.21</v>
      </c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0"/>
    </row>
    <row r="792" hidden="1">
      <c r="A792" s="149">
        <v>45029.0</v>
      </c>
      <c r="B792" s="150" t="s">
        <v>15</v>
      </c>
      <c r="C792" s="150" t="s">
        <v>16</v>
      </c>
      <c r="D792" s="150" t="s">
        <v>819</v>
      </c>
      <c r="E792" s="150">
        <v>-1000.0000000000005</v>
      </c>
      <c r="F792" s="150" t="s">
        <v>172</v>
      </c>
      <c r="G792" s="150" t="s">
        <v>819</v>
      </c>
      <c r="H792" s="151">
        <f t="shared" si="3"/>
        <v>3769.21</v>
      </c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0"/>
    </row>
    <row r="793" hidden="1">
      <c r="A793" s="149">
        <v>45033.0</v>
      </c>
      <c r="B793" s="150" t="s">
        <v>1984</v>
      </c>
      <c r="C793" s="150" t="s">
        <v>1638</v>
      </c>
      <c r="D793" s="150" t="s">
        <v>1714</v>
      </c>
      <c r="E793" s="150">
        <v>1.2</v>
      </c>
      <c r="F793" s="150" t="s">
        <v>172</v>
      </c>
      <c r="G793" s="150" t="s">
        <v>1714</v>
      </c>
      <c r="H793" s="151">
        <f t="shared" si="3"/>
        <v>3770.41</v>
      </c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20"/>
    </row>
    <row r="794" hidden="1">
      <c r="A794" s="149">
        <v>45035.0</v>
      </c>
      <c r="B794" s="150" t="s">
        <v>1993</v>
      </c>
      <c r="C794" s="150" t="s">
        <v>1638</v>
      </c>
      <c r="D794" s="150" t="s">
        <v>1720</v>
      </c>
      <c r="E794" s="150">
        <v>8.3</v>
      </c>
      <c r="F794" s="150" t="s">
        <v>172</v>
      </c>
      <c r="G794" s="150" t="s">
        <v>819</v>
      </c>
      <c r="H794" s="151">
        <f t="shared" si="3"/>
        <v>3778.71</v>
      </c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0"/>
    </row>
    <row r="795" hidden="1">
      <c r="A795" s="149">
        <v>45041.0</v>
      </c>
      <c r="B795" s="150" t="s">
        <v>1998</v>
      </c>
      <c r="C795" s="150" t="s">
        <v>40</v>
      </c>
      <c r="D795" s="150" t="s">
        <v>41</v>
      </c>
      <c r="E795" s="150">
        <v>-99.77</v>
      </c>
      <c r="F795" s="150" t="s">
        <v>172</v>
      </c>
      <c r="G795" s="150" t="s">
        <v>1645</v>
      </c>
      <c r="H795" s="151">
        <f t="shared" si="3"/>
        <v>3678.94</v>
      </c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20"/>
    </row>
    <row r="796" hidden="1">
      <c r="A796" s="149">
        <v>45043.0</v>
      </c>
      <c r="B796" s="150" t="s">
        <v>1984</v>
      </c>
      <c r="C796" s="150" t="s">
        <v>1638</v>
      </c>
      <c r="D796" s="150" t="s">
        <v>1714</v>
      </c>
      <c r="E796" s="150">
        <v>1.2</v>
      </c>
      <c r="F796" s="150" t="s">
        <v>172</v>
      </c>
      <c r="G796" s="150" t="s">
        <v>1714</v>
      </c>
      <c r="H796" s="151">
        <f t="shared" si="3"/>
        <v>3680.14</v>
      </c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0"/>
    </row>
    <row r="797" hidden="1">
      <c r="A797" s="149">
        <v>45044.0</v>
      </c>
      <c r="B797" s="150" t="s">
        <v>1999</v>
      </c>
      <c r="C797" s="150" t="s">
        <v>40</v>
      </c>
      <c r="D797" s="150" t="s">
        <v>41</v>
      </c>
      <c r="E797" s="150">
        <v>-100.28</v>
      </c>
      <c r="F797" s="150" t="s">
        <v>172</v>
      </c>
      <c r="G797" s="150" t="s">
        <v>1720</v>
      </c>
      <c r="H797" s="151">
        <f t="shared" si="3"/>
        <v>3579.86</v>
      </c>
      <c r="I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20"/>
    </row>
    <row r="798" hidden="1">
      <c r="A798" s="149">
        <v>45044.0</v>
      </c>
      <c r="B798" s="150" t="s">
        <v>1994</v>
      </c>
      <c r="C798" s="150" t="s">
        <v>1638</v>
      </c>
      <c r="D798" s="88" t="s">
        <v>1720</v>
      </c>
      <c r="E798" s="150">
        <v>1.0</v>
      </c>
      <c r="F798" s="150" t="s">
        <v>172</v>
      </c>
      <c r="G798" s="88" t="s">
        <v>1720</v>
      </c>
      <c r="H798" s="151">
        <f t="shared" si="3"/>
        <v>3580.86</v>
      </c>
      <c r="I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0"/>
    </row>
    <row r="799" hidden="1">
      <c r="A799" s="149">
        <v>45044.0</v>
      </c>
      <c r="B799" s="88" t="s">
        <v>2000</v>
      </c>
      <c r="C799" s="154" t="s">
        <v>73</v>
      </c>
      <c r="D799" s="154" t="s">
        <v>127</v>
      </c>
      <c r="E799" s="150">
        <v>96.61</v>
      </c>
      <c r="F799" s="150" t="s">
        <v>172</v>
      </c>
      <c r="G799" s="88" t="s">
        <v>1720</v>
      </c>
      <c r="H799" s="151">
        <f t="shared" si="3"/>
        <v>3677.47</v>
      </c>
      <c r="I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20"/>
    </row>
    <row r="800" hidden="1">
      <c r="A800" s="149">
        <v>45045.0</v>
      </c>
      <c r="B800" s="88" t="s">
        <v>14</v>
      </c>
      <c r="C800" s="150" t="s">
        <v>9</v>
      </c>
      <c r="D800" s="150" t="s">
        <v>28</v>
      </c>
      <c r="E800" s="150">
        <v>-6.8</v>
      </c>
      <c r="F800" s="150" t="s">
        <v>172</v>
      </c>
      <c r="G800" s="88" t="s">
        <v>1720</v>
      </c>
      <c r="H800" s="151">
        <f t="shared" si="3"/>
        <v>3670.67</v>
      </c>
      <c r="I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0"/>
    </row>
    <row r="801" hidden="1">
      <c r="A801" s="149">
        <v>45048.0</v>
      </c>
      <c r="B801" s="88" t="s">
        <v>2001</v>
      </c>
      <c r="C801" s="150" t="s">
        <v>13</v>
      </c>
      <c r="D801" s="150" t="s">
        <v>10</v>
      </c>
      <c r="E801" s="150">
        <v>0.0</v>
      </c>
      <c r="F801" s="150" t="s">
        <v>172</v>
      </c>
      <c r="G801" s="88" t="s">
        <v>1720</v>
      </c>
      <c r="H801" s="151">
        <f t="shared" si="3"/>
        <v>3670.67</v>
      </c>
      <c r="I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0"/>
    </row>
    <row r="802" hidden="1">
      <c r="A802" s="149">
        <v>45048.0</v>
      </c>
      <c r="B802" s="88" t="s">
        <v>2002</v>
      </c>
      <c r="C802" s="150" t="s">
        <v>78</v>
      </c>
      <c r="D802" s="150" t="s">
        <v>10</v>
      </c>
      <c r="E802" s="150">
        <v>-38.0</v>
      </c>
      <c r="F802" s="150" t="s">
        <v>172</v>
      </c>
      <c r="G802" s="88" t="s">
        <v>1720</v>
      </c>
      <c r="H802" s="151">
        <f t="shared" si="3"/>
        <v>3632.67</v>
      </c>
      <c r="I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0"/>
    </row>
    <row r="803" hidden="1">
      <c r="A803" s="149">
        <v>45048.0</v>
      </c>
      <c r="B803" s="88" t="s">
        <v>2003</v>
      </c>
      <c r="C803" s="150" t="s">
        <v>73</v>
      </c>
      <c r="D803" s="150" t="s">
        <v>1701</v>
      </c>
      <c r="E803" s="150">
        <v>-5.0</v>
      </c>
      <c r="F803" s="150" t="s">
        <v>172</v>
      </c>
      <c r="G803" s="88" t="s">
        <v>1720</v>
      </c>
      <c r="H803" s="151">
        <f t="shared" si="3"/>
        <v>3627.67</v>
      </c>
      <c r="I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0"/>
    </row>
    <row r="804" hidden="1">
      <c r="A804" s="149">
        <v>45048.0</v>
      </c>
      <c r="B804" s="88" t="s">
        <v>2004</v>
      </c>
      <c r="C804" s="150" t="s">
        <v>50</v>
      </c>
      <c r="D804" s="150" t="s">
        <v>243</v>
      </c>
      <c r="E804" s="150">
        <v>-1.0</v>
      </c>
      <c r="F804" s="150" t="s">
        <v>172</v>
      </c>
      <c r="G804" s="88" t="s">
        <v>1720</v>
      </c>
      <c r="H804" s="151">
        <f t="shared" si="3"/>
        <v>3626.67</v>
      </c>
      <c r="I804" s="19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/>
    </row>
    <row r="805" hidden="1">
      <c r="A805" s="149">
        <v>45049.0</v>
      </c>
      <c r="B805" s="88" t="s">
        <v>2003</v>
      </c>
      <c r="C805" s="150" t="s">
        <v>73</v>
      </c>
      <c r="D805" s="150" t="s">
        <v>1701</v>
      </c>
      <c r="E805" s="150">
        <v>5.0</v>
      </c>
      <c r="F805" s="150" t="s">
        <v>172</v>
      </c>
      <c r="G805" s="88" t="s">
        <v>1720</v>
      </c>
      <c r="H805" s="151">
        <f t="shared" si="3"/>
        <v>3631.67</v>
      </c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20"/>
    </row>
    <row r="806" hidden="1">
      <c r="A806" s="149">
        <v>45051.0</v>
      </c>
      <c r="B806" s="88" t="s">
        <v>2005</v>
      </c>
      <c r="C806" s="150" t="s">
        <v>73</v>
      </c>
      <c r="D806" s="150" t="s">
        <v>26</v>
      </c>
      <c r="E806" s="150">
        <v>800.0</v>
      </c>
      <c r="F806" s="150" t="s">
        <v>172</v>
      </c>
      <c r="G806" s="88" t="s">
        <v>1720</v>
      </c>
      <c r="H806" s="151">
        <f t="shared" si="3"/>
        <v>4431.67</v>
      </c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0"/>
    </row>
    <row r="807" hidden="1">
      <c r="A807" s="149">
        <v>45077.0</v>
      </c>
      <c r="B807" s="150" t="s">
        <v>1637</v>
      </c>
      <c r="C807" s="150" t="s">
        <v>1625</v>
      </c>
      <c r="D807" s="150" t="s">
        <v>1720</v>
      </c>
      <c r="E807" s="150">
        <v>45.19999999999998</v>
      </c>
      <c r="F807" s="150" t="s">
        <v>183</v>
      </c>
      <c r="G807" s="150" t="s">
        <v>1720</v>
      </c>
      <c r="H807" s="151">
        <f t="shared" si="3"/>
        <v>4476.87</v>
      </c>
      <c r="I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0"/>
    </row>
    <row r="808" hidden="1">
      <c r="A808" s="149">
        <v>45054.0</v>
      </c>
      <c r="B808" s="150" t="s">
        <v>1729</v>
      </c>
      <c r="C808" s="150" t="s">
        <v>1575</v>
      </c>
      <c r="D808" s="150" t="s">
        <v>1576</v>
      </c>
      <c r="E808" s="150">
        <v>1713.49</v>
      </c>
      <c r="F808" s="150" t="s">
        <v>183</v>
      </c>
      <c r="G808" s="150" t="s">
        <v>819</v>
      </c>
      <c r="H808" s="151">
        <f t="shared" si="3"/>
        <v>6190.36</v>
      </c>
      <c r="I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0"/>
    </row>
    <row r="809" hidden="1">
      <c r="A809" s="149">
        <v>45054.0</v>
      </c>
      <c r="B809" s="150" t="s">
        <v>2006</v>
      </c>
      <c r="C809" s="150" t="s">
        <v>73</v>
      </c>
      <c r="D809" s="150" t="s">
        <v>778</v>
      </c>
      <c r="E809" s="150">
        <v>39.0</v>
      </c>
      <c r="F809" s="150" t="s">
        <v>183</v>
      </c>
      <c r="G809" s="150" t="s">
        <v>1645</v>
      </c>
      <c r="H809" s="151">
        <f t="shared" si="3"/>
        <v>6229.36</v>
      </c>
      <c r="I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20"/>
    </row>
    <row r="810" hidden="1">
      <c r="A810" s="149">
        <v>45054.0</v>
      </c>
      <c r="B810" s="150" t="s">
        <v>2007</v>
      </c>
      <c r="C810" s="150" t="s">
        <v>73</v>
      </c>
      <c r="D810" s="150" t="s">
        <v>26</v>
      </c>
      <c r="E810" s="150">
        <v>820.0</v>
      </c>
      <c r="F810" s="150" t="s">
        <v>183</v>
      </c>
      <c r="G810" s="150" t="s">
        <v>1645</v>
      </c>
      <c r="H810" s="151">
        <f t="shared" si="3"/>
        <v>7049.36</v>
      </c>
      <c r="I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0"/>
    </row>
    <row r="811" hidden="1">
      <c r="A811" s="149">
        <v>45054.0</v>
      </c>
      <c r="B811" s="150" t="s">
        <v>2007</v>
      </c>
      <c r="C811" s="150" t="s">
        <v>73</v>
      </c>
      <c r="D811" s="150" t="s">
        <v>26</v>
      </c>
      <c r="E811" s="150">
        <v>400.0</v>
      </c>
      <c r="F811" s="150" t="s">
        <v>183</v>
      </c>
      <c r="G811" s="150" t="s">
        <v>1645</v>
      </c>
      <c r="H811" s="151">
        <f t="shared" si="3"/>
        <v>7449.36</v>
      </c>
      <c r="I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20"/>
    </row>
    <row r="812" hidden="1">
      <c r="A812" s="149">
        <v>45054.0</v>
      </c>
      <c r="B812" s="150" t="s">
        <v>1993</v>
      </c>
      <c r="C812" s="150" t="s">
        <v>1638</v>
      </c>
      <c r="D812" s="150" t="s">
        <v>1714</v>
      </c>
      <c r="E812" s="150">
        <v>14.88</v>
      </c>
      <c r="F812" s="150" t="s">
        <v>183</v>
      </c>
      <c r="G812" s="150" t="s">
        <v>1714</v>
      </c>
      <c r="H812" s="151">
        <f t="shared" si="3"/>
        <v>7464.24</v>
      </c>
      <c r="I812" s="19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0"/>
    </row>
    <row r="813" hidden="1">
      <c r="A813" s="149">
        <v>45054.0</v>
      </c>
      <c r="B813" s="150" t="s">
        <v>2008</v>
      </c>
      <c r="C813" s="150" t="s">
        <v>1638</v>
      </c>
      <c r="D813" s="150" t="s">
        <v>1714</v>
      </c>
      <c r="E813" s="150">
        <v>0.12</v>
      </c>
      <c r="F813" s="150" t="s">
        <v>183</v>
      </c>
      <c r="G813" s="150" t="s">
        <v>1714</v>
      </c>
      <c r="H813" s="151">
        <f t="shared" si="3"/>
        <v>7464.36</v>
      </c>
      <c r="I813" s="19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  <c r="Z813" s="20"/>
    </row>
    <row r="814" hidden="1">
      <c r="A814" s="149">
        <v>45055.0</v>
      </c>
      <c r="B814" s="150" t="s">
        <v>15</v>
      </c>
      <c r="C814" s="150" t="s">
        <v>16</v>
      </c>
      <c r="D814" s="150" t="s">
        <v>1667</v>
      </c>
      <c r="E814" s="150">
        <v>-1880.3399999999995</v>
      </c>
      <c r="F814" s="150" t="s">
        <v>183</v>
      </c>
      <c r="G814" s="150" t="s">
        <v>1645</v>
      </c>
      <c r="H814" s="151">
        <f t="shared" si="3"/>
        <v>5584.02</v>
      </c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0"/>
    </row>
    <row r="815" hidden="1">
      <c r="A815" s="149">
        <v>45055.0</v>
      </c>
      <c r="B815" s="150" t="s">
        <v>15</v>
      </c>
      <c r="C815" s="150" t="s">
        <v>51</v>
      </c>
      <c r="D815" s="150" t="s">
        <v>819</v>
      </c>
      <c r="E815" s="150">
        <v>-2020.0</v>
      </c>
      <c r="F815" s="150" t="s">
        <v>183</v>
      </c>
      <c r="G815" s="150" t="s">
        <v>819</v>
      </c>
      <c r="H815" s="151">
        <f t="shared" si="3"/>
        <v>3564.02</v>
      </c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  <c r="Z815" s="20"/>
    </row>
    <row r="816" hidden="1">
      <c r="A816" s="149">
        <v>45055.0</v>
      </c>
      <c r="B816" s="150" t="s">
        <v>2007</v>
      </c>
      <c r="C816" s="150" t="s">
        <v>73</v>
      </c>
      <c r="D816" s="150" t="s">
        <v>26</v>
      </c>
      <c r="E816" s="162">
        <v>1443.0</v>
      </c>
      <c r="F816" s="150" t="s">
        <v>183</v>
      </c>
      <c r="G816" s="88" t="s">
        <v>1720</v>
      </c>
      <c r="H816" s="151">
        <f t="shared" si="3"/>
        <v>5007.02</v>
      </c>
      <c r="I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0"/>
    </row>
    <row r="817" hidden="1">
      <c r="A817" s="149">
        <v>45055.0</v>
      </c>
      <c r="B817" s="150" t="s">
        <v>2009</v>
      </c>
      <c r="C817" s="150" t="s">
        <v>40</v>
      </c>
      <c r="D817" s="150" t="s">
        <v>26</v>
      </c>
      <c r="E817" s="162">
        <v>-401.0</v>
      </c>
      <c r="F817" s="150" t="s">
        <v>183</v>
      </c>
      <c r="G817" s="88" t="s">
        <v>1720</v>
      </c>
      <c r="H817" s="151">
        <f t="shared" si="3"/>
        <v>4606.02</v>
      </c>
      <c r="I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20"/>
    </row>
    <row r="818" hidden="1">
      <c r="A818" s="149">
        <v>45056.0</v>
      </c>
      <c r="B818" s="150" t="s">
        <v>15</v>
      </c>
      <c r="C818" s="150" t="s">
        <v>16</v>
      </c>
      <c r="D818" s="150" t="s">
        <v>7</v>
      </c>
      <c r="E818" s="150">
        <v>-448.13</v>
      </c>
      <c r="F818" s="150" t="s">
        <v>183</v>
      </c>
      <c r="G818" s="150" t="s">
        <v>7</v>
      </c>
      <c r="H818" s="151">
        <f t="shared" si="3"/>
        <v>4157.89</v>
      </c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0"/>
    </row>
    <row r="819" hidden="1">
      <c r="A819" s="149">
        <v>45056.0</v>
      </c>
      <c r="B819" s="150" t="s">
        <v>15</v>
      </c>
      <c r="C819" s="150" t="s">
        <v>16</v>
      </c>
      <c r="D819" s="150" t="s">
        <v>1925</v>
      </c>
      <c r="E819" s="150">
        <v>-54.01</v>
      </c>
      <c r="F819" s="150" t="s">
        <v>183</v>
      </c>
      <c r="G819" s="150" t="s">
        <v>1925</v>
      </c>
      <c r="H819" s="151">
        <f t="shared" si="3"/>
        <v>4103.88</v>
      </c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0"/>
    </row>
    <row r="820" hidden="1">
      <c r="A820" s="149">
        <v>45056.0</v>
      </c>
      <c r="B820" s="150" t="s">
        <v>1994</v>
      </c>
      <c r="C820" s="150" t="s">
        <v>1638</v>
      </c>
      <c r="D820" s="150" t="s">
        <v>1720</v>
      </c>
      <c r="E820" s="150">
        <v>0.54</v>
      </c>
      <c r="F820" s="150" t="s">
        <v>183</v>
      </c>
      <c r="G820" s="150" t="s">
        <v>1720</v>
      </c>
      <c r="H820" s="151">
        <f t="shared" si="3"/>
        <v>4104.42</v>
      </c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0"/>
    </row>
    <row r="821" hidden="1">
      <c r="A821" s="149">
        <v>45056.0</v>
      </c>
      <c r="B821" s="150" t="s">
        <v>2010</v>
      </c>
      <c r="C821" s="150" t="s">
        <v>1638</v>
      </c>
      <c r="D821" s="150" t="s">
        <v>1714</v>
      </c>
      <c r="E821" s="150">
        <v>7.0</v>
      </c>
      <c r="F821" s="150" t="s">
        <v>183</v>
      </c>
      <c r="G821" s="150" t="s">
        <v>1714</v>
      </c>
      <c r="H821" s="151">
        <f t="shared" si="3"/>
        <v>4111.42</v>
      </c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0"/>
    </row>
    <row r="822" hidden="1">
      <c r="A822" s="149">
        <v>45056.0</v>
      </c>
      <c r="B822" s="150" t="s">
        <v>2011</v>
      </c>
      <c r="C822" s="150" t="s">
        <v>1594</v>
      </c>
      <c r="D822" s="150" t="s">
        <v>2012</v>
      </c>
      <c r="E822" s="150">
        <v>5.0</v>
      </c>
      <c r="F822" s="150" t="s">
        <v>183</v>
      </c>
      <c r="G822" s="88" t="s">
        <v>1720</v>
      </c>
      <c r="H822" s="151">
        <f t="shared" si="3"/>
        <v>4116.42</v>
      </c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0"/>
    </row>
    <row r="823" hidden="1">
      <c r="A823" s="149">
        <v>45056.0</v>
      </c>
      <c r="B823" s="150" t="s">
        <v>2013</v>
      </c>
      <c r="C823" s="150" t="s">
        <v>73</v>
      </c>
      <c r="D823" s="150" t="s">
        <v>778</v>
      </c>
      <c r="E823" s="150">
        <v>-18.5</v>
      </c>
      <c r="F823" s="150" t="s">
        <v>183</v>
      </c>
      <c r="G823" s="150" t="s">
        <v>1645</v>
      </c>
      <c r="H823" s="151">
        <f t="shared" si="3"/>
        <v>4097.92</v>
      </c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Z823" s="20"/>
    </row>
    <row r="824" hidden="1">
      <c r="A824" s="176">
        <v>45058.0</v>
      </c>
      <c r="B824" s="88" t="s">
        <v>1836</v>
      </c>
      <c r="C824" s="150" t="s">
        <v>1575</v>
      </c>
      <c r="D824" s="150" t="s">
        <v>1576</v>
      </c>
      <c r="E824" s="88">
        <v>250.0</v>
      </c>
      <c r="F824" s="150" t="s">
        <v>183</v>
      </c>
      <c r="G824" s="150" t="s">
        <v>819</v>
      </c>
      <c r="H824" s="151">
        <f t="shared" si="3"/>
        <v>4347.92</v>
      </c>
      <c r="I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20"/>
    </row>
    <row r="825" hidden="1">
      <c r="A825" s="176">
        <v>45058.0</v>
      </c>
      <c r="B825" s="88" t="s">
        <v>1909</v>
      </c>
      <c r="C825" s="150" t="s">
        <v>1575</v>
      </c>
      <c r="D825" s="150" t="s">
        <v>1576</v>
      </c>
      <c r="E825" s="88">
        <v>100.0</v>
      </c>
      <c r="F825" s="150" t="s">
        <v>183</v>
      </c>
      <c r="G825" s="150" t="s">
        <v>819</v>
      </c>
      <c r="H825" s="151">
        <f t="shared" si="3"/>
        <v>4447.92</v>
      </c>
      <c r="I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0"/>
    </row>
    <row r="826" hidden="1">
      <c r="A826" s="176">
        <v>45061.0</v>
      </c>
      <c r="B826" s="150" t="s">
        <v>15</v>
      </c>
      <c r="C826" s="150" t="s">
        <v>16</v>
      </c>
      <c r="D826" s="150" t="s">
        <v>819</v>
      </c>
      <c r="E826" s="150">
        <v>-1239.3999999999992</v>
      </c>
      <c r="F826" s="150" t="s">
        <v>183</v>
      </c>
      <c r="G826" s="150" t="s">
        <v>819</v>
      </c>
      <c r="H826" s="151">
        <f t="shared" si="3"/>
        <v>3208.52</v>
      </c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0"/>
    </row>
    <row r="827" hidden="1">
      <c r="A827" s="176">
        <v>45063.0</v>
      </c>
      <c r="B827" s="150" t="s">
        <v>2014</v>
      </c>
      <c r="C827" s="150" t="s">
        <v>40</v>
      </c>
      <c r="D827" s="150" t="s">
        <v>41</v>
      </c>
      <c r="E827" s="150">
        <v>-150.02</v>
      </c>
      <c r="F827" s="150" t="s">
        <v>183</v>
      </c>
      <c r="G827" s="150" t="s">
        <v>1645</v>
      </c>
      <c r="H827" s="151">
        <f t="shared" si="3"/>
        <v>3058.5</v>
      </c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0"/>
    </row>
    <row r="828" hidden="1">
      <c r="A828" s="176">
        <v>45063.0</v>
      </c>
      <c r="B828" s="150" t="s">
        <v>1994</v>
      </c>
      <c r="C828" s="150" t="s">
        <v>1638</v>
      </c>
      <c r="D828" s="150" t="s">
        <v>1720</v>
      </c>
      <c r="E828" s="150">
        <v>1.5</v>
      </c>
      <c r="F828" s="150" t="s">
        <v>183</v>
      </c>
      <c r="G828" s="150" t="s">
        <v>1720</v>
      </c>
      <c r="H828" s="151">
        <f t="shared" si="3"/>
        <v>3060</v>
      </c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0"/>
    </row>
    <row r="829" hidden="1">
      <c r="A829" s="176">
        <v>45067.0</v>
      </c>
      <c r="B829" s="150" t="s">
        <v>2015</v>
      </c>
      <c r="C829" s="150" t="s">
        <v>73</v>
      </c>
      <c r="D829" s="150" t="s">
        <v>26</v>
      </c>
      <c r="E829" s="162">
        <v>-80.0</v>
      </c>
      <c r="F829" s="150" t="s">
        <v>183</v>
      </c>
      <c r="G829" s="88" t="s">
        <v>1720</v>
      </c>
      <c r="H829" s="151">
        <f t="shared" si="3"/>
        <v>2980</v>
      </c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  <c r="Z829" s="20"/>
    </row>
    <row r="830" hidden="1">
      <c r="A830" s="176">
        <v>45070.0</v>
      </c>
      <c r="B830" s="150" t="s">
        <v>2016</v>
      </c>
      <c r="C830" s="150" t="s">
        <v>73</v>
      </c>
      <c r="D830" s="150" t="s">
        <v>778</v>
      </c>
      <c r="E830" s="150">
        <v>38.0</v>
      </c>
      <c r="F830" s="150" t="s">
        <v>183</v>
      </c>
      <c r="G830" s="150" t="s">
        <v>1645</v>
      </c>
      <c r="H830" s="151">
        <f t="shared" si="3"/>
        <v>3018</v>
      </c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0"/>
    </row>
    <row r="831" hidden="1">
      <c r="A831" s="176">
        <v>45070.0</v>
      </c>
      <c r="B831" s="150" t="s">
        <v>2017</v>
      </c>
      <c r="C831" s="150" t="s">
        <v>73</v>
      </c>
      <c r="D831" s="150" t="s">
        <v>778</v>
      </c>
      <c r="E831" s="150">
        <v>25.0</v>
      </c>
      <c r="F831" s="150" t="s">
        <v>183</v>
      </c>
      <c r="G831" s="150" t="s">
        <v>1720</v>
      </c>
      <c r="H831" s="151">
        <f t="shared" si="3"/>
        <v>3043</v>
      </c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  <c r="Z831" s="20"/>
    </row>
    <row r="832" hidden="1">
      <c r="A832" s="176">
        <v>45070.0</v>
      </c>
      <c r="B832" s="150" t="s">
        <v>2013</v>
      </c>
      <c r="C832" s="150" t="s">
        <v>73</v>
      </c>
      <c r="D832" s="150" t="s">
        <v>778</v>
      </c>
      <c r="E832" s="150">
        <v>19.0</v>
      </c>
      <c r="F832" s="150" t="s">
        <v>183</v>
      </c>
      <c r="G832" s="150" t="s">
        <v>1720</v>
      </c>
      <c r="H832" s="151">
        <f t="shared" si="3"/>
        <v>3062</v>
      </c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0"/>
    </row>
    <row r="833" hidden="1">
      <c r="A833" s="149">
        <v>45072.0</v>
      </c>
      <c r="B833" s="150" t="s">
        <v>2018</v>
      </c>
      <c r="C833" s="150" t="s">
        <v>40</v>
      </c>
      <c r="D833" s="150" t="s">
        <v>41</v>
      </c>
      <c r="E833" s="150">
        <v>-99.77</v>
      </c>
      <c r="F833" s="150" t="s">
        <v>183</v>
      </c>
      <c r="G833" s="150" t="s">
        <v>1645</v>
      </c>
      <c r="H833" s="151">
        <f t="shared" si="3"/>
        <v>2962.23</v>
      </c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  <c r="Z833" s="20"/>
    </row>
    <row r="834" hidden="1">
      <c r="A834" s="149">
        <v>45074.0</v>
      </c>
      <c r="B834" s="150" t="s">
        <v>1771</v>
      </c>
      <c r="C834" s="150" t="s">
        <v>40</v>
      </c>
      <c r="D834" s="150" t="s">
        <v>41</v>
      </c>
      <c r="E834" s="150">
        <v>-113.41</v>
      </c>
      <c r="F834" s="150" t="s">
        <v>183</v>
      </c>
      <c r="G834" s="150" t="s">
        <v>1720</v>
      </c>
      <c r="H834" s="151">
        <f t="shared" si="3"/>
        <v>2848.82</v>
      </c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0"/>
    </row>
    <row r="835" hidden="1">
      <c r="A835" s="149">
        <v>45078.0</v>
      </c>
      <c r="B835" s="150" t="s">
        <v>2019</v>
      </c>
      <c r="C835" s="150" t="s">
        <v>1594</v>
      </c>
      <c r="D835" s="150" t="s">
        <v>1595</v>
      </c>
      <c r="E835" s="150">
        <v>174.25</v>
      </c>
      <c r="F835" s="150" t="s">
        <v>183</v>
      </c>
      <c r="G835" s="150" t="s">
        <v>1720</v>
      </c>
      <c r="H835" s="151">
        <f t="shared" si="3"/>
        <v>3023.07</v>
      </c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  <c r="Z835" s="20"/>
    </row>
    <row r="836" hidden="1">
      <c r="A836" s="149">
        <v>45079.0</v>
      </c>
      <c r="B836" s="150" t="s">
        <v>2020</v>
      </c>
      <c r="C836" s="150" t="s">
        <v>50</v>
      </c>
      <c r="D836" s="150" t="s">
        <v>28</v>
      </c>
      <c r="E836" s="150">
        <v>-100.0</v>
      </c>
      <c r="F836" s="150" t="s">
        <v>183</v>
      </c>
      <c r="G836" s="150" t="s">
        <v>1720</v>
      </c>
      <c r="H836" s="151">
        <f t="shared" si="3"/>
        <v>2923.07</v>
      </c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0"/>
    </row>
    <row r="837" hidden="1">
      <c r="A837" s="149">
        <v>45080.0</v>
      </c>
      <c r="B837" s="150" t="s">
        <v>2010</v>
      </c>
      <c r="C837" s="150" t="s">
        <v>1638</v>
      </c>
      <c r="D837" s="150" t="s">
        <v>1714</v>
      </c>
      <c r="E837" s="150">
        <v>7.0</v>
      </c>
      <c r="F837" s="150" t="s">
        <v>183</v>
      </c>
      <c r="G837" s="150" t="s">
        <v>1714</v>
      </c>
      <c r="H837" s="151">
        <f t="shared" si="3"/>
        <v>2930.07</v>
      </c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20"/>
    </row>
    <row r="838" hidden="1">
      <c r="A838" s="149">
        <v>45082.0</v>
      </c>
      <c r="B838" s="150" t="s">
        <v>2021</v>
      </c>
      <c r="C838" s="150" t="s">
        <v>462</v>
      </c>
      <c r="D838" s="150" t="s">
        <v>28</v>
      </c>
      <c r="E838" s="150">
        <v>-10.0</v>
      </c>
      <c r="F838" s="150" t="s">
        <v>183</v>
      </c>
      <c r="G838" s="150" t="s">
        <v>1714</v>
      </c>
      <c r="H838" s="151">
        <f t="shared" si="3"/>
        <v>2920.07</v>
      </c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0"/>
    </row>
    <row r="839" hidden="1">
      <c r="A839" s="149">
        <v>45083.0</v>
      </c>
      <c r="B839" s="88" t="s">
        <v>2022</v>
      </c>
      <c r="C839" s="154" t="s">
        <v>73</v>
      </c>
      <c r="D839" s="154" t="s">
        <v>127</v>
      </c>
      <c r="E839" s="150">
        <v>96.61</v>
      </c>
      <c r="F839" s="150" t="s">
        <v>183</v>
      </c>
      <c r="G839" s="150" t="s">
        <v>1720</v>
      </c>
      <c r="H839" s="151">
        <f t="shared" si="3"/>
        <v>3016.68</v>
      </c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0"/>
    </row>
    <row r="840" hidden="1">
      <c r="A840" s="149">
        <v>45084.0</v>
      </c>
      <c r="B840" s="88" t="s">
        <v>2023</v>
      </c>
      <c r="C840" s="150" t="s">
        <v>50</v>
      </c>
      <c r="D840" s="150" t="s">
        <v>28</v>
      </c>
      <c r="E840" s="150">
        <v>-300.0</v>
      </c>
      <c r="F840" s="150" t="s">
        <v>183</v>
      </c>
      <c r="G840" s="150" t="s">
        <v>1720</v>
      </c>
      <c r="H840" s="151">
        <f t="shared" si="3"/>
        <v>2716.68</v>
      </c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0"/>
    </row>
    <row r="841" hidden="1">
      <c r="A841" s="149">
        <v>45084.0</v>
      </c>
      <c r="B841" s="150" t="s">
        <v>2007</v>
      </c>
      <c r="C841" s="150" t="s">
        <v>73</v>
      </c>
      <c r="D841" s="150" t="s">
        <v>26</v>
      </c>
      <c r="E841" s="150">
        <v>2050.0</v>
      </c>
      <c r="F841" s="150" t="s">
        <v>183</v>
      </c>
      <c r="G841" s="150" t="s">
        <v>1720</v>
      </c>
      <c r="H841" s="151">
        <f t="shared" si="3"/>
        <v>4766.68</v>
      </c>
      <c r="I841" s="19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  <c r="Z841" s="20"/>
    </row>
    <row r="842" hidden="1">
      <c r="A842" s="149">
        <v>45107.0</v>
      </c>
      <c r="B842" s="150" t="s">
        <v>1637</v>
      </c>
      <c r="C842" s="150" t="s">
        <v>1625</v>
      </c>
      <c r="D842" s="150" t="s">
        <v>1720</v>
      </c>
      <c r="E842" s="150">
        <v>40.97999999999998</v>
      </c>
      <c r="F842" s="150" t="s">
        <v>190</v>
      </c>
      <c r="G842" s="150" t="s">
        <v>1720</v>
      </c>
      <c r="H842" s="151">
        <f t="shared" si="3"/>
        <v>4807.66</v>
      </c>
      <c r="I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20"/>
    </row>
    <row r="843" hidden="1">
      <c r="A843" s="149">
        <v>45086.0</v>
      </c>
      <c r="B843" s="150" t="s">
        <v>1768</v>
      </c>
      <c r="C843" s="150" t="s">
        <v>1575</v>
      </c>
      <c r="D843" s="150" t="s">
        <v>1576</v>
      </c>
      <c r="E843" s="150">
        <v>1849.8</v>
      </c>
      <c r="F843" s="150" t="s">
        <v>190</v>
      </c>
      <c r="G843" s="150" t="s">
        <v>819</v>
      </c>
      <c r="H843" s="151">
        <f t="shared" si="3"/>
        <v>6657.46</v>
      </c>
      <c r="I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20"/>
    </row>
    <row r="844" hidden="1">
      <c r="A844" s="149">
        <v>45086.0</v>
      </c>
      <c r="B844" s="88" t="s">
        <v>1836</v>
      </c>
      <c r="C844" s="150" t="s">
        <v>1575</v>
      </c>
      <c r="D844" s="150" t="s">
        <v>1576</v>
      </c>
      <c r="E844" s="88">
        <v>200.0</v>
      </c>
      <c r="F844" s="150" t="s">
        <v>190</v>
      </c>
      <c r="G844" s="150" t="s">
        <v>819</v>
      </c>
      <c r="H844" s="151">
        <f t="shared" si="3"/>
        <v>6857.46</v>
      </c>
      <c r="I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20"/>
    </row>
    <row r="845" hidden="1">
      <c r="A845" s="149">
        <v>45086.0</v>
      </c>
      <c r="B845" s="88" t="s">
        <v>1909</v>
      </c>
      <c r="C845" s="150" t="s">
        <v>1575</v>
      </c>
      <c r="D845" s="150" t="s">
        <v>1576</v>
      </c>
      <c r="E845" s="88">
        <v>100.0</v>
      </c>
      <c r="F845" s="150" t="s">
        <v>190</v>
      </c>
      <c r="G845" s="150" t="s">
        <v>819</v>
      </c>
      <c r="H845" s="151">
        <f t="shared" si="3"/>
        <v>6957.46</v>
      </c>
      <c r="I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  <c r="Z845" s="20"/>
    </row>
    <row r="846" hidden="1">
      <c r="A846" s="149">
        <v>45084.0</v>
      </c>
      <c r="B846" s="150" t="s">
        <v>15</v>
      </c>
      <c r="C846" s="150" t="s">
        <v>16</v>
      </c>
      <c r="D846" s="150" t="s">
        <v>1667</v>
      </c>
      <c r="E846" s="150">
        <v>-1519.7199999999996</v>
      </c>
      <c r="F846" s="150" t="s">
        <v>190</v>
      </c>
      <c r="G846" s="150" t="s">
        <v>1645</v>
      </c>
      <c r="H846" s="151">
        <f t="shared" si="3"/>
        <v>5437.74</v>
      </c>
      <c r="I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0"/>
    </row>
    <row r="847" hidden="1">
      <c r="A847" s="149">
        <v>45087.0</v>
      </c>
      <c r="B847" s="150" t="s">
        <v>15</v>
      </c>
      <c r="C847" s="150" t="s">
        <v>51</v>
      </c>
      <c r="D847" s="150" t="s">
        <v>819</v>
      </c>
      <c r="E847" s="150">
        <v>-520.17</v>
      </c>
      <c r="F847" s="150" t="s">
        <v>190</v>
      </c>
      <c r="G847" s="150" t="s">
        <v>819</v>
      </c>
      <c r="H847" s="151">
        <f t="shared" si="3"/>
        <v>4917.57</v>
      </c>
      <c r="I847" s="20"/>
      <c r="J847" s="19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  <c r="Z847" s="20"/>
    </row>
    <row r="848" hidden="1">
      <c r="A848" s="149">
        <v>45087.0</v>
      </c>
      <c r="B848" s="150" t="s">
        <v>15</v>
      </c>
      <c r="C848" s="150" t="s">
        <v>16</v>
      </c>
      <c r="D848" s="150" t="s">
        <v>7</v>
      </c>
      <c r="E848" s="150">
        <v>-718.1400000000001</v>
      </c>
      <c r="F848" s="150" t="s">
        <v>190</v>
      </c>
      <c r="G848" s="150" t="s">
        <v>7</v>
      </c>
      <c r="H848" s="151">
        <f t="shared" si="3"/>
        <v>4199.43</v>
      </c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20"/>
    </row>
    <row r="849" hidden="1">
      <c r="A849" s="149">
        <v>45087.0</v>
      </c>
      <c r="B849" s="150" t="s">
        <v>15</v>
      </c>
      <c r="C849" s="150" t="s">
        <v>16</v>
      </c>
      <c r="D849" s="150" t="s">
        <v>1925</v>
      </c>
      <c r="E849" s="150">
        <v>-54.01</v>
      </c>
      <c r="F849" s="150" t="s">
        <v>190</v>
      </c>
      <c r="G849" s="150" t="s">
        <v>1925</v>
      </c>
      <c r="H849" s="151">
        <f t="shared" si="3"/>
        <v>4145.42</v>
      </c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  <c r="Z849" s="20"/>
    </row>
    <row r="850" hidden="1">
      <c r="A850" s="149">
        <v>45090.0</v>
      </c>
      <c r="B850" s="150" t="s">
        <v>15</v>
      </c>
      <c r="C850" s="150" t="s">
        <v>16</v>
      </c>
      <c r="D850" s="150" t="s">
        <v>819</v>
      </c>
      <c r="E850" s="150">
        <v>-1999.9999999999995</v>
      </c>
      <c r="F850" s="150" t="s">
        <v>190</v>
      </c>
      <c r="G850" s="150" t="s">
        <v>819</v>
      </c>
      <c r="H850" s="151">
        <f t="shared" si="3"/>
        <v>2145.42</v>
      </c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  <c r="Z850" s="20"/>
    </row>
    <row r="851" hidden="1">
      <c r="A851" s="149">
        <v>45090.0</v>
      </c>
      <c r="B851" s="150" t="s">
        <v>2024</v>
      </c>
      <c r="C851" s="150" t="s">
        <v>73</v>
      </c>
      <c r="D851" s="150" t="s">
        <v>26</v>
      </c>
      <c r="E851" s="162">
        <v>1039.01</v>
      </c>
      <c r="F851" s="150" t="s">
        <v>190</v>
      </c>
      <c r="G851" s="150" t="s">
        <v>1720</v>
      </c>
      <c r="H851" s="151">
        <f t="shared" si="3"/>
        <v>3184.43</v>
      </c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  <c r="Z851" s="20"/>
    </row>
    <row r="852" hidden="1">
      <c r="A852" s="149">
        <v>45091.0</v>
      </c>
      <c r="B852" s="150" t="s">
        <v>2025</v>
      </c>
      <c r="C852" s="150" t="s">
        <v>1594</v>
      </c>
      <c r="D852" s="150" t="s">
        <v>1595</v>
      </c>
      <c r="E852" s="162">
        <v>300.0</v>
      </c>
      <c r="F852" s="150" t="s">
        <v>190</v>
      </c>
      <c r="G852" s="150" t="s">
        <v>1720</v>
      </c>
      <c r="H852" s="151">
        <f t="shared" si="3"/>
        <v>3484.43</v>
      </c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  <c r="Z852" s="20"/>
    </row>
    <row r="853" hidden="1">
      <c r="A853" s="149">
        <v>45093.0</v>
      </c>
      <c r="B853" s="150" t="s">
        <v>1995</v>
      </c>
      <c r="C853" s="150" t="s">
        <v>1638</v>
      </c>
      <c r="D853" s="88" t="s">
        <v>1720</v>
      </c>
      <c r="E853" s="162">
        <v>0.6</v>
      </c>
      <c r="F853" s="150" t="s">
        <v>190</v>
      </c>
      <c r="G853" s="150" t="s">
        <v>1720</v>
      </c>
      <c r="H853" s="151">
        <f t="shared" si="3"/>
        <v>3485.03</v>
      </c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  <c r="Z853" s="20"/>
    </row>
    <row r="854" hidden="1">
      <c r="A854" s="149">
        <v>45096.0</v>
      </c>
      <c r="B854" s="150" t="s">
        <v>1993</v>
      </c>
      <c r="C854" s="150" t="s">
        <v>1638</v>
      </c>
      <c r="D854" s="150" t="s">
        <v>1720</v>
      </c>
      <c r="E854" s="150">
        <v>6.56</v>
      </c>
      <c r="F854" s="150" t="s">
        <v>190</v>
      </c>
      <c r="G854" s="150" t="s">
        <v>819</v>
      </c>
      <c r="H854" s="151">
        <f t="shared" si="3"/>
        <v>3491.59</v>
      </c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0"/>
    </row>
    <row r="855" hidden="1">
      <c r="A855" s="149">
        <v>45096.0</v>
      </c>
      <c r="B855" s="150" t="s">
        <v>1993</v>
      </c>
      <c r="C855" s="150" t="s">
        <v>1638</v>
      </c>
      <c r="D855" s="150" t="s">
        <v>1720</v>
      </c>
      <c r="E855" s="150">
        <v>2.73</v>
      </c>
      <c r="F855" s="150" t="s">
        <v>190</v>
      </c>
      <c r="G855" s="150" t="s">
        <v>819</v>
      </c>
      <c r="H855" s="151">
        <f t="shared" si="3"/>
        <v>3494.32</v>
      </c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  <c r="Z855" s="20"/>
    </row>
    <row r="856" hidden="1">
      <c r="A856" s="149">
        <v>45096.0</v>
      </c>
      <c r="B856" s="150" t="s">
        <v>1993</v>
      </c>
      <c r="C856" s="150" t="s">
        <v>1638</v>
      </c>
      <c r="D856" s="150" t="s">
        <v>1720</v>
      </c>
      <c r="E856" s="150">
        <v>7.24</v>
      </c>
      <c r="F856" s="150" t="s">
        <v>190</v>
      </c>
      <c r="G856" s="150" t="s">
        <v>819</v>
      </c>
      <c r="H856" s="151">
        <f t="shared" si="3"/>
        <v>3501.56</v>
      </c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20"/>
    </row>
    <row r="857" hidden="1">
      <c r="A857" s="149">
        <v>45103.0</v>
      </c>
      <c r="B857" s="150" t="s">
        <v>2026</v>
      </c>
      <c r="C857" s="150" t="s">
        <v>40</v>
      </c>
      <c r="D857" s="150" t="s">
        <v>41</v>
      </c>
      <c r="E857" s="150">
        <v>-99.77</v>
      </c>
      <c r="F857" s="150" t="s">
        <v>190</v>
      </c>
      <c r="G857" s="150" t="s">
        <v>1645</v>
      </c>
      <c r="H857" s="151">
        <f t="shared" si="3"/>
        <v>3401.79</v>
      </c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  <c r="Z857" s="20"/>
    </row>
    <row r="858" hidden="1">
      <c r="A858" s="149">
        <v>45105.0</v>
      </c>
      <c r="B858" s="150" t="s">
        <v>1774</v>
      </c>
      <c r="C858" s="150" t="s">
        <v>40</v>
      </c>
      <c r="D858" s="150" t="s">
        <v>41</v>
      </c>
      <c r="E858" s="150">
        <v>-117.07</v>
      </c>
      <c r="F858" s="150" t="s">
        <v>190</v>
      </c>
      <c r="G858" s="150" t="s">
        <v>1720</v>
      </c>
      <c r="H858" s="151">
        <f t="shared" si="3"/>
        <v>3284.72</v>
      </c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0"/>
    </row>
    <row r="859" hidden="1">
      <c r="A859" s="149">
        <v>45138.0</v>
      </c>
      <c r="B859" s="150" t="s">
        <v>1637</v>
      </c>
      <c r="C859" s="150" t="s">
        <v>1625</v>
      </c>
      <c r="D859" s="150" t="s">
        <v>1720</v>
      </c>
      <c r="E859" s="150">
        <v>37.519999999999996</v>
      </c>
      <c r="F859" s="150" t="s">
        <v>194</v>
      </c>
      <c r="G859" s="150" t="s">
        <v>1720</v>
      </c>
      <c r="H859" s="151">
        <f t="shared" si="3"/>
        <v>3322.24</v>
      </c>
      <c r="I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0"/>
    </row>
    <row r="860" hidden="1">
      <c r="A860" s="149">
        <v>45107.0</v>
      </c>
      <c r="B860" s="150" t="s">
        <v>1794</v>
      </c>
      <c r="C860" s="150" t="s">
        <v>1575</v>
      </c>
      <c r="D860" s="150" t="s">
        <v>2027</v>
      </c>
      <c r="E860" s="150">
        <v>405.0</v>
      </c>
      <c r="F860" s="150" t="s">
        <v>194</v>
      </c>
      <c r="G860" s="150" t="s">
        <v>1645</v>
      </c>
      <c r="H860" s="151">
        <f t="shared" si="3"/>
        <v>3727.24</v>
      </c>
      <c r="I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20"/>
    </row>
    <row r="861" hidden="1">
      <c r="A861" s="149">
        <v>45111.0</v>
      </c>
      <c r="B861" s="150" t="s">
        <v>1763</v>
      </c>
      <c r="C861" s="88" t="s">
        <v>84</v>
      </c>
      <c r="D861" s="150" t="s">
        <v>28</v>
      </c>
      <c r="E861" s="150">
        <v>100.0</v>
      </c>
      <c r="F861" s="150" t="s">
        <v>194</v>
      </c>
      <c r="G861" s="150" t="s">
        <v>1714</v>
      </c>
      <c r="H861" s="151">
        <f t="shared" si="3"/>
        <v>3827.24</v>
      </c>
      <c r="I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0"/>
    </row>
    <row r="862" hidden="1">
      <c r="A862" s="149">
        <v>45111.0</v>
      </c>
      <c r="B862" s="150" t="s">
        <v>2028</v>
      </c>
      <c r="C862" s="88" t="s">
        <v>1638</v>
      </c>
      <c r="D862" s="150" t="s">
        <v>1714</v>
      </c>
      <c r="E862" s="150">
        <v>30.0</v>
      </c>
      <c r="F862" s="150" t="s">
        <v>194</v>
      </c>
      <c r="G862" s="150" t="s">
        <v>1714</v>
      </c>
      <c r="H862" s="151">
        <f t="shared" si="3"/>
        <v>3857.24</v>
      </c>
      <c r="I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20"/>
    </row>
    <row r="863" hidden="1">
      <c r="A863" s="149">
        <v>45112.0</v>
      </c>
      <c r="B863" s="166" t="s">
        <v>2029</v>
      </c>
      <c r="C863" s="88" t="s">
        <v>76</v>
      </c>
      <c r="D863" s="166" t="s">
        <v>28</v>
      </c>
      <c r="E863" s="150">
        <v>-25.0</v>
      </c>
      <c r="F863" s="150" t="s">
        <v>194</v>
      </c>
      <c r="G863" s="150" t="s">
        <v>1720</v>
      </c>
      <c r="H863" s="151">
        <f t="shared" si="3"/>
        <v>3832.24</v>
      </c>
      <c r="I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  <c r="Z863" s="20"/>
    </row>
    <row r="864" hidden="1">
      <c r="A864" s="149">
        <v>45113.0</v>
      </c>
      <c r="B864" s="150" t="s">
        <v>2030</v>
      </c>
      <c r="C864" s="150" t="s">
        <v>1594</v>
      </c>
      <c r="D864" s="150" t="s">
        <v>1595</v>
      </c>
      <c r="E864" s="150">
        <v>90.0</v>
      </c>
      <c r="F864" s="150" t="s">
        <v>194</v>
      </c>
      <c r="G864" s="150" t="s">
        <v>1720</v>
      </c>
      <c r="H864" s="151">
        <f t="shared" si="3"/>
        <v>3922.24</v>
      </c>
      <c r="I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20"/>
    </row>
    <row r="865" hidden="1">
      <c r="A865" s="149">
        <v>45113.0</v>
      </c>
      <c r="B865" s="150" t="s">
        <v>2024</v>
      </c>
      <c r="C865" s="150" t="s">
        <v>73</v>
      </c>
      <c r="D865" s="150" t="s">
        <v>26</v>
      </c>
      <c r="E865" s="162">
        <v>820.0</v>
      </c>
      <c r="F865" s="150" t="s">
        <v>194</v>
      </c>
      <c r="G865" s="150" t="s">
        <v>819</v>
      </c>
      <c r="H865" s="151">
        <f t="shared" si="3"/>
        <v>4742.24</v>
      </c>
      <c r="I865" s="20"/>
      <c r="J865" s="19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  <c r="Z865" s="20"/>
    </row>
    <row r="866" hidden="1">
      <c r="A866" s="149">
        <v>45114.0</v>
      </c>
      <c r="B866" s="150" t="s">
        <v>1794</v>
      </c>
      <c r="C866" s="150" t="s">
        <v>1575</v>
      </c>
      <c r="D866" s="150" t="s">
        <v>1576</v>
      </c>
      <c r="E866" s="150">
        <v>1849.8</v>
      </c>
      <c r="F866" s="150" t="s">
        <v>194</v>
      </c>
      <c r="G866" s="150" t="s">
        <v>819</v>
      </c>
      <c r="H866" s="151">
        <f t="shared" si="3"/>
        <v>6592.04</v>
      </c>
      <c r="I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  <c r="Z866" s="20"/>
    </row>
    <row r="867" hidden="1">
      <c r="A867" s="149">
        <v>45114.0</v>
      </c>
      <c r="B867" s="166" t="s">
        <v>1836</v>
      </c>
      <c r="C867" s="150" t="s">
        <v>1575</v>
      </c>
      <c r="D867" s="150" t="s">
        <v>1576</v>
      </c>
      <c r="E867" s="88">
        <v>200.0</v>
      </c>
      <c r="F867" s="150" t="s">
        <v>194</v>
      </c>
      <c r="G867" s="150" t="s">
        <v>819</v>
      </c>
      <c r="H867" s="151">
        <f t="shared" si="3"/>
        <v>6792.04</v>
      </c>
      <c r="I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  <c r="Z867" s="20"/>
    </row>
    <row r="868" hidden="1">
      <c r="A868" s="149">
        <v>45114.0</v>
      </c>
      <c r="B868" s="88" t="s">
        <v>1909</v>
      </c>
      <c r="C868" s="150" t="s">
        <v>1575</v>
      </c>
      <c r="D868" s="150" t="s">
        <v>1576</v>
      </c>
      <c r="E868" s="88">
        <v>100.0</v>
      </c>
      <c r="F868" s="150" t="s">
        <v>194</v>
      </c>
      <c r="G868" s="150" t="s">
        <v>819</v>
      </c>
      <c r="H868" s="151">
        <f t="shared" si="3"/>
        <v>6892.04</v>
      </c>
      <c r="I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20"/>
    </row>
    <row r="869" hidden="1">
      <c r="A869" s="149">
        <v>45115.0</v>
      </c>
      <c r="B869" s="150" t="s">
        <v>2031</v>
      </c>
      <c r="C869" s="150" t="s">
        <v>73</v>
      </c>
      <c r="D869" s="150" t="s">
        <v>243</v>
      </c>
      <c r="E869" s="162">
        <v>-110.0</v>
      </c>
      <c r="F869" s="150" t="s">
        <v>194</v>
      </c>
      <c r="G869" s="150" t="s">
        <v>1720</v>
      </c>
      <c r="H869" s="151">
        <f t="shared" si="3"/>
        <v>6782.04</v>
      </c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  <c r="Z869" s="20"/>
    </row>
    <row r="870" hidden="1">
      <c r="A870" s="149">
        <v>45115.0</v>
      </c>
      <c r="B870" s="150" t="s">
        <v>2032</v>
      </c>
      <c r="C870" s="150" t="s">
        <v>73</v>
      </c>
      <c r="D870" s="150" t="s">
        <v>243</v>
      </c>
      <c r="E870" s="162">
        <v>-20.0</v>
      </c>
      <c r="F870" s="150" t="s">
        <v>194</v>
      </c>
      <c r="G870" s="150" t="s">
        <v>1720</v>
      </c>
      <c r="H870" s="151">
        <f t="shared" si="3"/>
        <v>6762.04</v>
      </c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20"/>
    </row>
    <row r="871" hidden="1">
      <c r="A871" s="149">
        <v>45115.0</v>
      </c>
      <c r="B871" s="150" t="s">
        <v>2033</v>
      </c>
      <c r="C871" s="150" t="s">
        <v>73</v>
      </c>
      <c r="D871" s="150" t="s">
        <v>243</v>
      </c>
      <c r="E871" s="162">
        <v>-10.0</v>
      </c>
      <c r="F871" s="150" t="s">
        <v>194</v>
      </c>
      <c r="G871" s="150" t="s">
        <v>1720</v>
      </c>
      <c r="H871" s="151">
        <f t="shared" si="3"/>
        <v>6752.04</v>
      </c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  <c r="Z871" s="20"/>
    </row>
    <row r="872" hidden="1">
      <c r="A872" s="149">
        <v>45115.0</v>
      </c>
      <c r="B872" s="150" t="s">
        <v>2024</v>
      </c>
      <c r="C872" s="150" t="s">
        <v>73</v>
      </c>
      <c r="D872" s="150" t="s">
        <v>26</v>
      </c>
      <c r="E872" s="162">
        <v>287.18</v>
      </c>
      <c r="F872" s="150" t="s">
        <v>194</v>
      </c>
      <c r="G872" s="150" t="s">
        <v>819</v>
      </c>
      <c r="H872" s="151">
        <f t="shared" si="3"/>
        <v>7039.22</v>
      </c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20"/>
    </row>
    <row r="873" hidden="1">
      <c r="A873" s="149">
        <v>45115.0</v>
      </c>
      <c r="B873" s="150" t="s">
        <v>1959</v>
      </c>
      <c r="C873" s="150" t="s">
        <v>462</v>
      </c>
      <c r="D873" s="150" t="s">
        <v>28</v>
      </c>
      <c r="E873" s="150">
        <v>-4.0</v>
      </c>
      <c r="F873" s="150" t="s">
        <v>194</v>
      </c>
      <c r="G873" s="150" t="s">
        <v>1720</v>
      </c>
      <c r="H873" s="151">
        <f t="shared" si="3"/>
        <v>7035.22</v>
      </c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  <c r="Z873" s="20"/>
    </row>
    <row r="874" hidden="1">
      <c r="A874" s="149">
        <v>45116.0</v>
      </c>
      <c r="B874" s="150" t="s">
        <v>15</v>
      </c>
      <c r="C874" s="150" t="s">
        <v>16</v>
      </c>
      <c r="D874" s="150" t="s">
        <v>1667</v>
      </c>
      <c r="E874" s="150">
        <v>-1851.4999999999995</v>
      </c>
      <c r="F874" s="150" t="s">
        <v>194</v>
      </c>
      <c r="G874" s="150" t="s">
        <v>1645</v>
      </c>
      <c r="H874" s="151">
        <f t="shared" si="3"/>
        <v>5183.72</v>
      </c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20"/>
    </row>
    <row r="875" hidden="1">
      <c r="A875" s="149">
        <v>45116.0</v>
      </c>
      <c r="B875" s="150" t="s">
        <v>15</v>
      </c>
      <c r="C875" s="150" t="s">
        <v>16</v>
      </c>
      <c r="D875" s="150" t="s">
        <v>7</v>
      </c>
      <c r="E875" s="150">
        <v>-1281.07</v>
      </c>
      <c r="F875" s="150" t="s">
        <v>194</v>
      </c>
      <c r="G875" s="150" t="s">
        <v>7</v>
      </c>
      <c r="H875" s="151">
        <f t="shared" si="3"/>
        <v>3902.65</v>
      </c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  <c r="Z875" s="20"/>
    </row>
    <row r="876" hidden="1">
      <c r="A876" s="149">
        <v>45117.0</v>
      </c>
      <c r="B876" s="150" t="s">
        <v>15</v>
      </c>
      <c r="C876" s="150" t="s">
        <v>16</v>
      </c>
      <c r="D876" s="150" t="s">
        <v>1925</v>
      </c>
      <c r="E876" s="150">
        <v>-54.01</v>
      </c>
      <c r="F876" s="150" t="s">
        <v>194</v>
      </c>
      <c r="G876" s="150" t="s">
        <v>1925</v>
      </c>
      <c r="H876" s="151">
        <f t="shared" si="3"/>
        <v>3848.64</v>
      </c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0"/>
    </row>
    <row r="877" hidden="1">
      <c r="A877" s="149">
        <v>45120.0</v>
      </c>
      <c r="B877" s="150" t="s">
        <v>15</v>
      </c>
      <c r="C877" s="150" t="s">
        <v>16</v>
      </c>
      <c r="D877" s="150" t="s">
        <v>819</v>
      </c>
      <c r="E877" s="150">
        <v>-3602.8799999999997</v>
      </c>
      <c r="F877" s="150" t="s">
        <v>194</v>
      </c>
      <c r="G877" s="150" t="s">
        <v>819</v>
      </c>
      <c r="H877" s="151">
        <f t="shared" si="3"/>
        <v>245.76</v>
      </c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20"/>
    </row>
    <row r="878" hidden="1">
      <c r="A878" s="149">
        <v>45120.0</v>
      </c>
      <c r="B878" s="88" t="s">
        <v>2034</v>
      </c>
      <c r="C878" s="154" t="s">
        <v>73</v>
      </c>
      <c r="D878" s="154" t="s">
        <v>127</v>
      </c>
      <c r="E878" s="150">
        <v>96.61</v>
      </c>
      <c r="F878" s="150" t="s">
        <v>194</v>
      </c>
      <c r="G878" s="150" t="s">
        <v>1720</v>
      </c>
      <c r="H878" s="151">
        <f t="shared" si="3"/>
        <v>342.37</v>
      </c>
      <c r="I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0"/>
    </row>
    <row r="879" hidden="1">
      <c r="A879" s="149">
        <v>45120.0</v>
      </c>
      <c r="B879" s="88" t="s">
        <v>2035</v>
      </c>
      <c r="C879" s="150" t="s">
        <v>1638</v>
      </c>
      <c r="D879" s="150" t="s">
        <v>1720</v>
      </c>
      <c r="E879" s="150">
        <v>5.05</v>
      </c>
      <c r="F879" s="150" t="s">
        <v>194</v>
      </c>
      <c r="G879" s="150" t="s">
        <v>1720</v>
      </c>
      <c r="H879" s="151">
        <f t="shared" si="3"/>
        <v>347.42</v>
      </c>
      <c r="I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  <c r="Z879" s="20"/>
    </row>
    <row r="880" hidden="1">
      <c r="A880" s="149">
        <v>45120.0</v>
      </c>
      <c r="B880" s="150" t="s">
        <v>2024</v>
      </c>
      <c r="C880" s="150" t="s">
        <v>73</v>
      </c>
      <c r="D880" s="150" t="s">
        <v>26</v>
      </c>
      <c r="E880" s="162">
        <v>944.0</v>
      </c>
      <c r="F880" s="150" t="s">
        <v>194</v>
      </c>
      <c r="G880" s="150" t="s">
        <v>819</v>
      </c>
      <c r="H880" s="151">
        <f t="shared" si="3"/>
        <v>1291.42</v>
      </c>
      <c r="I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20"/>
    </row>
    <row r="881" hidden="1">
      <c r="A881" s="149">
        <v>45122.0</v>
      </c>
      <c r="B881" s="88" t="s">
        <v>2036</v>
      </c>
      <c r="C881" s="150" t="s">
        <v>9</v>
      </c>
      <c r="D881" s="150" t="s">
        <v>28</v>
      </c>
      <c r="E881" s="150">
        <v>-9.99</v>
      </c>
      <c r="F881" s="150" t="s">
        <v>194</v>
      </c>
      <c r="G881" s="150" t="s">
        <v>1720</v>
      </c>
      <c r="H881" s="151">
        <f t="shared" si="3"/>
        <v>1281.43</v>
      </c>
      <c r="I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  <c r="Z881" s="20"/>
    </row>
    <row r="882" hidden="1">
      <c r="A882" s="149">
        <v>45122.0</v>
      </c>
      <c r="B882" s="88" t="s">
        <v>2037</v>
      </c>
      <c r="C882" s="150" t="s">
        <v>1594</v>
      </c>
      <c r="D882" s="150" t="s">
        <v>1595</v>
      </c>
      <c r="E882" s="162">
        <v>155.0</v>
      </c>
      <c r="F882" s="150" t="s">
        <v>194</v>
      </c>
      <c r="G882" s="150" t="s">
        <v>1720</v>
      </c>
      <c r="H882" s="151">
        <f t="shared" si="3"/>
        <v>1436.43</v>
      </c>
      <c r="I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  <c r="Z882" s="20"/>
    </row>
    <row r="883" hidden="1">
      <c r="A883" s="149">
        <v>45098.0</v>
      </c>
      <c r="B883" s="150" t="s">
        <v>2038</v>
      </c>
      <c r="C883" s="150" t="s">
        <v>1594</v>
      </c>
      <c r="D883" s="150" t="s">
        <v>1595</v>
      </c>
      <c r="E883" s="162">
        <v>810.0</v>
      </c>
      <c r="F883" s="150" t="s">
        <v>194</v>
      </c>
      <c r="G883" s="150" t="s">
        <v>1720</v>
      </c>
      <c r="H883" s="151">
        <f t="shared" si="3"/>
        <v>2246.43</v>
      </c>
      <c r="I883" s="19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  <c r="Z883" s="20"/>
    </row>
    <row r="884" hidden="1">
      <c r="A884" s="149">
        <v>45131.0</v>
      </c>
      <c r="B884" s="150" t="s">
        <v>2039</v>
      </c>
      <c r="C884" s="150" t="s">
        <v>73</v>
      </c>
      <c r="D884" s="150" t="s">
        <v>1983</v>
      </c>
      <c r="E884" s="162">
        <v>20.0</v>
      </c>
      <c r="F884" s="150" t="s">
        <v>194</v>
      </c>
      <c r="G884" s="150" t="s">
        <v>1720</v>
      </c>
      <c r="H884" s="151">
        <f t="shared" si="3"/>
        <v>2266.43</v>
      </c>
      <c r="I884" s="19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  <c r="Z884" s="20"/>
    </row>
    <row r="885" hidden="1">
      <c r="A885" s="149">
        <v>45133.0</v>
      </c>
      <c r="B885" s="150" t="s">
        <v>2040</v>
      </c>
      <c r="C885" s="150" t="s">
        <v>40</v>
      </c>
      <c r="D885" s="150" t="s">
        <v>41</v>
      </c>
      <c r="E885" s="150">
        <v>-99.77</v>
      </c>
      <c r="F885" s="150" t="s">
        <v>194</v>
      </c>
      <c r="G885" s="150" t="s">
        <v>1645</v>
      </c>
      <c r="H885" s="151">
        <f t="shared" si="3"/>
        <v>2166.66</v>
      </c>
      <c r="I885" s="20"/>
      <c r="J885" s="20"/>
      <c r="K885" s="20"/>
      <c r="L885" s="20"/>
      <c r="N885" s="19"/>
      <c r="T885" s="20"/>
      <c r="U885" s="20"/>
      <c r="V885" s="20"/>
      <c r="W885" s="20"/>
      <c r="X885" s="20"/>
      <c r="Y885" s="20"/>
      <c r="Z885" s="20"/>
    </row>
    <row r="886" hidden="1">
      <c r="A886" s="149">
        <v>45135.0</v>
      </c>
      <c r="B886" s="150" t="s">
        <v>1791</v>
      </c>
      <c r="C886" s="150" t="s">
        <v>40</v>
      </c>
      <c r="D886" s="150" t="s">
        <v>41</v>
      </c>
      <c r="E886" s="150">
        <v>-117.97</v>
      </c>
      <c r="F886" s="150" t="s">
        <v>194</v>
      </c>
      <c r="G886" s="150" t="s">
        <v>1720</v>
      </c>
      <c r="H886" s="151">
        <f t="shared" si="3"/>
        <v>2048.69</v>
      </c>
      <c r="I886" s="20"/>
      <c r="J886" s="20"/>
      <c r="K886" s="20"/>
      <c r="L886" s="20"/>
      <c r="N886" s="19"/>
      <c r="T886" s="20"/>
      <c r="U886" s="20"/>
      <c r="V886" s="20"/>
      <c r="W886" s="20"/>
      <c r="X886" s="20"/>
      <c r="Y886" s="20"/>
      <c r="Z886" s="20"/>
    </row>
    <row r="887" hidden="1">
      <c r="A887" s="149">
        <v>45136.0</v>
      </c>
      <c r="B887" s="150" t="s">
        <v>2041</v>
      </c>
      <c r="C887" s="150" t="s">
        <v>73</v>
      </c>
      <c r="D887" s="150" t="s">
        <v>26</v>
      </c>
      <c r="E887" s="150">
        <v>450.0</v>
      </c>
      <c r="F887" s="150" t="s">
        <v>194</v>
      </c>
      <c r="G887" s="150" t="s">
        <v>1720</v>
      </c>
      <c r="H887" s="151">
        <f t="shared" si="3"/>
        <v>2498.69</v>
      </c>
      <c r="I887" s="20"/>
      <c r="J887" s="20"/>
      <c r="K887" s="20"/>
      <c r="L887" s="20"/>
      <c r="N887" s="19"/>
      <c r="T887" s="20"/>
      <c r="U887" s="20"/>
      <c r="V887" s="20"/>
      <c r="W887" s="20"/>
      <c r="X887" s="20"/>
      <c r="Y887" s="20"/>
      <c r="Z887" s="20"/>
    </row>
    <row r="888" hidden="1">
      <c r="A888" s="149">
        <v>45137.0</v>
      </c>
      <c r="B888" s="150" t="s">
        <v>2041</v>
      </c>
      <c r="C888" s="150" t="s">
        <v>73</v>
      </c>
      <c r="D888" s="150" t="s">
        <v>26</v>
      </c>
      <c r="E888" s="150">
        <v>570.0</v>
      </c>
      <c r="F888" s="150" t="s">
        <v>194</v>
      </c>
      <c r="G888" s="150" t="s">
        <v>1720</v>
      </c>
      <c r="H888" s="151">
        <f t="shared" si="3"/>
        <v>3068.69</v>
      </c>
      <c r="I888" s="20"/>
      <c r="J888" s="20"/>
      <c r="K888" s="20"/>
      <c r="L888" s="20"/>
      <c r="N888" s="19"/>
      <c r="T888" s="20"/>
      <c r="U888" s="20"/>
      <c r="V888" s="20"/>
      <c r="W888" s="20"/>
      <c r="X888" s="20"/>
      <c r="Y888" s="20"/>
      <c r="Z888" s="20"/>
    </row>
    <row r="889" hidden="1">
      <c r="A889" s="149">
        <v>45137.0</v>
      </c>
      <c r="B889" s="150" t="s">
        <v>2042</v>
      </c>
      <c r="C889" s="166" t="s">
        <v>73</v>
      </c>
      <c r="D889" s="166" t="s">
        <v>226</v>
      </c>
      <c r="E889" s="150">
        <v>-5.0</v>
      </c>
      <c r="F889" s="150" t="s">
        <v>194</v>
      </c>
      <c r="G889" s="150" t="s">
        <v>1720</v>
      </c>
      <c r="H889" s="151">
        <f t="shared" si="3"/>
        <v>3063.69</v>
      </c>
      <c r="I889" s="20"/>
      <c r="J889" s="20"/>
      <c r="K889" s="20"/>
      <c r="L889" s="20"/>
      <c r="N889" s="19"/>
      <c r="T889" s="20"/>
      <c r="U889" s="20"/>
      <c r="V889" s="20"/>
      <c r="W889" s="20"/>
      <c r="X889" s="20"/>
      <c r="Y889" s="20"/>
      <c r="Z889" s="20"/>
    </row>
    <row r="890" hidden="1">
      <c r="A890" s="149">
        <v>45169.0</v>
      </c>
      <c r="B890" s="150" t="s">
        <v>1637</v>
      </c>
      <c r="C890" s="150" t="s">
        <v>1625</v>
      </c>
      <c r="D890" s="150" t="s">
        <v>1720</v>
      </c>
      <c r="E890" s="150">
        <v>19.07</v>
      </c>
      <c r="F890" s="88" t="s">
        <v>202</v>
      </c>
      <c r="G890" s="150" t="s">
        <v>1720</v>
      </c>
      <c r="H890" s="151">
        <f t="shared" si="3"/>
        <v>3082.76</v>
      </c>
      <c r="I890" s="177"/>
      <c r="J890" s="177"/>
      <c r="R890" s="20"/>
      <c r="S890" s="20"/>
      <c r="T890" s="20"/>
      <c r="U890" s="20"/>
      <c r="V890" s="20"/>
      <c r="W890" s="20"/>
      <c r="X890" s="20"/>
      <c r="Y890" s="20"/>
      <c r="Z890" s="20"/>
    </row>
    <row r="891" hidden="1">
      <c r="A891" s="149">
        <v>45138.0</v>
      </c>
      <c r="B891" s="150" t="s">
        <v>1819</v>
      </c>
      <c r="C891" s="150" t="s">
        <v>1575</v>
      </c>
      <c r="D891" s="150" t="s">
        <v>2027</v>
      </c>
      <c r="E891" s="150">
        <v>1012.5</v>
      </c>
      <c r="F891" s="88" t="s">
        <v>202</v>
      </c>
      <c r="G891" s="150" t="s">
        <v>1645</v>
      </c>
      <c r="H891" s="151">
        <f t="shared" si="3"/>
        <v>4095.26</v>
      </c>
      <c r="I891" s="177"/>
      <c r="J891" s="177"/>
      <c r="R891" s="20"/>
      <c r="S891" s="20"/>
      <c r="T891" s="20"/>
      <c r="U891" s="20"/>
      <c r="V891" s="20"/>
      <c r="W891" s="20"/>
      <c r="X891" s="20"/>
      <c r="Y891" s="20"/>
      <c r="Z891" s="20"/>
    </row>
    <row r="892" hidden="1">
      <c r="A892" s="149">
        <v>45138.0</v>
      </c>
      <c r="B892" s="166" t="s">
        <v>2043</v>
      </c>
      <c r="C892" s="166" t="s">
        <v>73</v>
      </c>
      <c r="D892" s="150" t="s">
        <v>243</v>
      </c>
      <c r="E892" s="166">
        <v>-81.98</v>
      </c>
      <c r="F892" s="88" t="s">
        <v>202</v>
      </c>
      <c r="G892" s="150" t="s">
        <v>1720</v>
      </c>
      <c r="H892" s="151">
        <f t="shared" si="3"/>
        <v>4013.28</v>
      </c>
      <c r="I892" s="177"/>
      <c r="J892" s="177"/>
      <c r="R892" s="20"/>
      <c r="S892" s="20"/>
      <c r="T892" s="20"/>
      <c r="U892" s="20"/>
      <c r="V892" s="20"/>
      <c r="W892" s="20"/>
      <c r="X892" s="20"/>
      <c r="Y892" s="20"/>
      <c r="Z892" s="20"/>
    </row>
    <row r="893" hidden="1">
      <c r="A893" s="149">
        <v>45138.0</v>
      </c>
      <c r="B893" s="150" t="s">
        <v>2044</v>
      </c>
      <c r="C893" s="150" t="s">
        <v>73</v>
      </c>
      <c r="D893" s="150" t="s">
        <v>243</v>
      </c>
      <c r="E893" s="162">
        <v>-392.0</v>
      </c>
      <c r="F893" s="88" t="s">
        <v>202</v>
      </c>
      <c r="G893" s="150" t="s">
        <v>1720</v>
      </c>
      <c r="H893" s="151">
        <f t="shared" si="3"/>
        <v>3621.28</v>
      </c>
      <c r="I893" s="177"/>
      <c r="J893" s="177"/>
      <c r="R893" s="20"/>
      <c r="S893" s="20"/>
      <c r="T893" s="20"/>
      <c r="U893" s="20"/>
      <c r="V893" s="20"/>
      <c r="W893" s="20"/>
      <c r="X893" s="20"/>
      <c r="Y893" s="20"/>
      <c r="Z893" s="20"/>
    </row>
    <row r="894" hidden="1">
      <c r="A894" s="149">
        <v>45138.0</v>
      </c>
      <c r="B894" s="150" t="s">
        <v>2045</v>
      </c>
      <c r="C894" s="150" t="s">
        <v>73</v>
      </c>
      <c r="D894" s="150" t="s">
        <v>243</v>
      </c>
      <c r="E894" s="162">
        <v>-110.0</v>
      </c>
      <c r="F894" s="88" t="s">
        <v>202</v>
      </c>
      <c r="G894" s="150" t="s">
        <v>1720</v>
      </c>
      <c r="H894" s="151">
        <f t="shared" si="3"/>
        <v>3511.28</v>
      </c>
      <c r="I894" s="177"/>
      <c r="J894" s="177"/>
      <c r="M894" s="19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  <c r="Z894" s="20"/>
    </row>
    <row r="895" hidden="1">
      <c r="A895" s="149">
        <v>45138.0</v>
      </c>
      <c r="B895" s="150" t="s">
        <v>2046</v>
      </c>
      <c r="C895" s="150" t="s">
        <v>73</v>
      </c>
      <c r="D895" s="150" t="s">
        <v>243</v>
      </c>
      <c r="E895" s="162">
        <v>-20.0</v>
      </c>
      <c r="F895" s="88" t="s">
        <v>202</v>
      </c>
      <c r="G895" s="150" t="s">
        <v>1720</v>
      </c>
      <c r="H895" s="151">
        <f t="shared" si="3"/>
        <v>3491.28</v>
      </c>
      <c r="I895" s="177"/>
      <c r="J895" s="177"/>
      <c r="M895" s="19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  <c r="Z895" s="20"/>
    </row>
    <row r="896" hidden="1">
      <c r="A896" s="149">
        <v>45138.0</v>
      </c>
      <c r="B896" s="150" t="s">
        <v>2047</v>
      </c>
      <c r="C896" s="150" t="s">
        <v>73</v>
      </c>
      <c r="D896" s="150" t="s">
        <v>778</v>
      </c>
      <c r="E896" s="162">
        <v>-412.11</v>
      </c>
      <c r="F896" s="88" t="s">
        <v>202</v>
      </c>
      <c r="G896" s="150" t="s">
        <v>1720</v>
      </c>
      <c r="H896" s="151">
        <f t="shared" si="3"/>
        <v>3079.17</v>
      </c>
      <c r="I896" s="177"/>
      <c r="J896" s="177"/>
      <c r="M896" s="19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  <c r="Z896" s="20"/>
    </row>
    <row r="897" hidden="1">
      <c r="A897" s="149">
        <v>45138.0</v>
      </c>
      <c r="B897" s="150" t="s">
        <v>2048</v>
      </c>
      <c r="C897" s="150" t="s">
        <v>73</v>
      </c>
      <c r="D897" s="150" t="s">
        <v>778</v>
      </c>
      <c r="E897" s="162">
        <v>-412.11</v>
      </c>
      <c r="F897" s="88" t="s">
        <v>202</v>
      </c>
      <c r="G897" s="150" t="s">
        <v>1720</v>
      </c>
      <c r="H897" s="151">
        <f t="shared" si="3"/>
        <v>2667.06</v>
      </c>
      <c r="I897" s="177"/>
      <c r="J897" s="177"/>
      <c r="M897" s="19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  <c r="Z897" s="20"/>
    </row>
    <row r="898" hidden="1">
      <c r="A898" s="149">
        <v>45138.0</v>
      </c>
      <c r="B898" s="150" t="s">
        <v>2049</v>
      </c>
      <c r="C898" s="150" t="s">
        <v>73</v>
      </c>
      <c r="D898" s="150" t="s">
        <v>778</v>
      </c>
      <c r="E898" s="162">
        <v>-891.9</v>
      </c>
      <c r="F898" s="88" t="s">
        <v>202</v>
      </c>
      <c r="G898" s="150" t="s">
        <v>1720</v>
      </c>
      <c r="H898" s="151">
        <f t="shared" si="3"/>
        <v>1775.16</v>
      </c>
      <c r="I898" s="177"/>
      <c r="J898" s="177"/>
      <c r="M898" s="19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  <c r="Z898" s="20"/>
    </row>
    <row r="899" hidden="1">
      <c r="A899" s="149">
        <v>45138.0</v>
      </c>
      <c r="B899" s="150" t="s">
        <v>2050</v>
      </c>
      <c r="C899" s="150" t="s">
        <v>73</v>
      </c>
      <c r="D899" s="150" t="s">
        <v>778</v>
      </c>
      <c r="E899" s="162">
        <v>-895.4</v>
      </c>
      <c r="F899" s="88" t="s">
        <v>202</v>
      </c>
      <c r="G899" s="150" t="s">
        <v>1720</v>
      </c>
      <c r="H899" s="151">
        <f t="shared" si="3"/>
        <v>879.76</v>
      </c>
      <c r="I899" s="177"/>
      <c r="J899" s="177"/>
      <c r="K899" s="20"/>
      <c r="M899" s="19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  <c r="Z899" s="20"/>
    </row>
    <row r="900" hidden="1">
      <c r="A900" s="149">
        <v>45139.0</v>
      </c>
      <c r="B900" s="150" t="s">
        <v>2051</v>
      </c>
      <c r="C900" s="150" t="s">
        <v>73</v>
      </c>
      <c r="D900" s="150" t="s">
        <v>778</v>
      </c>
      <c r="E900" s="162">
        <v>-412.11</v>
      </c>
      <c r="F900" s="88" t="s">
        <v>202</v>
      </c>
      <c r="G900" s="150" t="s">
        <v>1720</v>
      </c>
      <c r="H900" s="151">
        <f t="shared" si="3"/>
        <v>467.65</v>
      </c>
      <c r="I900" s="177"/>
      <c r="J900" s="19"/>
      <c r="K900" s="20"/>
      <c r="M900" s="19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  <c r="Z900" s="20"/>
    </row>
    <row r="901" hidden="1">
      <c r="A901" s="149">
        <v>45141.0</v>
      </c>
      <c r="B901" s="150" t="s">
        <v>1763</v>
      </c>
      <c r="C901" s="88" t="s">
        <v>84</v>
      </c>
      <c r="D901" s="150" t="s">
        <v>28</v>
      </c>
      <c r="E901" s="150">
        <v>50.0</v>
      </c>
      <c r="F901" s="88" t="s">
        <v>202</v>
      </c>
      <c r="G901" s="150" t="s">
        <v>1720</v>
      </c>
      <c r="H901" s="151">
        <f t="shared" si="3"/>
        <v>517.65</v>
      </c>
      <c r="I901" s="177"/>
      <c r="J901" s="177"/>
      <c r="K901" s="20"/>
      <c r="M901" s="19"/>
      <c r="N901" s="19"/>
      <c r="O901" s="19"/>
      <c r="P901" s="19"/>
      <c r="Q901" s="19"/>
      <c r="R901" s="20"/>
      <c r="S901" s="20"/>
      <c r="T901" s="20"/>
      <c r="U901" s="20"/>
      <c r="V901" s="20"/>
      <c r="W901" s="20"/>
      <c r="X901" s="20"/>
      <c r="Y901" s="20"/>
      <c r="Z901" s="20"/>
    </row>
    <row r="902" hidden="1">
      <c r="A902" s="149">
        <v>45145.0</v>
      </c>
      <c r="B902" s="150" t="s">
        <v>1819</v>
      </c>
      <c r="C902" s="150" t="s">
        <v>1575</v>
      </c>
      <c r="D902" s="150" t="s">
        <v>1576</v>
      </c>
      <c r="E902" s="150">
        <v>1753.42</v>
      </c>
      <c r="F902" s="88" t="s">
        <v>202</v>
      </c>
      <c r="G902" s="150" t="s">
        <v>819</v>
      </c>
      <c r="H902" s="151">
        <f t="shared" si="3"/>
        <v>2271.07</v>
      </c>
      <c r="I902" s="177"/>
      <c r="J902" s="177"/>
      <c r="K902" s="20"/>
      <c r="R902" s="20"/>
      <c r="S902" s="20"/>
      <c r="T902" s="20"/>
      <c r="U902" s="20"/>
      <c r="V902" s="20"/>
      <c r="W902" s="20"/>
      <c r="X902" s="20"/>
      <c r="Y902" s="20"/>
      <c r="Z902" s="20"/>
    </row>
    <row r="903" hidden="1">
      <c r="A903" s="149">
        <v>45145.0</v>
      </c>
      <c r="B903" s="166" t="s">
        <v>1836</v>
      </c>
      <c r="C903" s="150" t="s">
        <v>1575</v>
      </c>
      <c r="D903" s="88" t="s">
        <v>1576</v>
      </c>
      <c r="E903" s="166">
        <v>200.0</v>
      </c>
      <c r="F903" s="88" t="s">
        <v>202</v>
      </c>
      <c r="G903" s="150" t="s">
        <v>819</v>
      </c>
      <c r="H903" s="151">
        <f t="shared" si="3"/>
        <v>2471.07</v>
      </c>
      <c r="I903" s="177"/>
      <c r="J903" s="177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  <c r="Z903" s="20"/>
    </row>
    <row r="904" hidden="1">
      <c r="A904" s="149">
        <v>45145.0</v>
      </c>
      <c r="B904" s="166" t="s">
        <v>2052</v>
      </c>
      <c r="C904" s="150" t="s">
        <v>1575</v>
      </c>
      <c r="D904" s="88" t="s">
        <v>1576</v>
      </c>
      <c r="E904" s="166">
        <v>100.0</v>
      </c>
      <c r="F904" s="88" t="s">
        <v>202</v>
      </c>
      <c r="G904" s="150" t="s">
        <v>819</v>
      </c>
      <c r="H904" s="151">
        <f t="shared" si="3"/>
        <v>2571.07</v>
      </c>
      <c r="I904" s="177"/>
      <c r="J904" s="177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  <c r="Z904" s="20"/>
    </row>
    <row r="905" hidden="1">
      <c r="A905" s="149">
        <v>45145.0</v>
      </c>
      <c r="B905" s="150" t="s">
        <v>15</v>
      </c>
      <c r="C905" s="150" t="s">
        <v>51</v>
      </c>
      <c r="D905" s="150" t="s">
        <v>819</v>
      </c>
      <c r="E905" s="166">
        <v>-2372.99</v>
      </c>
      <c r="F905" s="88" t="s">
        <v>202</v>
      </c>
      <c r="G905" s="150" t="s">
        <v>819</v>
      </c>
      <c r="H905" s="151">
        <f t="shared" si="3"/>
        <v>198.08</v>
      </c>
      <c r="I905" s="177"/>
      <c r="J905" s="177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  <c r="Z905" s="20"/>
    </row>
    <row r="906" hidden="1">
      <c r="A906" s="149">
        <v>45145.0</v>
      </c>
      <c r="B906" s="166" t="s">
        <v>2053</v>
      </c>
      <c r="C906" s="166" t="s">
        <v>76</v>
      </c>
      <c r="D906" s="88" t="s">
        <v>28</v>
      </c>
      <c r="E906" s="166">
        <v>-50.0</v>
      </c>
      <c r="F906" s="88" t="s">
        <v>202</v>
      </c>
      <c r="G906" s="150" t="s">
        <v>1720</v>
      </c>
      <c r="H906" s="151">
        <f t="shared" si="3"/>
        <v>148.08</v>
      </c>
      <c r="I906" s="177"/>
      <c r="J906" s="177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  <c r="Z906" s="20"/>
    </row>
    <row r="907" hidden="1">
      <c r="A907" s="149">
        <v>45145.0</v>
      </c>
      <c r="B907" s="150" t="s">
        <v>1667</v>
      </c>
      <c r="C907" s="150" t="s">
        <v>73</v>
      </c>
      <c r="D907" s="150" t="s">
        <v>26</v>
      </c>
      <c r="E907" s="162">
        <v>45.98</v>
      </c>
      <c r="F907" s="88" t="s">
        <v>202</v>
      </c>
      <c r="G907" s="150" t="s">
        <v>1720</v>
      </c>
      <c r="H907" s="151">
        <f t="shared" si="3"/>
        <v>194.06</v>
      </c>
      <c r="I907" s="177"/>
      <c r="J907" s="177"/>
      <c r="K907" s="20"/>
      <c r="M907" s="19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  <c r="Z907" s="20"/>
    </row>
    <row r="908" hidden="1">
      <c r="A908" s="149">
        <v>45145.0</v>
      </c>
      <c r="B908" s="150" t="s">
        <v>7</v>
      </c>
      <c r="C908" s="150" t="s">
        <v>73</v>
      </c>
      <c r="D908" s="150" t="s">
        <v>26</v>
      </c>
      <c r="E908" s="162">
        <v>1088.18</v>
      </c>
      <c r="F908" s="88" t="s">
        <v>202</v>
      </c>
      <c r="G908" s="150" t="s">
        <v>1720</v>
      </c>
      <c r="H908" s="151">
        <f t="shared" si="3"/>
        <v>1282.24</v>
      </c>
      <c r="I908" s="178"/>
      <c r="J908" s="178"/>
      <c r="K908" s="20"/>
      <c r="M908" s="19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  <c r="Z908" s="20"/>
    </row>
    <row r="909" hidden="1">
      <c r="A909" s="149">
        <v>45146.0</v>
      </c>
      <c r="B909" s="150" t="s">
        <v>2054</v>
      </c>
      <c r="C909" s="150" t="s">
        <v>73</v>
      </c>
      <c r="D909" s="150" t="s">
        <v>26</v>
      </c>
      <c r="E909" s="162">
        <v>534.4099999999999</v>
      </c>
      <c r="F909" s="88" t="s">
        <v>202</v>
      </c>
      <c r="G909" s="150" t="s">
        <v>1720</v>
      </c>
      <c r="H909" s="151">
        <f t="shared" si="3"/>
        <v>1816.65</v>
      </c>
      <c r="I909" s="177"/>
      <c r="J909" s="177"/>
      <c r="K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  <c r="Z909" s="20"/>
    </row>
    <row r="910" hidden="1">
      <c r="A910" s="149">
        <v>45146.0</v>
      </c>
      <c r="B910" s="150" t="s">
        <v>819</v>
      </c>
      <c r="C910" s="150" t="s">
        <v>73</v>
      </c>
      <c r="D910" s="150" t="s">
        <v>26</v>
      </c>
      <c r="E910" s="162">
        <v>3134.83</v>
      </c>
      <c r="F910" s="88" t="s">
        <v>202</v>
      </c>
      <c r="G910" s="150" t="s">
        <v>1720</v>
      </c>
      <c r="H910" s="151">
        <f t="shared" si="3"/>
        <v>4951.48</v>
      </c>
      <c r="I910" s="177"/>
      <c r="J910" s="177"/>
      <c r="K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  <c r="Z910" s="20"/>
    </row>
    <row r="911" hidden="1">
      <c r="A911" s="149">
        <v>45146.0</v>
      </c>
      <c r="B911" s="150" t="s">
        <v>1935</v>
      </c>
      <c r="C911" s="150" t="s">
        <v>73</v>
      </c>
      <c r="D911" s="150" t="s">
        <v>26</v>
      </c>
      <c r="E911" s="162">
        <v>210.0</v>
      </c>
      <c r="F911" s="88" t="s">
        <v>202</v>
      </c>
      <c r="G911" s="150" t="s">
        <v>1720</v>
      </c>
      <c r="H911" s="151">
        <f t="shared" si="3"/>
        <v>5161.48</v>
      </c>
      <c r="I911" s="177"/>
      <c r="J911" s="177"/>
      <c r="K911" s="20"/>
      <c r="M911" s="19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  <c r="Z911" s="20"/>
    </row>
    <row r="912" hidden="1">
      <c r="A912" s="149">
        <v>45146.0</v>
      </c>
      <c r="B912" s="150" t="s">
        <v>2041</v>
      </c>
      <c r="C912" s="150" t="s">
        <v>73</v>
      </c>
      <c r="D912" s="150" t="s">
        <v>26</v>
      </c>
      <c r="E912" s="162">
        <v>828.97</v>
      </c>
      <c r="F912" s="88" t="s">
        <v>202</v>
      </c>
      <c r="G912" s="150" t="s">
        <v>1720</v>
      </c>
      <c r="H912" s="151">
        <f t="shared" si="3"/>
        <v>5990.45</v>
      </c>
      <c r="I912" s="177"/>
      <c r="J912" s="177"/>
      <c r="K912" s="20"/>
      <c r="M912" s="19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  <c r="Z912" s="20"/>
    </row>
    <row r="913" hidden="1">
      <c r="A913" s="149">
        <v>45146.0</v>
      </c>
      <c r="B913" s="150" t="s">
        <v>2055</v>
      </c>
      <c r="C913" s="150" t="s">
        <v>40</v>
      </c>
      <c r="D913" s="150" t="s">
        <v>26</v>
      </c>
      <c r="E913" s="162">
        <v>-816.27</v>
      </c>
      <c r="F913" s="88" t="s">
        <v>202</v>
      </c>
      <c r="G913" s="150" t="s">
        <v>1720</v>
      </c>
      <c r="H913" s="151">
        <f t="shared" si="3"/>
        <v>5174.18</v>
      </c>
      <c r="I913" s="177"/>
      <c r="J913" s="177"/>
      <c r="K913" s="20"/>
      <c r="M913" s="19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  <c r="Z913" s="20"/>
    </row>
    <row r="914" hidden="1">
      <c r="A914" s="149">
        <v>45146.0</v>
      </c>
      <c r="B914" s="150" t="s">
        <v>2056</v>
      </c>
      <c r="C914" s="150" t="s">
        <v>40</v>
      </c>
      <c r="D914" s="150" t="s">
        <v>26</v>
      </c>
      <c r="E914" s="150">
        <v>-90.33999999999999</v>
      </c>
      <c r="F914" s="88" t="s">
        <v>202</v>
      </c>
      <c r="G914" s="150" t="s">
        <v>1720</v>
      </c>
      <c r="H914" s="151">
        <f t="shared" si="3"/>
        <v>5083.84</v>
      </c>
      <c r="I914" s="177"/>
      <c r="J914" s="177"/>
      <c r="K914" s="19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  <c r="Z914" s="20"/>
    </row>
    <row r="915" hidden="1">
      <c r="A915" s="149">
        <v>45146.0</v>
      </c>
      <c r="B915" s="150" t="s">
        <v>2057</v>
      </c>
      <c r="C915" s="150" t="s">
        <v>40</v>
      </c>
      <c r="D915" s="150" t="s">
        <v>26</v>
      </c>
      <c r="E915" s="150">
        <v>-106.79</v>
      </c>
      <c r="F915" s="88" t="s">
        <v>202</v>
      </c>
      <c r="G915" s="150" t="s">
        <v>1720</v>
      </c>
      <c r="H915" s="151">
        <f t="shared" si="3"/>
        <v>4977.05</v>
      </c>
      <c r="I915" s="177"/>
      <c r="J915" s="177"/>
      <c r="K915" s="19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  <c r="Z915" s="20"/>
    </row>
    <row r="916" hidden="1">
      <c r="A916" s="176">
        <v>45147.0</v>
      </c>
      <c r="B916" s="150" t="s">
        <v>15</v>
      </c>
      <c r="C916" s="150" t="s">
        <v>16</v>
      </c>
      <c r="D916" s="150" t="s">
        <v>1667</v>
      </c>
      <c r="E916" s="150">
        <v>-1648.0599999999997</v>
      </c>
      <c r="F916" s="88" t="s">
        <v>202</v>
      </c>
      <c r="G916" s="150" t="s">
        <v>1645</v>
      </c>
      <c r="H916" s="151">
        <f t="shared" si="3"/>
        <v>3328.99</v>
      </c>
      <c r="I916" s="177"/>
      <c r="K916" s="20"/>
      <c r="L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  <c r="Z916" s="20"/>
    </row>
    <row r="917" hidden="1">
      <c r="A917" s="176">
        <v>45147.0</v>
      </c>
      <c r="B917" s="150" t="s">
        <v>15</v>
      </c>
      <c r="C917" s="150" t="s">
        <v>16</v>
      </c>
      <c r="D917" s="150" t="s">
        <v>7</v>
      </c>
      <c r="E917" s="150">
        <v>-1349.7200000000005</v>
      </c>
      <c r="F917" s="88" t="s">
        <v>202</v>
      </c>
      <c r="G917" s="150" t="s">
        <v>7</v>
      </c>
      <c r="H917" s="151">
        <f t="shared" si="3"/>
        <v>1979.27</v>
      </c>
      <c r="I917" s="177"/>
      <c r="J917" s="177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  <c r="Z917" s="20"/>
    </row>
    <row r="918" hidden="1">
      <c r="A918" s="176">
        <v>45147.0</v>
      </c>
      <c r="B918" s="150" t="s">
        <v>15</v>
      </c>
      <c r="C918" s="150" t="s">
        <v>16</v>
      </c>
      <c r="D918" s="150" t="s">
        <v>1925</v>
      </c>
      <c r="E918" s="150">
        <v>-54.01</v>
      </c>
      <c r="F918" s="88" t="s">
        <v>202</v>
      </c>
      <c r="G918" s="150" t="s">
        <v>1925</v>
      </c>
      <c r="H918" s="151">
        <f t="shared" si="3"/>
        <v>1925.26</v>
      </c>
      <c r="I918" s="177"/>
      <c r="J918" s="177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  <c r="Z918" s="20"/>
    </row>
    <row r="919" hidden="1">
      <c r="A919" s="176">
        <v>45147.0</v>
      </c>
      <c r="B919" s="150" t="s">
        <v>2058</v>
      </c>
      <c r="C919" s="150" t="s">
        <v>1711</v>
      </c>
      <c r="D919" s="150" t="s">
        <v>1738</v>
      </c>
      <c r="E919" s="150">
        <v>30.0</v>
      </c>
      <c r="F919" s="88" t="s">
        <v>202</v>
      </c>
      <c r="G919" s="150" t="s">
        <v>1738</v>
      </c>
      <c r="H919" s="151">
        <f t="shared" si="3"/>
        <v>1955.26</v>
      </c>
      <c r="I919" s="177"/>
      <c r="J919" s="177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  <c r="Z919" s="20"/>
    </row>
    <row r="920" hidden="1">
      <c r="A920" s="176">
        <v>45148.0</v>
      </c>
      <c r="B920" s="150" t="s">
        <v>15</v>
      </c>
      <c r="C920" s="150" t="s">
        <v>51</v>
      </c>
      <c r="D920" s="150" t="s">
        <v>819</v>
      </c>
      <c r="E920" s="166">
        <v>-126.31</v>
      </c>
      <c r="F920" s="88" t="s">
        <v>202</v>
      </c>
      <c r="G920" s="150" t="s">
        <v>819</v>
      </c>
      <c r="H920" s="151">
        <f t="shared" si="3"/>
        <v>1828.95</v>
      </c>
      <c r="I920" s="177"/>
      <c r="J920" s="177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  <c r="Z920" s="20"/>
    </row>
    <row r="921" hidden="1">
      <c r="A921" s="176">
        <v>45150.0</v>
      </c>
      <c r="B921" s="150" t="s">
        <v>2059</v>
      </c>
      <c r="C921" s="150" t="s">
        <v>1638</v>
      </c>
      <c r="D921" s="150" t="s">
        <v>1720</v>
      </c>
      <c r="E921" s="166">
        <v>5.0</v>
      </c>
      <c r="F921" s="88" t="s">
        <v>202</v>
      </c>
      <c r="G921" s="150" t="s">
        <v>1720</v>
      </c>
      <c r="H921" s="151">
        <f t="shared" si="3"/>
        <v>1833.95</v>
      </c>
      <c r="I921" s="177"/>
      <c r="J921" s="177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  <c r="Z921" s="20"/>
    </row>
    <row r="922" hidden="1">
      <c r="A922" s="176">
        <v>45150.0</v>
      </c>
      <c r="B922" s="150" t="s">
        <v>2060</v>
      </c>
      <c r="C922" s="150" t="s">
        <v>1625</v>
      </c>
      <c r="D922" s="150" t="s">
        <v>819</v>
      </c>
      <c r="E922" s="166">
        <v>-15.9</v>
      </c>
      <c r="F922" s="88" t="s">
        <v>202</v>
      </c>
      <c r="G922" s="150" t="s">
        <v>1720</v>
      </c>
      <c r="H922" s="151">
        <f t="shared" si="3"/>
        <v>1818.05</v>
      </c>
      <c r="I922" s="177"/>
      <c r="J922" s="177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  <c r="Z922" s="20"/>
    </row>
    <row r="923" hidden="1">
      <c r="A923" s="176">
        <v>45152.0</v>
      </c>
      <c r="B923" s="150" t="s">
        <v>15</v>
      </c>
      <c r="C923" s="150" t="s">
        <v>16</v>
      </c>
      <c r="D923" s="150" t="s">
        <v>819</v>
      </c>
      <c r="E923" s="150">
        <v>-760.0</v>
      </c>
      <c r="F923" s="88" t="s">
        <v>202</v>
      </c>
      <c r="G923" s="150" t="s">
        <v>819</v>
      </c>
      <c r="H923" s="151">
        <f t="shared" si="3"/>
        <v>1058.05</v>
      </c>
      <c r="I923" s="177"/>
      <c r="J923" s="177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  <c r="Z923" s="20"/>
    </row>
    <row r="924" hidden="1">
      <c r="A924" s="176">
        <v>45152.0</v>
      </c>
      <c r="B924" s="88" t="s">
        <v>2061</v>
      </c>
      <c r="C924" s="154" t="s">
        <v>73</v>
      </c>
      <c r="D924" s="154" t="s">
        <v>127</v>
      </c>
      <c r="E924" s="150">
        <v>96.61</v>
      </c>
      <c r="F924" s="88" t="s">
        <v>202</v>
      </c>
      <c r="G924" s="150" t="s">
        <v>1720</v>
      </c>
      <c r="H924" s="151">
        <f t="shared" si="3"/>
        <v>1154.66</v>
      </c>
      <c r="I924" s="177"/>
      <c r="J924" s="177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  <c r="Z924" s="20"/>
    </row>
    <row r="925" hidden="1">
      <c r="A925" s="176">
        <v>45154.0</v>
      </c>
      <c r="B925" s="150" t="s">
        <v>2060</v>
      </c>
      <c r="C925" s="150" t="s">
        <v>1625</v>
      </c>
      <c r="D925" s="150" t="s">
        <v>819</v>
      </c>
      <c r="E925" s="150">
        <v>-45.08</v>
      </c>
      <c r="F925" s="88" t="s">
        <v>202</v>
      </c>
      <c r="G925" s="150" t="s">
        <v>1720</v>
      </c>
      <c r="H925" s="151">
        <f t="shared" si="3"/>
        <v>1109.58</v>
      </c>
      <c r="I925" s="177"/>
      <c r="J925" s="177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  <c r="Z925" s="20"/>
    </row>
    <row r="926" hidden="1">
      <c r="A926" s="176">
        <v>45157.0</v>
      </c>
      <c r="B926" s="150" t="s">
        <v>956</v>
      </c>
      <c r="C926" s="150" t="s">
        <v>78</v>
      </c>
      <c r="D926" s="150" t="s">
        <v>28</v>
      </c>
      <c r="E926" s="150">
        <v>-12.0</v>
      </c>
      <c r="F926" s="88" t="s">
        <v>202</v>
      </c>
      <c r="G926" s="150" t="s">
        <v>1720</v>
      </c>
      <c r="H926" s="151">
        <f t="shared" si="3"/>
        <v>1097.58</v>
      </c>
      <c r="I926" s="177"/>
      <c r="J926" s="177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  <c r="Z926" s="20"/>
    </row>
    <row r="927" hidden="1">
      <c r="A927" s="176">
        <v>45157.0</v>
      </c>
      <c r="B927" s="150" t="s">
        <v>1995</v>
      </c>
      <c r="C927" s="150" t="s">
        <v>1638</v>
      </c>
      <c r="D927" s="150" t="s">
        <v>1720</v>
      </c>
      <c r="E927" s="150">
        <v>0.48</v>
      </c>
      <c r="F927" s="88" t="s">
        <v>202</v>
      </c>
      <c r="G927" s="150" t="s">
        <v>1720</v>
      </c>
      <c r="H927" s="151">
        <f t="shared" si="3"/>
        <v>1098.06</v>
      </c>
      <c r="I927" s="177"/>
      <c r="J927" s="177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  <c r="Z927" s="20"/>
    </row>
    <row r="928" hidden="1">
      <c r="A928" s="176">
        <v>45159.0</v>
      </c>
      <c r="B928" s="150" t="s">
        <v>2062</v>
      </c>
      <c r="C928" s="150" t="s">
        <v>494</v>
      </c>
      <c r="D928" s="150" t="s">
        <v>28</v>
      </c>
      <c r="E928" s="150">
        <v>-50.0</v>
      </c>
      <c r="F928" s="88" t="s">
        <v>202</v>
      </c>
      <c r="G928" s="150" t="s">
        <v>1720</v>
      </c>
      <c r="H928" s="151">
        <f t="shared" si="3"/>
        <v>1048.06</v>
      </c>
      <c r="I928" s="177"/>
      <c r="J928" s="177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  <c r="Z928" s="20"/>
    </row>
    <row r="929" hidden="1">
      <c r="A929" s="176">
        <v>45159.0</v>
      </c>
      <c r="B929" s="150" t="s">
        <v>2063</v>
      </c>
      <c r="C929" s="150" t="s">
        <v>1638</v>
      </c>
      <c r="D929" s="150" t="s">
        <v>1720</v>
      </c>
      <c r="E929" s="150">
        <v>3.5</v>
      </c>
      <c r="F929" s="88" t="s">
        <v>202</v>
      </c>
      <c r="G929" s="150" t="s">
        <v>1720</v>
      </c>
      <c r="H929" s="151">
        <f t="shared" si="3"/>
        <v>1051.56</v>
      </c>
      <c r="I929" s="177"/>
      <c r="J929" s="177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  <c r="Z929" s="20"/>
    </row>
    <row r="930" hidden="1">
      <c r="A930" s="149">
        <v>45162.0</v>
      </c>
      <c r="B930" s="150" t="s">
        <v>2064</v>
      </c>
      <c r="C930" s="150" t="s">
        <v>1841</v>
      </c>
      <c r="D930" s="150" t="s">
        <v>2065</v>
      </c>
      <c r="E930" s="150">
        <v>-114.57</v>
      </c>
      <c r="F930" s="88" t="s">
        <v>202</v>
      </c>
      <c r="G930" s="150" t="s">
        <v>819</v>
      </c>
      <c r="H930" s="151">
        <f t="shared" si="3"/>
        <v>936.99</v>
      </c>
      <c r="I930" s="177"/>
      <c r="J930" s="177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  <c r="Z930" s="20"/>
    </row>
    <row r="931" hidden="1">
      <c r="A931" s="149">
        <v>45162.0</v>
      </c>
      <c r="B931" s="150" t="s">
        <v>2066</v>
      </c>
      <c r="C931" s="150" t="s">
        <v>1841</v>
      </c>
      <c r="D931" s="150" t="s">
        <v>2065</v>
      </c>
      <c r="E931" s="150">
        <v>-105.97</v>
      </c>
      <c r="F931" s="88" t="s">
        <v>202</v>
      </c>
      <c r="G931" s="150" t="s">
        <v>819</v>
      </c>
      <c r="H931" s="151">
        <f t="shared" si="3"/>
        <v>831.02</v>
      </c>
      <c r="I931" s="178"/>
      <c r="J931" s="177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  <c r="Z931" s="20"/>
    </row>
    <row r="932" hidden="1">
      <c r="A932" s="149">
        <v>45163.0</v>
      </c>
      <c r="B932" s="150" t="s">
        <v>2067</v>
      </c>
      <c r="C932" s="150" t="s">
        <v>40</v>
      </c>
      <c r="D932" s="150" t="s">
        <v>41</v>
      </c>
      <c r="E932" s="150">
        <v>-99.68</v>
      </c>
      <c r="F932" s="88" t="s">
        <v>202</v>
      </c>
      <c r="G932" s="150" t="s">
        <v>1645</v>
      </c>
      <c r="H932" s="151">
        <f t="shared" si="3"/>
        <v>731.34</v>
      </c>
      <c r="I932" s="177"/>
      <c r="J932" s="177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  <c r="Z932" s="20"/>
    </row>
    <row r="933" hidden="1">
      <c r="A933" s="149">
        <v>45163.0</v>
      </c>
      <c r="B933" s="150" t="s">
        <v>2068</v>
      </c>
      <c r="C933" s="150" t="s">
        <v>1594</v>
      </c>
      <c r="D933" s="150" t="s">
        <v>1595</v>
      </c>
      <c r="E933" s="150">
        <v>300.0</v>
      </c>
      <c r="F933" s="88" t="s">
        <v>202</v>
      </c>
      <c r="G933" s="150" t="s">
        <v>1720</v>
      </c>
      <c r="H933" s="151">
        <f t="shared" si="3"/>
        <v>1031.34</v>
      </c>
      <c r="I933" s="177"/>
      <c r="J933" s="177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  <c r="Z933" s="20"/>
    </row>
    <row r="934" hidden="1">
      <c r="A934" s="149">
        <v>45163.0</v>
      </c>
      <c r="B934" s="150" t="s">
        <v>241</v>
      </c>
      <c r="C934" s="150" t="s">
        <v>9</v>
      </c>
      <c r="D934" s="150" t="s">
        <v>28</v>
      </c>
      <c r="E934" s="150">
        <v>-4.6</v>
      </c>
      <c r="F934" s="88" t="s">
        <v>202</v>
      </c>
      <c r="G934" s="150" t="s">
        <v>1720</v>
      </c>
      <c r="H934" s="151">
        <f t="shared" si="3"/>
        <v>1026.74</v>
      </c>
      <c r="I934" s="177"/>
      <c r="J934" s="177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  <c r="Z934" s="20"/>
    </row>
    <row r="935" hidden="1">
      <c r="A935" s="149">
        <v>45164.0</v>
      </c>
      <c r="B935" s="150" t="s">
        <v>2024</v>
      </c>
      <c r="C935" s="150" t="s">
        <v>73</v>
      </c>
      <c r="D935" s="150" t="s">
        <v>26</v>
      </c>
      <c r="E935" s="150">
        <v>700.0</v>
      </c>
      <c r="F935" s="88" t="s">
        <v>202</v>
      </c>
      <c r="G935" s="150" t="s">
        <v>819</v>
      </c>
      <c r="H935" s="151">
        <f t="shared" si="3"/>
        <v>1726.74</v>
      </c>
      <c r="I935" s="177"/>
      <c r="J935" s="177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  <c r="Z935" s="20"/>
    </row>
    <row r="936" hidden="1">
      <c r="A936" s="149">
        <v>45164.0</v>
      </c>
      <c r="B936" s="150" t="s">
        <v>2069</v>
      </c>
      <c r="C936" s="150" t="s">
        <v>462</v>
      </c>
      <c r="D936" s="150" t="s">
        <v>28</v>
      </c>
      <c r="E936" s="150">
        <v>-37.0</v>
      </c>
      <c r="F936" s="88" t="s">
        <v>202</v>
      </c>
      <c r="G936" s="150" t="s">
        <v>1720</v>
      </c>
      <c r="H936" s="151">
        <f t="shared" si="3"/>
        <v>1689.74</v>
      </c>
      <c r="I936" s="177"/>
      <c r="J936" s="177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  <c r="Z936" s="20"/>
    </row>
    <row r="937" hidden="1">
      <c r="A937" s="149">
        <v>45165.0</v>
      </c>
      <c r="B937" s="150" t="s">
        <v>2070</v>
      </c>
      <c r="C937" s="150" t="s">
        <v>462</v>
      </c>
      <c r="D937" s="150" t="s">
        <v>28</v>
      </c>
      <c r="E937" s="150">
        <v>75.87</v>
      </c>
      <c r="F937" s="88" t="s">
        <v>202</v>
      </c>
      <c r="G937" s="150" t="s">
        <v>1720</v>
      </c>
      <c r="H937" s="151">
        <f t="shared" si="3"/>
        <v>1765.61</v>
      </c>
      <c r="I937" s="177"/>
      <c r="J937" s="177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  <c r="Z937" s="20"/>
    </row>
    <row r="938" hidden="1">
      <c r="A938" s="149">
        <v>45166.0</v>
      </c>
      <c r="B938" s="150" t="s">
        <v>2071</v>
      </c>
      <c r="C938" s="150" t="s">
        <v>40</v>
      </c>
      <c r="D938" s="150" t="s">
        <v>41</v>
      </c>
      <c r="E938" s="150">
        <v>-123.85</v>
      </c>
      <c r="F938" s="88" t="s">
        <v>202</v>
      </c>
      <c r="G938" s="150" t="s">
        <v>1720</v>
      </c>
      <c r="H938" s="151">
        <f t="shared" si="3"/>
        <v>1641.76</v>
      </c>
      <c r="I938" s="177"/>
      <c r="J938" s="177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  <c r="Z938" s="20"/>
    </row>
    <row r="939" hidden="1">
      <c r="A939" s="149">
        <v>45166.0</v>
      </c>
      <c r="B939" s="150" t="s">
        <v>1994</v>
      </c>
      <c r="C939" s="150" t="s">
        <v>1638</v>
      </c>
      <c r="D939" s="150" t="s">
        <v>1720</v>
      </c>
      <c r="E939" s="166">
        <v>1.23</v>
      </c>
      <c r="F939" s="88" t="s">
        <v>202</v>
      </c>
      <c r="G939" s="150" t="s">
        <v>1720</v>
      </c>
      <c r="H939" s="151">
        <f t="shared" si="3"/>
        <v>1642.99</v>
      </c>
      <c r="I939" s="177"/>
      <c r="J939" s="177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  <c r="Z939" s="20"/>
    </row>
    <row r="940" hidden="1">
      <c r="A940" s="149">
        <v>45167.0</v>
      </c>
      <c r="B940" s="150" t="s">
        <v>2060</v>
      </c>
      <c r="C940" s="150" t="s">
        <v>1625</v>
      </c>
      <c r="D940" s="150" t="s">
        <v>819</v>
      </c>
      <c r="E940" s="150">
        <v>33.25</v>
      </c>
      <c r="F940" s="88" t="s">
        <v>202</v>
      </c>
      <c r="G940" s="150" t="s">
        <v>1720</v>
      </c>
      <c r="H940" s="151">
        <f t="shared" si="3"/>
        <v>1676.24</v>
      </c>
      <c r="I940" s="177"/>
      <c r="J940" s="177"/>
      <c r="K940" s="20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  <c r="Z940" s="20"/>
    </row>
    <row r="941" hidden="1">
      <c r="A941" s="149">
        <v>45169.0</v>
      </c>
      <c r="B941" s="150" t="s">
        <v>2072</v>
      </c>
      <c r="C941" s="150" t="s">
        <v>462</v>
      </c>
      <c r="D941" s="150" t="s">
        <v>28</v>
      </c>
      <c r="E941" s="150">
        <v>-3.0</v>
      </c>
      <c r="F941" s="88" t="s">
        <v>202</v>
      </c>
      <c r="G941" s="150" t="s">
        <v>1720</v>
      </c>
      <c r="H941" s="151">
        <f t="shared" si="3"/>
        <v>1673.24</v>
      </c>
      <c r="I941" s="177"/>
      <c r="J941" s="177"/>
      <c r="K941" s="20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  <c r="Z941" s="20"/>
    </row>
    <row r="942" hidden="1">
      <c r="A942" s="149">
        <v>45169.0</v>
      </c>
      <c r="B942" s="150" t="s">
        <v>2073</v>
      </c>
      <c r="C942" s="150" t="s">
        <v>1575</v>
      </c>
      <c r="D942" s="150" t="s">
        <v>2027</v>
      </c>
      <c r="E942" s="150">
        <v>1012.5</v>
      </c>
      <c r="F942" s="88" t="s">
        <v>212</v>
      </c>
      <c r="G942" s="150" t="s">
        <v>1645</v>
      </c>
      <c r="H942" s="151">
        <f t="shared" si="3"/>
        <v>2685.74</v>
      </c>
      <c r="I942" s="177"/>
      <c r="J942" s="177"/>
      <c r="K942" s="20"/>
      <c r="L942" s="20"/>
      <c r="R942" s="20"/>
      <c r="S942" s="20"/>
      <c r="T942" s="20"/>
      <c r="U942" s="20"/>
      <c r="V942" s="20"/>
      <c r="W942" s="20"/>
      <c r="X942" s="20"/>
      <c r="Y942" s="20"/>
      <c r="Z942" s="20"/>
    </row>
    <row r="943" hidden="1">
      <c r="A943" s="149">
        <v>45169.0</v>
      </c>
      <c r="B943" s="88" t="s">
        <v>2074</v>
      </c>
      <c r="C943" s="154" t="s">
        <v>73</v>
      </c>
      <c r="D943" s="154" t="s">
        <v>127</v>
      </c>
      <c r="E943" s="150">
        <v>96.61</v>
      </c>
      <c r="F943" s="88" t="s">
        <v>212</v>
      </c>
      <c r="G943" s="150" t="s">
        <v>1720</v>
      </c>
      <c r="H943" s="151">
        <f t="shared" si="3"/>
        <v>2782.35</v>
      </c>
      <c r="I943" s="178"/>
      <c r="J943" s="177"/>
      <c r="K943" s="20"/>
      <c r="L943" s="20"/>
      <c r="R943" s="20"/>
      <c r="S943" s="20"/>
      <c r="T943" s="20"/>
      <c r="U943" s="20"/>
      <c r="V943" s="20"/>
      <c r="W943" s="20"/>
      <c r="X943" s="20"/>
      <c r="Y943" s="20"/>
      <c r="Z943" s="20"/>
    </row>
    <row r="944" hidden="1">
      <c r="A944" s="149">
        <v>45199.0</v>
      </c>
      <c r="B944" s="150" t="s">
        <v>1637</v>
      </c>
      <c r="C944" s="150" t="s">
        <v>1625</v>
      </c>
      <c r="D944" s="150" t="s">
        <v>1720</v>
      </c>
      <c r="E944" s="150">
        <v>38.76</v>
      </c>
      <c r="F944" s="88" t="s">
        <v>212</v>
      </c>
      <c r="G944" s="150" t="s">
        <v>1720</v>
      </c>
      <c r="H944" s="151">
        <f t="shared" si="3"/>
        <v>2821.11</v>
      </c>
      <c r="I944" s="177"/>
      <c r="J944" s="177"/>
      <c r="K944" s="20"/>
      <c r="L944" s="20"/>
      <c r="R944" s="20"/>
      <c r="S944" s="20"/>
      <c r="T944" s="20"/>
      <c r="U944" s="20"/>
      <c r="V944" s="20"/>
      <c r="W944" s="20"/>
      <c r="X944" s="20"/>
      <c r="Y944" s="20"/>
      <c r="Z944" s="20"/>
    </row>
    <row r="945" hidden="1">
      <c r="A945" s="149">
        <v>45170.0</v>
      </c>
      <c r="B945" s="88" t="s">
        <v>2075</v>
      </c>
      <c r="C945" s="150" t="s">
        <v>73</v>
      </c>
      <c r="D945" s="150" t="s">
        <v>778</v>
      </c>
      <c r="E945" s="150">
        <v>700.0</v>
      </c>
      <c r="F945" s="88" t="s">
        <v>212</v>
      </c>
      <c r="G945" s="150" t="s">
        <v>1720</v>
      </c>
      <c r="H945" s="151">
        <f t="shared" si="3"/>
        <v>3521.11</v>
      </c>
      <c r="I945" s="178"/>
      <c r="J945" s="177"/>
      <c r="K945" s="20"/>
      <c r="L945" s="20"/>
      <c r="M945" s="19"/>
      <c r="N945" s="19"/>
      <c r="O945" s="19"/>
      <c r="P945" s="19"/>
      <c r="Q945" s="19"/>
      <c r="R945" s="20"/>
      <c r="S945" s="20"/>
      <c r="T945" s="20"/>
      <c r="U945" s="20"/>
      <c r="V945" s="20"/>
      <c r="W945" s="20"/>
      <c r="X945" s="20"/>
      <c r="Y945" s="20"/>
      <c r="Z945" s="20"/>
    </row>
    <row r="946" hidden="1">
      <c r="A946" s="149">
        <v>45171.0</v>
      </c>
      <c r="B946" s="150" t="s">
        <v>2076</v>
      </c>
      <c r="C946" s="150" t="s">
        <v>462</v>
      </c>
      <c r="D946" s="150" t="s">
        <v>28</v>
      </c>
      <c r="E946" s="150">
        <v>-10.0</v>
      </c>
      <c r="F946" s="88" t="s">
        <v>212</v>
      </c>
      <c r="G946" s="150" t="s">
        <v>1720</v>
      </c>
      <c r="H946" s="151">
        <f t="shared" si="3"/>
        <v>3511.11</v>
      </c>
      <c r="J946" s="177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  <c r="Z946" s="20"/>
    </row>
    <row r="947" hidden="1">
      <c r="A947" s="149">
        <v>45171.0</v>
      </c>
      <c r="B947" s="150" t="s">
        <v>2076</v>
      </c>
      <c r="C947" s="150" t="s">
        <v>462</v>
      </c>
      <c r="D947" s="150" t="s">
        <v>28</v>
      </c>
      <c r="E947" s="150">
        <v>-4.0</v>
      </c>
      <c r="F947" s="88" t="s">
        <v>212</v>
      </c>
      <c r="G947" s="150" t="s">
        <v>1720</v>
      </c>
      <c r="H947" s="151">
        <f t="shared" si="3"/>
        <v>3507.11</v>
      </c>
      <c r="J947" s="177"/>
      <c r="K947" s="20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  <c r="Z947" s="20"/>
    </row>
    <row r="948" hidden="1">
      <c r="A948" s="149">
        <v>45176.0</v>
      </c>
      <c r="B948" s="150" t="s">
        <v>15</v>
      </c>
      <c r="C948" s="150" t="s">
        <v>51</v>
      </c>
      <c r="D948" s="150" t="s">
        <v>819</v>
      </c>
      <c r="E948" s="150">
        <v>-1200.0</v>
      </c>
      <c r="F948" s="88" t="s">
        <v>212</v>
      </c>
      <c r="G948" s="150" t="s">
        <v>819</v>
      </c>
      <c r="H948" s="151">
        <f t="shared" si="3"/>
        <v>2307.11</v>
      </c>
      <c r="I948" s="178"/>
      <c r="J948" s="177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  <c r="Z948" s="20"/>
    </row>
    <row r="949" hidden="1">
      <c r="A949" s="149">
        <v>45176.0</v>
      </c>
      <c r="B949" s="150" t="s">
        <v>15</v>
      </c>
      <c r="C949" s="150" t="s">
        <v>16</v>
      </c>
      <c r="D949" s="150" t="s">
        <v>7</v>
      </c>
      <c r="E949" s="150">
        <v>-1048.69</v>
      </c>
      <c r="F949" s="88" t="s">
        <v>212</v>
      </c>
      <c r="G949" s="150" t="s">
        <v>7</v>
      </c>
      <c r="H949" s="151">
        <f t="shared" si="3"/>
        <v>1258.42</v>
      </c>
      <c r="I949" s="177"/>
      <c r="J949" s="177"/>
      <c r="K949" s="20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  <c r="Z949" s="20"/>
    </row>
    <row r="950" hidden="1">
      <c r="A950" s="149">
        <v>45176.0</v>
      </c>
      <c r="B950" s="150" t="s">
        <v>2024</v>
      </c>
      <c r="C950" s="150" t="s">
        <v>73</v>
      </c>
      <c r="D950" s="150" t="s">
        <v>26</v>
      </c>
      <c r="E950" s="162">
        <v>900.0</v>
      </c>
      <c r="F950" s="88" t="s">
        <v>212</v>
      </c>
      <c r="G950" s="150" t="s">
        <v>1720</v>
      </c>
      <c r="H950" s="151">
        <f t="shared" si="3"/>
        <v>2158.42</v>
      </c>
      <c r="J950" s="177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  <c r="Z950" s="20"/>
    </row>
    <row r="951" hidden="1">
      <c r="A951" s="149">
        <v>45176.0</v>
      </c>
      <c r="B951" s="150" t="s">
        <v>2024</v>
      </c>
      <c r="C951" s="150" t="s">
        <v>73</v>
      </c>
      <c r="D951" s="150" t="s">
        <v>26</v>
      </c>
      <c r="E951" s="162">
        <v>596.6</v>
      </c>
      <c r="F951" s="88" t="s">
        <v>212</v>
      </c>
      <c r="G951" s="150" t="s">
        <v>1720</v>
      </c>
      <c r="H951" s="151">
        <f t="shared" si="3"/>
        <v>2755.02</v>
      </c>
      <c r="J951" s="177"/>
      <c r="K951" s="20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  <c r="Z951" s="20"/>
    </row>
    <row r="952" hidden="1">
      <c r="A952" s="149">
        <v>45176.0</v>
      </c>
      <c r="B952" s="150" t="s">
        <v>1994</v>
      </c>
      <c r="C952" s="150" t="s">
        <v>1638</v>
      </c>
      <c r="D952" s="150" t="s">
        <v>1720</v>
      </c>
      <c r="E952" s="150">
        <v>5.0</v>
      </c>
      <c r="F952" s="88" t="s">
        <v>212</v>
      </c>
      <c r="G952" s="150" t="s">
        <v>1720</v>
      </c>
      <c r="H952" s="151">
        <f t="shared" si="3"/>
        <v>2760.02</v>
      </c>
      <c r="I952" s="177"/>
      <c r="J952" s="177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  <c r="Z952" s="20"/>
    </row>
    <row r="953" hidden="1">
      <c r="A953" s="149">
        <v>45177.0</v>
      </c>
      <c r="B953" s="150" t="s">
        <v>2024</v>
      </c>
      <c r="C953" s="150" t="s">
        <v>73</v>
      </c>
      <c r="D953" s="150" t="s">
        <v>26</v>
      </c>
      <c r="E953" s="162">
        <v>1181.8</v>
      </c>
      <c r="F953" s="88" t="s">
        <v>212</v>
      </c>
      <c r="G953" s="150" t="s">
        <v>1720</v>
      </c>
      <c r="H953" s="151">
        <f t="shared" si="3"/>
        <v>3941.82</v>
      </c>
      <c r="I953" s="178"/>
      <c r="J953" s="177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  <c r="Z953" s="20"/>
    </row>
    <row r="954" hidden="1">
      <c r="A954" s="149">
        <v>45177.0</v>
      </c>
      <c r="B954" s="150" t="s">
        <v>2077</v>
      </c>
      <c r="C954" s="150" t="s">
        <v>40</v>
      </c>
      <c r="D954" s="150" t="s">
        <v>26</v>
      </c>
      <c r="E954" s="162">
        <v>-133.11</v>
      </c>
      <c r="F954" s="88" t="s">
        <v>212</v>
      </c>
      <c r="G954" s="150" t="s">
        <v>1720</v>
      </c>
      <c r="H954" s="151">
        <f t="shared" si="3"/>
        <v>3808.71</v>
      </c>
      <c r="J954" s="177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  <c r="Z954" s="20"/>
    </row>
    <row r="955" hidden="1">
      <c r="A955" s="149">
        <v>45177.0</v>
      </c>
      <c r="B955" s="150" t="s">
        <v>2073</v>
      </c>
      <c r="C955" s="150" t="s">
        <v>1575</v>
      </c>
      <c r="D955" s="150" t="s">
        <v>1576</v>
      </c>
      <c r="E955" s="150">
        <v>1849.8</v>
      </c>
      <c r="F955" s="88" t="s">
        <v>212</v>
      </c>
      <c r="G955" s="150" t="s">
        <v>819</v>
      </c>
      <c r="H955" s="151">
        <f t="shared" si="3"/>
        <v>5658.51</v>
      </c>
      <c r="I955" s="177"/>
      <c r="J955" s="177"/>
      <c r="K955" s="20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  <c r="Z955" s="20"/>
    </row>
    <row r="956" hidden="1">
      <c r="A956" s="149">
        <v>45177.0</v>
      </c>
      <c r="B956" s="150" t="s">
        <v>2078</v>
      </c>
      <c r="C956" s="150" t="s">
        <v>1575</v>
      </c>
      <c r="D956" s="150" t="s">
        <v>1576</v>
      </c>
      <c r="E956" s="171">
        <v>111.8</v>
      </c>
      <c r="F956" s="88" t="s">
        <v>212</v>
      </c>
      <c r="G956" s="150" t="s">
        <v>819</v>
      </c>
      <c r="H956" s="151">
        <f t="shared" si="3"/>
        <v>5770.31</v>
      </c>
      <c r="I956" s="177"/>
      <c r="J956" s="177"/>
      <c r="K956" s="20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  <c r="Z956" s="20"/>
    </row>
    <row r="957" hidden="1">
      <c r="A957" s="149">
        <v>45177.0</v>
      </c>
      <c r="B957" s="166" t="s">
        <v>1836</v>
      </c>
      <c r="C957" s="150" t="s">
        <v>1575</v>
      </c>
      <c r="D957" s="88" t="s">
        <v>1576</v>
      </c>
      <c r="E957" s="171">
        <v>200.0</v>
      </c>
      <c r="F957" s="88" t="s">
        <v>212</v>
      </c>
      <c r="G957" s="150" t="s">
        <v>819</v>
      </c>
      <c r="H957" s="151">
        <f t="shared" si="3"/>
        <v>5970.31</v>
      </c>
      <c r="I957" s="177"/>
      <c r="J957" s="177"/>
      <c r="K957" s="20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  <c r="Z957" s="20"/>
    </row>
    <row r="958" hidden="1">
      <c r="A958" s="149">
        <v>45177.0</v>
      </c>
      <c r="B958" s="166" t="s">
        <v>1909</v>
      </c>
      <c r="C958" s="150" t="s">
        <v>1575</v>
      </c>
      <c r="D958" s="88" t="s">
        <v>1576</v>
      </c>
      <c r="E958" s="166">
        <v>100.0</v>
      </c>
      <c r="F958" s="88" t="s">
        <v>212</v>
      </c>
      <c r="G958" s="150" t="s">
        <v>819</v>
      </c>
      <c r="H958" s="151">
        <f t="shared" si="3"/>
        <v>6070.31</v>
      </c>
      <c r="I958" s="177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  <c r="Z958" s="20"/>
    </row>
    <row r="959" hidden="1">
      <c r="A959" s="149">
        <v>45177.0</v>
      </c>
      <c r="B959" s="166" t="s">
        <v>2079</v>
      </c>
      <c r="C959" s="166" t="s">
        <v>73</v>
      </c>
      <c r="D959" s="88" t="s">
        <v>243</v>
      </c>
      <c r="E959" s="166">
        <v>-75.27</v>
      </c>
      <c r="F959" s="88" t="s">
        <v>212</v>
      </c>
      <c r="G959" s="150" t="s">
        <v>1720</v>
      </c>
      <c r="H959" s="151">
        <f t="shared" si="3"/>
        <v>5995.04</v>
      </c>
      <c r="I959" s="177"/>
      <c r="J959" s="177"/>
      <c r="K959" s="20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  <c r="Z959" s="20"/>
    </row>
    <row r="960" hidden="1">
      <c r="A960" s="149">
        <v>45177.0</v>
      </c>
      <c r="B960" s="88" t="s">
        <v>2080</v>
      </c>
      <c r="C960" s="88" t="s">
        <v>73</v>
      </c>
      <c r="D960" s="88" t="s">
        <v>243</v>
      </c>
      <c r="E960" s="162">
        <v>-110.0</v>
      </c>
      <c r="F960" s="88" t="s">
        <v>212</v>
      </c>
      <c r="G960" s="150" t="s">
        <v>1720</v>
      </c>
      <c r="H960" s="151">
        <f t="shared" si="3"/>
        <v>5885.04</v>
      </c>
      <c r="I960" s="177"/>
      <c r="J960" s="177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  <c r="Z960" s="20"/>
    </row>
    <row r="961" hidden="1">
      <c r="A961" s="149">
        <v>45177.0</v>
      </c>
      <c r="B961" s="150" t="s">
        <v>2081</v>
      </c>
      <c r="C961" s="150" t="s">
        <v>73</v>
      </c>
      <c r="D961" s="150" t="s">
        <v>243</v>
      </c>
      <c r="E961" s="162">
        <v>-20.0</v>
      </c>
      <c r="F961" s="88" t="s">
        <v>212</v>
      </c>
      <c r="G961" s="150" t="s">
        <v>1720</v>
      </c>
      <c r="H961" s="151">
        <f t="shared" si="3"/>
        <v>5865.04</v>
      </c>
      <c r="I961" s="177"/>
      <c r="J961" s="177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20"/>
      <c r="Z961" s="20"/>
    </row>
    <row r="962" hidden="1">
      <c r="A962" s="149">
        <v>45177.0</v>
      </c>
      <c r="B962" s="150" t="s">
        <v>2082</v>
      </c>
      <c r="C962" s="150" t="s">
        <v>73</v>
      </c>
      <c r="D962" s="150" t="s">
        <v>243</v>
      </c>
      <c r="E962" s="162">
        <v>-55.0</v>
      </c>
      <c r="F962" s="88" t="s">
        <v>212</v>
      </c>
      <c r="G962" s="150" t="s">
        <v>1720</v>
      </c>
      <c r="H962" s="151">
        <f t="shared" si="3"/>
        <v>5810.04</v>
      </c>
      <c r="I962" s="177"/>
      <c r="J962" s="177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  <c r="Z962" s="20"/>
    </row>
    <row r="963" hidden="1">
      <c r="A963" s="149">
        <v>45177.0</v>
      </c>
      <c r="B963" s="150" t="s">
        <v>2083</v>
      </c>
      <c r="C963" s="150" t="s">
        <v>73</v>
      </c>
      <c r="D963" s="150" t="s">
        <v>243</v>
      </c>
      <c r="E963" s="162">
        <v>-174.0</v>
      </c>
      <c r="F963" s="88" t="s">
        <v>212</v>
      </c>
      <c r="G963" s="150" t="s">
        <v>1720</v>
      </c>
      <c r="H963" s="151">
        <f t="shared" si="3"/>
        <v>5636.04</v>
      </c>
      <c r="I963" s="177"/>
      <c r="J963" s="177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  <c r="Z963" s="20"/>
    </row>
    <row r="964" hidden="1">
      <c r="A964" s="149">
        <v>45177.0</v>
      </c>
      <c r="B964" s="150" t="s">
        <v>2084</v>
      </c>
      <c r="C964" s="150" t="s">
        <v>73</v>
      </c>
      <c r="D964" s="150" t="s">
        <v>243</v>
      </c>
      <c r="E964" s="162">
        <v>-44.0</v>
      </c>
      <c r="F964" s="88" t="s">
        <v>212</v>
      </c>
      <c r="G964" s="150" t="s">
        <v>1720</v>
      </c>
      <c r="H964" s="151">
        <f t="shared" si="3"/>
        <v>5592.04</v>
      </c>
      <c r="I964" s="177"/>
      <c r="J964" s="177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  <c r="Z964" s="20"/>
    </row>
    <row r="965" hidden="1">
      <c r="A965" s="149">
        <v>45177.0</v>
      </c>
      <c r="B965" s="150" t="s">
        <v>2085</v>
      </c>
      <c r="C965" s="150" t="s">
        <v>73</v>
      </c>
      <c r="D965" s="150" t="s">
        <v>243</v>
      </c>
      <c r="E965" s="162">
        <v>-44.0</v>
      </c>
      <c r="F965" s="88" t="s">
        <v>212</v>
      </c>
      <c r="G965" s="150" t="s">
        <v>1720</v>
      </c>
      <c r="H965" s="151">
        <f t="shared" si="3"/>
        <v>5548.04</v>
      </c>
      <c r="I965" s="177"/>
      <c r="J965" s="177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  <c r="Z965" s="20"/>
    </row>
    <row r="966" hidden="1">
      <c r="A966" s="149">
        <v>45177.0</v>
      </c>
      <c r="B966" s="150" t="s">
        <v>2086</v>
      </c>
      <c r="C966" s="150" t="s">
        <v>73</v>
      </c>
      <c r="D966" s="150" t="s">
        <v>243</v>
      </c>
      <c r="E966" s="162">
        <v>-622.0</v>
      </c>
      <c r="F966" s="88" t="s">
        <v>212</v>
      </c>
      <c r="G966" s="150" t="s">
        <v>1720</v>
      </c>
      <c r="H966" s="151">
        <f t="shared" si="3"/>
        <v>4926.04</v>
      </c>
      <c r="I966" s="177"/>
      <c r="J966" s="177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  <c r="Z966" s="20"/>
    </row>
    <row r="967" hidden="1">
      <c r="A967" s="149">
        <v>45177.0</v>
      </c>
      <c r="B967" s="150" t="s">
        <v>2086</v>
      </c>
      <c r="C967" s="150" t="s">
        <v>73</v>
      </c>
      <c r="D967" s="150" t="s">
        <v>243</v>
      </c>
      <c r="E967" s="162">
        <v>30.0</v>
      </c>
      <c r="F967" s="88" t="s">
        <v>212</v>
      </c>
      <c r="G967" s="150" t="s">
        <v>1720</v>
      </c>
      <c r="H967" s="151">
        <f t="shared" si="3"/>
        <v>4956.04</v>
      </c>
      <c r="I967" s="177"/>
      <c r="J967" s="177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0"/>
      <c r="Z967" s="20"/>
    </row>
    <row r="968" hidden="1">
      <c r="A968" s="149">
        <v>45177.0</v>
      </c>
      <c r="B968" s="88" t="s">
        <v>2087</v>
      </c>
      <c r="C968" s="88" t="s">
        <v>73</v>
      </c>
      <c r="D968" s="88" t="s">
        <v>243</v>
      </c>
      <c r="E968" s="162">
        <v>-35.0</v>
      </c>
      <c r="F968" s="88" t="s">
        <v>212</v>
      </c>
      <c r="G968" s="150" t="s">
        <v>1720</v>
      </c>
      <c r="H968" s="151">
        <f t="shared" si="3"/>
        <v>4921.04</v>
      </c>
      <c r="I968" s="177"/>
      <c r="J968" s="177"/>
      <c r="K968" s="20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0"/>
      <c r="Z968" s="20"/>
    </row>
    <row r="969" hidden="1">
      <c r="A969" s="149">
        <v>45177.0</v>
      </c>
      <c r="B969" s="88" t="s">
        <v>2088</v>
      </c>
      <c r="C969" s="88" t="s">
        <v>73</v>
      </c>
      <c r="D969" s="88" t="s">
        <v>243</v>
      </c>
      <c r="E969" s="162">
        <v>-52.0</v>
      </c>
      <c r="F969" s="88" t="s">
        <v>212</v>
      </c>
      <c r="G969" s="150" t="s">
        <v>1720</v>
      </c>
      <c r="H969" s="151">
        <f t="shared" si="3"/>
        <v>4869.04</v>
      </c>
      <c r="I969" s="177"/>
      <c r="K969" s="20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  <c r="Y969" s="20"/>
      <c r="Z969" s="20"/>
    </row>
    <row r="970" hidden="1">
      <c r="A970" s="149">
        <v>45178.0</v>
      </c>
      <c r="B970" s="150" t="s">
        <v>15</v>
      </c>
      <c r="C970" s="150" t="s">
        <v>16</v>
      </c>
      <c r="D970" s="150" t="s">
        <v>1667</v>
      </c>
      <c r="E970" s="150">
        <v>-1312.37</v>
      </c>
      <c r="F970" s="88" t="s">
        <v>212</v>
      </c>
      <c r="G970" s="150" t="s">
        <v>1645</v>
      </c>
      <c r="H970" s="151">
        <f t="shared" si="3"/>
        <v>3556.67</v>
      </c>
      <c r="I970" s="177"/>
      <c r="K970" s="20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  <c r="Z970" s="20"/>
    </row>
    <row r="971" hidden="1">
      <c r="A971" s="149">
        <v>45178.0</v>
      </c>
      <c r="B971" s="150" t="s">
        <v>2077</v>
      </c>
      <c r="C971" s="150" t="s">
        <v>40</v>
      </c>
      <c r="D971" s="150" t="s">
        <v>26</v>
      </c>
      <c r="E971" s="162">
        <v>-33.0</v>
      </c>
      <c r="F971" s="88" t="s">
        <v>212</v>
      </c>
      <c r="G971" s="150" t="s">
        <v>1720</v>
      </c>
      <c r="H971" s="151">
        <f t="shared" si="3"/>
        <v>3523.67</v>
      </c>
      <c r="I971" s="178"/>
      <c r="J971" s="177"/>
      <c r="K971" s="20"/>
      <c r="L971" s="20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  <c r="Y971" s="20"/>
      <c r="Z971" s="20"/>
    </row>
    <row r="972" hidden="1">
      <c r="A972" s="149">
        <v>45178.0</v>
      </c>
      <c r="B972" s="150" t="s">
        <v>2089</v>
      </c>
      <c r="C972" s="150" t="s">
        <v>494</v>
      </c>
      <c r="D972" s="150" t="s">
        <v>28</v>
      </c>
      <c r="E972" s="150">
        <v>-40.0</v>
      </c>
      <c r="F972" s="88" t="s">
        <v>212</v>
      </c>
      <c r="G972" s="150" t="s">
        <v>1720</v>
      </c>
      <c r="H972" s="151">
        <f t="shared" si="3"/>
        <v>3483.67</v>
      </c>
      <c r="I972" s="177"/>
      <c r="K972" s="20"/>
      <c r="L972" s="20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  <c r="Y972" s="20"/>
      <c r="Z972" s="20"/>
    </row>
    <row r="973" hidden="1">
      <c r="A973" s="149">
        <v>45179.0</v>
      </c>
      <c r="B973" s="150" t="s">
        <v>2090</v>
      </c>
      <c r="C973" s="150" t="s">
        <v>13</v>
      </c>
      <c r="D973" s="150" t="s">
        <v>10</v>
      </c>
      <c r="E973" s="150">
        <v>-15.0</v>
      </c>
      <c r="F973" s="88" t="s">
        <v>212</v>
      </c>
      <c r="G973" s="150" t="s">
        <v>1720</v>
      </c>
      <c r="H973" s="151">
        <f t="shared" si="3"/>
        <v>3468.67</v>
      </c>
      <c r="I973" s="177"/>
      <c r="K973" s="20"/>
      <c r="L973" s="20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  <c r="Y973" s="20"/>
      <c r="Z973" s="20"/>
    </row>
    <row r="974" hidden="1">
      <c r="A974" s="149">
        <v>45181.0</v>
      </c>
      <c r="B974" s="150" t="s">
        <v>15</v>
      </c>
      <c r="C974" s="150" t="s">
        <v>51</v>
      </c>
      <c r="D974" s="150" t="s">
        <v>819</v>
      </c>
      <c r="E974" s="150">
        <v>-80.0</v>
      </c>
      <c r="F974" s="88" t="s">
        <v>212</v>
      </c>
      <c r="G974" s="150" t="s">
        <v>819</v>
      </c>
      <c r="H974" s="151">
        <f t="shared" si="3"/>
        <v>3388.67</v>
      </c>
      <c r="I974" s="177"/>
      <c r="K974" s="20"/>
      <c r="L974" s="20"/>
      <c r="M974" s="20"/>
      <c r="N974" s="20"/>
      <c r="O974" s="20"/>
      <c r="P974" s="20"/>
      <c r="Q974" s="20"/>
      <c r="R974" s="20"/>
      <c r="S974" s="20"/>
      <c r="T974" s="20"/>
      <c r="U974" s="20"/>
      <c r="V974" s="20"/>
      <c r="W974" s="20"/>
      <c r="X974" s="20"/>
      <c r="Y974" s="20"/>
      <c r="Z974" s="20"/>
    </row>
    <row r="975" hidden="1">
      <c r="A975" s="149">
        <v>45182.0</v>
      </c>
      <c r="B975" s="150" t="s">
        <v>15</v>
      </c>
      <c r="C975" s="150" t="s">
        <v>16</v>
      </c>
      <c r="D975" s="150" t="s">
        <v>819</v>
      </c>
      <c r="E975" s="150">
        <v>-1723.9599999999996</v>
      </c>
      <c r="F975" s="88" t="s">
        <v>212</v>
      </c>
      <c r="G975" s="150" t="s">
        <v>819</v>
      </c>
      <c r="H975" s="151">
        <f t="shared" si="3"/>
        <v>1664.71</v>
      </c>
      <c r="I975" s="177"/>
      <c r="J975" s="177"/>
      <c r="K975" s="20"/>
      <c r="L975" s="20"/>
      <c r="M975" s="20"/>
      <c r="N975" s="20"/>
      <c r="O975" s="20"/>
      <c r="P975" s="20"/>
      <c r="Q975" s="20"/>
      <c r="R975" s="20"/>
      <c r="S975" s="20"/>
      <c r="T975" s="20"/>
      <c r="U975" s="20"/>
      <c r="V975" s="20"/>
      <c r="W975" s="20"/>
      <c r="X975" s="20"/>
      <c r="Y975" s="20"/>
      <c r="Z975" s="20"/>
    </row>
    <row r="976" hidden="1">
      <c r="A976" s="149">
        <v>45183.0</v>
      </c>
      <c r="B976" s="150" t="s">
        <v>2091</v>
      </c>
      <c r="C976" s="150" t="s">
        <v>1638</v>
      </c>
      <c r="D976" s="150" t="s">
        <v>243</v>
      </c>
      <c r="E976" s="150">
        <v>24.08</v>
      </c>
      <c r="F976" s="88" t="s">
        <v>212</v>
      </c>
      <c r="G976" s="150" t="s">
        <v>1720</v>
      </c>
      <c r="H976" s="151">
        <f t="shared" si="3"/>
        <v>1688.79</v>
      </c>
      <c r="I976" s="177"/>
      <c r="J976" s="177"/>
      <c r="K976" s="20"/>
      <c r="L976" s="20"/>
      <c r="M976" s="20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  <c r="Y976" s="20"/>
      <c r="Z976" s="20"/>
    </row>
    <row r="977" hidden="1">
      <c r="A977" s="149">
        <v>45183.0</v>
      </c>
      <c r="B977" s="150" t="s">
        <v>2092</v>
      </c>
      <c r="C977" s="150" t="s">
        <v>73</v>
      </c>
      <c r="D977" s="150" t="s">
        <v>778</v>
      </c>
      <c r="E977" s="150">
        <v>-441.66</v>
      </c>
      <c r="F977" s="88" t="s">
        <v>212</v>
      </c>
      <c r="G977" s="150" t="s">
        <v>1720</v>
      </c>
      <c r="H977" s="151">
        <f t="shared" si="3"/>
        <v>1247.13</v>
      </c>
      <c r="I977" s="177"/>
      <c r="J977" s="177"/>
      <c r="K977" s="20"/>
      <c r="L977" s="20"/>
      <c r="M977" s="20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20"/>
      <c r="Y977" s="20"/>
      <c r="Z977" s="20"/>
    </row>
    <row r="978" hidden="1">
      <c r="A978" s="149">
        <v>45183.0</v>
      </c>
      <c r="B978" s="150" t="s">
        <v>1994</v>
      </c>
      <c r="C978" s="150" t="s">
        <v>1638</v>
      </c>
      <c r="D978" s="150" t="s">
        <v>778</v>
      </c>
      <c r="E978" s="150">
        <v>3.0</v>
      </c>
      <c r="F978" s="88" t="s">
        <v>212</v>
      </c>
      <c r="G978" s="150" t="s">
        <v>1720</v>
      </c>
      <c r="H978" s="151">
        <f t="shared" si="3"/>
        <v>1250.13</v>
      </c>
      <c r="I978" s="177"/>
      <c r="J978" s="177"/>
      <c r="K978" s="20"/>
      <c r="L978" s="20"/>
      <c r="M978" s="20"/>
      <c r="N978" s="20"/>
      <c r="O978" s="20"/>
      <c r="P978" s="20"/>
      <c r="Q978" s="20"/>
      <c r="R978" s="20"/>
      <c r="S978" s="20"/>
      <c r="T978" s="20"/>
      <c r="U978" s="20"/>
      <c r="V978" s="20"/>
      <c r="W978" s="20"/>
      <c r="X978" s="20"/>
      <c r="Y978" s="20"/>
      <c r="Z978" s="20"/>
    </row>
    <row r="979" hidden="1">
      <c r="A979" s="149">
        <v>45183.0</v>
      </c>
      <c r="B979" s="150" t="s">
        <v>2093</v>
      </c>
      <c r="C979" s="150" t="s">
        <v>1638</v>
      </c>
      <c r="D979" s="150" t="s">
        <v>243</v>
      </c>
      <c r="E979" s="150">
        <v>100.0</v>
      </c>
      <c r="F979" s="88" t="s">
        <v>212</v>
      </c>
      <c r="G979" s="150" t="s">
        <v>1720</v>
      </c>
      <c r="H979" s="151">
        <f t="shared" si="3"/>
        <v>1350.13</v>
      </c>
      <c r="I979" s="177"/>
      <c r="J979" s="178"/>
      <c r="K979" s="20"/>
      <c r="L979" s="20"/>
      <c r="M979" s="20"/>
      <c r="N979" s="20"/>
      <c r="O979" s="20"/>
      <c r="P979" s="20"/>
      <c r="Q979" s="20"/>
      <c r="R979" s="20"/>
      <c r="S979" s="20"/>
      <c r="T979" s="20"/>
      <c r="U979" s="20"/>
      <c r="V979" s="20"/>
      <c r="W979" s="20"/>
      <c r="X979" s="20"/>
      <c r="Y979" s="20"/>
      <c r="Z979" s="20"/>
    </row>
    <row r="980" hidden="1">
      <c r="A980" s="149">
        <v>45184.0</v>
      </c>
      <c r="B980" s="150" t="s">
        <v>2094</v>
      </c>
      <c r="C980" s="150" t="s">
        <v>73</v>
      </c>
      <c r="D980" s="150" t="s">
        <v>778</v>
      </c>
      <c r="E980" s="150">
        <v>-24.0</v>
      </c>
      <c r="F980" s="88" t="s">
        <v>212</v>
      </c>
      <c r="G980" s="150" t="s">
        <v>1720</v>
      </c>
      <c r="H980" s="151">
        <f t="shared" si="3"/>
        <v>1326.13</v>
      </c>
      <c r="I980" s="177"/>
      <c r="J980" s="178"/>
      <c r="K980" s="20"/>
      <c r="L980" s="20"/>
      <c r="M980" s="20"/>
      <c r="N980" s="20"/>
      <c r="O980" s="20"/>
      <c r="P980" s="20"/>
      <c r="Q980" s="20"/>
      <c r="R980" s="20"/>
      <c r="S980" s="20"/>
      <c r="T980" s="20"/>
      <c r="U980" s="20"/>
      <c r="V980" s="20"/>
      <c r="W980" s="20"/>
      <c r="X980" s="20"/>
      <c r="Y980" s="20"/>
      <c r="Z980" s="20"/>
    </row>
    <row r="981" hidden="1">
      <c r="A981" s="149">
        <v>45188.0</v>
      </c>
      <c r="B981" s="150" t="s">
        <v>2095</v>
      </c>
      <c r="C981" s="150" t="s">
        <v>73</v>
      </c>
      <c r="D981" s="150" t="s">
        <v>778</v>
      </c>
      <c r="E981" s="150">
        <v>76.0</v>
      </c>
      <c r="F981" s="88" t="s">
        <v>212</v>
      </c>
      <c r="G981" s="150" t="s">
        <v>1720</v>
      </c>
      <c r="H981" s="151">
        <f t="shared" si="3"/>
        <v>1402.13</v>
      </c>
      <c r="I981" s="177"/>
      <c r="J981" s="178"/>
      <c r="K981" s="20"/>
      <c r="L981" s="20"/>
      <c r="M981" s="20"/>
      <c r="N981" s="20"/>
      <c r="O981" s="20"/>
      <c r="P981" s="20"/>
      <c r="Q981" s="20"/>
      <c r="R981" s="20"/>
      <c r="S981" s="20"/>
      <c r="T981" s="20"/>
      <c r="U981" s="20"/>
      <c r="V981" s="20"/>
      <c r="W981" s="20"/>
      <c r="X981" s="20"/>
      <c r="Y981" s="20"/>
      <c r="Z981" s="20"/>
    </row>
    <row r="982" hidden="1">
      <c r="A982" s="149">
        <v>45189.0</v>
      </c>
      <c r="B982" s="150" t="s">
        <v>2096</v>
      </c>
      <c r="C982" s="150" t="s">
        <v>73</v>
      </c>
      <c r="D982" s="150" t="s">
        <v>778</v>
      </c>
      <c r="E982" s="162">
        <v>3100.0</v>
      </c>
      <c r="F982" s="88" t="s">
        <v>212</v>
      </c>
      <c r="G982" s="150" t="s">
        <v>1720</v>
      </c>
      <c r="H982" s="151">
        <f t="shared" si="3"/>
        <v>4502.13</v>
      </c>
      <c r="I982" s="178"/>
      <c r="J982" s="178"/>
      <c r="K982" s="20"/>
      <c r="L982" s="20"/>
      <c r="M982" s="20"/>
      <c r="N982" s="20"/>
      <c r="O982" s="20"/>
      <c r="P982" s="20"/>
      <c r="Q982" s="20"/>
      <c r="R982" s="20"/>
      <c r="S982" s="20"/>
      <c r="T982" s="20"/>
      <c r="U982" s="20"/>
      <c r="V982" s="20"/>
      <c r="W982" s="20"/>
      <c r="X982" s="20"/>
      <c r="Y982" s="20"/>
      <c r="Z982" s="20"/>
    </row>
    <row r="983" hidden="1">
      <c r="A983" s="149">
        <v>45191.0</v>
      </c>
      <c r="B983" s="150" t="s">
        <v>2095</v>
      </c>
      <c r="C983" s="150" t="s">
        <v>73</v>
      </c>
      <c r="D983" s="150" t="s">
        <v>778</v>
      </c>
      <c r="E983" s="162">
        <v>-25.0</v>
      </c>
      <c r="F983" s="88" t="s">
        <v>212</v>
      </c>
      <c r="G983" s="150" t="s">
        <v>1720</v>
      </c>
      <c r="H983" s="151">
        <f t="shared" si="3"/>
        <v>4477.13</v>
      </c>
      <c r="I983" s="177"/>
      <c r="J983" s="178"/>
      <c r="K983" s="20"/>
      <c r="L983" s="20"/>
      <c r="M983" s="20"/>
      <c r="N983" s="20"/>
      <c r="O983" s="20"/>
      <c r="P983" s="20"/>
      <c r="Q983" s="20"/>
      <c r="R983" s="20"/>
      <c r="S983" s="20"/>
      <c r="T983" s="20"/>
      <c r="U983" s="20"/>
      <c r="V983" s="20"/>
      <c r="W983" s="20"/>
      <c r="X983" s="20"/>
      <c r="Y983" s="20"/>
      <c r="Z983" s="20"/>
    </row>
    <row r="984" hidden="1">
      <c r="A984" s="149">
        <v>45191.0</v>
      </c>
      <c r="B984" s="150" t="s">
        <v>2095</v>
      </c>
      <c r="C984" s="150" t="s">
        <v>73</v>
      </c>
      <c r="D984" s="150" t="s">
        <v>778</v>
      </c>
      <c r="E984" s="162">
        <v>-100.0</v>
      </c>
      <c r="F984" s="88" t="s">
        <v>212</v>
      </c>
      <c r="G984" s="150" t="s">
        <v>1720</v>
      </c>
      <c r="H984" s="151">
        <f t="shared" si="3"/>
        <v>4377.13</v>
      </c>
      <c r="I984" s="177"/>
      <c r="J984" s="178"/>
      <c r="K984" s="20"/>
      <c r="L984" s="20"/>
      <c r="M984" s="20"/>
      <c r="N984" s="20"/>
      <c r="O984" s="20"/>
      <c r="P984" s="20"/>
      <c r="Q984" s="20"/>
      <c r="R984" s="20"/>
      <c r="S984" s="20"/>
      <c r="T984" s="20"/>
      <c r="U984" s="20"/>
      <c r="V984" s="20"/>
      <c r="W984" s="20"/>
      <c r="X984" s="20"/>
      <c r="Y984" s="20"/>
      <c r="Z984" s="20"/>
    </row>
    <row r="985" hidden="1">
      <c r="A985" s="149">
        <v>45192.0</v>
      </c>
      <c r="B985" s="150" t="s">
        <v>2097</v>
      </c>
      <c r="C985" s="150" t="s">
        <v>78</v>
      </c>
      <c r="D985" s="150" t="s">
        <v>10</v>
      </c>
      <c r="E985" s="162">
        <v>-100.0</v>
      </c>
      <c r="F985" s="88" t="s">
        <v>212</v>
      </c>
      <c r="G985" s="150" t="s">
        <v>1720</v>
      </c>
      <c r="H985" s="151">
        <f t="shared" si="3"/>
        <v>4277.13</v>
      </c>
      <c r="I985" s="177"/>
      <c r="J985" s="178"/>
      <c r="K985" s="20"/>
      <c r="L985" s="20"/>
      <c r="M985" s="20"/>
      <c r="N985" s="20"/>
      <c r="O985" s="20"/>
      <c r="P985" s="20"/>
      <c r="Q985" s="20"/>
      <c r="R985" s="20"/>
      <c r="S985" s="20"/>
      <c r="T985" s="20"/>
      <c r="U985" s="20"/>
      <c r="V985" s="20"/>
      <c r="W985" s="20"/>
      <c r="X985" s="20"/>
      <c r="Y985" s="20"/>
      <c r="Z985" s="20"/>
    </row>
    <row r="986" hidden="1">
      <c r="A986" s="149">
        <v>45193.0</v>
      </c>
      <c r="B986" s="150" t="s">
        <v>2098</v>
      </c>
      <c r="C986" s="150" t="s">
        <v>1594</v>
      </c>
      <c r="D986" s="150" t="s">
        <v>1595</v>
      </c>
      <c r="E986" s="150">
        <v>140.0</v>
      </c>
      <c r="F986" s="88" t="s">
        <v>212</v>
      </c>
      <c r="G986" s="150" t="s">
        <v>1720</v>
      </c>
      <c r="H986" s="151">
        <f t="shared" si="3"/>
        <v>4417.13</v>
      </c>
      <c r="I986" s="177"/>
      <c r="J986" s="177"/>
      <c r="K986" s="20"/>
      <c r="L986" s="20"/>
      <c r="M986" s="20"/>
      <c r="N986" s="20"/>
      <c r="O986" s="20"/>
      <c r="P986" s="20"/>
      <c r="Q986" s="20"/>
      <c r="R986" s="20"/>
      <c r="S986" s="20"/>
      <c r="T986" s="20"/>
      <c r="U986" s="20"/>
      <c r="V986" s="20"/>
      <c r="W986" s="20"/>
      <c r="X986" s="20"/>
      <c r="Y986" s="20"/>
      <c r="Z986" s="20"/>
    </row>
    <row r="987" hidden="1">
      <c r="A987" s="149">
        <v>45194.0</v>
      </c>
      <c r="B987" s="150" t="s">
        <v>2099</v>
      </c>
      <c r="C987" s="150" t="s">
        <v>1638</v>
      </c>
      <c r="D987" s="150" t="s">
        <v>2100</v>
      </c>
      <c r="E987" s="150">
        <v>20.0</v>
      </c>
      <c r="F987" s="88" t="s">
        <v>212</v>
      </c>
      <c r="G987" s="150" t="s">
        <v>819</v>
      </c>
      <c r="H987" s="151">
        <f t="shared" si="3"/>
        <v>4437.13</v>
      </c>
      <c r="I987" s="177"/>
      <c r="J987" s="177"/>
      <c r="K987" s="20"/>
      <c r="L987" s="20"/>
      <c r="M987" s="20"/>
      <c r="N987" s="20"/>
      <c r="O987" s="20"/>
      <c r="P987" s="20"/>
      <c r="Q987" s="20"/>
      <c r="R987" s="20"/>
      <c r="S987" s="20"/>
      <c r="T987" s="20"/>
      <c r="U987" s="20"/>
      <c r="V987" s="20"/>
      <c r="W987" s="20"/>
      <c r="X987" s="20"/>
      <c r="Y987" s="20"/>
      <c r="Z987" s="20"/>
    </row>
    <row r="988" hidden="1">
      <c r="A988" s="149">
        <v>45194.0</v>
      </c>
      <c r="B988" s="150" t="s">
        <v>511</v>
      </c>
      <c r="C988" s="150" t="s">
        <v>13</v>
      </c>
      <c r="D988" s="150" t="s">
        <v>10</v>
      </c>
      <c r="E988" s="150">
        <v>-20.0</v>
      </c>
      <c r="F988" s="88" t="s">
        <v>212</v>
      </c>
      <c r="G988" s="150" t="s">
        <v>1720</v>
      </c>
      <c r="H988" s="151">
        <f t="shared" si="3"/>
        <v>4417.13</v>
      </c>
      <c r="I988" s="177"/>
      <c r="J988" s="177"/>
      <c r="K988" s="20"/>
      <c r="L988" s="20"/>
      <c r="M988" s="20"/>
      <c r="N988" s="20"/>
      <c r="O988" s="20"/>
      <c r="P988" s="20"/>
      <c r="Q988" s="20"/>
      <c r="R988" s="20"/>
      <c r="S988" s="20"/>
      <c r="T988" s="20"/>
      <c r="U988" s="20"/>
      <c r="V988" s="20"/>
      <c r="W988" s="20"/>
      <c r="X988" s="20"/>
      <c r="Y988" s="20"/>
      <c r="Z988" s="20"/>
    </row>
    <row r="989" hidden="1">
      <c r="A989" s="149">
        <v>45195.0</v>
      </c>
      <c r="B989" s="150" t="s">
        <v>1853</v>
      </c>
      <c r="C989" s="150" t="s">
        <v>40</v>
      </c>
      <c r="D989" s="150" t="s">
        <v>41</v>
      </c>
      <c r="E989" s="150">
        <v>-99.68</v>
      </c>
      <c r="F989" s="88" t="s">
        <v>212</v>
      </c>
      <c r="G989" s="150" t="s">
        <v>1645</v>
      </c>
      <c r="H989" s="151">
        <f t="shared" si="3"/>
        <v>4317.45</v>
      </c>
      <c r="I989" s="177"/>
      <c r="J989" s="177"/>
      <c r="K989" s="20"/>
      <c r="L989" s="20"/>
      <c r="M989" s="20"/>
      <c r="N989" s="20"/>
      <c r="O989" s="20"/>
      <c r="P989" s="20"/>
      <c r="Q989" s="20"/>
      <c r="R989" s="20"/>
      <c r="S989" s="20"/>
      <c r="T989" s="20"/>
      <c r="U989" s="20"/>
      <c r="V989" s="20"/>
      <c r="W989" s="20"/>
      <c r="X989" s="20"/>
      <c r="Y989" s="20"/>
      <c r="Z989" s="20"/>
    </row>
    <row r="990" hidden="1">
      <c r="A990" s="149">
        <v>45195.0</v>
      </c>
      <c r="B990" s="150" t="s">
        <v>2095</v>
      </c>
      <c r="C990" s="150" t="s">
        <v>73</v>
      </c>
      <c r="D990" s="150" t="s">
        <v>778</v>
      </c>
      <c r="E990" s="150">
        <v>-25.0</v>
      </c>
      <c r="F990" s="88" t="s">
        <v>212</v>
      </c>
      <c r="G990" s="150" t="s">
        <v>1720</v>
      </c>
      <c r="H990" s="151">
        <f t="shared" si="3"/>
        <v>4292.45</v>
      </c>
      <c r="I990" s="177"/>
      <c r="J990" s="177"/>
      <c r="K990" s="20"/>
      <c r="L990" s="20"/>
      <c r="M990" s="20"/>
      <c r="N990" s="20"/>
      <c r="O990" s="20"/>
      <c r="P990" s="20"/>
      <c r="Q990" s="20"/>
      <c r="R990" s="20"/>
      <c r="S990" s="20"/>
      <c r="T990" s="20"/>
      <c r="U990" s="20"/>
      <c r="V990" s="20"/>
      <c r="W990" s="20"/>
      <c r="X990" s="20"/>
      <c r="Y990" s="20"/>
      <c r="Z990" s="20"/>
    </row>
    <row r="991" hidden="1">
      <c r="A991" s="149">
        <v>45195.0</v>
      </c>
      <c r="B991" s="150" t="s">
        <v>2099</v>
      </c>
      <c r="C991" s="150" t="s">
        <v>1638</v>
      </c>
      <c r="D991" s="150" t="s">
        <v>2100</v>
      </c>
      <c r="E991" s="150">
        <v>30.0</v>
      </c>
      <c r="F991" s="88" t="s">
        <v>212</v>
      </c>
      <c r="G991" s="150" t="s">
        <v>819</v>
      </c>
      <c r="H991" s="151">
        <f t="shared" si="3"/>
        <v>4322.45</v>
      </c>
      <c r="I991" s="177"/>
      <c r="J991" s="177"/>
      <c r="K991" s="20"/>
      <c r="L991" s="20"/>
      <c r="M991" s="20"/>
      <c r="N991" s="20"/>
      <c r="O991" s="20"/>
      <c r="P991" s="20"/>
      <c r="Q991" s="20"/>
      <c r="R991" s="20"/>
      <c r="S991" s="20"/>
      <c r="T991" s="20"/>
      <c r="U991" s="20"/>
      <c r="V991" s="20"/>
      <c r="W991" s="20"/>
      <c r="X991" s="20"/>
      <c r="Y991" s="20"/>
      <c r="Z991" s="20"/>
    </row>
    <row r="992" hidden="1">
      <c r="A992" s="149">
        <v>45195.0</v>
      </c>
      <c r="B992" s="150" t="s">
        <v>2099</v>
      </c>
      <c r="C992" s="150" t="s">
        <v>1638</v>
      </c>
      <c r="D992" s="150" t="s">
        <v>2100</v>
      </c>
      <c r="E992" s="150">
        <v>30.0</v>
      </c>
      <c r="F992" s="88" t="s">
        <v>212</v>
      </c>
      <c r="G992" s="150" t="s">
        <v>819</v>
      </c>
      <c r="H992" s="151">
        <f t="shared" si="3"/>
        <v>4352.45</v>
      </c>
      <c r="I992" s="177"/>
      <c r="J992" s="177"/>
      <c r="K992" s="20"/>
      <c r="L992" s="20"/>
      <c r="M992" s="20"/>
      <c r="N992" s="20"/>
      <c r="O992" s="20"/>
      <c r="P992" s="20"/>
      <c r="Q992" s="20"/>
      <c r="R992" s="20"/>
      <c r="S992" s="20"/>
      <c r="T992" s="20"/>
      <c r="U992" s="20"/>
      <c r="V992" s="20"/>
      <c r="W992" s="20"/>
      <c r="X992" s="20"/>
      <c r="Y992" s="20"/>
      <c r="Z992" s="20"/>
    </row>
    <row r="993" hidden="1">
      <c r="A993" s="149">
        <v>45197.0</v>
      </c>
      <c r="B993" s="150" t="s">
        <v>1864</v>
      </c>
      <c r="C993" s="150" t="s">
        <v>40</v>
      </c>
      <c r="D993" s="150" t="s">
        <v>41</v>
      </c>
      <c r="E993" s="150">
        <v>-141.96</v>
      </c>
      <c r="F993" s="88" t="s">
        <v>212</v>
      </c>
      <c r="G993" s="150" t="s">
        <v>1720</v>
      </c>
      <c r="H993" s="151">
        <f t="shared" si="3"/>
        <v>4210.49</v>
      </c>
      <c r="I993" s="177"/>
      <c r="J993" s="177"/>
      <c r="K993" s="20"/>
      <c r="L993" s="20"/>
      <c r="M993" s="20"/>
      <c r="N993" s="20"/>
      <c r="O993" s="20"/>
      <c r="P993" s="20"/>
      <c r="Q993" s="20"/>
      <c r="R993" s="20"/>
      <c r="S993" s="20"/>
      <c r="T993" s="20"/>
      <c r="U993" s="20"/>
      <c r="V993" s="20"/>
      <c r="W993" s="20"/>
      <c r="X993" s="20"/>
      <c r="Y993" s="20"/>
      <c r="Z993" s="20"/>
    </row>
    <row r="994" hidden="1">
      <c r="A994" s="149">
        <v>45198.0</v>
      </c>
      <c r="B994" s="150" t="s">
        <v>2095</v>
      </c>
      <c r="C994" s="150" t="s">
        <v>73</v>
      </c>
      <c r="D994" s="150" t="s">
        <v>778</v>
      </c>
      <c r="E994" s="150">
        <v>-160.0</v>
      </c>
      <c r="F994" s="88" t="s">
        <v>212</v>
      </c>
      <c r="G994" s="150" t="s">
        <v>1720</v>
      </c>
      <c r="H994" s="151">
        <f t="shared" si="3"/>
        <v>4050.49</v>
      </c>
      <c r="I994" s="177"/>
      <c r="J994" s="177"/>
      <c r="K994" s="20"/>
      <c r="L994" s="20"/>
      <c r="M994" s="20"/>
      <c r="N994" s="20"/>
      <c r="O994" s="20"/>
      <c r="P994" s="20"/>
      <c r="Q994" s="20"/>
      <c r="R994" s="20"/>
      <c r="S994" s="20"/>
      <c r="T994" s="20"/>
      <c r="U994" s="20"/>
      <c r="V994" s="20"/>
      <c r="W994" s="20"/>
      <c r="X994" s="20"/>
      <c r="Y994" s="20"/>
      <c r="Z994" s="20"/>
    </row>
    <row r="995" hidden="1">
      <c r="A995" s="149">
        <v>45198.0</v>
      </c>
      <c r="B995" s="150" t="s">
        <v>2101</v>
      </c>
      <c r="C995" s="150" t="s">
        <v>73</v>
      </c>
      <c r="D995" s="150" t="s">
        <v>778</v>
      </c>
      <c r="E995" s="162">
        <v>-76.0</v>
      </c>
      <c r="F995" s="88" t="s">
        <v>212</v>
      </c>
      <c r="G995" s="150" t="s">
        <v>1720</v>
      </c>
      <c r="H995" s="151">
        <f t="shared" si="3"/>
        <v>3974.49</v>
      </c>
      <c r="I995" s="178"/>
      <c r="J995" s="177"/>
      <c r="K995" s="20"/>
      <c r="L995" s="20"/>
      <c r="M995" s="20"/>
      <c r="N995" s="20"/>
      <c r="O995" s="20"/>
      <c r="P995" s="20"/>
      <c r="Q995" s="20"/>
      <c r="R995" s="20"/>
      <c r="S995" s="20"/>
      <c r="T995" s="20"/>
      <c r="U995" s="20"/>
      <c r="V995" s="20"/>
      <c r="W995" s="20"/>
      <c r="X995" s="20"/>
      <c r="Y995" s="20"/>
      <c r="Z995" s="20"/>
    </row>
    <row r="996" hidden="1">
      <c r="A996" s="149">
        <v>45198.0</v>
      </c>
      <c r="B996" s="150" t="s">
        <v>1995</v>
      </c>
      <c r="C996" s="150" t="s">
        <v>1638</v>
      </c>
      <c r="D996" s="150" t="s">
        <v>1720</v>
      </c>
      <c r="E996" s="150">
        <v>0.8</v>
      </c>
      <c r="F996" s="88" t="s">
        <v>212</v>
      </c>
      <c r="G996" s="150" t="s">
        <v>1720</v>
      </c>
      <c r="H996" s="151">
        <f t="shared" si="3"/>
        <v>3975.29</v>
      </c>
      <c r="I996" s="177"/>
      <c r="J996" s="177"/>
      <c r="K996" s="20"/>
      <c r="L996" s="20"/>
      <c r="M996" s="20"/>
      <c r="N996" s="20"/>
      <c r="O996" s="20"/>
      <c r="P996" s="20"/>
      <c r="Q996" s="20"/>
      <c r="R996" s="20"/>
      <c r="S996" s="20"/>
      <c r="T996" s="20"/>
      <c r="U996" s="20"/>
      <c r="V996" s="20"/>
      <c r="W996" s="20"/>
      <c r="X996" s="20"/>
      <c r="Y996" s="20"/>
      <c r="Z996" s="20"/>
    </row>
    <row r="997" hidden="1">
      <c r="A997" s="149">
        <v>45198.0</v>
      </c>
      <c r="B997" s="150" t="s">
        <v>1862</v>
      </c>
      <c r="C997" s="150" t="s">
        <v>1575</v>
      </c>
      <c r="D997" s="150" t="s">
        <v>2027</v>
      </c>
      <c r="E997" s="150">
        <v>1012.5</v>
      </c>
      <c r="F997" s="88" t="s">
        <v>227</v>
      </c>
      <c r="G997" s="150" t="s">
        <v>1645</v>
      </c>
      <c r="H997" s="151">
        <f t="shared" si="3"/>
        <v>4987.79</v>
      </c>
      <c r="I997" s="177"/>
      <c r="J997" s="177"/>
      <c r="R997" s="20"/>
      <c r="S997" s="20"/>
      <c r="T997" s="20"/>
      <c r="U997" s="20"/>
      <c r="V997" s="20"/>
      <c r="W997" s="20"/>
      <c r="X997" s="20"/>
      <c r="Y997" s="20"/>
      <c r="Z997" s="20"/>
    </row>
    <row r="998" hidden="1">
      <c r="A998" s="149">
        <v>45230.0</v>
      </c>
      <c r="B998" s="150" t="s">
        <v>1637</v>
      </c>
      <c r="C998" s="150" t="s">
        <v>1625</v>
      </c>
      <c r="D998" s="150" t="s">
        <v>1720</v>
      </c>
      <c r="E998" s="150">
        <v>27.529999999999998</v>
      </c>
      <c r="F998" s="88" t="s">
        <v>227</v>
      </c>
      <c r="G998" s="150" t="s">
        <v>1720</v>
      </c>
      <c r="H998" s="151">
        <f t="shared" si="3"/>
        <v>5015.32</v>
      </c>
      <c r="I998" s="177"/>
      <c r="J998" s="177"/>
      <c r="R998" s="20"/>
      <c r="S998" s="20"/>
      <c r="T998" s="20"/>
      <c r="U998" s="20"/>
      <c r="V998" s="20"/>
      <c r="W998" s="20"/>
      <c r="X998" s="20"/>
      <c r="Y998" s="20"/>
      <c r="Z998" s="20"/>
    </row>
    <row r="999" hidden="1">
      <c r="A999" s="149">
        <v>45203.0</v>
      </c>
      <c r="B999" s="150" t="s">
        <v>2024</v>
      </c>
      <c r="C999" s="150" t="s">
        <v>73</v>
      </c>
      <c r="D999" s="150" t="s">
        <v>26</v>
      </c>
      <c r="E999" s="150">
        <v>1250.0</v>
      </c>
      <c r="F999" s="88" t="s">
        <v>227</v>
      </c>
      <c r="G999" s="150" t="s">
        <v>1720</v>
      </c>
      <c r="H999" s="151">
        <f t="shared" si="3"/>
        <v>6265.32</v>
      </c>
      <c r="I999" s="177"/>
      <c r="J999" s="177"/>
      <c r="R999" s="20"/>
      <c r="S999" s="20"/>
      <c r="T999" s="20"/>
      <c r="U999" s="20"/>
      <c r="V999" s="20"/>
      <c r="W999" s="20"/>
      <c r="X999" s="20"/>
      <c r="Y999" s="20"/>
      <c r="Z999" s="20"/>
    </row>
    <row r="1000" hidden="1">
      <c r="A1000" s="149">
        <v>45203.0</v>
      </c>
      <c r="B1000" s="88" t="s">
        <v>1812</v>
      </c>
      <c r="C1000" s="150" t="s">
        <v>73</v>
      </c>
      <c r="D1000" s="88" t="s">
        <v>1628</v>
      </c>
      <c r="E1000" s="150">
        <v>-3320.0</v>
      </c>
      <c r="F1000" s="88" t="s">
        <v>227</v>
      </c>
      <c r="G1000" s="88" t="s">
        <v>1720</v>
      </c>
      <c r="H1000" s="151">
        <f t="shared" si="3"/>
        <v>2945.32</v>
      </c>
      <c r="I1000" s="177"/>
      <c r="R1000" s="20"/>
      <c r="S1000" s="20"/>
      <c r="T1000" s="20"/>
      <c r="U1000" s="20"/>
      <c r="V1000" s="20"/>
      <c r="W1000" s="20"/>
      <c r="X1000" s="20"/>
      <c r="Y1000" s="20"/>
      <c r="Z1000" s="20"/>
    </row>
    <row r="1001" hidden="1">
      <c r="A1001" s="176">
        <v>45204.0</v>
      </c>
      <c r="B1001" s="150" t="s">
        <v>15</v>
      </c>
      <c r="C1001" s="150" t="s">
        <v>16</v>
      </c>
      <c r="D1001" s="150" t="s">
        <v>443</v>
      </c>
      <c r="E1001" s="150">
        <v>-661.86</v>
      </c>
      <c r="F1001" s="88" t="s">
        <v>227</v>
      </c>
      <c r="G1001" s="150" t="s">
        <v>1645</v>
      </c>
      <c r="H1001" s="151">
        <f t="shared" si="3"/>
        <v>2283.46</v>
      </c>
      <c r="I1001" s="177"/>
      <c r="J1001" s="177"/>
      <c r="R1001" s="20"/>
      <c r="S1001" s="20"/>
      <c r="T1001" s="20"/>
      <c r="U1001" s="20"/>
      <c r="V1001" s="20"/>
      <c r="W1001" s="20"/>
      <c r="X1001" s="20"/>
      <c r="Y1001" s="20"/>
      <c r="Z1001" s="20"/>
    </row>
    <row r="1002" hidden="1">
      <c r="A1002" s="176">
        <v>45204.0</v>
      </c>
      <c r="B1002" s="88" t="s">
        <v>2102</v>
      </c>
      <c r="C1002" s="154" t="s">
        <v>73</v>
      </c>
      <c r="D1002" s="154" t="s">
        <v>127</v>
      </c>
      <c r="E1002" s="150">
        <v>96.91</v>
      </c>
      <c r="F1002" s="88" t="s">
        <v>227</v>
      </c>
      <c r="G1002" s="150" t="s">
        <v>1720</v>
      </c>
      <c r="H1002" s="151">
        <f t="shared" si="3"/>
        <v>2380.37</v>
      </c>
      <c r="I1002" s="177"/>
      <c r="J1002" s="177"/>
      <c r="R1002" s="20"/>
      <c r="S1002" s="20"/>
      <c r="T1002" s="20"/>
      <c r="U1002" s="20"/>
      <c r="V1002" s="20"/>
      <c r="W1002" s="20"/>
      <c r="X1002" s="20"/>
      <c r="Y1002" s="20"/>
      <c r="Z1002" s="20"/>
    </row>
    <row r="1003" hidden="1">
      <c r="A1003" s="176">
        <v>45204.0</v>
      </c>
      <c r="B1003" s="150" t="s">
        <v>2103</v>
      </c>
      <c r="C1003" s="150" t="s">
        <v>1638</v>
      </c>
      <c r="D1003" s="150" t="s">
        <v>1714</v>
      </c>
      <c r="E1003" s="162">
        <v>3.5</v>
      </c>
      <c r="F1003" s="88" t="s">
        <v>227</v>
      </c>
      <c r="G1003" s="150" t="s">
        <v>1714</v>
      </c>
      <c r="H1003" s="151">
        <f t="shared" si="3"/>
        <v>2383.87</v>
      </c>
      <c r="I1003" s="177"/>
      <c r="J1003" s="177"/>
      <c r="R1003" s="20"/>
      <c r="S1003" s="20"/>
      <c r="T1003" s="20"/>
      <c r="U1003" s="20"/>
      <c r="V1003" s="20"/>
      <c r="W1003" s="20"/>
      <c r="X1003" s="20"/>
      <c r="Y1003" s="20"/>
      <c r="Z1003" s="20"/>
    </row>
    <row r="1004" hidden="1">
      <c r="A1004" s="176">
        <v>45205.0</v>
      </c>
      <c r="B1004" s="150" t="s">
        <v>1862</v>
      </c>
      <c r="C1004" s="150" t="s">
        <v>1575</v>
      </c>
      <c r="D1004" s="150" t="s">
        <v>1576</v>
      </c>
      <c r="E1004" s="150">
        <v>1849.8</v>
      </c>
      <c r="F1004" s="88" t="s">
        <v>227</v>
      </c>
      <c r="G1004" s="150" t="s">
        <v>819</v>
      </c>
      <c r="H1004" s="151">
        <f t="shared" si="3"/>
        <v>4233.67</v>
      </c>
      <c r="I1004" s="177"/>
      <c r="J1004" s="177"/>
      <c r="R1004" s="20"/>
      <c r="S1004" s="20"/>
      <c r="T1004" s="20"/>
      <c r="U1004" s="20"/>
      <c r="V1004" s="20"/>
      <c r="W1004" s="20"/>
      <c r="X1004" s="20"/>
      <c r="Y1004" s="20"/>
      <c r="Z1004" s="20"/>
    </row>
    <row r="1005" hidden="1">
      <c r="A1005" s="176">
        <v>45206.0</v>
      </c>
      <c r="B1005" s="166" t="s">
        <v>2104</v>
      </c>
      <c r="C1005" s="166" t="s">
        <v>73</v>
      </c>
      <c r="D1005" s="88" t="s">
        <v>243</v>
      </c>
      <c r="E1005" s="166">
        <v>-68.56</v>
      </c>
      <c r="F1005" s="88" t="s">
        <v>227</v>
      </c>
      <c r="G1005" s="150" t="s">
        <v>1720</v>
      </c>
      <c r="H1005" s="151">
        <f t="shared" si="3"/>
        <v>4165.11</v>
      </c>
      <c r="I1005" s="177"/>
      <c r="J1005" s="177"/>
      <c r="R1005" s="20"/>
      <c r="S1005" s="20"/>
      <c r="T1005" s="20"/>
      <c r="U1005" s="20"/>
      <c r="V1005" s="20"/>
      <c r="W1005" s="20"/>
      <c r="X1005" s="20"/>
      <c r="Y1005" s="20"/>
      <c r="Z1005" s="20"/>
    </row>
    <row r="1006" hidden="1">
      <c r="A1006" s="176">
        <v>45206.0</v>
      </c>
      <c r="B1006" s="150" t="s">
        <v>2105</v>
      </c>
      <c r="C1006" s="150" t="s">
        <v>73</v>
      </c>
      <c r="D1006" s="150" t="s">
        <v>243</v>
      </c>
      <c r="E1006" s="162">
        <v>-55.0</v>
      </c>
      <c r="F1006" s="88" t="s">
        <v>227</v>
      </c>
      <c r="G1006" s="150" t="s">
        <v>1720</v>
      </c>
      <c r="H1006" s="151">
        <f t="shared" si="3"/>
        <v>4110.11</v>
      </c>
      <c r="I1006" s="177"/>
      <c r="J1006" s="177"/>
      <c r="K1006" s="20"/>
      <c r="L1006" s="20"/>
      <c r="M1006" s="20"/>
      <c r="N1006" s="20"/>
      <c r="O1006" s="20"/>
      <c r="P1006" s="20"/>
      <c r="Q1006" s="20"/>
      <c r="R1006" s="20"/>
      <c r="S1006" s="20"/>
      <c r="T1006" s="20"/>
      <c r="U1006" s="20"/>
      <c r="V1006" s="20"/>
      <c r="W1006" s="20"/>
      <c r="X1006" s="20"/>
      <c r="Y1006" s="20"/>
      <c r="Z1006" s="20"/>
    </row>
    <row r="1007" hidden="1">
      <c r="A1007" s="176">
        <v>45206.0</v>
      </c>
      <c r="B1007" s="150" t="s">
        <v>2106</v>
      </c>
      <c r="C1007" s="150" t="s">
        <v>73</v>
      </c>
      <c r="D1007" s="150" t="s">
        <v>243</v>
      </c>
      <c r="E1007" s="162">
        <v>-20.0</v>
      </c>
      <c r="F1007" s="88" t="s">
        <v>227</v>
      </c>
      <c r="G1007" s="150" t="s">
        <v>1720</v>
      </c>
      <c r="H1007" s="151">
        <f t="shared" si="3"/>
        <v>4090.11</v>
      </c>
      <c r="I1007" s="177"/>
      <c r="J1007" s="177"/>
      <c r="K1007" s="20"/>
      <c r="L1007" s="20"/>
      <c r="M1007" s="20"/>
      <c r="N1007" s="20"/>
      <c r="O1007" s="20"/>
      <c r="P1007" s="20"/>
      <c r="Q1007" s="20"/>
      <c r="R1007" s="20"/>
      <c r="S1007" s="20"/>
      <c r="T1007" s="20"/>
      <c r="U1007" s="20"/>
      <c r="V1007" s="20"/>
      <c r="W1007" s="20"/>
      <c r="X1007" s="20"/>
      <c r="Y1007" s="20"/>
      <c r="Z1007" s="20"/>
    </row>
    <row r="1008" hidden="1">
      <c r="A1008" s="176">
        <v>45206.0</v>
      </c>
      <c r="B1008" s="150" t="s">
        <v>2107</v>
      </c>
      <c r="C1008" s="150" t="s">
        <v>73</v>
      </c>
      <c r="D1008" s="150" t="s">
        <v>243</v>
      </c>
      <c r="E1008" s="162">
        <v>-26.0</v>
      </c>
      <c r="F1008" s="88" t="s">
        <v>227</v>
      </c>
      <c r="G1008" s="150" t="s">
        <v>1720</v>
      </c>
      <c r="H1008" s="151">
        <f t="shared" si="3"/>
        <v>4064.11</v>
      </c>
      <c r="I1008" s="177"/>
      <c r="J1008" s="177"/>
      <c r="K1008" s="20"/>
      <c r="L1008" s="20"/>
      <c r="M1008" s="20"/>
      <c r="N1008" s="20"/>
      <c r="O1008" s="20"/>
      <c r="P1008" s="20"/>
      <c r="Q1008" s="20"/>
      <c r="R1008" s="20"/>
      <c r="S1008" s="20"/>
      <c r="T1008" s="20"/>
      <c r="U1008" s="20"/>
      <c r="V1008" s="20"/>
      <c r="W1008" s="20"/>
      <c r="X1008" s="20"/>
      <c r="Y1008" s="20"/>
      <c r="Z1008" s="20"/>
    </row>
    <row r="1009" hidden="1">
      <c r="A1009" s="176">
        <v>45206.0</v>
      </c>
      <c r="B1009" s="150" t="s">
        <v>2108</v>
      </c>
      <c r="C1009" s="150" t="s">
        <v>73</v>
      </c>
      <c r="D1009" s="150" t="s">
        <v>243</v>
      </c>
      <c r="E1009" s="162">
        <v>-31.37</v>
      </c>
      <c r="F1009" s="88" t="s">
        <v>227</v>
      </c>
      <c r="G1009" s="150" t="s">
        <v>1720</v>
      </c>
      <c r="H1009" s="151">
        <f t="shared" si="3"/>
        <v>4032.74</v>
      </c>
      <c r="I1009" s="177"/>
      <c r="J1009" s="177"/>
      <c r="K1009" s="20"/>
      <c r="L1009" s="20"/>
      <c r="M1009" s="20"/>
      <c r="N1009" s="20"/>
      <c r="O1009" s="20"/>
      <c r="P1009" s="20"/>
      <c r="Q1009" s="20"/>
      <c r="R1009" s="20"/>
      <c r="S1009" s="20"/>
      <c r="T1009" s="20"/>
      <c r="U1009" s="20"/>
      <c r="V1009" s="20"/>
      <c r="W1009" s="20"/>
      <c r="X1009" s="20"/>
      <c r="Y1009" s="20"/>
      <c r="Z1009" s="20"/>
    </row>
    <row r="1010" hidden="1">
      <c r="A1010" s="176">
        <v>45206.0</v>
      </c>
      <c r="B1010" s="150" t="s">
        <v>2109</v>
      </c>
      <c r="C1010" s="150" t="s">
        <v>73</v>
      </c>
      <c r="D1010" s="150" t="s">
        <v>243</v>
      </c>
      <c r="E1010" s="162">
        <v>4.5</v>
      </c>
      <c r="F1010" s="88" t="s">
        <v>227</v>
      </c>
      <c r="G1010" s="150" t="s">
        <v>1720</v>
      </c>
      <c r="H1010" s="151">
        <f t="shared" si="3"/>
        <v>4037.24</v>
      </c>
      <c r="I1010" s="177"/>
      <c r="J1010" s="177"/>
      <c r="K1010" s="20"/>
      <c r="L1010" s="20"/>
      <c r="M1010" s="20"/>
      <c r="N1010" s="20"/>
      <c r="O1010" s="20"/>
      <c r="P1010" s="20"/>
      <c r="Q1010" s="20"/>
      <c r="R1010" s="20"/>
      <c r="S1010" s="20"/>
      <c r="T1010" s="20"/>
      <c r="U1010" s="20"/>
      <c r="V1010" s="20"/>
      <c r="W1010" s="20"/>
      <c r="X1010" s="20"/>
      <c r="Y1010" s="20"/>
      <c r="Z1010" s="20"/>
    </row>
    <row r="1011" hidden="1">
      <c r="A1011" s="176">
        <v>45206.0</v>
      </c>
      <c r="B1011" s="150" t="s">
        <v>2110</v>
      </c>
      <c r="C1011" s="150" t="s">
        <v>73</v>
      </c>
      <c r="D1011" s="150" t="s">
        <v>243</v>
      </c>
      <c r="E1011" s="162">
        <v>44.9</v>
      </c>
      <c r="F1011" s="88" t="s">
        <v>227</v>
      </c>
      <c r="G1011" s="150" t="s">
        <v>1720</v>
      </c>
      <c r="H1011" s="151">
        <f t="shared" si="3"/>
        <v>4082.14</v>
      </c>
      <c r="I1011" s="177"/>
      <c r="J1011" s="177"/>
      <c r="K1011" s="20"/>
      <c r="L1011" s="20"/>
      <c r="M1011" s="20"/>
      <c r="N1011" s="20"/>
      <c r="O1011" s="20"/>
      <c r="P1011" s="20"/>
      <c r="Q1011" s="20"/>
      <c r="R1011" s="20"/>
      <c r="S1011" s="20"/>
      <c r="T1011" s="20"/>
      <c r="U1011" s="20"/>
      <c r="V1011" s="20"/>
      <c r="W1011" s="20"/>
      <c r="X1011" s="20"/>
      <c r="Y1011" s="20"/>
      <c r="Z1011" s="20"/>
    </row>
    <row r="1012" hidden="1">
      <c r="A1012" s="176">
        <v>45206.0</v>
      </c>
      <c r="B1012" s="150" t="s">
        <v>242</v>
      </c>
      <c r="C1012" s="150" t="s">
        <v>73</v>
      </c>
      <c r="D1012" s="150" t="s">
        <v>243</v>
      </c>
      <c r="E1012" s="162">
        <v>28.68</v>
      </c>
      <c r="F1012" s="88" t="s">
        <v>227</v>
      </c>
      <c r="G1012" s="150" t="s">
        <v>1720</v>
      </c>
      <c r="H1012" s="151">
        <f t="shared" si="3"/>
        <v>4110.82</v>
      </c>
      <c r="I1012" s="177"/>
      <c r="J1012" s="177"/>
      <c r="K1012" s="20"/>
      <c r="L1012" s="20"/>
      <c r="M1012" s="20"/>
      <c r="N1012" s="20"/>
      <c r="O1012" s="20"/>
      <c r="P1012" s="20"/>
      <c r="Q1012" s="20"/>
      <c r="R1012" s="20"/>
      <c r="S1012" s="20"/>
      <c r="T1012" s="20"/>
      <c r="U1012" s="20"/>
      <c r="V1012" s="20"/>
      <c r="W1012" s="20"/>
      <c r="X1012" s="20"/>
      <c r="Y1012" s="20"/>
      <c r="Z1012" s="20"/>
    </row>
    <row r="1013" hidden="1">
      <c r="A1013" s="176">
        <v>45206.0</v>
      </c>
      <c r="B1013" s="150" t="s">
        <v>2111</v>
      </c>
      <c r="C1013" s="150" t="s">
        <v>73</v>
      </c>
      <c r="D1013" s="150" t="s">
        <v>243</v>
      </c>
      <c r="E1013" s="162">
        <v>-80.0</v>
      </c>
      <c r="F1013" s="88" t="s">
        <v>227</v>
      </c>
      <c r="G1013" s="150" t="s">
        <v>1720</v>
      </c>
      <c r="H1013" s="151">
        <f t="shared" si="3"/>
        <v>4030.82</v>
      </c>
      <c r="I1013" s="177"/>
      <c r="J1013" s="177"/>
      <c r="K1013" s="20"/>
      <c r="L1013" s="20"/>
      <c r="M1013" s="20"/>
      <c r="N1013" s="20"/>
      <c r="O1013" s="20"/>
      <c r="P1013" s="20"/>
      <c r="Q1013" s="20"/>
      <c r="R1013" s="20"/>
      <c r="S1013" s="20"/>
      <c r="T1013" s="20"/>
      <c r="U1013" s="20"/>
      <c r="V1013" s="20"/>
      <c r="W1013" s="20"/>
      <c r="X1013" s="20"/>
      <c r="Y1013" s="20"/>
      <c r="Z1013" s="20"/>
    </row>
    <row r="1014" hidden="1">
      <c r="A1014" s="176">
        <v>45206.0</v>
      </c>
      <c r="B1014" s="150" t="s">
        <v>2112</v>
      </c>
      <c r="C1014" s="150" t="s">
        <v>73</v>
      </c>
      <c r="D1014" s="150" t="s">
        <v>243</v>
      </c>
      <c r="E1014" s="162">
        <v>-9.0</v>
      </c>
      <c r="F1014" s="88" t="s">
        <v>227</v>
      </c>
      <c r="G1014" s="150" t="s">
        <v>1720</v>
      </c>
      <c r="H1014" s="151">
        <f t="shared" si="3"/>
        <v>4021.82</v>
      </c>
      <c r="I1014" s="177"/>
      <c r="J1014" s="177"/>
      <c r="K1014" s="20"/>
      <c r="L1014" s="20"/>
      <c r="M1014" s="20"/>
      <c r="N1014" s="20"/>
      <c r="O1014" s="20"/>
      <c r="P1014" s="20"/>
      <c r="Q1014" s="20"/>
      <c r="R1014" s="20"/>
      <c r="S1014" s="20"/>
      <c r="T1014" s="20"/>
      <c r="U1014" s="20"/>
      <c r="V1014" s="20"/>
      <c r="W1014" s="20"/>
      <c r="X1014" s="20"/>
      <c r="Y1014" s="20"/>
      <c r="Z1014" s="20"/>
    </row>
    <row r="1015" hidden="1">
      <c r="A1015" s="176">
        <v>45206.0</v>
      </c>
      <c r="B1015" s="150" t="s">
        <v>2113</v>
      </c>
      <c r="C1015" s="150" t="s">
        <v>1638</v>
      </c>
      <c r="D1015" s="150" t="s">
        <v>1714</v>
      </c>
      <c r="E1015" s="166">
        <v>3.0</v>
      </c>
      <c r="F1015" s="88" t="s">
        <v>227</v>
      </c>
      <c r="G1015" s="150" t="s">
        <v>1720</v>
      </c>
      <c r="H1015" s="151">
        <f t="shared" si="3"/>
        <v>4024.82</v>
      </c>
      <c r="I1015" s="177"/>
      <c r="J1015" s="177"/>
      <c r="K1015" s="20"/>
      <c r="L1015" s="20"/>
      <c r="M1015" s="20"/>
      <c r="N1015" s="20"/>
      <c r="O1015" s="20"/>
      <c r="P1015" s="20"/>
      <c r="Q1015" s="20"/>
      <c r="R1015" s="20"/>
      <c r="S1015" s="20"/>
      <c r="T1015" s="20"/>
      <c r="U1015" s="20"/>
      <c r="V1015" s="20"/>
      <c r="W1015" s="20"/>
      <c r="X1015" s="20"/>
      <c r="Y1015" s="20"/>
      <c r="Z1015" s="20"/>
    </row>
    <row r="1016" hidden="1">
      <c r="A1016" s="176">
        <v>45207.0</v>
      </c>
      <c r="B1016" s="150" t="s">
        <v>2024</v>
      </c>
      <c r="C1016" s="150" t="s">
        <v>73</v>
      </c>
      <c r="D1016" s="150" t="s">
        <v>26</v>
      </c>
      <c r="E1016" s="150">
        <v>1350.0</v>
      </c>
      <c r="F1016" s="88" t="s">
        <v>227</v>
      </c>
      <c r="G1016" s="150" t="s">
        <v>1720</v>
      </c>
      <c r="H1016" s="151">
        <f t="shared" si="3"/>
        <v>5374.82</v>
      </c>
      <c r="I1016" s="177"/>
      <c r="J1016" s="177"/>
      <c r="K1016" s="20"/>
      <c r="L1016" s="20"/>
      <c r="M1016" s="20"/>
      <c r="N1016" s="20"/>
      <c r="O1016" s="20"/>
      <c r="P1016" s="20"/>
      <c r="Q1016" s="20"/>
      <c r="R1016" s="20"/>
      <c r="S1016" s="20"/>
      <c r="T1016" s="20"/>
      <c r="U1016" s="20"/>
      <c r="V1016" s="20"/>
      <c r="W1016" s="20"/>
      <c r="X1016" s="20"/>
      <c r="Y1016" s="20"/>
      <c r="Z1016" s="20"/>
    </row>
    <row r="1017" hidden="1">
      <c r="A1017" s="176">
        <v>45207.0</v>
      </c>
      <c r="B1017" s="150" t="s">
        <v>2024</v>
      </c>
      <c r="C1017" s="150" t="s">
        <v>73</v>
      </c>
      <c r="D1017" s="150" t="s">
        <v>26</v>
      </c>
      <c r="E1017" s="150">
        <v>169.0</v>
      </c>
      <c r="F1017" s="88" t="s">
        <v>227</v>
      </c>
      <c r="G1017" s="150" t="s">
        <v>1720</v>
      </c>
      <c r="H1017" s="151">
        <f t="shared" si="3"/>
        <v>5543.82</v>
      </c>
      <c r="I1017" s="177"/>
      <c r="J1017" s="177"/>
      <c r="K1017" s="20"/>
      <c r="L1017" s="20"/>
      <c r="M1017" s="20"/>
      <c r="N1017" s="20"/>
      <c r="O1017" s="20"/>
      <c r="P1017" s="20"/>
      <c r="Q1017" s="20"/>
      <c r="R1017" s="20"/>
      <c r="S1017" s="20"/>
      <c r="T1017" s="20"/>
      <c r="U1017" s="20"/>
      <c r="V1017" s="20"/>
      <c r="W1017" s="20"/>
      <c r="X1017" s="20"/>
      <c r="Y1017" s="20"/>
      <c r="Z1017" s="20"/>
    </row>
    <row r="1018" hidden="1">
      <c r="A1018" s="179">
        <v>45208.0</v>
      </c>
      <c r="B1018" s="150" t="s">
        <v>15</v>
      </c>
      <c r="C1018" s="150" t="s">
        <v>16</v>
      </c>
      <c r="D1018" s="150" t="s">
        <v>1667</v>
      </c>
      <c r="E1018" s="150">
        <v>-1730.4800000000002</v>
      </c>
      <c r="F1018" s="88" t="s">
        <v>227</v>
      </c>
      <c r="G1018" s="150" t="s">
        <v>1645</v>
      </c>
      <c r="H1018" s="151">
        <f t="shared" si="3"/>
        <v>3813.34</v>
      </c>
      <c r="I1018" s="177"/>
      <c r="J1018" s="177"/>
      <c r="K1018" s="20"/>
      <c r="L1018" s="20"/>
      <c r="M1018" s="20"/>
      <c r="N1018" s="20"/>
      <c r="O1018" s="20"/>
      <c r="P1018" s="20"/>
      <c r="Q1018" s="20"/>
      <c r="R1018" s="20"/>
      <c r="S1018" s="20"/>
      <c r="T1018" s="20"/>
      <c r="U1018" s="20"/>
      <c r="V1018" s="20"/>
      <c r="W1018" s="20"/>
      <c r="X1018" s="20"/>
      <c r="Y1018" s="20"/>
      <c r="Z1018" s="20"/>
    </row>
    <row r="1019" hidden="1">
      <c r="A1019" s="179">
        <v>45208.0</v>
      </c>
      <c r="B1019" s="150" t="s">
        <v>15</v>
      </c>
      <c r="C1019" s="150" t="s">
        <v>16</v>
      </c>
      <c r="D1019" s="150" t="s">
        <v>7</v>
      </c>
      <c r="E1019" s="150">
        <v>-1239.2000000000003</v>
      </c>
      <c r="F1019" s="88" t="s">
        <v>227</v>
      </c>
      <c r="G1019" s="150" t="s">
        <v>7</v>
      </c>
      <c r="H1019" s="151">
        <f t="shared" si="3"/>
        <v>2574.14</v>
      </c>
      <c r="I1019" s="177"/>
      <c r="J1019" s="177"/>
      <c r="K1019" s="20"/>
      <c r="L1019" s="20"/>
      <c r="M1019" s="20"/>
      <c r="N1019" s="20"/>
      <c r="O1019" s="20"/>
      <c r="P1019" s="20"/>
      <c r="Q1019" s="20"/>
      <c r="R1019" s="20"/>
      <c r="S1019" s="20"/>
      <c r="T1019" s="20"/>
      <c r="U1019" s="20"/>
      <c r="V1019" s="20"/>
      <c r="W1019" s="20"/>
      <c r="X1019" s="20"/>
      <c r="Y1019" s="20"/>
      <c r="Z1019" s="20"/>
    </row>
    <row r="1020" hidden="1">
      <c r="A1020" s="179">
        <v>45208.0</v>
      </c>
      <c r="B1020" s="150" t="s">
        <v>2114</v>
      </c>
      <c r="C1020" s="150" t="s">
        <v>1638</v>
      </c>
      <c r="D1020" s="150" t="s">
        <v>1720</v>
      </c>
      <c r="E1020" s="162">
        <v>5.0</v>
      </c>
      <c r="F1020" s="88" t="s">
        <v>227</v>
      </c>
      <c r="G1020" s="150" t="s">
        <v>1720</v>
      </c>
      <c r="H1020" s="151">
        <f t="shared" si="3"/>
        <v>2579.14</v>
      </c>
      <c r="I1020" s="177"/>
      <c r="J1020" s="177"/>
      <c r="K1020" s="20"/>
      <c r="L1020" s="20"/>
      <c r="M1020" s="20"/>
      <c r="N1020" s="20"/>
      <c r="O1020" s="20"/>
      <c r="P1020" s="20"/>
      <c r="Q1020" s="20"/>
      <c r="R1020" s="20"/>
      <c r="S1020" s="20"/>
      <c r="T1020" s="20"/>
      <c r="U1020" s="20"/>
      <c r="V1020" s="20"/>
      <c r="W1020" s="20"/>
      <c r="X1020" s="20"/>
      <c r="Y1020" s="20"/>
      <c r="Z1020" s="20"/>
    </row>
    <row r="1021" hidden="1">
      <c r="A1021" s="176">
        <v>45208.0</v>
      </c>
      <c r="B1021" s="150" t="s">
        <v>2115</v>
      </c>
      <c r="C1021" s="150" t="s">
        <v>1638</v>
      </c>
      <c r="D1021" s="150" t="s">
        <v>2099</v>
      </c>
      <c r="E1021" s="150">
        <v>10.0</v>
      </c>
      <c r="F1021" s="88" t="s">
        <v>227</v>
      </c>
      <c r="G1021" s="150" t="s">
        <v>1720</v>
      </c>
      <c r="H1021" s="151">
        <f t="shared" si="3"/>
        <v>2589.14</v>
      </c>
      <c r="I1021" s="177"/>
      <c r="J1021" s="177"/>
      <c r="K1021" s="20"/>
      <c r="L1021" s="20"/>
      <c r="M1021" s="20"/>
      <c r="N1021" s="20"/>
      <c r="O1021" s="20"/>
      <c r="P1021" s="20"/>
      <c r="Q1021" s="20"/>
      <c r="R1021" s="20"/>
      <c r="S1021" s="20"/>
      <c r="T1021" s="20"/>
      <c r="U1021" s="20"/>
      <c r="V1021" s="20"/>
      <c r="W1021" s="20"/>
      <c r="X1021" s="20"/>
      <c r="Y1021" s="20"/>
      <c r="Z1021" s="20"/>
    </row>
    <row r="1022" hidden="1">
      <c r="A1022" s="176">
        <v>45209.0</v>
      </c>
      <c r="B1022" s="150" t="s">
        <v>2116</v>
      </c>
      <c r="C1022" s="150" t="s">
        <v>1575</v>
      </c>
      <c r="D1022" s="150" t="s">
        <v>1576</v>
      </c>
      <c r="E1022" s="166">
        <v>-111.0</v>
      </c>
      <c r="F1022" s="88" t="s">
        <v>227</v>
      </c>
      <c r="G1022" s="150" t="s">
        <v>819</v>
      </c>
      <c r="H1022" s="151">
        <f t="shared" si="3"/>
        <v>2478.14</v>
      </c>
      <c r="I1022" s="177"/>
      <c r="J1022" s="177"/>
      <c r="K1022" s="20"/>
      <c r="L1022" s="20"/>
      <c r="M1022" s="20"/>
      <c r="N1022" s="20"/>
      <c r="O1022" s="20"/>
      <c r="P1022" s="20"/>
      <c r="Q1022" s="20"/>
      <c r="R1022" s="20"/>
      <c r="S1022" s="20"/>
      <c r="T1022" s="20"/>
      <c r="U1022" s="20"/>
      <c r="V1022" s="20"/>
      <c r="W1022" s="20"/>
      <c r="X1022" s="20"/>
      <c r="Y1022" s="20"/>
      <c r="Z1022" s="20"/>
    </row>
    <row r="1023" hidden="1">
      <c r="A1023" s="176">
        <v>45209.0</v>
      </c>
      <c r="B1023" s="166" t="s">
        <v>1836</v>
      </c>
      <c r="C1023" s="150" t="s">
        <v>1575</v>
      </c>
      <c r="D1023" s="88" t="s">
        <v>1576</v>
      </c>
      <c r="E1023" s="88">
        <v>250.0</v>
      </c>
      <c r="F1023" s="88" t="s">
        <v>227</v>
      </c>
      <c r="G1023" s="150" t="s">
        <v>819</v>
      </c>
      <c r="H1023" s="151">
        <f t="shared" si="3"/>
        <v>2728.14</v>
      </c>
      <c r="I1023" s="177"/>
      <c r="J1023" s="177"/>
      <c r="K1023" s="20"/>
      <c r="L1023" s="20"/>
      <c r="M1023" s="20"/>
      <c r="N1023" s="20"/>
      <c r="O1023" s="20"/>
      <c r="P1023" s="20"/>
      <c r="Q1023" s="20"/>
      <c r="R1023" s="20"/>
      <c r="S1023" s="20"/>
      <c r="T1023" s="20"/>
      <c r="U1023" s="20"/>
      <c r="V1023" s="20"/>
      <c r="W1023" s="20"/>
      <c r="X1023" s="20"/>
      <c r="Y1023" s="20"/>
      <c r="Z1023" s="20"/>
    </row>
    <row r="1024" hidden="1">
      <c r="A1024" s="176">
        <v>45209.0</v>
      </c>
      <c r="B1024" s="150" t="s">
        <v>2117</v>
      </c>
      <c r="C1024" s="150" t="s">
        <v>1638</v>
      </c>
      <c r="D1024" s="150" t="s">
        <v>1714</v>
      </c>
      <c r="E1024" s="88">
        <v>19.72</v>
      </c>
      <c r="F1024" s="88" t="s">
        <v>227</v>
      </c>
      <c r="G1024" s="150" t="s">
        <v>1714</v>
      </c>
      <c r="H1024" s="151">
        <f t="shared" si="3"/>
        <v>2747.86</v>
      </c>
      <c r="I1024" s="177"/>
      <c r="J1024" s="177"/>
      <c r="L1024" s="20"/>
      <c r="M1024" s="20"/>
      <c r="N1024" s="20"/>
      <c r="O1024" s="20"/>
      <c r="P1024" s="20"/>
      <c r="Q1024" s="20"/>
      <c r="R1024" s="20"/>
      <c r="S1024" s="20"/>
      <c r="T1024" s="20"/>
      <c r="U1024" s="20"/>
      <c r="V1024" s="20"/>
      <c r="W1024" s="20"/>
      <c r="X1024" s="20"/>
      <c r="Y1024" s="20"/>
      <c r="Z1024" s="20"/>
    </row>
    <row r="1025" hidden="1">
      <c r="A1025" s="176">
        <v>45210.0</v>
      </c>
      <c r="B1025" s="150" t="s">
        <v>2118</v>
      </c>
      <c r="C1025" s="150" t="s">
        <v>76</v>
      </c>
      <c r="D1025" s="150" t="s">
        <v>28</v>
      </c>
      <c r="E1025" s="88">
        <v>-10.0</v>
      </c>
      <c r="F1025" s="88" t="s">
        <v>227</v>
      </c>
      <c r="G1025" s="150" t="s">
        <v>1720</v>
      </c>
      <c r="H1025" s="151">
        <f t="shared" si="3"/>
        <v>2737.86</v>
      </c>
      <c r="I1025" s="177"/>
      <c r="J1025" s="177"/>
      <c r="K1025" s="20"/>
      <c r="L1025" s="20"/>
      <c r="M1025" s="20"/>
      <c r="N1025" s="20"/>
      <c r="O1025" s="20"/>
      <c r="P1025" s="20"/>
      <c r="Q1025" s="20"/>
      <c r="R1025" s="20"/>
      <c r="S1025" s="20"/>
      <c r="T1025" s="20"/>
      <c r="U1025" s="20"/>
      <c r="V1025" s="20"/>
      <c r="W1025" s="20"/>
      <c r="X1025" s="20"/>
      <c r="Y1025" s="20"/>
      <c r="Z1025" s="20"/>
    </row>
    <row r="1026" hidden="1">
      <c r="A1026" s="176">
        <v>45211.0</v>
      </c>
      <c r="B1026" s="150" t="s">
        <v>2119</v>
      </c>
      <c r="C1026" s="150" t="s">
        <v>50</v>
      </c>
      <c r="D1026" s="150" t="s">
        <v>243</v>
      </c>
      <c r="E1026" s="88">
        <v>-65.0</v>
      </c>
      <c r="F1026" s="88" t="s">
        <v>227</v>
      </c>
      <c r="G1026" s="150" t="s">
        <v>1720</v>
      </c>
      <c r="H1026" s="151">
        <f t="shared" si="3"/>
        <v>2672.86</v>
      </c>
      <c r="I1026" s="177"/>
      <c r="J1026" s="177"/>
      <c r="K1026" s="20"/>
      <c r="L1026" s="20"/>
      <c r="M1026" s="20"/>
      <c r="N1026" s="20"/>
      <c r="O1026" s="20"/>
      <c r="P1026" s="20"/>
      <c r="Q1026" s="20"/>
      <c r="R1026" s="20"/>
      <c r="S1026" s="20"/>
      <c r="T1026" s="20"/>
      <c r="U1026" s="20"/>
      <c r="V1026" s="20"/>
      <c r="W1026" s="20"/>
      <c r="X1026" s="20"/>
      <c r="Y1026" s="20"/>
      <c r="Z1026" s="20"/>
    </row>
    <row r="1027" hidden="1">
      <c r="A1027" s="179">
        <v>45212.0</v>
      </c>
      <c r="B1027" s="150" t="s">
        <v>15</v>
      </c>
      <c r="C1027" s="150" t="s">
        <v>16</v>
      </c>
      <c r="D1027" s="150" t="s">
        <v>819</v>
      </c>
      <c r="E1027" s="88">
        <v>-2026.2099999999994</v>
      </c>
      <c r="F1027" s="88" t="s">
        <v>227</v>
      </c>
      <c r="G1027" s="150" t="s">
        <v>819</v>
      </c>
      <c r="H1027" s="151">
        <f t="shared" si="3"/>
        <v>646.65</v>
      </c>
      <c r="I1027" s="177"/>
      <c r="J1027" s="177"/>
      <c r="K1027" s="20"/>
      <c r="L1027" s="20"/>
      <c r="M1027" s="20"/>
      <c r="N1027" s="20"/>
      <c r="O1027" s="20"/>
      <c r="P1027" s="20"/>
      <c r="Q1027" s="20"/>
      <c r="R1027" s="20"/>
      <c r="S1027" s="20"/>
      <c r="T1027" s="20"/>
      <c r="U1027" s="20"/>
      <c r="V1027" s="20"/>
      <c r="W1027" s="20"/>
      <c r="X1027" s="20"/>
      <c r="Y1027" s="20"/>
      <c r="Z1027" s="20"/>
    </row>
    <row r="1028" hidden="1">
      <c r="A1028" s="179">
        <v>45215.0</v>
      </c>
      <c r="B1028" s="150" t="s">
        <v>2120</v>
      </c>
      <c r="C1028" s="150" t="s">
        <v>1638</v>
      </c>
      <c r="D1028" s="150" t="s">
        <v>1720</v>
      </c>
      <c r="E1028" s="88">
        <v>5.0</v>
      </c>
      <c r="F1028" s="88" t="s">
        <v>227</v>
      </c>
      <c r="G1028" s="150" t="s">
        <v>1720</v>
      </c>
      <c r="H1028" s="151">
        <f t="shared" si="3"/>
        <v>651.65</v>
      </c>
      <c r="I1028" s="177"/>
      <c r="J1028" s="177"/>
      <c r="K1028" s="20"/>
      <c r="L1028" s="20"/>
      <c r="M1028" s="20"/>
      <c r="N1028" s="20"/>
      <c r="O1028" s="20"/>
      <c r="P1028" s="20"/>
      <c r="Q1028" s="20"/>
      <c r="R1028" s="20"/>
      <c r="S1028" s="20"/>
      <c r="T1028" s="20"/>
      <c r="U1028" s="20"/>
      <c r="V1028" s="20"/>
      <c r="W1028" s="20"/>
      <c r="X1028" s="20"/>
      <c r="Y1028" s="20"/>
      <c r="Z1028" s="20"/>
    </row>
    <row r="1029" hidden="1">
      <c r="A1029" s="179">
        <v>45215.0</v>
      </c>
      <c r="B1029" s="150" t="s">
        <v>241</v>
      </c>
      <c r="C1029" s="150" t="s">
        <v>9</v>
      </c>
      <c r="D1029" s="150" t="s">
        <v>28</v>
      </c>
      <c r="E1029" s="88">
        <v>-8.58</v>
      </c>
      <c r="F1029" s="88" t="s">
        <v>227</v>
      </c>
      <c r="G1029" s="150" t="s">
        <v>1720</v>
      </c>
      <c r="H1029" s="151">
        <f t="shared" si="3"/>
        <v>643.07</v>
      </c>
      <c r="I1029" s="177"/>
      <c r="J1029" s="177"/>
      <c r="K1029" s="20"/>
      <c r="L1029" s="20"/>
      <c r="M1029" s="20"/>
      <c r="N1029" s="20"/>
      <c r="O1029" s="20"/>
      <c r="P1029" s="20"/>
      <c r="Q1029" s="20"/>
      <c r="R1029" s="20"/>
      <c r="S1029" s="20"/>
      <c r="T1029" s="20"/>
      <c r="U1029" s="20"/>
      <c r="V1029" s="20"/>
      <c r="W1029" s="20"/>
      <c r="X1029" s="20"/>
      <c r="Y1029" s="20"/>
      <c r="Z1029" s="20"/>
    </row>
    <row r="1030" hidden="1">
      <c r="A1030" s="179">
        <v>45215.0</v>
      </c>
      <c r="B1030" s="150" t="s">
        <v>2121</v>
      </c>
      <c r="C1030" s="150" t="s">
        <v>1594</v>
      </c>
      <c r="D1030" s="150" t="s">
        <v>1595</v>
      </c>
      <c r="E1030" s="88">
        <v>155.0</v>
      </c>
      <c r="F1030" s="88" t="s">
        <v>227</v>
      </c>
      <c r="G1030" s="150" t="s">
        <v>1720</v>
      </c>
      <c r="H1030" s="151">
        <f t="shared" si="3"/>
        <v>798.07</v>
      </c>
      <c r="I1030" s="177"/>
      <c r="J1030" s="177"/>
      <c r="K1030" s="20"/>
      <c r="L1030" s="20"/>
      <c r="M1030" s="20"/>
      <c r="N1030" s="20"/>
      <c r="O1030" s="20"/>
      <c r="P1030" s="20"/>
      <c r="Q1030" s="20"/>
      <c r="R1030" s="20"/>
      <c r="S1030" s="20"/>
      <c r="T1030" s="20"/>
      <c r="U1030" s="20"/>
      <c r="V1030" s="20"/>
      <c r="W1030" s="20"/>
      <c r="X1030" s="20"/>
      <c r="Y1030" s="20"/>
      <c r="Z1030" s="20"/>
    </row>
    <row r="1031" hidden="1">
      <c r="A1031" s="179">
        <v>45219.0</v>
      </c>
      <c r="B1031" s="150" t="s">
        <v>241</v>
      </c>
      <c r="C1031" s="150" t="s">
        <v>9</v>
      </c>
      <c r="D1031" s="150" t="s">
        <v>28</v>
      </c>
      <c r="E1031" s="88">
        <v>-13.14</v>
      </c>
      <c r="F1031" s="88" t="s">
        <v>227</v>
      </c>
      <c r="G1031" s="150" t="s">
        <v>1720</v>
      </c>
      <c r="H1031" s="151">
        <f t="shared" si="3"/>
        <v>784.93</v>
      </c>
      <c r="I1031" s="177"/>
      <c r="J1031" s="177"/>
      <c r="K1031" s="20"/>
      <c r="L1031" s="20"/>
      <c r="M1031" s="20"/>
      <c r="N1031" s="20"/>
      <c r="O1031" s="20"/>
      <c r="P1031" s="20"/>
      <c r="Q1031" s="20"/>
      <c r="R1031" s="20"/>
      <c r="S1031" s="20"/>
      <c r="T1031" s="20"/>
      <c r="U1031" s="20"/>
      <c r="V1031" s="20"/>
      <c r="W1031" s="20"/>
      <c r="X1031" s="20"/>
      <c r="Y1031" s="20"/>
      <c r="Z1031" s="20"/>
    </row>
    <row r="1032" hidden="1">
      <c r="A1032" s="179">
        <v>45219.0</v>
      </c>
      <c r="B1032" s="150" t="s">
        <v>241</v>
      </c>
      <c r="C1032" s="150" t="s">
        <v>9</v>
      </c>
      <c r="D1032" s="150" t="s">
        <v>28</v>
      </c>
      <c r="E1032" s="88">
        <v>-12.51</v>
      </c>
      <c r="F1032" s="88" t="s">
        <v>227</v>
      </c>
      <c r="G1032" s="150" t="s">
        <v>1720</v>
      </c>
      <c r="H1032" s="151">
        <f t="shared" si="3"/>
        <v>772.42</v>
      </c>
      <c r="I1032" s="177"/>
      <c r="J1032" s="177"/>
      <c r="K1032" s="20"/>
      <c r="L1032" s="20"/>
      <c r="M1032" s="20"/>
      <c r="N1032" s="20"/>
      <c r="O1032" s="20"/>
      <c r="P1032" s="20"/>
      <c r="Q1032" s="20"/>
      <c r="R1032" s="20"/>
      <c r="S1032" s="20"/>
      <c r="T1032" s="20"/>
      <c r="U1032" s="20"/>
      <c r="V1032" s="20"/>
      <c r="W1032" s="20"/>
      <c r="X1032" s="20"/>
      <c r="Y1032" s="20"/>
      <c r="Z1032" s="20"/>
    </row>
    <row r="1033" hidden="1">
      <c r="A1033" s="179">
        <v>45219.0</v>
      </c>
      <c r="B1033" s="150" t="s">
        <v>2121</v>
      </c>
      <c r="C1033" s="150" t="s">
        <v>1594</v>
      </c>
      <c r="D1033" s="150" t="s">
        <v>1595</v>
      </c>
      <c r="E1033" s="88">
        <v>170.0</v>
      </c>
      <c r="F1033" s="88" t="s">
        <v>227</v>
      </c>
      <c r="G1033" s="150" t="s">
        <v>1720</v>
      </c>
      <c r="H1033" s="151">
        <f t="shared" si="3"/>
        <v>942.42</v>
      </c>
      <c r="I1033" s="177"/>
      <c r="J1033" s="177"/>
      <c r="K1033" s="20"/>
      <c r="L1033" s="20"/>
      <c r="M1033" s="20"/>
      <c r="N1033" s="20"/>
      <c r="O1033" s="20"/>
      <c r="P1033" s="20"/>
      <c r="Q1033" s="20"/>
      <c r="R1033" s="20"/>
      <c r="S1033" s="20"/>
      <c r="T1033" s="20"/>
      <c r="U1033" s="20"/>
      <c r="V1033" s="20"/>
      <c r="W1033" s="20"/>
      <c r="X1033" s="20"/>
      <c r="Y1033" s="20"/>
      <c r="Z1033" s="20"/>
    </row>
    <row r="1034" hidden="1">
      <c r="A1034" s="179">
        <v>45219.0</v>
      </c>
      <c r="B1034" s="150" t="s">
        <v>2115</v>
      </c>
      <c r="C1034" s="150" t="s">
        <v>1638</v>
      </c>
      <c r="D1034" s="150" t="s">
        <v>2099</v>
      </c>
      <c r="E1034" s="88">
        <v>9.0</v>
      </c>
      <c r="F1034" s="88" t="s">
        <v>227</v>
      </c>
      <c r="G1034" s="150" t="s">
        <v>1720</v>
      </c>
      <c r="H1034" s="151">
        <f t="shared" si="3"/>
        <v>951.42</v>
      </c>
      <c r="I1034" s="177"/>
      <c r="J1034" s="177"/>
      <c r="K1034" s="20"/>
      <c r="L1034" s="20"/>
      <c r="M1034" s="20"/>
      <c r="N1034" s="20"/>
      <c r="O1034" s="20"/>
      <c r="P1034" s="20"/>
      <c r="Q1034" s="20"/>
      <c r="R1034" s="20"/>
      <c r="S1034" s="20"/>
      <c r="T1034" s="20"/>
      <c r="U1034" s="20"/>
      <c r="V1034" s="20"/>
      <c r="W1034" s="20"/>
      <c r="X1034" s="20"/>
      <c r="Y1034" s="20"/>
      <c r="Z1034" s="20"/>
    </row>
    <row r="1035" hidden="1">
      <c r="A1035" s="179">
        <v>45219.0</v>
      </c>
      <c r="B1035" s="150" t="s">
        <v>2115</v>
      </c>
      <c r="C1035" s="150" t="s">
        <v>1638</v>
      </c>
      <c r="D1035" s="150" t="s">
        <v>2099</v>
      </c>
      <c r="E1035" s="88">
        <v>15.0</v>
      </c>
      <c r="F1035" s="88" t="s">
        <v>227</v>
      </c>
      <c r="G1035" s="150" t="s">
        <v>1720</v>
      </c>
      <c r="H1035" s="151">
        <f t="shared" si="3"/>
        <v>966.42</v>
      </c>
      <c r="I1035" s="177"/>
      <c r="J1035" s="177"/>
      <c r="K1035" s="20"/>
      <c r="L1035" s="20"/>
      <c r="M1035" s="20"/>
      <c r="N1035" s="20"/>
      <c r="O1035" s="20"/>
      <c r="P1035" s="20"/>
      <c r="Q1035" s="20"/>
      <c r="R1035" s="20"/>
      <c r="S1035" s="20"/>
      <c r="T1035" s="20"/>
      <c r="U1035" s="20"/>
      <c r="V1035" s="20"/>
      <c r="W1035" s="20"/>
      <c r="X1035" s="20"/>
      <c r="Y1035" s="20"/>
      <c r="Z1035" s="20"/>
    </row>
    <row r="1036" hidden="1">
      <c r="A1036" s="179">
        <v>45219.0</v>
      </c>
      <c r="B1036" s="150" t="s">
        <v>2122</v>
      </c>
      <c r="C1036" s="150" t="s">
        <v>1638</v>
      </c>
      <c r="D1036" s="150" t="s">
        <v>1714</v>
      </c>
      <c r="E1036" s="88">
        <v>10.05</v>
      </c>
      <c r="F1036" s="88" t="s">
        <v>227</v>
      </c>
      <c r="G1036" s="150" t="s">
        <v>1714</v>
      </c>
      <c r="H1036" s="151">
        <f t="shared" si="3"/>
        <v>976.47</v>
      </c>
      <c r="I1036" s="177"/>
      <c r="J1036" s="177"/>
      <c r="K1036" s="20"/>
      <c r="L1036" s="20"/>
      <c r="M1036" s="20"/>
      <c r="N1036" s="20"/>
      <c r="O1036" s="20"/>
      <c r="P1036" s="20"/>
      <c r="Q1036" s="20"/>
      <c r="R1036" s="20"/>
      <c r="S1036" s="20"/>
      <c r="T1036" s="20"/>
      <c r="U1036" s="20"/>
      <c r="V1036" s="20"/>
      <c r="W1036" s="20"/>
      <c r="X1036" s="20"/>
      <c r="Y1036" s="20"/>
      <c r="Z1036" s="20"/>
    </row>
    <row r="1037" hidden="1">
      <c r="A1037" s="179">
        <v>45220.0</v>
      </c>
      <c r="B1037" s="150" t="s">
        <v>2115</v>
      </c>
      <c r="C1037" s="150" t="s">
        <v>1638</v>
      </c>
      <c r="D1037" s="150" t="s">
        <v>2099</v>
      </c>
      <c r="E1037" s="88">
        <v>20.0</v>
      </c>
      <c r="F1037" s="88" t="s">
        <v>227</v>
      </c>
      <c r="G1037" s="150" t="s">
        <v>1720</v>
      </c>
      <c r="H1037" s="151">
        <f t="shared" si="3"/>
        <v>996.47</v>
      </c>
      <c r="I1037" s="177"/>
      <c r="J1037" s="177"/>
      <c r="K1037" s="20"/>
      <c r="L1037" s="20"/>
      <c r="M1037" s="20"/>
      <c r="N1037" s="20"/>
      <c r="O1037" s="20"/>
      <c r="P1037" s="20"/>
      <c r="Q1037" s="20"/>
      <c r="R1037" s="20"/>
      <c r="S1037" s="20"/>
      <c r="T1037" s="20"/>
      <c r="U1037" s="20"/>
      <c r="V1037" s="20"/>
      <c r="W1037" s="20"/>
      <c r="X1037" s="20"/>
      <c r="Y1037" s="20"/>
      <c r="Z1037" s="20"/>
    </row>
    <row r="1038" hidden="1">
      <c r="A1038" s="179">
        <v>45220.0</v>
      </c>
      <c r="B1038" s="150" t="s">
        <v>2115</v>
      </c>
      <c r="C1038" s="150" t="s">
        <v>1638</v>
      </c>
      <c r="D1038" s="150" t="s">
        <v>2099</v>
      </c>
      <c r="E1038" s="88">
        <v>9.0</v>
      </c>
      <c r="F1038" s="88" t="s">
        <v>227</v>
      </c>
      <c r="G1038" s="150" t="s">
        <v>1720</v>
      </c>
      <c r="H1038" s="151">
        <f t="shared" si="3"/>
        <v>1005.47</v>
      </c>
      <c r="I1038" s="177"/>
      <c r="J1038" s="177"/>
      <c r="K1038" s="20"/>
      <c r="L1038" s="20"/>
      <c r="M1038" s="20"/>
      <c r="N1038" s="20"/>
      <c r="O1038" s="20"/>
      <c r="P1038" s="20"/>
      <c r="Q1038" s="20"/>
      <c r="R1038" s="20"/>
      <c r="S1038" s="20"/>
      <c r="T1038" s="20"/>
      <c r="U1038" s="20"/>
      <c r="V1038" s="20"/>
      <c r="W1038" s="20"/>
      <c r="X1038" s="20"/>
      <c r="Y1038" s="20"/>
      <c r="Z1038" s="20"/>
    </row>
    <row r="1039" hidden="1">
      <c r="A1039" s="179">
        <v>45220.0</v>
      </c>
      <c r="B1039" s="150" t="s">
        <v>2115</v>
      </c>
      <c r="C1039" s="150" t="s">
        <v>1638</v>
      </c>
      <c r="D1039" s="150" t="s">
        <v>2099</v>
      </c>
      <c r="E1039" s="88">
        <v>20.0</v>
      </c>
      <c r="F1039" s="88" t="s">
        <v>227</v>
      </c>
      <c r="G1039" s="150" t="s">
        <v>1720</v>
      </c>
      <c r="H1039" s="151">
        <f t="shared" si="3"/>
        <v>1025.47</v>
      </c>
      <c r="I1039" s="177"/>
      <c r="J1039" s="177"/>
      <c r="K1039" s="20"/>
      <c r="L1039" s="20"/>
      <c r="M1039" s="20"/>
      <c r="N1039" s="20"/>
      <c r="O1039" s="20"/>
      <c r="P1039" s="20"/>
      <c r="Q1039" s="20"/>
      <c r="R1039" s="20"/>
      <c r="S1039" s="20"/>
      <c r="T1039" s="20"/>
      <c r="U1039" s="20"/>
      <c r="V1039" s="20"/>
      <c r="W1039" s="20"/>
      <c r="X1039" s="20"/>
      <c r="Y1039" s="20"/>
      <c r="Z1039" s="20"/>
    </row>
    <row r="1040" hidden="1">
      <c r="A1040" s="149">
        <v>45222.0</v>
      </c>
      <c r="B1040" s="150" t="s">
        <v>2123</v>
      </c>
      <c r="C1040" s="150" t="s">
        <v>40</v>
      </c>
      <c r="D1040" s="150" t="s">
        <v>41</v>
      </c>
      <c r="E1040" s="88">
        <v>-115.38</v>
      </c>
      <c r="F1040" s="88" t="s">
        <v>227</v>
      </c>
      <c r="G1040" s="150" t="s">
        <v>1645</v>
      </c>
      <c r="H1040" s="151">
        <f t="shared" si="3"/>
        <v>910.09</v>
      </c>
      <c r="I1040" s="177"/>
      <c r="J1040" s="177"/>
      <c r="K1040" s="20"/>
      <c r="L1040" s="20"/>
      <c r="M1040" s="20"/>
      <c r="N1040" s="20"/>
      <c r="O1040" s="20"/>
      <c r="P1040" s="20"/>
      <c r="Q1040" s="20"/>
      <c r="R1040" s="20"/>
      <c r="S1040" s="20"/>
      <c r="T1040" s="20"/>
      <c r="U1040" s="20"/>
      <c r="V1040" s="20"/>
      <c r="W1040" s="20"/>
      <c r="X1040" s="20"/>
      <c r="Y1040" s="20"/>
      <c r="Z1040" s="20"/>
    </row>
    <row r="1041" hidden="1">
      <c r="A1041" s="149">
        <v>45222.0</v>
      </c>
      <c r="B1041" s="150" t="s">
        <v>2124</v>
      </c>
      <c r="C1041" s="150" t="s">
        <v>50</v>
      </c>
      <c r="D1041" s="150" t="s">
        <v>243</v>
      </c>
      <c r="E1041" s="88">
        <v>-36.0</v>
      </c>
      <c r="F1041" s="88" t="s">
        <v>227</v>
      </c>
      <c r="G1041" s="150" t="s">
        <v>1720</v>
      </c>
      <c r="H1041" s="151">
        <f t="shared" si="3"/>
        <v>874.09</v>
      </c>
      <c r="I1041" s="177"/>
      <c r="J1041" s="177"/>
      <c r="K1041" s="20"/>
      <c r="L1041" s="20"/>
      <c r="M1041" s="20"/>
      <c r="N1041" s="20"/>
      <c r="O1041" s="20"/>
      <c r="P1041" s="20"/>
      <c r="Q1041" s="20"/>
      <c r="R1041" s="20"/>
      <c r="S1041" s="20"/>
      <c r="T1041" s="20"/>
      <c r="U1041" s="20"/>
      <c r="V1041" s="20"/>
      <c r="W1041" s="20"/>
      <c r="X1041" s="20"/>
      <c r="Y1041" s="20"/>
      <c r="Z1041" s="20"/>
    </row>
    <row r="1042" hidden="1">
      <c r="A1042" s="149">
        <v>45224.0</v>
      </c>
      <c r="B1042" s="150" t="s">
        <v>2115</v>
      </c>
      <c r="C1042" s="150" t="s">
        <v>1638</v>
      </c>
      <c r="D1042" s="150" t="s">
        <v>2099</v>
      </c>
      <c r="E1042" s="88">
        <v>10.0</v>
      </c>
      <c r="F1042" s="88" t="s">
        <v>227</v>
      </c>
      <c r="G1042" s="150" t="s">
        <v>1720</v>
      </c>
      <c r="H1042" s="151">
        <f t="shared" si="3"/>
        <v>884.09</v>
      </c>
      <c r="I1042" s="177"/>
      <c r="J1042" s="177"/>
      <c r="K1042" s="20"/>
      <c r="L1042" s="20"/>
      <c r="M1042" s="20"/>
      <c r="N1042" s="20"/>
      <c r="O1042" s="20"/>
      <c r="P1042" s="20"/>
      <c r="Q1042" s="20"/>
      <c r="R1042" s="20"/>
      <c r="S1042" s="20"/>
      <c r="T1042" s="20"/>
      <c r="U1042" s="20"/>
      <c r="V1042" s="20"/>
      <c r="W1042" s="20"/>
      <c r="X1042" s="20"/>
      <c r="Y1042" s="20"/>
      <c r="Z1042" s="20"/>
    </row>
    <row r="1043" hidden="1">
      <c r="A1043" s="149">
        <v>45225.0</v>
      </c>
      <c r="B1043" s="150" t="s">
        <v>1870</v>
      </c>
      <c r="C1043" s="150" t="s">
        <v>40</v>
      </c>
      <c r="D1043" s="150" t="s">
        <v>41</v>
      </c>
      <c r="E1043" s="88">
        <v>-99.68</v>
      </c>
      <c r="F1043" s="88" t="s">
        <v>227</v>
      </c>
      <c r="G1043" s="150" t="s">
        <v>1645</v>
      </c>
      <c r="H1043" s="151">
        <f t="shared" si="3"/>
        <v>784.41</v>
      </c>
      <c r="I1043" s="177"/>
      <c r="J1043" s="177"/>
      <c r="K1043" s="20"/>
      <c r="L1043" s="20"/>
      <c r="M1043" s="20"/>
      <c r="N1043" s="20"/>
      <c r="O1043" s="20"/>
      <c r="P1043" s="20"/>
      <c r="Q1043" s="20"/>
      <c r="R1043" s="20"/>
      <c r="S1043" s="20"/>
      <c r="T1043" s="20"/>
      <c r="U1043" s="20"/>
      <c r="V1043" s="20"/>
      <c r="W1043" s="20"/>
      <c r="X1043" s="20"/>
      <c r="Y1043" s="20"/>
      <c r="Z1043" s="20"/>
    </row>
    <row r="1044" hidden="1">
      <c r="A1044" s="149">
        <v>45226.0</v>
      </c>
      <c r="B1044" s="150" t="s">
        <v>2060</v>
      </c>
      <c r="C1044" s="150" t="s">
        <v>1625</v>
      </c>
      <c r="D1044" s="150" t="s">
        <v>819</v>
      </c>
      <c r="E1044" s="88">
        <v>5.38</v>
      </c>
      <c r="F1044" s="88" t="s">
        <v>227</v>
      </c>
      <c r="G1044" s="150" t="s">
        <v>819</v>
      </c>
      <c r="H1044" s="151">
        <f t="shared" si="3"/>
        <v>789.79</v>
      </c>
      <c r="I1044" s="177"/>
      <c r="J1044" s="177"/>
      <c r="K1044" s="20"/>
      <c r="L1044" s="20"/>
      <c r="M1044" s="20"/>
      <c r="N1044" s="20"/>
      <c r="O1044" s="20"/>
      <c r="P1044" s="20"/>
      <c r="Q1044" s="20"/>
      <c r="R1044" s="20"/>
      <c r="S1044" s="20"/>
      <c r="T1044" s="20"/>
      <c r="U1044" s="20"/>
      <c r="V1044" s="20"/>
      <c r="W1044" s="20"/>
      <c r="X1044" s="20"/>
      <c r="Y1044" s="20"/>
      <c r="Z1044" s="20"/>
    </row>
    <row r="1045" hidden="1">
      <c r="A1045" s="149">
        <v>45227.0</v>
      </c>
      <c r="B1045" s="150" t="s">
        <v>2125</v>
      </c>
      <c r="C1045" s="150" t="s">
        <v>40</v>
      </c>
      <c r="D1045" s="150" t="s">
        <v>41</v>
      </c>
      <c r="E1045" s="88">
        <v>-147.78</v>
      </c>
      <c r="F1045" s="88" t="s">
        <v>227</v>
      </c>
      <c r="G1045" s="150" t="s">
        <v>1720</v>
      </c>
      <c r="H1045" s="151">
        <f t="shared" si="3"/>
        <v>642.01</v>
      </c>
      <c r="I1045" s="177"/>
      <c r="J1045" s="177"/>
      <c r="K1045" s="20"/>
      <c r="L1045" s="20"/>
      <c r="M1045" s="20"/>
      <c r="N1045" s="20"/>
      <c r="O1045" s="20"/>
      <c r="P1045" s="20"/>
      <c r="Q1045" s="20"/>
      <c r="R1045" s="20"/>
      <c r="S1045" s="20"/>
      <c r="T1045" s="20"/>
      <c r="U1045" s="20"/>
      <c r="V1045" s="20"/>
      <c r="W1045" s="20"/>
      <c r="X1045" s="20"/>
      <c r="Y1045" s="20"/>
      <c r="Z1045" s="20"/>
    </row>
    <row r="1046" hidden="1">
      <c r="A1046" s="149">
        <v>45227.0</v>
      </c>
      <c r="B1046" s="150" t="s">
        <v>2120</v>
      </c>
      <c r="C1046" s="150" t="s">
        <v>1638</v>
      </c>
      <c r="D1046" s="150" t="s">
        <v>1720</v>
      </c>
      <c r="E1046" s="88">
        <v>1.47</v>
      </c>
      <c r="F1046" s="88" t="s">
        <v>227</v>
      </c>
      <c r="G1046" s="150" t="s">
        <v>1720</v>
      </c>
      <c r="H1046" s="151">
        <f t="shared" si="3"/>
        <v>643.48</v>
      </c>
      <c r="I1046" s="177"/>
      <c r="J1046" s="177"/>
      <c r="K1046" s="20"/>
      <c r="L1046" s="20"/>
      <c r="M1046" s="20"/>
      <c r="N1046" s="20"/>
      <c r="O1046" s="20"/>
      <c r="P1046" s="20"/>
      <c r="Q1046" s="20"/>
      <c r="R1046" s="20"/>
      <c r="S1046" s="20"/>
      <c r="T1046" s="20"/>
      <c r="U1046" s="20"/>
      <c r="V1046" s="20"/>
      <c r="W1046" s="20"/>
      <c r="X1046" s="20"/>
      <c r="Y1046" s="20"/>
      <c r="Z1046" s="20"/>
    </row>
    <row r="1047" hidden="1">
      <c r="A1047" s="149">
        <v>45229.0</v>
      </c>
      <c r="B1047" s="150" t="s">
        <v>2126</v>
      </c>
      <c r="C1047" s="150" t="s">
        <v>1575</v>
      </c>
      <c r="D1047" s="150" t="s">
        <v>2027</v>
      </c>
      <c r="E1047" s="150">
        <v>1012.5</v>
      </c>
      <c r="F1047" s="88" t="s">
        <v>249</v>
      </c>
      <c r="G1047" s="150" t="s">
        <v>1645</v>
      </c>
      <c r="H1047" s="151">
        <f t="shared" si="3"/>
        <v>1655.98</v>
      </c>
      <c r="I1047" s="177"/>
      <c r="J1047" s="177"/>
      <c r="R1047" s="20"/>
      <c r="S1047" s="20"/>
      <c r="T1047" s="20"/>
      <c r="U1047" s="20"/>
      <c r="V1047" s="20"/>
      <c r="W1047" s="20"/>
      <c r="X1047" s="20"/>
      <c r="Y1047" s="20"/>
      <c r="Z1047" s="20"/>
    </row>
    <row r="1048" hidden="1">
      <c r="A1048" s="149">
        <v>45229.0</v>
      </c>
      <c r="B1048" s="150" t="s">
        <v>15</v>
      </c>
      <c r="C1048" s="150" t="s">
        <v>51</v>
      </c>
      <c r="D1048" s="150" t="s">
        <v>443</v>
      </c>
      <c r="E1048" s="150">
        <v>-47.35</v>
      </c>
      <c r="F1048" s="88" t="s">
        <v>249</v>
      </c>
      <c r="G1048" s="150" t="s">
        <v>1645</v>
      </c>
      <c r="H1048" s="151">
        <f t="shared" si="3"/>
        <v>1608.63</v>
      </c>
      <c r="I1048" s="177"/>
      <c r="J1048" s="177"/>
      <c r="R1048" s="20"/>
      <c r="S1048" s="20"/>
      <c r="T1048" s="20"/>
      <c r="U1048" s="20"/>
      <c r="V1048" s="20"/>
      <c r="W1048" s="20"/>
      <c r="X1048" s="20"/>
      <c r="Y1048" s="20"/>
      <c r="Z1048" s="20"/>
    </row>
    <row r="1049" hidden="1">
      <c r="A1049" s="149">
        <v>45229.0</v>
      </c>
      <c r="B1049" s="150" t="s">
        <v>14</v>
      </c>
      <c r="C1049" s="88" t="s">
        <v>9</v>
      </c>
      <c r="D1049" s="150" t="s">
        <v>10</v>
      </c>
      <c r="E1049" s="150">
        <v>-17.2</v>
      </c>
      <c r="F1049" s="88" t="s">
        <v>249</v>
      </c>
      <c r="G1049" s="150" t="s">
        <v>1720</v>
      </c>
      <c r="H1049" s="151">
        <f t="shared" si="3"/>
        <v>1591.43</v>
      </c>
      <c r="I1049" s="177"/>
      <c r="J1049" s="177"/>
      <c r="R1049" s="20"/>
      <c r="S1049" s="20"/>
      <c r="T1049" s="20"/>
      <c r="U1049" s="20"/>
      <c r="V1049" s="20"/>
      <c r="W1049" s="20"/>
      <c r="X1049" s="20"/>
      <c r="Y1049" s="20"/>
      <c r="Z1049" s="20"/>
    </row>
    <row r="1050" hidden="1">
      <c r="A1050" s="149">
        <v>45229.0</v>
      </c>
      <c r="B1050" s="150" t="s">
        <v>2024</v>
      </c>
      <c r="C1050" s="88" t="s">
        <v>73</v>
      </c>
      <c r="D1050" s="150" t="s">
        <v>26</v>
      </c>
      <c r="E1050" s="150">
        <v>700.0</v>
      </c>
      <c r="F1050" s="88" t="s">
        <v>249</v>
      </c>
      <c r="G1050" s="150" t="s">
        <v>1720</v>
      </c>
      <c r="H1050" s="151">
        <f t="shared" si="3"/>
        <v>2291.43</v>
      </c>
      <c r="I1050" s="177"/>
      <c r="J1050" s="177"/>
      <c r="R1050" s="20"/>
      <c r="S1050" s="20"/>
      <c r="T1050" s="20"/>
      <c r="U1050" s="20"/>
      <c r="V1050" s="20"/>
      <c r="W1050" s="20"/>
      <c r="X1050" s="20"/>
      <c r="Y1050" s="20"/>
      <c r="Z1050" s="20"/>
    </row>
    <row r="1051" hidden="1">
      <c r="A1051" s="149">
        <v>45230.0</v>
      </c>
      <c r="B1051" s="150" t="s">
        <v>15</v>
      </c>
      <c r="C1051" s="150" t="s">
        <v>51</v>
      </c>
      <c r="D1051" s="150" t="s">
        <v>443</v>
      </c>
      <c r="E1051" s="150">
        <v>-100.0</v>
      </c>
      <c r="F1051" s="88" t="s">
        <v>249</v>
      </c>
      <c r="G1051" s="150" t="s">
        <v>1645</v>
      </c>
      <c r="H1051" s="151">
        <f t="shared" si="3"/>
        <v>2191.43</v>
      </c>
      <c r="I1051" s="177"/>
      <c r="J1051" s="177"/>
      <c r="R1051" s="20"/>
      <c r="S1051" s="20"/>
      <c r="T1051" s="20"/>
      <c r="U1051" s="20"/>
      <c r="V1051" s="20"/>
      <c r="W1051" s="20"/>
      <c r="X1051" s="20"/>
      <c r="Y1051" s="20"/>
      <c r="Z1051" s="20"/>
    </row>
    <row r="1052" hidden="1">
      <c r="A1052" s="149">
        <v>45260.0</v>
      </c>
      <c r="B1052" s="150" t="s">
        <v>1637</v>
      </c>
      <c r="C1052" s="150" t="s">
        <v>1625</v>
      </c>
      <c r="D1052" s="150" t="s">
        <v>1720</v>
      </c>
      <c r="E1052" s="150">
        <v>14.569999999999999</v>
      </c>
      <c r="F1052" s="88" t="s">
        <v>249</v>
      </c>
      <c r="G1052" s="150" t="s">
        <v>1720</v>
      </c>
      <c r="H1052" s="151">
        <f> SUM($E$2:$E1092)</f>
        <v>2155.66</v>
      </c>
      <c r="I1052" s="177"/>
      <c r="J1052" s="177"/>
      <c r="R1052" s="20"/>
      <c r="S1052" s="20"/>
      <c r="T1052" s="20"/>
      <c r="U1052" s="20"/>
      <c r="V1052" s="20"/>
      <c r="W1052" s="20"/>
      <c r="X1052" s="20"/>
      <c r="Y1052" s="20"/>
      <c r="Z1052" s="20"/>
    </row>
    <row r="1053" hidden="1">
      <c r="A1053" s="149">
        <v>45233.0</v>
      </c>
      <c r="B1053" s="150" t="s">
        <v>15</v>
      </c>
      <c r="C1053" s="150" t="s">
        <v>51</v>
      </c>
      <c r="D1053" s="150" t="s">
        <v>443</v>
      </c>
      <c r="E1053" s="150">
        <v>-100.0</v>
      </c>
      <c r="F1053" s="88" t="s">
        <v>249</v>
      </c>
      <c r="G1053" s="150" t="s">
        <v>1645</v>
      </c>
      <c r="H1053" s="151">
        <f t="shared" ref="H1053:H1711" si="4"> SUM($E$2:$E1053)</f>
        <v>2106</v>
      </c>
      <c r="I1053" s="177"/>
      <c r="J1053" s="177"/>
      <c r="R1053" s="20"/>
      <c r="S1053" s="20"/>
      <c r="T1053" s="20"/>
      <c r="U1053" s="20"/>
      <c r="V1053" s="20"/>
      <c r="W1053" s="20"/>
      <c r="X1053" s="20"/>
      <c r="Y1053" s="20"/>
      <c r="Z1053" s="20"/>
    </row>
    <row r="1054" hidden="1">
      <c r="A1054" s="149">
        <v>45233.0</v>
      </c>
      <c r="B1054" s="88" t="s">
        <v>2127</v>
      </c>
      <c r="C1054" s="154" t="s">
        <v>73</v>
      </c>
      <c r="D1054" s="154" t="s">
        <v>127</v>
      </c>
      <c r="E1054" s="150">
        <v>96.61</v>
      </c>
      <c r="F1054" s="88" t="s">
        <v>249</v>
      </c>
      <c r="G1054" s="150" t="s">
        <v>1720</v>
      </c>
      <c r="H1054" s="151">
        <f t="shared" si="4"/>
        <v>2202.61</v>
      </c>
      <c r="I1054" s="177"/>
      <c r="J1054" s="177"/>
      <c r="R1054" s="20"/>
      <c r="S1054" s="20"/>
      <c r="T1054" s="20"/>
      <c r="U1054" s="20"/>
      <c r="V1054" s="20"/>
      <c r="W1054" s="20"/>
      <c r="X1054" s="20"/>
      <c r="Y1054" s="20"/>
      <c r="Z1054" s="20"/>
    </row>
    <row r="1055" hidden="1">
      <c r="A1055" s="149">
        <v>45236.0</v>
      </c>
      <c r="B1055" s="150" t="s">
        <v>15</v>
      </c>
      <c r="C1055" s="150" t="s">
        <v>16</v>
      </c>
      <c r="D1055" s="150" t="s">
        <v>443</v>
      </c>
      <c r="E1055" s="150">
        <v>-626.05</v>
      </c>
      <c r="F1055" s="88" t="s">
        <v>249</v>
      </c>
      <c r="G1055" s="150" t="s">
        <v>1645</v>
      </c>
      <c r="H1055" s="151">
        <f t="shared" si="4"/>
        <v>1576.56</v>
      </c>
      <c r="I1055" s="177"/>
      <c r="J1055" s="177"/>
      <c r="R1055" s="20"/>
      <c r="S1055" s="20"/>
      <c r="T1055" s="20"/>
      <c r="U1055" s="20"/>
      <c r="V1055" s="20"/>
      <c r="W1055" s="20"/>
      <c r="X1055" s="20"/>
      <c r="Y1055" s="20"/>
      <c r="Z1055" s="20"/>
    </row>
    <row r="1056" hidden="1">
      <c r="A1056" s="149">
        <v>45238.0</v>
      </c>
      <c r="B1056" s="150" t="s">
        <v>2126</v>
      </c>
      <c r="C1056" s="150" t="s">
        <v>1575</v>
      </c>
      <c r="D1056" s="150" t="s">
        <v>1576</v>
      </c>
      <c r="E1056" s="150">
        <v>1849.8</v>
      </c>
      <c r="F1056" s="88" t="s">
        <v>249</v>
      </c>
      <c r="G1056" s="150" t="s">
        <v>819</v>
      </c>
      <c r="H1056" s="151">
        <f t="shared" si="4"/>
        <v>3426.36</v>
      </c>
      <c r="I1056" s="177"/>
      <c r="J1056" s="177"/>
      <c r="K1056" s="20"/>
      <c r="L1056" s="20"/>
      <c r="M1056" s="20"/>
      <c r="N1056" s="20"/>
      <c r="O1056" s="20"/>
      <c r="P1056" s="20"/>
      <c r="Q1056" s="20"/>
      <c r="R1056" s="20"/>
      <c r="S1056" s="20"/>
      <c r="T1056" s="20"/>
      <c r="U1056" s="20"/>
      <c r="V1056" s="20"/>
      <c r="W1056" s="20"/>
      <c r="X1056" s="20"/>
      <c r="Y1056" s="20"/>
      <c r="Z1056" s="20"/>
    </row>
    <row r="1057" hidden="1">
      <c r="A1057" s="149">
        <v>45239.0</v>
      </c>
      <c r="B1057" s="150" t="s">
        <v>15</v>
      </c>
      <c r="C1057" s="150" t="s">
        <v>16</v>
      </c>
      <c r="D1057" s="150" t="s">
        <v>1667</v>
      </c>
      <c r="E1057" s="150">
        <v>-1694.5800000000002</v>
      </c>
      <c r="F1057" s="88" t="s">
        <v>249</v>
      </c>
      <c r="G1057" s="150" t="s">
        <v>1645</v>
      </c>
      <c r="H1057" s="151">
        <f t="shared" si="4"/>
        <v>1731.78</v>
      </c>
      <c r="I1057" s="177"/>
      <c r="J1057" s="177"/>
      <c r="K1057" s="20"/>
      <c r="L1057" s="20"/>
      <c r="M1057" s="20"/>
      <c r="N1057" s="20"/>
      <c r="O1057" s="20"/>
      <c r="P1057" s="20"/>
      <c r="Q1057" s="20"/>
      <c r="R1057" s="20"/>
      <c r="S1057" s="20"/>
      <c r="T1057" s="20"/>
      <c r="U1057" s="20"/>
      <c r="V1057" s="20"/>
      <c r="W1057" s="20"/>
      <c r="X1057" s="20"/>
      <c r="Y1057" s="20"/>
      <c r="Z1057" s="20"/>
    </row>
    <row r="1058" hidden="1">
      <c r="A1058" s="149">
        <v>45239.0</v>
      </c>
      <c r="B1058" s="150" t="s">
        <v>15</v>
      </c>
      <c r="C1058" s="150" t="s">
        <v>16</v>
      </c>
      <c r="D1058" s="150" t="s">
        <v>7</v>
      </c>
      <c r="E1058" s="150">
        <v>-1291.0800000000004</v>
      </c>
      <c r="F1058" s="88" t="s">
        <v>249</v>
      </c>
      <c r="G1058" s="150" t="s">
        <v>7</v>
      </c>
      <c r="H1058" s="151">
        <f t="shared" si="4"/>
        <v>440.7</v>
      </c>
      <c r="I1058" s="177"/>
      <c r="J1058" s="177"/>
      <c r="K1058" s="20"/>
      <c r="L1058" s="20"/>
      <c r="M1058" s="20"/>
      <c r="N1058" s="20"/>
      <c r="O1058" s="20"/>
      <c r="P1058" s="20"/>
      <c r="Q1058" s="20"/>
      <c r="R1058" s="20"/>
      <c r="S1058" s="20"/>
      <c r="T1058" s="20"/>
      <c r="U1058" s="20"/>
      <c r="V1058" s="20"/>
      <c r="W1058" s="20"/>
      <c r="X1058" s="20"/>
      <c r="Y1058" s="20"/>
      <c r="Z1058" s="20"/>
    </row>
    <row r="1059" hidden="1">
      <c r="A1059" s="149">
        <v>45239.0</v>
      </c>
      <c r="B1059" s="150" t="s">
        <v>2128</v>
      </c>
      <c r="C1059" s="150" t="s">
        <v>1638</v>
      </c>
      <c r="D1059" s="150" t="s">
        <v>7</v>
      </c>
      <c r="E1059" s="150">
        <v>5.0</v>
      </c>
      <c r="F1059" s="88" t="s">
        <v>249</v>
      </c>
      <c r="G1059" s="150" t="s">
        <v>7</v>
      </c>
      <c r="H1059" s="151">
        <f t="shared" si="4"/>
        <v>445.7</v>
      </c>
      <c r="I1059" s="177"/>
      <c r="J1059" s="177"/>
      <c r="K1059" s="20"/>
      <c r="L1059" s="20"/>
      <c r="M1059" s="20"/>
      <c r="N1059" s="20"/>
      <c r="O1059" s="20"/>
      <c r="P1059" s="20"/>
      <c r="Q1059" s="20"/>
      <c r="R1059" s="20"/>
      <c r="S1059" s="20"/>
      <c r="T1059" s="20"/>
      <c r="U1059" s="20"/>
      <c r="V1059" s="20"/>
      <c r="W1059" s="20"/>
      <c r="X1059" s="20"/>
      <c r="Y1059" s="20"/>
      <c r="Z1059" s="20"/>
    </row>
    <row r="1060" hidden="1">
      <c r="A1060" s="149">
        <v>45239.0</v>
      </c>
      <c r="B1060" s="150" t="s">
        <v>2129</v>
      </c>
      <c r="C1060" s="150" t="s">
        <v>73</v>
      </c>
      <c r="D1060" s="88" t="s">
        <v>243</v>
      </c>
      <c r="E1060" s="150">
        <v>19.0</v>
      </c>
      <c r="F1060" s="88" t="s">
        <v>249</v>
      </c>
      <c r="G1060" s="150" t="s">
        <v>1720</v>
      </c>
      <c r="H1060" s="151">
        <f t="shared" si="4"/>
        <v>464.7</v>
      </c>
      <c r="I1060" s="177"/>
      <c r="J1060" s="177"/>
      <c r="K1060" s="20"/>
      <c r="L1060" s="20"/>
      <c r="M1060" s="20"/>
      <c r="N1060" s="20"/>
      <c r="O1060" s="20"/>
      <c r="P1060" s="20"/>
      <c r="Q1060" s="20"/>
      <c r="R1060" s="20"/>
      <c r="S1060" s="20"/>
      <c r="T1060" s="20"/>
      <c r="U1060" s="20"/>
      <c r="V1060" s="20"/>
      <c r="W1060" s="20"/>
      <c r="X1060" s="20"/>
      <c r="Y1060" s="20"/>
      <c r="Z1060" s="20"/>
    </row>
    <row r="1061" hidden="1">
      <c r="A1061" s="149">
        <v>45241.0</v>
      </c>
      <c r="B1061" s="150" t="s">
        <v>2115</v>
      </c>
      <c r="C1061" s="150" t="s">
        <v>1638</v>
      </c>
      <c r="D1061" s="150" t="s">
        <v>2099</v>
      </c>
      <c r="E1061" s="88">
        <v>15.0</v>
      </c>
      <c r="F1061" s="88" t="s">
        <v>249</v>
      </c>
      <c r="G1061" s="150" t="s">
        <v>1720</v>
      </c>
      <c r="H1061" s="151">
        <f t="shared" si="4"/>
        <v>479.7</v>
      </c>
      <c r="I1061" s="177"/>
      <c r="J1061" s="177"/>
      <c r="K1061" s="20"/>
      <c r="L1061" s="20"/>
      <c r="M1061" s="20"/>
      <c r="N1061" s="20"/>
      <c r="O1061" s="20"/>
      <c r="P1061" s="20"/>
      <c r="Q1061" s="20"/>
      <c r="R1061" s="20"/>
      <c r="S1061" s="20"/>
      <c r="T1061" s="20"/>
      <c r="U1061" s="20"/>
      <c r="V1061" s="20"/>
      <c r="W1061" s="20"/>
      <c r="X1061" s="20"/>
      <c r="Y1061" s="20"/>
      <c r="Z1061" s="20"/>
    </row>
    <row r="1062" hidden="1">
      <c r="A1062" s="149">
        <v>45242.0</v>
      </c>
      <c r="B1062" s="150" t="s">
        <v>2024</v>
      </c>
      <c r="C1062" s="88" t="s">
        <v>73</v>
      </c>
      <c r="D1062" s="150" t="s">
        <v>26</v>
      </c>
      <c r="E1062" s="150">
        <v>850.0</v>
      </c>
      <c r="F1062" s="88" t="s">
        <v>249</v>
      </c>
      <c r="G1062" s="150" t="s">
        <v>1720</v>
      </c>
      <c r="H1062" s="151">
        <f t="shared" si="4"/>
        <v>1329.7</v>
      </c>
      <c r="I1062" s="177"/>
      <c r="J1062" s="177"/>
      <c r="K1062" s="20"/>
      <c r="L1062" s="20"/>
      <c r="M1062" s="20"/>
      <c r="N1062" s="20"/>
      <c r="O1062" s="20"/>
      <c r="P1062" s="20"/>
      <c r="Q1062" s="20"/>
      <c r="R1062" s="20"/>
      <c r="S1062" s="20"/>
      <c r="T1062" s="20"/>
      <c r="U1062" s="20"/>
      <c r="V1062" s="20"/>
      <c r="W1062" s="20"/>
      <c r="X1062" s="20"/>
      <c r="Y1062" s="20"/>
      <c r="Z1062" s="20"/>
    </row>
    <row r="1063" hidden="1">
      <c r="A1063" s="149">
        <v>45242.0</v>
      </c>
      <c r="B1063" s="150" t="s">
        <v>2115</v>
      </c>
      <c r="C1063" s="150" t="s">
        <v>1638</v>
      </c>
      <c r="D1063" s="150" t="s">
        <v>2099</v>
      </c>
      <c r="E1063" s="88">
        <v>15.0</v>
      </c>
      <c r="F1063" s="88" t="s">
        <v>249</v>
      </c>
      <c r="G1063" s="150" t="s">
        <v>1720</v>
      </c>
      <c r="H1063" s="151">
        <f t="shared" si="4"/>
        <v>1344.7</v>
      </c>
      <c r="I1063" s="177"/>
      <c r="J1063" s="177"/>
      <c r="K1063" s="20"/>
      <c r="L1063" s="20"/>
      <c r="M1063" s="20"/>
      <c r="N1063" s="20"/>
      <c r="O1063" s="20"/>
      <c r="P1063" s="20"/>
      <c r="Q1063" s="20"/>
      <c r="R1063" s="20"/>
      <c r="S1063" s="20"/>
      <c r="T1063" s="20"/>
      <c r="U1063" s="20"/>
      <c r="V1063" s="20"/>
      <c r="W1063" s="20"/>
      <c r="X1063" s="20"/>
      <c r="Y1063" s="20"/>
      <c r="Z1063" s="20"/>
    </row>
    <row r="1064" hidden="1">
      <c r="A1064" s="149">
        <v>45243.0</v>
      </c>
      <c r="B1064" s="166" t="s">
        <v>1836</v>
      </c>
      <c r="C1064" s="150" t="s">
        <v>1575</v>
      </c>
      <c r="D1064" s="88" t="s">
        <v>1576</v>
      </c>
      <c r="E1064" s="166">
        <v>200.0</v>
      </c>
      <c r="F1064" s="88" t="s">
        <v>249</v>
      </c>
      <c r="G1064" s="150" t="s">
        <v>819</v>
      </c>
      <c r="H1064" s="151">
        <f t="shared" si="4"/>
        <v>1544.7</v>
      </c>
      <c r="I1064" s="177"/>
      <c r="J1064" s="177"/>
      <c r="K1064" s="20"/>
      <c r="L1064" s="20"/>
      <c r="M1064" s="20"/>
      <c r="N1064" s="20"/>
      <c r="O1064" s="20"/>
      <c r="P1064" s="20"/>
      <c r="Q1064" s="20"/>
      <c r="R1064" s="20"/>
      <c r="S1064" s="20"/>
      <c r="T1064" s="20"/>
      <c r="U1064" s="20"/>
      <c r="V1064" s="20"/>
      <c r="W1064" s="20"/>
      <c r="X1064" s="20"/>
      <c r="Y1064" s="20"/>
      <c r="Z1064" s="20"/>
    </row>
    <row r="1065" hidden="1">
      <c r="A1065" s="149">
        <v>45243.0</v>
      </c>
      <c r="B1065" s="150" t="s">
        <v>2024</v>
      </c>
      <c r="C1065" s="88" t="s">
        <v>73</v>
      </c>
      <c r="D1065" s="150" t="s">
        <v>26</v>
      </c>
      <c r="E1065" s="150">
        <v>683.0</v>
      </c>
      <c r="F1065" s="88" t="s">
        <v>249</v>
      </c>
      <c r="G1065" s="150" t="s">
        <v>1720</v>
      </c>
      <c r="H1065" s="151">
        <f t="shared" si="4"/>
        <v>2227.7</v>
      </c>
      <c r="I1065" s="177"/>
      <c r="J1065" s="177"/>
      <c r="K1065" s="20"/>
      <c r="L1065" s="20"/>
      <c r="M1065" s="20"/>
      <c r="N1065" s="20"/>
      <c r="O1065" s="20"/>
      <c r="P1065" s="20"/>
      <c r="Q1065" s="20"/>
      <c r="R1065" s="20"/>
      <c r="S1065" s="20"/>
      <c r="T1065" s="20"/>
      <c r="U1065" s="20"/>
      <c r="V1065" s="20"/>
      <c r="W1065" s="20"/>
      <c r="X1065" s="20"/>
      <c r="Y1065" s="20"/>
      <c r="Z1065" s="20"/>
    </row>
    <row r="1066" hidden="1">
      <c r="A1066" s="149">
        <v>45243.0</v>
      </c>
      <c r="B1066" s="150" t="s">
        <v>2024</v>
      </c>
      <c r="C1066" s="88" t="s">
        <v>73</v>
      </c>
      <c r="D1066" s="150" t="s">
        <v>26</v>
      </c>
      <c r="E1066" s="150">
        <v>847.0</v>
      </c>
      <c r="F1066" s="88" t="s">
        <v>249</v>
      </c>
      <c r="G1066" s="150" t="s">
        <v>1720</v>
      </c>
      <c r="H1066" s="151">
        <f t="shared" si="4"/>
        <v>3074.7</v>
      </c>
      <c r="I1066" s="177"/>
      <c r="J1066" s="177"/>
      <c r="K1066" s="20"/>
      <c r="L1066" s="20"/>
      <c r="M1066" s="20"/>
      <c r="N1066" s="20"/>
      <c r="O1066" s="20"/>
      <c r="P1066" s="20"/>
      <c r="Q1066" s="20"/>
      <c r="R1066" s="20"/>
      <c r="S1066" s="20"/>
      <c r="T1066" s="20"/>
      <c r="U1066" s="20"/>
      <c r="V1066" s="20"/>
      <c r="W1066" s="20"/>
      <c r="X1066" s="20"/>
      <c r="Y1066" s="20"/>
      <c r="Z1066" s="20"/>
    </row>
    <row r="1067" hidden="1">
      <c r="A1067" s="149">
        <v>45243.0</v>
      </c>
      <c r="B1067" s="150" t="s">
        <v>15</v>
      </c>
      <c r="C1067" s="150" t="s">
        <v>16</v>
      </c>
      <c r="D1067" s="150" t="s">
        <v>819</v>
      </c>
      <c r="E1067" s="150">
        <v>-2587.22</v>
      </c>
      <c r="F1067" s="88" t="s">
        <v>249</v>
      </c>
      <c r="G1067" s="150" t="s">
        <v>819</v>
      </c>
      <c r="H1067" s="151">
        <f t="shared" si="4"/>
        <v>487.48</v>
      </c>
      <c r="I1067" s="177"/>
      <c r="J1067" s="177"/>
      <c r="K1067" s="20"/>
      <c r="L1067" s="20"/>
      <c r="M1067" s="20"/>
      <c r="N1067" s="20"/>
      <c r="O1067" s="20"/>
      <c r="P1067" s="20"/>
      <c r="Q1067" s="20"/>
      <c r="R1067" s="20"/>
      <c r="S1067" s="20"/>
      <c r="T1067" s="20"/>
      <c r="U1067" s="20"/>
      <c r="V1067" s="20"/>
      <c r="W1067" s="20"/>
      <c r="X1067" s="20"/>
      <c r="Y1067" s="20"/>
      <c r="Z1067" s="20"/>
    </row>
    <row r="1068" hidden="1">
      <c r="A1068" s="149">
        <v>45243.0</v>
      </c>
      <c r="B1068" s="166" t="s">
        <v>2130</v>
      </c>
      <c r="C1068" s="166" t="s">
        <v>73</v>
      </c>
      <c r="D1068" s="88" t="s">
        <v>243</v>
      </c>
      <c r="E1068" s="166">
        <v>-75.27</v>
      </c>
      <c r="F1068" s="88" t="s">
        <v>249</v>
      </c>
      <c r="G1068" s="150" t="s">
        <v>1720</v>
      </c>
      <c r="H1068" s="151">
        <f t="shared" si="4"/>
        <v>412.21</v>
      </c>
      <c r="I1068" s="177"/>
      <c r="J1068" s="177"/>
      <c r="K1068" s="20"/>
      <c r="L1068" s="20"/>
      <c r="M1068" s="20"/>
      <c r="N1068" s="20"/>
      <c r="O1068" s="20"/>
      <c r="P1068" s="20"/>
      <c r="Q1068" s="20"/>
      <c r="R1068" s="20"/>
      <c r="S1068" s="20"/>
      <c r="T1068" s="20"/>
      <c r="U1068" s="20"/>
      <c r="V1068" s="20"/>
      <c r="W1068" s="20"/>
      <c r="X1068" s="20"/>
      <c r="Y1068" s="20"/>
      <c r="Z1068" s="20"/>
    </row>
    <row r="1069" hidden="1">
      <c r="A1069" s="149">
        <v>45243.0</v>
      </c>
      <c r="B1069" s="150" t="s">
        <v>2131</v>
      </c>
      <c r="C1069" s="150" t="s">
        <v>73</v>
      </c>
      <c r="D1069" s="150" t="s">
        <v>243</v>
      </c>
      <c r="E1069" s="162">
        <v>-80.0</v>
      </c>
      <c r="F1069" s="88" t="s">
        <v>249</v>
      </c>
      <c r="G1069" s="150" t="s">
        <v>1720</v>
      </c>
      <c r="H1069" s="151">
        <f t="shared" si="4"/>
        <v>332.21</v>
      </c>
      <c r="I1069" s="177"/>
      <c r="J1069" s="177"/>
      <c r="K1069" s="20"/>
      <c r="L1069" s="20"/>
      <c r="M1069" s="20"/>
      <c r="N1069" s="20"/>
      <c r="O1069" s="20"/>
      <c r="P1069" s="20"/>
      <c r="Q1069" s="20"/>
      <c r="R1069" s="20"/>
      <c r="S1069" s="20"/>
      <c r="T1069" s="20"/>
      <c r="U1069" s="20"/>
      <c r="V1069" s="20"/>
      <c r="W1069" s="20"/>
      <c r="X1069" s="20"/>
      <c r="Y1069" s="20"/>
      <c r="Z1069" s="20"/>
    </row>
    <row r="1070" hidden="1">
      <c r="A1070" s="149">
        <v>45243.0</v>
      </c>
      <c r="B1070" s="150" t="s">
        <v>2132</v>
      </c>
      <c r="C1070" s="150" t="s">
        <v>73</v>
      </c>
      <c r="D1070" s="150" t="s">
        <v>243</v>
      </c>
      <c r="E1070" s="162">
        <v>-15.93</v>
      </c>
      <c r="F1070" s="88" t="s">
        <v>249</v>
      </c>
      <c r="G1070" s="150" t="s">
        <v>1720</v>
      </c>
      <c r="H1070" s="151">
        <f t="shared" si="4"/>
        <v>316.28</v>
      </c>
      <c r="I1070" s="177"/>
      <c r="J1070" s="177"/>
      <c r="K1070" s="20"/>
      <c r="L1070" s="20"/>
      <c r="M1070" s="20"/>
      <c r="N1070" s="20"/>
      <c r="O1070" s="20"/>
      <c r="P1070" s="20"/>
      <c r="Q1070" s="20"/>
      <c r="R1070" s="20"/>
      <c r="S1070" s="20"/>
      <c r="T1070" s="20"/>
      <c r="U1070" s="20"/>
      <c r="V1070" s="20"/>
      <c r="W1070" s="20"/>
      <c r="X1070" s="20"/>
      <c r="Y1070" s="20"/>
      <c r="Z1070" s="20"/>
    </row>
    <row r="1071" hidden="1">
      <c r="A1071" s="149">
        <v>45243.0</v>
      </c>
      <c r="B1071" s="150" t="s">
        <v>2133</v>
      </c>
      <c r="C1071" s="150" t="s">
        <v>73</v>
      </c>
      <c r="D1071" s="150" t="s">
        <v>243</v>
      </c>
      <c r="E1071" s="162">
        <v>-24.55</v>
      </c>
      <c r="F1071" s="88" t="s">
        <v>249</v>
      </c>
      <c r="G1071" s="150" t="s">
        <v>1720</v>
      </c>
      <c r="H1071" s="151">
        <f t="shared" si="4"/>
        <v>291.73</v>
      </c>
      <c r="I1071" s="177"/>
      <c r="J1071" s="177"/>
      <c r="K1071" s="20"/>
      <c r="L1071" s="20"/>
      <c r="M1071" s="20"/>
      <c r="N1071" s="20"/>
      <c r="O1071" s="20"/>
      <c r="P1071" s="20"/>
      <c r="Q1071" s="20"/>
      <c r="R1071" s="20"/>
      <c r="S1071" s="20"/>
      <c r="T1071" s="20"/>
      <c r="U1071" s="20"/>
      <c r="V1071" s="20"/>
      <c r="W1071" s="20"/>
      <c r="X1071" s="20"/>
      <c r="Y1071" s="20"/>
      <c r="Z1071" s="20"/>
    </row>
    <row r="1072" hidden="1">
      <c r="A1072" s="149">
        <v>45243.0</v>
      </c>
      <c r="B1072" s="150" t="s">
        <v>2134</v>
      </c>
      <c r="C1072" s="150" t="s">
        <v>73</v>
      </c>
      <c r="D1072" s="150" t="s">
        <v>243</v>
      </c>
      <c r="E1072" s="162">
        <v>-15.4</v>
      </c>
      <c r="F1072" s="88" t="s">
        <v>249</v>
      </c>
      <c r="G1072" s="150" t="s">
        <v>1720</v>
      </c>
      <c r="H1072" s="151">
        <f t="shared" si="4"/>
        <v>276.33</v>
      </c>
      <c r="I1072" s="177"/>
      <c r="J1072" s="177"/>
      <c r="K1072" s="20"/>
      <c r="L1072" s="20"/>
      <c r="M1072" s="20"/>
      <c r="N1072" s="20"/>
      <c r="O1072" s="20"/>
      <c r="P1072" s="20"/>
      <c r="Q1072" s="20"/>
      <c r="R1072" s="20"/>
      <c r="S1072" s="20"/>
      <c r="T1072" s="20"/>
      <c r="U1072" s="20"/>
      <c r="V1072" s="20"/>
      <c r="W1072" s="20"/>
      <c r="X1072" s="20"/>
      <c r="Y1072" s="20"/>
      <c r="Z1072" s="20"/>
    </row>
    <row r="1073" hidden="1">
      <c r="A1073" s="149">
        <v>45243.0</v>
      </c>
      <c r="B1073" s="150" t="s">
        <v>2135</v>
      </c>
      <c r="C1073" s="150" t="s">
        <v>73</v>
      </c>
      <c r="D1073" s="150" t="s">
        <v>243</v>
      </c>
      <c r="E1073" s="162">
        <v>-77.03</v>
      </c>
      <c r="F1073" s="88" t="s">
        <v>249</v>
      </c>
      <c r="G1073" s="150" t="s">
        <v>1720</v>
      </c>
      <c r="H1073" s="151">
        <f t="shared" si="4"/>
        <v>199.3</v>
      </c>
      <c r="I1073" s="177"/>
      <c r="J1073" s="177"/>
      <c r="K1073" s="20"/>
      <c r="L1073" s="20"/>
      <c r="M1073" s="20"/>
      <c r="N1073" s="20"/>
      <c r="O1073" s="20"/>
      <c r="P1073" s="20"/>
      <c r="Q1073" s="20"/>
      <c r="R1073" s="20"/>
      <c r="S1073" s="20"/>
      <c r="T1073" s="20"/>
      <c r="U1073" s="20"/>
      <c r="V1073" s="20"/>
      <c r="W1073" s="20"/>
      <c r="X1073" s="20"/>
      <c r="Y1073" s="20"/>
      <c r="Z1073" s="20"/>
    </row>
    <row r="1074" hidden="1">
      <c r="A1074" s="149">
        <v>45243.0</v>
      </c>
      <c r="B1074" s="150" t="s">
        <v>2136</v>
      </c>
      <c r="C1074" s="150" t="s">
        <v>73</v>
      </c>
      <c r="D1074" s="150" t="s">
        <v>243</v>
      </c>
      <c r="E1074" s="162">
        <v>-18.99</v>
      </c>
      <c r="F1074" s="88" t="s">
        <v>249</v>
      </c>
      <c r="G1074" s="150" t="s">
        <v>1720</v>
      </c>
      <c r="H1074" s="151">
        <f t="shared" si="4"/>
        <v>180.31</v>
      </c>
      <c r="I1074" s="177"/>
      <c r="J1074" s="177"/>
      <c r="K1074" s="20"/>
      <c r="L1074" s="20"/>
      <c r="M1074" s="20"/>
      <c r="N1074" s="20"/>
      <c r="O1074" s="20"/>
      <c r="P1074" s="20"/>
      <c r="Q1074" s="20"/>
      <c r="R1074" s="20"/>
      <c r="S1074" s="20"/>
      <c r="T1074" s="20"/>
      <c r="U1074" s="20"/>
      <c r="V1074" s="20"/>
      <c r="W1074" s="20"/>
      <c r="X1074" s="20"/>
      <c r="Y1074" s="20"/>
      <c r="Z1074" s="20"/>
    </row>
    <row r="1075" hidden="1">
      <c r="A1075" s="149">
        <v>45243.0</v>
      </c>
      <c r="B1075" s="150" t="s">
        <v>2137</v>
      </c>
      <c r="C1075" s="150" t="s">
        <v>73</v>
      </c>
      <c r="D1075" s="150" t="s">
        <v>243</v>
      </c>
      <c r="E1075" s="162">
        <v>-18.0</v>
      </c>
      <c r="F1075" s="88" t="s">
        <v>249</v>
      </c>
      <c r="G1075" s="150" t="s">
        <v>1720</v>
      </c>
      <c r="H1075" s="151">
        <f t="shared" si="4"/>
        <v>162.31</v>
      </c>
      <c r="I1075" s="177"/>
      <c r="J1075" s="177"/>
      <c r="K1075" s="20"/>
      <c r="L1075" s="20"/>
      <c r="M1075" s="20"/>
      <c r="N1075" s="20"/>
      <c r="O1075" s="20"/>
      <c r="P1075" s="20"/>
      <c r="Q1075" s="20"/>
      <c r="R1075" s="20"/>
      <c r="S1075" s="20"/>
      <c r="T1075" s="20"/>
      <c r="U1075" s="20"/>
      <c r="V1075" s="20"/>
      <c r="W1075" s="20"/>
      <c r="X1075" s="20"/>
      <c r="Y1075" s="20"/>
      <c r="Z1075" s="20"/>
    </row>
    <row r="1076" hidden="1">
      <c r="A1076" s="149">
        <v>45243.0</v>
      </c>
      <c r="B1076" s="150" t="s">
        <v>2115</v>
      </c>
      <c r="C1076" s="150" t="s">
        <v>1638</v>
      </c>
      <c r="D1076" s="150" t="s">
        <v>2099</v>
      </c>
      <c r="E1076" s="88">
        <v>10.0</v>
      </c>
      <c r="F1076" s="88" t="s">
        <v>249</v>
      </c>
      <c r="G1076" s="150" t="s">
        <v>1720</v>
      </c>
      <c r="H1076" s="151">
        <f t="shared" si="4"/>
        <v>172.31</v>
      </c>
      <c r="I1076" s="177"/>
      <c r="J1076" s="177"/>
      <c r="K1076" s="20"/>
      <c r="L1076" s="20"/>
      <c r="M1076" s="20"/>
      <c r="N1076" s="20"/>
      <c r="O1076" s="20"/>
      <c r="P1076" s="20"/>
      <c r="Q1076" s="20"/>
      <c r="R1076" s="20"/>
      <c r="S1076" s="20"/>
      <c r="T1076" s="20"/>
      <c r="U1076" s="20"/>
      <c r="V1076" s="20"/>
      <c r="W1076" s="20"/>
      <c r="X1076" s="20"/>
      <c r="Y1076" s="20"/>
      <c r="Z1076" s="20"/>
    </row>
    <row r="1077" hidden="1">
      <c r="A1077" s="149">
        <v>45244.0</v>
      </c>
      <c r="B1077" s="150" t="s">
        <v>2115</v>
      </c>
      <c r="C1077" s="150" t="s">
        <v>1638</v>
      </c>
      <c r="D1077" s="150" t="s">
        <v>2099</v>
      </c>
      <c r="E1077" s="88">
        <v>15.0</v>
      </c>
      <c r="F1077" s="88" t="s">
        <v>249</v>
      </c>
      <c r="G1077" s="150" t="s">
        <v>1720</v>
      </c>
      <c r="H1077" s="151">
        <f t="shared" si="4"/>
        <v>187.31</v>
      </c>
      <c r="I1077" s="177"/>
      <c r="J1077" s="177"/>
      <c r="K1077" s="20"/>
      <c r="L1077" s="20"/>
      <c r="M1077" s="20"/>
      <c r="N1077" s="20"/>
      <c r="O1077" s="20"/>
      <c r="P1077" s="20"/>
      <c r="Q1077" s="20"/>
      <c r="R1077" s="20"/>
      <c r="S1077" s="20"/>
      <c r="T1077" s="20"/>
      <c r="U1077" s="20"/>
      <c r="V1077" s="20"/>
      <c r="W1077" s="20"/>
      <c r="X1077" s="20"/>
      <c r="Y1077" s="20"/>
      <c r="Z1077" s="20"/>
    </row>
    <row r="1078" hidden="1">
      <c r="A1078" s="149">
        <v>45246.0</v>
      </c>
      <c r="B1078" s="150" t="s">
        <v>2138</v>
      </c>
      <c r="C1078" s="150" t="s">
        <v>1638</v>
      </c>
      <c r="D1078" s="150" t="s">
        <v>1720</v>
      </c>
      <c r="E1078" s="88">
        <v>0.17</v>
      </c>
      <c r="F1078" s="88" t="s">
        <v>249</v>
      </c>
      <c r="G1078" s="150" t="s">
        <v>1720</v>
      </c>
      <c r="H1078" s="151">
        <f t="shared" si="4"/>
        <v>187.48</v>
      </c>
      <c r="I1078" s="177"/>
      <c r="J1078" s="177"/>
      <c r="K1078" s="20"/>
      <c r="L1078" s="20"/>
      <c r="M1078" s="20"/>
      <c r="N1078" s="20"/>
      <c r="O1078" s="20"/>
      <c r="P1078" s="20"/>
      <c r="Q1078" s="20"/>
      <c r="R1078" s="20"/>
      <c r="S1078" s="20"/>
      <c r="T1078" s="20"/>
      <c r="U1078" s="20"/>
      <c r="V1078" s="20"/>
      <c r="W1078" s="20"/>
      <c r="X1078" s="20"/>
      <c r="Y1078" s="20"/>
      <c r="Z1078" s="20"/>
    </row>
    <row r="1079" hidden="1">
      <c r="A1079" s="149">
        <v>45246.0</v>
      </c>
      <c r="B1079" s="150" t="s">
        <v>2115</v>
      </c>
      <c r="C1079" s="150" t="s">
        <v>1638</v>
      </c>
      <c r="D1079" s="150" t="s">
        <v>2099</v>
      </c>
      <c r="E1079" s="88">
        <v>25.0</v>
      </c>
      <c r="F1079" s="88" t="s">
        <v>249</v>
      </c>
      <c r="G1079" s="150" t="s">
        <v>1720</v>
      </c>
      <c r="H1079" s="151">
        <f t="shared" si="4"/>
        <v>212.48</v>
      </c>
      <c r="I1079" s="177"/>
      <c r="J1079" s="177"/>
      <c r="K1079" s="20"/>
      <c r="L1079" s="20"/>
      <c r="M1079" s="20"/>
      <c r="N1079" s="20"/>
      <c r="O1079" s="20"/>
      <c r="P1079" s="20"/>
      <c r="Q1079" s="20"/>
      <c r="R1079" s="20"/>
      <c r="S1079" s="20"/>
      <c r="T1079" s="20"/>
      <c r="U1079" s="20"/>
      <c r="V1079" s="20"/>
      <c r="W1079" s="20"/>
      <c r="X1079" s="20"/>
      <c r="Y1079" s="20"/>
      <c r="Z1079" s="20"/>
    </row>
    <row r="1080" hidden="1">
      <c r="A1080" s="149">
        <v>45247.0</v>
      </c>
      <c r="B1080" s="150" t="s">
        <v>2139</v>
      </c>
      <c r="C1080" s="150" t="s">
        <v>73</v>
      </c>
      <c r="D1080" s="150" t="s">
        <v>243</v>
      </c>
      <c r="E1080" s="162">
        <v>-200.0</v>
      </c>
      <c r="F1080" s="88" t="s">
        <v>249</v>
      </c>
      <c r="G1080" s="150" t="s">
        <v>1720</v>
      </c>
      <c r="H1080" s="151">
        <f t="shared" si="4"/>
        <v>12.48</v>
      </c>
      <c r="I1080" s="177"/>
      <c r="J1080" s="177"/>
      <c r="K1080" s="20"/>
      <c r="L1080" s="20"/>
      <c r="M1080" s="20"/>
      <c r="N1080" s="20"/>
      <c r="O1080" s="20"/>
      <c r="P1080" s="20"/>
      <c r="Q1080" s="20"/>
      <c r="R1080" s="20"/>
      <c r="S1080" s="20"/>
      <c r="T1080" s="20"/>
      <c r="U1080" s="20"/>
      <c r="V1080" s="20"/>
      <c r="W1080" s="20"/>
      <c r="X1080" s="20"/>
      <c r="Y1080" s="20"/>
      <c r="Z1080" s="20"/>
    </row>
    <row r="1081" hidden="1">
      <c r="A1081" s="149">
        <v>45248.0</v>
      </c>
      <c r="B1081" s="150" t="s">
        <v>2140</v>
      </c>
      <c r="C1081" s="150" t="s">
        <v>1638</v>
      </c>
      <c r="D1081" s="150" t="s">
        <v>1714</v>
      </c>
      <c r="E1081" s="88">
        <v>8.4</v>
      </c>
      <c r="F1081" s="88" t="s">
        <v>249</v>
      </c>
      <c r="G1081" s="150" t="s">
        <v>1720</v>
      </c>
      <c r="H1081" s="151">
        <f t="shared" si="4"/>
        <v>20.88</v>
      </c>
      <c r="I1081" s="177"/>
      <c r="J1081" s="177"/>
      <c r="K1081" s="20"/>
      <c r="L1081" s="20"/>
      <c r="M1081" s="20"/>
      <c r="N1081" s="20"/>
      <c r="O1081" s="20"/>
      <c r="P1081" s="20"/>
      <c r="Q1081" s="20"/>
      <c r="R1081" s="20"/>
      <c r="S1081" s="20"/>
      <c r="T1081" s="20"/>
      <c r="U1081" s="20"/>
      <c r="V1081" s="20"/>
      <c r="W1081" s="20"/>
      <c r="X1081" s="20"/>
      <c r="Y1081" s="20"/>
      <c r="Z1081" s="20"/>
    </row>
    <row r="1082" hidden="1">
      <c r="A1082" s="149">
        <v>45250.0</v>
      </c>
      <c r="B1082" s="150" t="s">
        <v>2141</v>
      </c>
      <c r="C1082" s="150" t="s">
        <v>1575</v>
      </c>
      <c r="D1082" s="150" t="s">
        <v>1576</v>
      </c>
      <c r="E1082" s="150">
        <v>800.0</v>
      </c>
      <c r="F1082" s="88" t="s">
        <v>249</v>
      </c>
      <c r="G1082" s="150" t="s">
        <v>819</v>
      </c>
      <c r="H1082" s="151">
        <f t="shared" si="4"/>
        <v>820.88</v>
      </c>
      <c r="I1082" s="177"/>
      <c r="J1082" s="177"/>
      <c r="K1082" s="20"/>
      <c r="L1082" s="20"/>
      <c r="M1082" s="20"/>
      <c r="N1082" s="20"/>
      <c r="O1082" s="20"/>
      <c r="P1082" s="20"/>
      <c r="Q1082" s="20"/>
      <c r="R1082" s="20"/>
      <c r="S1082" s="20"/>
      <c r="T1082" s="20"/>
      <c r="U1082" s="20"/>
      <c r="V1082" s="20"/>
      <c r="W1082" s="20"/>
      <c r="X1082" s="20"/>
      <c r="Y1082" s="20"/>
      <c r="Z1082" s="20"/>
    </row>
    <row r="1083" hidden="1">
      <c r="A1083" s="149">
        <v>45250.0</v>
      </c>
      <c r="B1083" s="150" t="s">
        <v>2142</v>
      </c>
      <c r="C1083" s="150" t="s">
        <v>73</v>
      </c>
      <c r="D1083" s="150" t="s">
        <v>243</v>
      </c>
      <c r="E1083" s="162">
        <v>-24.17</v>
      </c>
      <c r="F1083" s="88" t="s">
        <v>249</v>
      </c>
      <c r="G1083" s="150" t="s">
        <v>1720</v>
      </c>
      <c r="H1083" s="151">
        <f t="shared" si="4"/>
        <v>796.71</v>
      </c>
      <c r="I1083" s="177"/>
      <c r="J1083" s="177"/>
      <c r="K1083" s="20"/>
      <c r="L1083" s="20"/>
      <c r="M1083" s="20"/>
      <c r="N1083" s="20"/>
      <c r="O1083" s="20"/>
      <c r="P1083" s="20"/>
      <c r="Q1083" s="20"/>
      <c r="R1083" s="20"/>
      <c r="S1083" s="20"/>
      <c r="T1083" s="20"/>
      <c r="U1083" s="20"/>
      <c r="V1083" s="20"/>
      <c r="W1083" s="20"/>
      <c r="X1083" s="20"/>
      <c r="Y1083" s="20"/>
      <c r="Z1083" s="20"/>
    </row>
    <row r="1084" hidden="1">
      <c r="A1084" s="149">
        <v>45250.0</v>
      </c>
      <c r="B1084" s="150" t="s">
        <v>2143</v>
      </c>
      <c r="C1084" s="150" t="s">
        <v>73</v>
      </c>
      <c r="D1084" s="150" t="s">
        <v>243</v>
      </c>
      <c r="E1084" s="162">
        <v>-23.53</v>
      </c>
      <c r="F1084" s="88" t="s">
        <v>249</v>
      </c>
      <c r="G1084" s="150" t="s">
        <v>1720</v>
      </c>
      <c r="H1084" s="151">
        <f t="shared" si="4"/>
        <v>773.18</v>
      </c>
      <c r="I1084" s="177"/>
      <c r="J1084" s="177"/>
      <c r="K1084" s="20"/>
      <c r="L1084" s="20"/>
      <c r="M1084" s="20"/>
      <c r="N1084" s="20"/>
      <c r="O1084" s="20"/>
      <c r="P1084" s="20"/>
      <c r="Q1084" s="20"/>
      <c r="R1084" s="20"/>
      <c r="S1084" s="20"/>
      <c r="T1084" s="20"/>
      <c r="U1084" s="20"/>
      <c r="V1084" s="20"/>
      <c r="W1084" s="20"/>
      <c r="X1084" s="20"/>
      <c r="Y1084" s="20"/>
      <c r="Z1084" s="20"/>
    </row>
    <row r="1085" hidden="1">
      <c r="A1085" s="149">
        <v>45250.0</v>
      </c>
      <c r="B1085" s="150" t="s">
        <v>2144</v>
      </c>
      <c r="C1085" s="150" t="s">
        <v>73</v>
      </c>
      <c r="D1085" s="150" t="s">
        <v>243</v>
      </c>
      <c r="E1085" s="162">
        <v>-16.5</v>
      </c>
      <c r="F1085" s="88" t="s">
        <v>249</v>
      </c>
      <c r="G1085" s="150" t="s">
        <v>1720</v>
      </c>
      <c r="H1085" s="151">
        <f t="shared" si="4"/>
        <v>756.68</v>
      </c>
      <c r="I1085" s="177"/>
      <c r="J1085" s="177"/>
      <c r="K1085" s="20"/>
      <c r="L1085" s="20"/>
      <c r="M1085" s="20"/>
      <c r="N1085" s="20"/>
      <c r="O1085" s="20"/>
      <c r="P1085" s="20"/>
      <c r="Q1085" s="20"/>
      <c r="R1085" s="20"/>
      <c r="S1085" s="20"/>
      <c r="T1085" s="20"/>
      <c r="U1085" s="20"/>
      <c r="V1085" s="20"/>
      <c r="W1085" s="20"/>
      <c r="X1085" s="20"/>
      <c r="Y1085" s="20"/>
      <c r="Z1085" s="20"/>
    </row>
    <row r="1086" hidden="1">
      <c r="A1086" s="149">
        <v>45250.0</v>
      </c>
      <c r="B1086" s="150" t="s">
        <v>2145</v>
      </c>
      <c r="C1086" s="150" t="s">
        <v>73</v>
      </c>
      <c r="D1086" s="150" t="s">
        <v>243</v>
      </c>
      <c r="E1086" s="162">
        <v>-25.0</v>
      </c>
      <c r="F1086" s="88" t="s">
        <v>249</v>
      </c>
      <c r="G1086" s="150" t="s">
        <v>1720</v>
      </c>
      <c r="H1086" s="151">
        <f t="shared" si="4"/>
        <v>731.68</v>
      </c>
      <c r="I1086" s="177"/>
      <c r="J1086" s="177"/>
      <c r="K1086" s="20"/>
      <c r="L1086" s="20"/>
      <c r="M1086" s="20"/>
      <c r="N1086" s="20"/>
      <c r="O1086" s="20"/>
      <c r="P1086" s="20"/>
      <c r="Q1086" s="20"/>
      <c r="R1086" s="20"/>
      <c r="S1086" s="20"/>
      <c r="T1086" s="20"/>
      <c r="U1086" s="20"/>
      <c r="V1086" s="20"/>
      <c r="W1086" s="20"/>
      <c r="X1086" s="20"/>
      <c r="Y1086" s="20"/>
      <c r="Z1086" s="20"/>
    </row>
    <row r="1087" hidden="1">
      <c r="A1087" s="149">
        <v>45250.0</v>
      </c>
      <c r="B1087" s="150" t="s">
        <v>2146</v>
      </c>
      <c r="C1087" s="150" t="s">
        <v>73</v>
      </c>
      <c r="D1087" s="150" t="s">
        <v>243</v>
      </c>
      <c r="E1087" s="162">
        <v>-8.0</v>
      </c>
      <c r="F1087" s="88" t="s">
        <v>249</v>
      </c>
      <c r="G1087" s="150" t="s">
        <v>1720</v>
      </c>
      <c r="H1087" s="151">
        <f t="shared" si="4"/>
        <v>723.68</v>
      </c>
      <c r="I1087" s="177"/>
      <c r="J1087" s="177"/>
      <c r="K1087" s="20"/>
      <c r="L1087" s="20"/>
      <c r="M1087" s="20"/>
      <c r="N1087" s="20"/>
      <c r="O1087" s="20"/>
      <c r="P1087" s="20"/>
      <c r="Q1087" s="20"/>
      <c r="R1087" s="20"/>
      <c r="S1087" s="20"/>
      <c r="T1087" s="20"/>
      <c r="U1087" s="20"/>
      <c r="V1087" s="20"/>
      <c r="W1087" s="20"/>
      <c r="X1087" s="20"/>
      <c r="Y1087" s="20"/>
      <c r="Z1087" s="20"/>
    </row>
    <row r="1088" hidden="1">
      <c r="A1088" s="149">
        <v>45256.0</v>
      </c>
      <c r="B1088" s="150" t="s">
        <v>1894</v>
      </c>
      <c r="C1088" s="150" t="s">
        <v>40</v>
      </c>
      <c r="D1088" s="150" t="s">
        <v>41</v>
      </c>
      <c r="E1088" s="150">
        <v>-99.72</v>
      </c>
      <c r="F1088" s="88" t="s">
        <v>249</v>
      </c>
      <c r="G1088" s="150" t="s">
        <v>1645</v>
      </c>
      <c r="H1088" s="151">
        <f t="shared" si="4"/>
        <v>623.96</v>
      </c>
      <c r="I1088" s="177"/>
      <c r="J1088" s="177"/>
      <c r="K1088" s="20"/>
      <c r="L1088" s="20"/>
      <c r="M1088" s="20"/>
      <c r="N1088" s="20"/>
      <c r="O1088" s="20"/>
      <c r="P1088" s="20"/>
      <c r="Q1088" s="20"/>
      <c r="R1088" s="20"/>
      <c r="S1088" s="20"/>
      <c r="T1088" s="20"/>
      <c r="U1088" s="20"/>
      <c r="V1088" s="20"/>
      <c r="W1088" s="20"/>
      <c r="X1088" s="20"/>
      <c r="Y1088" s="20"/>
      <c r="Z1088" s="20"/>
    </row>
    <row r="1089" hidden="1">
      <c r="A1089" s="149">
        <v>45258.0</v>
      </c>
      <c r="B1089" s="150" t="s">
        <v>364</v>
      </c>
      <c r="C1089" s="150" t="s">
        <v>40</v>
      </c>
      <c r="D1089" s="150" t="s">
        <v>41</v>
      </c>
      <c r="E1089" s="150">
        <v>-166.57</v>
      </c>
      <c r="F1089" s="88" t="s">
        <v>249</v>
      </c>
      <c r="G1089" s="150" t="s">
        <v>1720</v>
      </c>
      <c r="H1089" s="151">
        <f t="shared" si="4"/>
        <v>457.39</v>
      </c>
      <c r="I1089" s="177"/>
      <c r="J1089" s="177"/>
      <c r="K1089" s="20"/>
      <c r="L1089" s="20"/>
      <c r="M1089" s="20"/>
      <c r="N1089" s="20"/>
      <c r="O1089" s="20"/>
      <c r="P1089" s="20"/>
      <c r="Q1089" s="20"/>
      <c r="R1089" s="20"/>
      <c r="S1089" s="20"/>
      <c r="T1089" s="20"/>
      <c r="U1089" s="20"/>
      <c r="V1089" s="20"/>
      <c r="W1089" s="20"/>
      <c r="X1089" s="20"/>
      <c r="Y1089" s="20"/>
      <c r="Z1089" s="20"/>
    </row>
    <row r="1090" hidden="1">
      <c r="A1090" s="149">
        <v>45258.0</v>
      </c>
      <c r="B1090" s="150" t="s">
        <v>1994</v>
      </c>
      <c r="C1090" s="150" t="s">
        <v>1638</v>
      </c>
      <c r="D1090" s="150" t="s">
        <v>1720</v>
      </c>
      <c r="E1090" s="88">
        <v>1.66</v>
      </c>
      <c r="F1090" s="88" t="s">
        <v>249</v>
      </c>
      <c r="G1090" s="150" t="s">
        <v>1720</v>
      </c>
      <c r="H1090" s="151">
        <f t="shared" si="4"/>
        <v>459.05</v>
      </c>
      <c r="I1090" s="177"/>
      <c r="J1090" s="177"/>
      <c r="K1090" s="20"/>
      <c r="L1090" s="20"/>
      <c r="M1090" s="20"/>
      <c r="N1090" s="20"/>
      <c r="O1090" s="20"/>
      <c r="P1090" s="20"/>
      <c r="Q1090" s="20"/>
      <c r="R1090" s="20"/>
      <c r="S1090" s="20"/>
      <c r="T1090" s="20"/>
      <c r="U1090" s="20"/>
      <c r="V1090" s="20"/>
      <c r="W1090" s="20"/>
      <c r="X1090" s="20"/>
      <c r="Y1090" s="20"/>
      <c r="Z1090" s="20"/>
    </row>
    <row r="1091" hidden="1">
      <c r="A1091" s="149">
        <v>45258.0</v>
      </c>
      <c r="B1091" s="88" t="s">
        <v>2147</v>
      </c>
      <c r="C1091" s="154" t="s">
        <v>73</v>
      </c>
      <c r="D1091" s="154" t="s">
        <v>127</v>
      </c>
      <c r="E1091" s="150">
        <v>96.61</v>
      </c>
      <c r="F1091" s="88" t="s">
        <v>249</v>
      </c>
      <c r="G1091" s="150" t="s">
        <v>1720</v>
      </c>
      <c r="H1091" s="151">
        <f t="shared" si="4"/>
        <v>555.66</v>
      </c>
      <c r="I1091" s="177"/>
      <c r="J1091" s="177"/>
      <c r="K1091" s="20"/>
      <c r="L1091" s="20"/>
      <c r="M1091" s="20"/>
      <c r="N1091" s="20"/>
      <c r="O1091" s="20"/>
      <c r="P1091" s="20"/>
      <c r="Q1091" s="20"/>
      <c r="R1091" s="20"/>
      <c r="S1091" s="20"/>
      <c r="T1091" s="20"/>
      <c r="U1091" s="20"/>
      <c r="V1091" s="20"/>
      <c r="W1091" s="20"/>
      <c r="X1091" s="20"/>
      <c r="Y1091" s="20"/>
      <c r="Z1091" s="20"/>
    </row>
    <row r="1092" hidden="1">
      <c r="A1092" s="149">
        <v>45259.0</v>
      </c>
      <c r="B1092" s="150" t="s">
        <v>2148</v>
      </c>
      <c r="C1092" s="88" t="s">
        <v>73</v>
      </c>
      <c r="D1092" s="150" t="s">
        <v>26</v>
      </c>
      <c r="E1092" s="150">
        <v>1600.0</v>
      </c>
      <c r="F1092" s="88" t="s">
        <v>249</v>
      </c>
      <c r="G1092" s="150" t="s">
        <v>1720</v>
      </c>
      <c r="H1092" s="151">
        <f t="shared" si="4"/>
        <v>2155.66</v>
      </c>
      <c r="I1092" s="177"/>
      <c r="J1092" s="177"/>
      <c r="K1092" s="20"/>
      <c r="L1092" s="20"/>
      <c r="M1092" s="20"/>
      <c r="N1092" s="20"/>
      <c r="O1092" s="20"/>
      <c r="P1092" s="20"/>
      <c r="Q1092" s="20"/>
      <c r="R1092" s="20"/>
      <c r="S1092" s="20"/>
      <c r="T1092" s="20"/>
      <c r="U1092" s="20"/>
      <c r="V1092" s="20"/>
      <c r="W1092" s="20"/>
      <c r="X1092" s="20"/>
      <c r="Y1092" s="20"/>
      <c r="Z1092" s="20"/>
    </row>
    <row r="1093" hidden="1">
      <c r="A1093" s="149">
        <v>45291.0</v>
      </c>
      <c r="B1093" s="150" t="s">
        <v>1637</v>
      </c>
      <c r="C1093" s="150" t="s">
        <v>1625</v>
      </c>
      <c r="D1093" s="150" t="s">
        <v>1720</v>
      </c>
      <c r="E1093" s="150">
        <v>31.52</v>
      </c>
      <c r="F1093" s="88" t="s">
        <v>262</v>
      </c>
      <c r="G1093" s="150" t="s">
        <v>1720</v>
      </c>
      <c r="H1093" s="151">
        <f t="shared" si="4"/>
        <v>2187.18</v>
      </c>
      <c r="I1093" s="177"/>
      <c r="J1093" s="177"/>
      <c r="R1093" s="20"/>
      <c r="S1093" s="20"/>
      <c r="T1093" s="20"/>
      <c r="U1093" s="20"/>
      <c r="V1093" s="20"/>
      <c r="W1093" s="20"/>
      <c r="X1093" s="20"/>
      <c r="Y1093" s="20"/>
      <c r="Z1093" s="20"/>
    </row>
    <row r="1094" hidden="1">
      <c r="A1094" s="149">
        <v>45260.0</v>
      </c>
      <c r="B1094" s="150" t="s">
        <v>1897</v>
      </c>
      <c r="C1094" s="150" t="s">
        <v>1575</v>
      </c>
      <c r="D1094" s="150" t="s">
        <v>2027</v>
      </c>
      <c r="E1094" s="150">
        <v>1012.5</v>
      </c>
      <c r="F1094" s="88" t="s">
        <v>262</v>
      </c>
      <c r="G1094" s="150" t="s">
        <v>1645</v>
      </c>
      <c r="H1094" s="151">
        <f t="shared" si="4"/>
        <v>3199.68</v>
      </c>
      <c r="I1094" s="177"/>
      <c r="J1094" s="177"/>
      <c r="R1094" s="20"/>
      <c r="S1094" s="20"/>
      <c r="T1094" s="20"/>
      <c r="U1094" s="20"/>
      <c r="V1094" s="20"/>
      <c r="W1094" s="20"/>
      <c r="X1094" s="20"/>
      <c r="Y1094" s="20"/>
      <c r="Z1094" s="20"/>
    </row>
    <row r="1095" hidden="1">
      <c r="A1095" s="149">
        <v>45261.0</v>
      </c>
      <c r="B1095" s="150" t="s">
        <v>2149</v>
      </c>
      <c r="C1095" s="150" t="s">
        <v>1575</v>
      </c>
      <c r="D1095" s="150" t="s">
        <v>1576</v>
      </c>
      <c r="E1095" s="150">
        <v>1962.21</v>
      </c>
      <c r="F1095" s="88" t="s">
        <v>262</v>
      </c>
      <c r="G1095" s="150" t="s">
        <v>819</v>
      </c>
      <c r="H1095" s="151">
        <f t="shared" si="4"/>
        <v>5161.89</v>
      </c>
      <c r="I1095" s="177"/>
      <c r="J1095" s="177"/>
      <c r="R1095" s="20"/>
      <c r="S1095" s="20"/>
      <c r="T1095" s="20"/>
      <c r="U1095" s="20"/>
      <c r="V1095" s="20"/>
      <c r="W1095" s="20"/>
      <c r="X1095" s="20"/>
      <c r="Y1095" s="20"/>
      <c r="Z1095" s="20"/>
    </row>
    <row r="1096" hidden="1">
      <c r="A1096" s="149">
        <v>45262.0</v>
      </c>
      <c r="B1096" s="150" t="s">
        <v>2150</v>
      </c>
      <c r="C1096" s="156" t="s">
        <v>304</v>
      </c>
      <c r="D1096" s="150" t="s">
        <v>443</v>
      </c>
      <c r="E1096" s="150">
        <v>25.0</v>
      </c>
      <c r="F1096" s="88" t="s">
        <v>262</v>
      </c>
      <c r="G1096" s="150" t="s">
        <v>1720</v>
      </c>
      <c r="H1096" s="151">
        <f t="shared" si="4"/>
        <v>5186.89</v>
      </c>
      <c r="I1096" s="177"/>
      <c r="J1096" s="177"/>
      <c r="R1096" s="20"/>
      <c r="S1096" s="20"/>
      <c r="T1096" s="20"/>
      <c r="U1096" s="20"/>
      <c r="V1096" s="20"/>
      <c r="W1096" s="20"/>
      <c r="X1096" s="20"/>
      <c r="Y1096" s="20"/>
      <c r="Z1096" s="20"/>
    </row>
    <row r="1097" hidden="1">
      <c r="A1097" s="149">
        <v>45263.0</v>
      </c>
      <c r="B1097" s="150" t="s">
        <v>1959</v>
      </c>
      <c r="C1097" s="150" t="s">
        <v>462</v>
      </c>
      <c r="D1097" s="150" t="s">
        <v>28</v>
      </c>
      <c r="E1097" s="150">
        <v>-3.0</v>
      </c>
      <c r="F1097" s="88" t="s">
        <v>262</v>
      </c>
      <c r="G1097" s="150" t="s">
        <v>1720</v>
      </c>
      <c r="H1097" s="151">
        <f t="shared" si="4"/>
        <v>5183.89</v>
      </c>
      <c r="I1097" s="177"/>
      <c r="J1097" s="177"/>
      <c r="R1097" s="20"/>
      <c r="S1097" s="20"/>
      <c r="T1097" s="20"/>
      <c r="U1097" s="20"/>
      <c r="V1097" s="20"/>
      <c r="W1097" s="20"/>
      <c r="X1097" s="20"/>
      <c r="Y1097" s="20"/>
      <c r="Z1097" s="20"/>
    </row>
    <row r="1098" hidden="1">
      <c r="A1098" s="149">
        <v>45264.0</v>
      </c>
      <c r="B1098" s="150" t="s">
        <v>2151</v>
      </c>
      <c r="C1098" s="150" t="s">
        <v>50</v>
      </c>
      <c r="D1098" s="150" t="s">
        <v>243</v>
      </c>
      <c r="E1098" s="150">
        <v>-30.0</v>
      </c>
      <c r="F1098" s="88" t="s">
        <v>262</v>
      </c>
      <c r="G1098" s="150" t="s">
        <v>1720</v>
      </c>
      <c r="H1098" s="151">
        <f t="shared" si="4"/>
        <v>5153.89</v>
      </c>
      <c r="I1098" s="177"/>
      <c r="J1098" s="177"/>
      <c r="R1098" s="20"/>
      <c r="S1098" s="20"/>
      <c r="T1098" s="20"/>
      <c r="U1098" s="20"/>
      <c r="V1098" s="20"/>
      <c r="W1098" s="20"/>
      <c r="X1098" s="20"/>
      <c r="Y1098" s="20"/>
      <c r="Z1098" s="20"/>
    </row>
    <row r="1099" hidden="1">
      <c r="A1099" s="149">
        <v>45265.0</v>
      </c>
      <c r="B1099" s="150" t="s">
        <v>15</v>
      </c>
      <c r="C1099" s="150" t="s">
        <v>16</v>
      </c>
      <c r="D1099" s="150" t="s">
        <v>443</v>
      </c>
      <c r="E1099" s="150">
        <v>-672.5</v>
      </c>
      <c r="F1099" s="88" t="s">
        <v>262</v>
      </c>
      <c r="G1099" s="150" t="s">
        <v>1645</v>
      </c>
      <c r="H1099" s="151">
        <f t="shared" si="4"/>
        <v>4481.39</v>
      </c>
      <c r="I1099" s="177"/>
      <c r="J1099" s="177"/>
      <c r="R1099" s="20"/>
      <c r="S1099" s="20"/>
      <c r="T1099" s="20"/>
      <c r="U1099" s="20"/>
      <c r="V1099" s="20"/>
      <c r="W1099" s="20"/>
      <c r="X1099" s="20"/>
      <c r="Y1099" s="20"/>
      <c r="Z1099" s="20"/>
    </row>
    <row r="1100" hidden="1">
      <c r="A1100" s="149">
        <v>45265.0</v>
      </c>
      <c r="B1100" s="150" t="s">
        <v>2152</v>
      </c>
      <c r="C1100" s="150" t="s">
        <v>1638</v>
      </c>
      <c r="D1100" s="150" t="s">
        <v>1720</v>
      </c>
      <c r="E1100" s="150">
        <v>5.0</v>
      </c>
      <c r="F1100" s="88" t="s">
        <v>262</v>
      </c>
      <c r="G1100" s="150" t="s">
        <v>1720</v>
      </c>
      <c r="H1100" s="151">
        <f t="shared" si="4"/>
        <v>4486.39</v>
      </c>
      <c r="I1100" s="177"/>
      <c r="J1100" s="177"/>
      <c r="R1100" s="20"/>
      <c r="S1100" s="20"/>
      <c r="T1100" s="20"/>
      <c r="U1100" s="20"/>
      <c r="V1100" s="20"/>
      <c r="W1100" s="20"/>
      <c r="X1100" s="20"/>
      <c r="Y1100" s="20"/>
      <c r="Z1100" s="20"/>
    </row>
    <row r="1101" hidden="1">
      <c r="A1101" s="149">
        <v>45266.0</v>
      </c>
      <c r="B1101" s="150" t="s">
        <v>1959</v>
      </c>
      <c r="C1101" s="150" t="s">
        <v>462</v>
      </c>
      <c r="D1101" s="150" t="s">
        <v>28</v>
      </c>
      <c r="E1101" s="150">
        <v>-3.0</v>
      </c>
      <c r="F1101" s="88" t="s">
        <v>262</v>
      </c>
      <c r="G1101" s="150" t="s">
        <v>1720</v>
      </c>
      <c r="H1101" s="151">
        <f t="shared" si="4"/>
        <v>4483.39</v>
      </c>
      <c r="I1101" s="177"/>
      <c r="J1101" s="177"/>
      <c r="R1101" s="20"/>
      <c r="S1101" s="20"/>
      <c r="T1101" s="20"/>
      <c r="U1101" s="20"/>
      <c r="V1101" s="20"/>
      <c r="W1101" s="20"/>
      <c r="X1101" s="20"/>
      <c r="Y1101" s="20"/>
      <c r="Z1101" s="20"/>
    </row>
    <row r="1102" hidden="1">
      <c r="A1102" s="149">
        <v>45267.0</v>
      </c>
      <c r="B1102" s="150" t="s">
        <v>1897</v>
      </c>
      <c r="C1102" s="150" t="s">
        <v>1575</v>
      </c>
      <c r="D1102" s="150" t="s">
        <v>1576</v>
      </c>
      <c r="E1102" s="150">
        <v>1800.2</v>
      </c>
      <c r="F1102" s="88" t="s">
        <v>262</v>
      </c>
      <c r="G1102" s="150" t="s">
        <v>819</v>
      </c>
      <c r="H1102" s="151">
        <f t="shared" si="4"/>
        <v>6283.59</v>
      </c>
      <c r="I1102" s="177"/>
      <c r="J1102" s="177"/>
      <c r="R1102" s="20"/>
      <c r="S1102" s="20"/>
      <c r="T1102" s="20"/>
      <c r="U1102" s="20"/>
      <c r="V1102" s="20"/>
      <c r="W1102" s="20"/>
      <c r="X1102" s="20"/>
      <c r="Y1102" s="20"/>
      <c r="Z1102" s="20"/>
    </row>
    <row r="1103" hidden="1">
      <c r="A1103" s="149">
        <v>45268.0</v>
      </c>
      <c r="B1103" s="150" t="s">
        <v>2024</v>
      </c>
      <c r="C1103" s="150" t="s">
        <v>73</v>
      </c>
      <c r="D1103" s="150" t="s">
        <v>26</v>
      </c>
      <c r="E1103" s="150">
        <v>850.0</v>
      </c>
      <c r="F1103" s="88" t="s">
        <v>262</v>
      </c>
      <c r="G1103" s="150" t="s">
        <v>1720</v>
      </c>
      <c r="H1103" s="151">
        <f t="shared" si="4"/>
        <v>7133.59</v>
      </c>
      <c r="I1103" s="177"/>
      <c r="J1103" s="177"/>
      <c r="K1103" s="20"/>
      <c r="L1103" s="20"/>
      <c r="M1103" s="20"/>
      <c r="N1103" s="20"/>
      <c r="O1103" s="20"/>
      <c r="P1103" s="20"/>
      <c r="Q1103" s="20"/>
      <c r="R1103" s="20"/>
      <c r="S1103" s="20"/>
      <c r="T1103" s="20"/>
      <c r="U1103" s="20"/>
      <c r="V1103" s="20"/>
      <c r="W1103" s="20"/>
      <c r="X1103" s="20"/>
      <c r="Y1103" s="20"/>
      <c r="Z1103" s="20"/>
    </row>
    <row r="1104" hidden="1">
      <c r="A1104" s="149">
        <v>45269.0</v>
      </c>
      <c r="B1104" s="150" t="s">
        <v>15</v>
      </c>
      <c r="C1104" s="150" t="s">
        <v>16</v>
      </c>
      <c r="D1104" s="150" t="s">
        <v>1667</v>
      </c>
      <c r="E1104" s="150">
        <v>-1395.5800000000002</v>
      </c>
      <c r="F1104" s="88" t="s">
        <v>262</v>
      </c>
      <c r="G1104" s="150" t="s">
        <v>1645</v>
      </c>
      <c r="H1104" s="151">
        <f t="shared" si="4"/>
        <v>5738.01</v>
      </c>
      <c r="I1104" s="177"/>
      <c r="J1104" s="177"/>
      <c r="K1104" s="19"/>
      <c r="L1104" s="20"/>
      <c r="M1104" s="20"/>
      <c r="N1104" s="20"/>
      <c r="O1104" s="20"/>
      <c r="P1104" s="20"/>
      <c r="Q1104" s="20"/>
      <c r="R1104" s="20"/>
      <c r="S1104" s="20"/>
      <c r="T1104" s="20"/>
      <c r="U1104" s="20"/>
      <c r="V1104" s="20"/>
      <c r="W1104" s="20"/>
      <c r="X1104" s="20"/>
      <c r="Y1104" s="20"/>
      <c r="Z1104" s="20"/>
    </row>
    <row r="1105" hidden="1">
      <c r="A1105" s="149">
        <v>45269.0</v>
      </c>
      <c r="B1105" s="150" t="s">
        <v>15</v>
      </c>
      <c r="C1105" s="150" t="s">
        <v>16</v>
      </c>
      <c r="D1105" s="150" t="s">
        <v>7</v>
      </c>
      <c r="E1105" s="150">
        <v>-1364.56</v>
      </c>
      <c r="F1105" s="88" t="s">
        <v>262</v>
      </c>
      <c r="G1105" s="150" t="s">
        <v>7</v>
      </c>
      <c r="H1105" s="151">
        <f t="shared" si="4"/>
        <v>4373.45</v>
      </c>
      <c r="I1105" s="177"/>
      <c r="J1105" s="177"/>
      <c r="K1105" s="19"/>
      <c r="L1105" s="20"/>
      <c r="M1105" s="20"/>
      <c r="N1105" s="20"/>
      <c r="O1105" s="20"/>
      <c r="P1105" s="20"/>
      <c r="Q1105" s="20"/>
      <c r="R1105" s="20"/>
      <c r="S1105" s="20"/>
      <c r="T1105" s="20"/>
      <c r="U1105" s="20"/>
      <c r="V1105" s="20"/>
      <c r="W1105" s="20"/>
      <c r="X1105" s="20"/>
      <c r="Y1105" s="20"/>
      <c r="Z1105" s="20"/>
    </row>
    <row r="1106" hidden="1">
      <c r="A1106" s="149">
        <v>45269.0</v>
      </c>
      <c r="B1106" s="150" t="s">
        <v>2152</v>
      </c>
      <c r="C1106" s="150" t="s">
        <v>1638</v>
      </c>
      <c r="D1106" s="150" t="s">
        <v>1720</v>
      </c>
      <c r="E1106" s="150">
        <v>5.0</v>
      </c>
      <c r="F1106" s="88" t="s">
        <v>262</v>
      </c>
      <c r="G1106" s="150" t="s">
        <v>1720</v>
      </c>
      <c r="H1106" s="151">
        <f t="shared" si="4"/>
        <v>4378.45</v>
      </c>
      <c r="I1106" s="177"/>
      <c r="J1106" s="177"/>
      <c r="K1106" s="19"/>
      <c r="L1106" s="20"/>
      <c r="M1106" s="20"/>
      <c r="N1106" s="20"/>
      <c r="O1106" s="20"/>
      <c r="P1106" s="20"/>
      <c r="Q1106" s="20"/>
      <c r="R1106" s="20"/>
      <c r="S1106" s="20"/>
      <c r="T1106" s="20"/>
      <c r="U1106" s="20"/>
      <c r="V1106" s="20"/>
      <c r="W1106" s="20"/>
      <c r="X1106" s="20"/>
      <c r="Y1106" s="20"/>
      <c r="Z1106" s="20"/>
    </row>
    <row r="1107" hidden="1">
      <c r="A1107" s="149">
        <v>45270.0</v>
      </c>
      <c r="B1107" s="166" t="s">
        <v>2153</v>
      </c>
      <c r="C1107" s="166" t="s">
        <v>73</v>
      </c>
      <c r="D1107" s="88" t="s">
        <v>243</v>
      </c>
      <c r="E1107" s="166">
        <v>-20.0</v>
      </c>
      <c r="F1107" s="88" t="s">
        <v>262</v>
      </c>
      <c r="G1107" s="150" t="s">
        <v>1720</v>
      </c>
      <c r="H1107" s="151">
        <f t="shared" si="4"/>
        <v>4358.45</v>
      </c>
      <c r="I1107" s="177"/>
      <c r="J1107" s="177"/>
      <c r="K1107" s="20"/>
      <c r="L1107" s="20"/>
      <c r="M1107" s="20"/>
      <c r="N1107" s="20"/>
      <c r="O1107" s="20"/>
      <c r="P1107" s="20"/>
      <c r="Q1107" s="20"/>
      <c r="R1107" s="20"/>
      <c r="S1107" s="20"/>
      <c r="T1107" s="20"/>
      <c r="U1107" s="20"/>
      <c r="V1107" s="20"/>
      <c r="W1107" s="20"/>
      <c r="X1107" s="20"/>
      <c r="Y1107" s="20"/>
      <c r="Z1107" s="20"/>
    </row>
    <row r="1108" hidden="1">
      <c r="A1108" s="149">
        <v>45270.0</v>
      </c>
      <c r="B1108" s="150" t="s">
        <v>2154</v>
      </c>
      <c r="C1108" s="150" t="s">
        <v>73</v>
      </c>
      <c r="D1108" s="150" t="s">
        <v>243</v>
      </c>
      <c r="E1108" s="162">
        <v>-105.0</v>
      </c>
      <c r="F1108" s="88" t="s">
        <v>262</v>
      </c>
      <c r="G1108" s="150" t="s">
        <v>1720</v>
      </c>
      <c r="H1108" s="151">
        <f t="shared" si="4"/>
        <v>4253.45</v>
      </c>
      <c r="I1108" s="177"/>
      <c r="J1108" s="177"/>
      <c r="K1108" s="20"/>
      <c r="L1108" s="20"/>
      <c r="M1108" s="20"/>
      <c r="N1108" s="20"/>
      <c r="O1108" s="20"/>
      <c r="P1108" s="20"/>
      <c r="Q1108" s="20"/>
      <c r="R1108" s="20"/>
      <c r="S1108" s="20"/>
      <c r="T1108" s="20"/>
      <c r="U1108" s="20"/>
      <c r="V1108" s="20"/>
      <c r="W1108" s="20"/>
      <c r="X1108" s="20"/>
      <c r="Y1108" s="20"/>
      <c r="Z1108" s="20"/>
    </row>
    <row r="1109" hidden="1">
      <c r="A1109" s="149">
        <v>45270.0</v>
      </c>
      <c r="B1109" s="150" t="s">
        <v>2155</v>
      </c>
      <c r="C1109" s="150" t="s">
        <v>73</v>
      </c>
      <c r="D1109" s="150" t="s">
        <v>243</v>
      </c>
      <c r="E1109" s="162">
        <v>-8.46</v>
      </c>
      <c r="F1109" s="88" t="s">
        <v>262</v>
      </c>
      <c r="G1109" s="150" t="s">
        <v>1720</v>
      </c>
      <c r="H1109" s="151">
        <f t="shared" si="4"/>
        <v>4244.99</v>
      </c>
      <c r="I1109" s="177"/>
      <c r="J1109" s="177"/>
      <c r="K1109" s="20"/>
      <c r="L1109" s="20"/>
      <c r="M1109" s="20"/>
      <c r="N1109" s="20"/>
      <c r="O1109" s="20"/>
      <c r="P1109" s="20"/>
      <c r="Q1109" s="20"/>
      <c r="R1109" s="20"/>
      <c r="S1109" s="20"/>
      <c r="T1109" s="20"/>
      <c r="U1109" s="20"/>
      <c r="V1109" s="20"/>
      <c r="W1109" s="20"/>
      <c r="X1109" s="20"/>
      <c r="Y1109" s="20"/>
      <c r="Z1109" s="20"/>
    </row>
    <row r="1110" hidden="1">
      <c r="A1110" s="149">
        <v>45270.0</v>
      </c>
      <c r="B1110" s="150" t="s">
        <v>2156</v>
      </c>
      <c r="C1110" s="150" t="s">
        <v>73</v>
      </c>
      <c r="D1110" s="150" t="s">
        <v>243</v>
      </c>
      <c r="E1110" s="162">
        <v>-7.0</v>
      </c>
      <c r="F1110" s="88" t="s">
        <v>262</v>
      </c>
      <c r="G1110" s="150" t="s">
        <v>1720</v>
      </c>
      <c r="H1110" s="151">
        <f t="shared" si="4"/>
        <v>4237.99</v>
      </c>
      <c r="I1110" s="177"/>
      <c r="J1110" s="177"/>
      <c r="K1110" s="20"/>
      <c r="L1110" s="20"/>
      <c r="M1110" s="20"/>
      <c r="N1110" s="20"/>
      <c r="O1110" s="20"/>
      <c r="P1110" s="20"/>
      <c r="Q1110" s="20"/>
      <c r="R1110" s="20"/>
      <c r="S1110" s="20"/>
      <c r="T1110" s="20"/>
      <c r="U1110" s="20"/>
      <c r="V1110" s="20"/>
      <c r="W1110" s="20"/>
      <c r="X1110" s="20"/>
      <c r="Y1110" s="20"/>
      <c r="Z1110" s="20"/>
    </row>
    <row r="1111" hidden="1">
      <c r="A1111" s="149">
        <v>45270.0</v>
      </c>
      <c r="B1111" s="150" t="s">
        <v>2157</v>
      </c>
      <c r="C1111" s="150" t="s">
        <v>73</v>
      </c>
      <c r="D1111" s="150" t="s">
        <v>243</v>
      </c>
      <c r="E1111" s="162">
        <v>-28.0</v>
      </c>
      <c r="F1111" s="88" t="s">
        <v>262</v>
      </c>
      <c r="G1111" s="150" t="s">
        <v>1720</v>
      </c>
      <c r="H1111" s="151">
        <f t="shared" si="4"/>
        <v>4209.99</v>
      </c>
      <c r="I1111" s="177"/>
      <c r="J1111" s="177"/>
      <c r="K1111" s="20"/>
      <c r="L1111" s="20"/>
      <c r="M1111" s="20"/>
      <c r="N1111" s="20"/>
      <c r="O1111" s="20"/>
      <c r="P1111" s="20"/>
      <c r="Q1111" s="20"/>
      <c r="R1111" s="20"/>
      <c r="S1111" s="20"/>
      <c r="T1111" s="20"/>
      <c r="U1111" s="20"/>
      <c r="V1111" s="20"/>
      <c r="W1111" s="20"/>
      <c r="X1111" s="20"/>
      <c r="Y1111" s="20"/>
      <c r="Z1111" s="20"/>
    </row>
    <row r="1112" hidden="1">
      <c r="A1112" s="149">
        <v>45270.0</v>
      </c>
      <c r="B1112" s="150" t="s">
        <v>2158</v>
      </c>
      <c r="C1112" s="150" t="s">
        <v>73</v>
      </c>
      <c r="D1112" s="150" t="s">
        <v>243</v>
      </c>
      <c r="E1112" s="162">
        <v>-50.0</v>
      </c>
      <c r="F1112" s="88" t="s">
        <v>262</v>
      </c>
      <c r="G1112" s="150" t="s">
        <v>1720</v>
      </c>
      <c r="H1112" s="151">
        <f t="shared" si="4"/>
        <v>4159.99</v>
      </c>
      <c r="I1112" s="177"/>
      <c r="J1112" s="177"/>
      <c r="K1112" s="20"/>
      <c r="L1112" s="20"/>
      <c r="M1112" s="20"/>
      <c r="N1112" s="20"/>
      <c r="O1112" s="20"/>
      <c r="P1112" s="20"/>
      <c r="Q1112" s="20"/>
      <c r="R1112" s="20"/>
      <c r="S1112" s="20"/>
      <c r="T1112" s="20"/>
      <c r="U1112" s="20"/>
      <c r="V1112" s="20"/>
      <c r="W1112" s="20"/>
      <c r="X1112" s="20"/>
      <c r="Y1112" s="20"/>
      <c r="Z1112" s="20"/>
    </row>
    <row r="1113" hidden="1">
      <c r="A1113" s="149">
        <v>45270.0</v>
      </c>
      <c r="B1113" s="150" t="s">
        <v>2159</v>
      </c>
      <c r="C1113" s="150" t="s">
        <v>73</v>
      </c>
      <c r="D1113" s="150" t="s">
        <v>243</v>
      </c>
      <c r="E1113" s="162">
        <v>-50.0</v>
      </c>
      <c r="F1113" s="88" t="s">
        <v>262</v>
      </c>
      <c r="G1113" s="150" t="s">
        <v>1720</v>
      </c>
      <c r="H1113" s="151">
        <f t="shared" si="4"/>
        <v>4109.99</v>
      </c>
      <c r="I1113" s="177"/>
      <c r="J1113" s="177"/>
      <c r="K1113" s="20"/>
      <c r="L1113" s="20"/>
      <c r="M1113" s="20"/>
      <c r="N1113" s="20"/>
      <c r="O1113" s="20"/>
      <c r="P1113" s="20"/>
      <c r="Q1113" s="20"/>
      <c r="R1113" s="20"/>
      <c r="S1113" s="20"/>
      <c r="T1113" s="20"/>
      <c r="U1113" s="20"/>
      <c r="V1113" s="20"/>
      <c r="W1113" s="20"/>
      <c r="X1113" s="20"/>
      <c r="Y1113" s="20"/>
      <c r="Z1113" s="20"/>
    </row>
    <row r="1114" hidden="1">
      <c r="A1114" s="149">
        <v>45270.0</v>
      </c>
      <c r="B1114" s="150" t="s">
        <v>2160</v>
      </c>
      <c r="C1114" s="150" t="s">
        <v>73</v>
      </c>
      <c r="D1114" s="150" t="s">
        <v>243</v>
      </c>
      <c r="E1114" s="162">
        <v>-4.96</v>
      </c>
      <c r="F1114" s="88" t="s">
        <v>262</v>
      </c>
      <c r="G1114" s="150" t="s">
        <v>1720</v>
      </c>
      <c r="H1114" s="151">
        <f t="shared" si="4"/>
        <v>4105.03</v>
      </c>
      <c r="I1114" s="177"/>
      <c r="J1114" s="177"/>
      <c r="K1114" s="20"/>
      <c r="L1114" s="20"/>
      <c r="M1114" s="20"/>
      <c r="N1114" s="20"/>
      <c r="O1114" s="20"/>
      <c r="P1114" s="20"/>
      <c r="Q1114" s="20"/>
      <c r="R1114" s="20"/>
      <c r="S1114" s="20"/>
      <c r="T1114" s="20"/>
      <c r="U1114" s="20"/>
      <c r="V1114" s="20"/>
      <c r="W1114" s="20"/>
      <c r="X1114" s="20"/>
      <c r="Y1114" s="20"/>
      <c r="Z1114" s="20"/>
    </row>
    <row r="1115" hidden="1">
      <c r="A1115" s="149">
        <v>45270.0</v>
      </c>
      <c r="B1115" s="150" t="s">
        <v>2161</v>
      </c>
      <c r="C1115" s="150" t="s">
        <v>73</v>
      </c>
      <c r="D1115" s="150" t="s">
        <v>243</v>
      </c>
      <c r="E1115" s="162">
        <v>12.0</v>
      </c>
      <c r="F1115" s="88" t="s">
        <v>262</v>
      </c>
      <c r="G1115" s="150" t="s">
        <v>1720</v>
      </c>
      <c r="H1115" s="151">
        <f t="shared" si="4"/>
        <v>4117.03</v>
      </c>
      <c r="I1115" s="177"/>
      <c r="J1115" s="177"/>
      <c r="K1115" s="20"/>
      <c r="L1115" s="20"/>
      <c r="M1115" s="20"/>
      <c r="N1115" s="20"/>
      <c r="O1115" s="20"/>
      <c r="P1115" s="20"/>
      <c r="Q1115" s="20"/>
      <c r="R1115" s="20"/>
      <c r="S1115" s="20"/>
      <c r="T1115" s="20"/>
      <c r="U1115" s="20"/>
      <c r="V1115" s="20"/>
      <c r="W1115" s="20"/>
      <c r="X1115" s="20"/>
      <c r="Y1115" s="20"/>
      <c r="Z1115" s="20"/>
    </row>
    <row r="1116" hidden="1">
      <c r="A1116" s="149">
        <v>45270.0</v>
      </c>
      <c r="B1116" s="150" t="s">
        <v>2162</v>
      </c>
      <c r="C1116" s="150" t="s">
        <v>73</v>
      </c>
      <c r="D1116" s="150" t="s">
        <v>243</v>
      </c>
      <c r="E1116" s="162">
        <v>8.47</v>
      </c>
      <c r="F1116" s="88" t="s">
        <v>262</v>
      </c>
      <c r="G1116" s="150" t="s">
        <v>1720</v>
      </c>
      <c r="H1116" s="151">
        <f t="shared" si="4"/>
        <v>4125.5</v>
      </c>
      <c r="I1116" s="177"/>
      <c r="J1116" s="177"/>
      <c r="K1116" s="20"/>
      <c r="L1116" s="20"/>
      <c r="M1116" s="20"/>
      <c r="N1116" s="20"/>
      <c r="O1116" s="20"/>
      <c r="P1116" s="20"/>
      <c r="Q1116" s="20"/>
      <c r="R1116" s="20"/>
      <c r="S1116" s="20"/>
      <c r="T1116" s="20"/>
      <c r="U1116" s="20"/>
      <c r="V1116" s="20"/>
      <c r="W1116" s="20"/>
      <c r="X1116" s="20"/>
      <c r="Y1116" s="20"/>
      <c r="Z1116" s="20"/>
    </row>
    <row r="1117" hidden="1">
      <c r="A1117" s="149">
        <v>45272.0</v>
      </c>
      <c r="B1117" s="150" t="s">
        <v>2099</v>
      </c>
      <c r="C1117" s="150" t="s">
        <v>1638</v>
      </c>
      <c r="D1117" s="150" t="s">
        <v>2100</v>
      </c>
      <c r="E1117" s="162">
        <v>10.0</v>
      </c>
      <c r="F1117" s="88" t="s">
        <v>262</v>
      </c>
      <c r="G1117" s="150" t="s">
        <v>1720</v>
      </c>
      <c r="H1117" s="151">
        <f t="shared" si="4"/>
        <v>4135.5</v>
      </c>
      <c r="I1117" s="177"/>
      <c r="J1117" s="177"/>
      <c r="K1117" s="20"/>
      <c r="L1117" s="20"/>
      <c r="M1117" s="20"/>
      <c r="N1117" s="20"/>
      <c r="O1117" s="20"/>
      <c r="P1117" s="20"/>
      <c r="Q1117" s="20"/>
      <c r="R1117" s="20"/>
      <c r="S1117" s="20"/>
      <c r="T1117" s="20"/>
      <c r="U1117" s="20"/>
      <c r="V1117" s="20"/>
      <c r="W1117" s="20"/>
      <c r="X1117" s="20"/>
      <c r="Y1117" s="20"/>
      <c r="Z1117" s="20"/>
    </row>
    <row r="1118" hidden="1">
      <c r="A1118" s="149">
        <v>45272.0</v>
      </c>
      <c r="B1118" s="150" t="s">
        <v>2099</v>
      </c>
      <c r="C1118" s="150" t="s">
        <v>1638</v>
      </c>
      <c r="D1118" s="150" t="s">
        <v>2100</v>
      </c>
      <c r="E1118" s="162">
        <v>15.0</v>
      </c>
      <c r="F1118" s="88" t="s">
        <v>262</v>
      </c>
      <c r="G1118" s="150" t="s">
        <v>1720</v>
      </c>
      <c r="H1118" s="151">
        <f t="shared" si="4"/>
        <v>4150.5</v>
      </c>
      <c r="I1118" s="177"/>
      <c r="J1118" s="177"/>
      <c r="K1118" s="20"/>
      <c r="L1118" s="20"/>
      <c r="M1118" s="20"/>
      <c r="N1118" s="20"/>
      <c r="O1118" s="20"/>
      <c r="P1118" s="20"/>
      <c r="Q1118" s="20"/>
      <c r="R1118" s="20"/>
      <c r="S1118" s="20"/>
      <c r="T1118" s="20"/>
      <c r="U1118" s="20"/>
      <c r="V1118" s="20"/>
      <c r="W1118" s="20"/>
      <c r="X1118" s="20"/>
      <c r="Y1118" s="20"/>
      <c r="Z1118" s="20"/>
    </row>
    <row r="1119" hidden="1">
      <c r="A1119" s="149">
        <v>45273.0</v>
      </c>
      <c r="B1119" s="150" t="s">
        <v>15</v>
      </c>
      <c r="C1119" s="150" t="s">
        <v>16</v>
      </c>
      <c r="D1119" s="150" t="s">
        <v>819</v>
      </c>
      <c r="E1119" s="150">
        <v>-4070.3300000000004</v>
      </c>
      <c r="F1119" s="88" t="s">
        <v>262</v>
      </c>
      <c r="G1119" s="150" t="s">
        <v>819</v>
      </c>
      <c r="H1119" s="151">
        <f t="shared" si="4"/>
        <v>80.17</v>
      </c>
      <c r="I1119" s="177"/>
      <c r="J1119" s="177"/>
      <c r="K1119" s="19"/>
      <c r="L1119" s="20"/>
      <c r="M1119" s="20"/>
      <c r="N1119" s="20"/>
      <c r="O1119" s="20"/>
      <c r="P1119" s="20"/>
      <c r="Q1119" s="20"/>
      <c r="R1119" s="20"/>
      <c r="S1119" s="20"/>
      <c r="T1119" s="20"/>
      <c r="U1119" s="20"/>
      <c r="V1119" s="20"/>
      <c r="W1119" s="20"/>
      <c r="X1119" s="20"/>
      <c r="Y1119" s="20"/>
      <c r="Z1119" s="20"/>
    </row>
    <row r="1120" hidden="1">
      <c r="A1120" s="149">
        <v>45280.0</v>
      </c>
      <c r="B1120" s="166" t="s">
        <v>1836</v>
      </c>
      <c r="C1120" s="150" t="s">
        <v>1575</v>
      </c>
      <c r="D1120" s="88" t="s">
        <v>1576</v>
      </c>
      <c r="E1120" s="166">
        <v>200.0</v>
      </c>
      <c r="F1120" s="88" t="s">
        <v>262</v>
      </c>
      <c r="G1120" s="150" t="s">
        <v>819</v>
      </c>
      <c r="H1120" s="151">
        <f t="shared" si="4"/>
        <v>280.17</v>
      </c>
      <c r="I1120" s="177"/>
      <c r="J1120" s="177"/>
      <c r="K1120" s="20"/>
      <c r="L1120" s="20"/>
      <c r="M1120" s="20"/>
      <c r="N1120" s="20"/>
      <c r="O1120" s="20"/>
      <c r="P1120" s="20"/>
      <c r="Q1120" s="20"/>
      <c r="R1120" s="20"/>
      <c r="S1120" s="20"/>
      <c r="T1120" s="20"/>
      <c r="U1120" s="20"/>
      <c r="V1120" s="20"/>
      <c r="W1120" s="20"/>
      <c r="X1120" s="20"/>
      <c r="Y1120" s="20"/>
      <c r="Z1120" s="20"/>
    </row>
    <row r="1121" hidden="1">
      <c r="A1121" s="149">
        <v>45280.0</v>
      </c>
      <c r="B1121" s="150" t="s">
        <v>2163</v>
      </c>
      <c r="C1121" s="150" t="s">
        <v>1575</v>
      </c>
      <c r="D1121" s="150" t="s">
        <v>1576</v>
      </c>
      <c r="E1121" s="150">
        <v>625.0</v>
      </c>
      <c r="F1121" s="88" t="s">
        <v>262</v>
      </c>
      <c r="G1121" s="150" t="s">
        <v>819</v>
      </c>
      <c r="H1121" s="151">
        <f t="shared" si="4"/>
        <v>905.17</v>
      </c>
      <c r="I1121" s="177"/>
      <c r="J1121" s="177"/>
      <c r="K1121" s="20"/>
      <c r="L1121" s="20"/>
      <c r="M1121" s="20"/>
      <c r="N1121" s="20"/>
      <c r="O1121" s="20"/>
      <c r="P1121" s="20"/>
      <c r="Q1121" s="20"/>
      <c r="R1121" s="20"/>
      <c r="S1121" s="20"/>
      <c r="T1121" s="20"/>
      <c r="U1121" s="20"/>
      <c r="V1121" s="20"/>
      <c r="W1121" s="20"/>
      <c r="X1121" s="20"/>
      <c r="Y1121" s="20"/>
      <c r="Z1121" s="20"/>
    </row>
    <row r="1122" hidden="1">
      <c r="A1122" s="149">
        <v>45280.0</v>
      </c>
      <c r="B1122" s="150" t="s">
        <v>14</v>
      </c>
      <c r="C1122" s="150" t="s">
        <v>9</v>
      </c>
      <c r="D1122" s="150" t="s">
        <v>28</v>
      </c>
      <c r="E1122" s="150">
        <v>-13.6</v>
      </c>
      <c r="F1122" s="88" t="s">
        <v>262</v>
      </c>
      <c r="G1122" s="150" t="s">
        <v>1720</v>
      </c>
      <c r="H1122" s="151">
        <f t="shared" si="4"/>
        <v>891.57</v>
      </c>
      <c r="I1122" s="177"/>
      <c r="J1122" s="177"/>
      <c r="K1122" s="20"/>
      <c r="L1122" s="20"/>
      <c r="M1122" s="20"/>
      <c r="N1122" s="20"/>
      <c r="O1122" s="20"/>
      <c r="P1122" s="20"/>
      <c r="Q1122" s="20"/>
      <c r="R1122" s="20"/>
      <c r="S1122" s="20"/>
      <c r="T1122" s="20"/>
      <c r="U1122" s="20"/>
      <c r="V1122" s="20"/>
      <c r="W1122" s="20"/>
      <c r="X1122" s="20"/>
      <c r="Y1122" s="20"/>
      <c r="Z1122" s="20"/>
    </row>
    <row r="1123" hidden="1">
      <c r="A1123" s="149">
        <v>45280.0</v>
      </c>
      <c r="B1123" s="150" t="s">
        <v>2164</v>
      </c>
      <c r="C1123" s="150" t="s">
        <v>73</v>
      </c>
      <c r="D1123" s="150" t="s">
        <v>243</v>
      </c>
      <c r="E1123" s="162">
        <v>-78.68</v>
      </c>
      <c r="F1123" s="88" t="s">
        <v>262</v>
      </c>
      <c r="G1123" s="150" t="s">
        <v>1720</v>
      </c>
      <c r="H1123" s="151">
        <f t="shared" si="4"/>
        <v>812.89</v>
      </c>
      <c r="I1123" s="177"/>
      <c r="J1123" s="177"/>
      <c r="K1123" s="20"/>
      <c r="L1123" s="20"/>
      <c r="M1123" s="20"/>
      <c r="N1123" s="20"/>
      <c r="O1123" s="20"/>
      <c r="P1123" s="20"/>
      <c r="Q1123" s="20"/>
      <c r="R1123" s="20"/>
      <c r="S1123" s="20"/>
      <c r="T1123" s="20"/>
      <c r="U1123" s="20"/>
      <c r="V1123" s="20"/>
      <c r="W1123" s="20"/>
      <c r="X1123" s="20"/>
      <c r="Y1123" s="20"/>
      <c r="Z1123" s="20"/>
    </row>
    <row r="1124" hidden="1">
      <c r="A1124" s="149">
        <v>45280.0</v>
      </c>
      <c r="B1124" s="150" t="s">
        <v>2165</v>
      </c>
      <c r="C1124" s="150" t="s">
        <v>73</v>
      </c>
      <c r="D1124" s="150" t="s">
        <v>243</v>
      </c>
      <c r="E1124" s="162">
        <v>-116.66</v>
      </c>
      <c r="F1124" s="88" t="s">
        <v>262</v>
      </c>
      <c r="G1124" s="150" t="s">
        <v>1720</v>
      </c>
      <c r="H1124" s="151">
        <f t="shared" si="4"/>
        <v>696.23</v>
      </c>
      <c r="I1124" s="177"/>
      <c r="J1124" s="177"/>
      <c r="K1124" s="20"/>
      <c r="L1124" s="20"/>
      <c r="M1124" s="20"/>
      <c r="N1124" s="20"/>
      <c r="O1124" s="20"/>
      <c r="P1124" s="20"/>
      <c r="Q1124" s="20"/>
      <c r="R1124" s="20"/>
      <c r="S1124" s="20"/>
      <c r="T1124" s="20"/>
      <c r="U1124" s="20"/>
      <c r="V1124" s="20"/>
      <c r="W1124" s="20"/>
      <c r="X1124" s="20"/>
      <c r="Y1124" s="20"/>
      <c r="Z1124" s="20"/>
    </row>
    <row r="1125" hidden="1">
      <c r="A1125" s="149">
        <v>45280.0</v>
      </c>
      <c r="B1125" s="150" t="s">
        <v>2166</v>
      </c>
      <c r="C1125" s="150" t="s">
        <v>73</v>
      </c>
      <c r="D1125" s="150" t="s">
        <v>243</v>
      </c>
      <c r="E1125" s="162">
        <v>22.73</v>
      </c>
      <c r="F1125" s="88" t="s">
        <v>262</v>
      </c>
      <c r="G1125" s="150" t="s">
        <v>1720</v>
      </c>
      <c r="H1125" s="151">
        <f t="shared" si="4"/>
        <v>718.96</v>
      </c>
      <c r="I1125" s="177"/>
      <c r="J1125" s="177"/>
      <c r="K1125" s="20"/>
      <c r="L1125" s="20"/>
      <c r="M1125" s="20"/>
      <c r="N1125" s="20"/>
      <c r="O1125" s="20"/>
      <c r="P1125" s="20"/>
      <c r="Q1125" s="20"/>
      <c r="R1125" s="20"/>
      <c r="S1125" s="20"/>
      <c r="T1125" s="20"/>
      <c r="U1125" s="20"/>
      <c r="V1125" s="20"/>
      <c r="W1125" s="20"/>
      <c r="X1125" s="20"/>
      <c r="Y1125" s="20"/>
      <c r="Z1125" s="20"/>
    </row>
    <row r="1126" hidden="1">
      <c r="A1126" s="149">
        <v>45280.0</v>
      </c>
      <c r="B1126" s="150" t="s">
        <v>2167</v>
      </c>
      <c r="C1126" s="150" t="s">
        <v>78</v>
      </c>
      <c r="D1126" s="150" t="s">
        <v>10</v>
      </c>
      <c r="E1126" s="162">
        <v>-50.0</v>
      </c>
      <c r="F1126" s="88" t="s">
        <v>262</v>
      </c>
      <c r="G1126" s="150" t="s">
        <v>1720</v>
      </c>
      <c r="H1126" s="151">
        <f t="shared" si="4"/>
        <v>668.96</v>
      </c>
      <c r="I1126" s="177"/>
      <c r="J1126" s="177"/>
      <c r="K1126" s="20"/>
      <c r="L1126" s="20"/>
      <c r="M1126" s="20"/>
      <c r="N1126" s="20"/>
      <c r="O1126" s="20"/>
      <c r="P1126" s="20"/>
      <c r="Q1126" s="20"/>
      <c r="R1126" s="20"/>
      <c r="S1126" s="20"/>
      <c r="T1126" s="20"/>
      <c r="U1126" s="20"/>
      <c r="V1126" s="20"/>
      <c r="W1126" s="20"/>
      <c r="X1126" s="20"/>
      <c r="Y1126" s="20"/>
      <c r="Z1126" s="20"/>
    </row>
    <row r="1127" hidden="1">
      <c r="A1127" s="149">
        <v>45282.0</v>
      </c>
      <c r="B1127" s="150" t="s">
        <v>2168</v>
      </c>
      <c r="C1127" s="150" t="s">
        <v>1575</v>
      </c>
      <c r="D1127" s="150" t="s">
        <v>2027</v>
      </c>
      <c r="E1127" s="150">
        <v>500.0</v>
      </c>
      <c r="F1127" s="88" t="s">
        <v>262</v>
      </c>
      <c r="G1127" s="150" t="s">
        <v>1645</v>
      </c>
      <c r="H1127" s="151">
        <f t="shared" si="4"/>
        <v>1168.96</v>
      </c>
      <c r="I1127" s="177"/>
      <c r="J1127" s="177"/>
      <c r="K1127" s="20"/>
      <c r="L1127" s="20"/>
      <c r="M1127" s="20"/>
      <c r="N1127" s="20"/>
      <c r="O1127" s="20"/>
      <c r="P1127" s="20"/>
      <c r="Q1127" s="20"/>
      <c r="R1127" s="20"/>
      <c r="S1127" s="20"/>
      <c r="T1127" s="20"/>
      <c r="U1127" s="20"/>
      <c r="V1127" s="20"/>
      <c r="W1127" s="20"/>
      <c r="X1127" s="20"/>
      <c r="Y1127" s="20"/>
      <c r="Z1127" s="20"/>
    </row>
    <row r="1128" hidden="1">
      <c r="A1128" s="149">
        <v>45282.0</v>
      </c>
      <c r="B1128" s="150" t="s">
        <v>2024</v>
      </c>
      <c r="C1128" s="88" t="s">
        <v>73</v>
      </c>
      <c r="D1128" s="150" t="s">
        <v>26</v>
      </c>
      <c r="E1128" s="150">
        <v>900.0</v>
      </c>
      <c r="F1128" s="88" t="s">
        <v>262</v>
      </c>
      <c r="G1128" s="150" t="s">
        <v>1720</v>
      </c>
      <c r="H1128" s="151">
        <f t="shared" si="4"/>
        <v>2068.96</v>
      </c>
      <c r="I1128" s="177"/>
      <c r="J1128" s="177"/>
      <c r="K1128" s="20"/>
      <c r="L1128" s="20"/>
      <c r="M1128" s="20"/>
      <c r="N1128" s="20"/>
      <c r="O1128" s="20"/>
      <c r="P1128" s="20"/>
      <c r="Q1128" s="20"/>
      <c r="R1128" s="20"/>
      <c r="S1128" s="20"/>
      <c r="T1128" s="20"/>
      <c r="U1128" s="20"/>
      <c r="V1128" s="20"/>
      <c r="W1128" s="20"/>
      <c r="X1128" s="20"/>
      <c r="Y1128" s="20"/>
      <c r="Z1128" s="20"/>
    </row>
    <row r="1129" hidden="1">
      <c r="A1129" s="149">
        <v>45285.0</v>
      </c>
      <c r="B1129" s="150" t="s">
        <v>2169</v>
      </c>
      <c r="C1129" s="88" t="s">
        <v>73</v>
      </c>
      <c r="D1129" s="150" t="s">
        <v>1628</v>
      </c>
      <c r="E1129" s="150">
        <v>7.5</v>
      </c>
      <c r="F1129" s="88" t="s">
        <v>262</v>
      </c>
      <c r="G1129" s="150" t="s">
        <v>1720</v>
      </c>
      <c r="H1129" s="151">
        <f t="shared" si="4"/>
        <v>2076.46</v>
      </c>
      <c r="I1129" s="177"/>
      <c r="J1129" s="177"/>
      <c r="K1129" s="20"/>
      <c r="L1129" s="20"/>
      <c r="M1129" s="20"/>
      <c r="N1129" s="20"/>
      <c r="O1129" s="20"/>
      <c r="P1129" s="20"/>
      <c r="Q1129" s="20"/>
      <c r="R1129" s="20"/>
      <c r="S1129" s="20"/>
      <c r="T1129" s="20"/>
      <c r="U1129" s="20"/>
      <c r="V1129" s="20"/>
      <c r="W1129" s="20"/>
      <c r="X1129" s="20"/>
      <c r="Y1129" s="20"/>
      <c r="Z1129" s="20"/>
    </row>
    <row r="1130" hidden="1">
      <c r="A1130" s="149">
        <v>45285.0</v>
      </c>
      <c r="B1130" s="150" t="s">
        <v>2170</v>
      </c>
      <c r="C1130" s="88" t="s">
        <v>1638</v>
      </c>
      <c r="D1130" s="150" t="s">
        <v>127</v>
      </c>
      <c r="E1130" s="150">
        <v>10.0</v>
      </c>
      <c r="F1130" s="88" t="s">
        <v>262</v>
      </c>
      <c r="G1130" s="150" t="s">
        <v>1720</v>
      </c>
      <c r="H1130" s="151">
        <f t="shared" si="4"/>
        <v>2086.46</v>
      </c>
      <c r="I1130" s="177"/>
      <c r="J1130" s="177"/>
      <c r="K1130" s="20"/>
      <c r="L1130" s="20"/>
      <c r="M1130" s="20"/>
      <c r="N1130" s="20"/>
      <c r="O1130" s="20"/>
      <c r="P1130" s="20"/>
      <c r="Q1130" s="20"/>
      <c r="R1130" s="20"/>
      <c r="S1130" s="20"/>
      <c r="T1130" s="20"/>
      <c r="U1130" s="20"/>
      <c r="V1130" s="20"/>
      <c r="W1130" s="20"/>
      <c r="X1130" s="20"/>
      <c r="Y1130" s="20"/>
      <c r="Z1130" s="20"/>
    </row>
    <row r="1131" hidden="1">
      <c r="A1131" s="149">
        <v>45285.0</v>
      </c>
      <c r="B1131" s="150" t="s">
        <v>1895</v>
      </c>
      <c r="C1131" s="150" t="s">
        <v>40</v>
      </c>
      <c r="D1131" s="150" t="s">
        <v>41</v>
      </c>
      <c r="E1131" s="150">
        <v>-99.83</v>
      </c>
      <c r="F1131" s="88" t="s">
        <v>262</v>
      </c>
      <c r="G1131" s="150" t="s">
        <v>1645</v>
      </c>
      <c r="H1131" s="151">
        <f t="shared" si="4"/>
        <v>1986.63</v>
      </c>
      <c r="I1131" s="177"/>
      <c r="J1131" s="177"/>
      <c r="K1131" s="20"/>
      <c r="L1131" s="20"/>
      <c r="M1131" s="20"/>
      <c r="N1131" s="20"/>
      <c r="O1131" s="20"/>
      <c r="P1131" s="20"/>
      <c r="Q1131" s="20"/>
      <c r="R1131" s="20"/>
      <c r="S1131" s="20"/>
      <c r="T1131" s="20"/>
      <c r="U1131" s="20"/>
      <c r="V1131" s="20"/>
      <c r="W1131" s="20"/>
      <c r="X1131" s="20"/>
      <c r="Y1131" s="20"/>
      <c r="Z1131" s="20"/>
    </row>
    <row r="1132" hidden="1">
      <c r="A1132" s="149">
        <v>45288.0</v>
      </c>
      <c r="B1132" s="150" t="s">
        <v>1914</v>
      </c>
      <c r="C1132" s="150" t="s">
        <v>40</v>
      </c>
      <c r="D1132" s="150" t="s">
        <v>41</v>
      </c>
      <c r="E1132" s="150">
        <v>-168.91</v>
      </c>
      <c r="F1132" s="88" t="s">
        <v>262</v>
      </c>
      <c r="G1132" s="150" t="s">
        <v>1720</v>
      </c>
      <c r="H1132" s="151">
        <f t="shared" si="4"/>
        <v>1817.72</v>
      </c>
      <c r="I1132" s="177"/>
      <c r="J1132" s="177"/>
      <c r="K1132" s="20"/>
      <c r="L1132" s="20"/>
      <c r="M1132" s="20"/>
      <c r="N1132" s="20"/>
      <c r="O1132" s="20"/>
      <c r="P1132" s="20"/>
      <c r="Q1132" s="20"/>
      <c r="R1132" s="20"/>
      <c r="S1132" s="20"/>
      <c r="T1132" s="20"/>
      <c r="U1132" s="20"/>
      <c r="V1132" s="20"/>
      <c r="W1132" s="20"/>
      <c r="X1132" s="20"/>
      <c r="Y1132" s="20"/>
      <c r="Z1132" s="20"/>
    </row>
    <row r="1133" hidden="1">
      <c r="A1133" s="149">
        <v>45322.0</v>
      </c>
      <c r="B1133" s="150" t="s">
        <v>1637</v>
      </c>
      <c r="C1133" s="150" t="s">
        <v>1625</v>
      </c>
      <c r="D1133" s="150" t="s">
        <v>1720</v>
      </c>
      <c r="E1133" s="150">
        <v>14.909999999999997</v>
      </c>
      <c r="F1133" s="88" t="s">
        <v>274</v>
      </c>
      <c r="G1133" s="150" t="s">
        <v>1720</v>
      </c>
      <c r="H1133" s="151">
        <f t="shared" si="4"/>
        <v>1832.63</v>
      </c>
      <c r="I1133" s="177"/>
      <c r="J1133" s="177"/>
      <c r="K1133" s="20"/>
      <c r="L1133" s="20"/>
      <c r="M1133" s="20"/>
      <c r="N1133" s="20"/>
      <c r="O1133" s="20"/>
      <c r="P1133" s="20"/>
      <c r="Q1133" s="20"/>
      <c r="R1133" s="20"/>
      <c r="S1133" s="20"/>
      <c r="T1133" s="20"/>
      <c r="U1133" s="20"/>
      <c r="V1133" s="20"/>
      <c r="W1133" s="20"/>
      <c r="X1133" s="20"/>
      <c r="Y1133" s="20"/>
      <c r="Z1133" s="20"/>
    </row>
    <row r="1134" hidden="1">
      <c r="A1134" s="149">
        <v>45289.0</v>
      </c>
      <c r="B1134" s="150" t="s">
        <v>1919</v>
      </c>
      <c r="C1134" s="150" t="s">
        <v>1575</v>
      </c>
      <c r="D1134" s="150" t="s">
        <v>2027</v>
      </c>
      <c r="E1134" s="150">
        <v>987.1</v>
      </c>
      <c r="F1134" s="88" t="s">
        <v>274</v>
      </c>
      <c r="G1134" s="150" t="s">
        <v>1645</v>
      </c>
      <c r="H1134" s="151">
        <f t="shared" si="4"/>
        <v>2819.73</v>
      </c>
      <c r="I1134" s="177"/>
      <c r="J1134" s="177"/>
      <c r="L1134" s="20"/>
      <c r="M1134" s="19"/>
      <c r="N1134" s="19"/>
      <c r="O1134" s="19"/>
      <c r="P1134" s="19"/>
      <c r="Q1134" s="19"/>
      <c r="R1134" s="20"/>
      <c r="S1134" s="20"/>
      <c r="T1134" s="20"/>
      <c r="U1134" s="20"/>
      <c r="V1134" s="20"/>
      <c r="W1134" s="20"/>
      <c r="X1134" s="20"/>
      <c r="Y1134" s="20"/>
      <c r="Z1134" s="20"/>
    </row>
    <row r="1135" hidden="1">
      <c r="A1135" s="149">
        <v>45289.0</v>
      </c>
      <c r="B1135" s="150" t="s">
        <v>2024</v>
      </c>
      <c r="C1135" s="88" t="s">
        <v>73</v>
      </c>
      <c r="D1135" s="150" t="s">
        <v>26</v>
      </c>
      <c r="E1135" s="150">
        <v>800.0</v>
      </c>
      <c r="F1135" s="88" t="s">
        <v>274</v>
      </c>
      <c r="G1135" s="150" t="s">
        <v>1720</v>
      </c>
      <c r="H1135" s="151">
        <f t="shared" si="4"/>
        <v>3619.73</v>
      </c>
      <c r="I1135" s="177"/>
      <c r="J1135" s="177"/>
      <c r="L1135" s="20"/>
      <c r="M1135" s="19"/>
      <c r="N1135" s="19"/>
      <c r="O1135" s="19"/>
      <c r="P1135" s="19"/>
      <c r="Q1135" s="19"/>
      <c r="R1135" s="20"/>
      <c r="S1135" s="20"/>
      <c r="T1135" s="20"/>
      <c r="U1135" s="20"/>
      <c r="V1135" s="20"/>
      <c r="W1135" s="20"/>
      <c r="X1135" s="20"/>
      <c r="Y1135" s="20"/>
      <c r="Z1135" s="20"/>
    </row>
    <row r="1136" hidden="1">
      <c r="A1136" s="149">
        <v>45290.0</v>
      </c>
      <c r="B1136" s="150" t="s">
        <v>2171</v>
      </c>
      <c r="C1136" s="150" t="s">
        <v>462</v>
      </c>
      <c r="D1136" s="150" t="s">
        <v>28</v>
      </c>
      <c r="E1136" s="150">
        <v>-35.0</v>
      </c>
      <c r="F1136" s="88" t="s">
        <v>274</v>
      </c>
      <c r="G1136" s="150" t="s">
        <v>1720</v>
      </c>
      <c r="H1136" s="151">
        <f t="shared" si="4"/>
        <v>3584.73</v>
      </c>
      <c r="I1136" s="177"/>
      <c r="J1136" s="177"/>
      <c r="L1136" s="20"/>
      <c r="M1136" s="19"/>
      <c r="N1136" s="19"/>
      <c r="O1136" s="19"/>
      <c r="P1136" s="19"/>
      <c r="Q1136" s="19"/>
      <c r="R1136" s="20"/>
      <c r="S1136" s="20"/>
      <c r="T1136" s="20"/>
      <c r="U1136" s="20"/>
      <c r="V1136" s="20"/>
      <c r="W1136" s="20"/>
      <c r="X1136" s="20"/>
      <c r="Y1136" s="20"/>
      <c r="Z1136" s="20"/>
    </row>
    <row r="1137" hidden="1">
      <c r="A1137" s="149">
        <v>45294.0</v>
      </c>
      <c r="B1137" s="150" t="s">
        <v>496</v>
      </c>
      <c r="C1137" s="88" t="s">
        <v>13</v>
      </c>
      <c r="D1137" s="150" t="s">
        <v>10</v>
      </c>
      <c r="E1137" s="150">
        <v>-20.0</v>
      </c>
      <c r="F1137" s="88" t="s">
        <v>274</v>
      </c>
      <c r="G1137" s="150" t="s">
        <v>1720</v>
      </c>
      <c r="H1137" s="151">
        <f t="shared" si="4"/>
        <v>3564.73</v>
      </c>
      <c r="I1137" s="177"/>
      <c r="J1137" s="177"/>
      <c r="L1137" s="20"/>
      <c r="M1137" s="20"/>
      <c r="N1137" s="20"/>
      <c r="O1137" s="20"/>
      <c r="P1137" s="20"/>
      <c r="Q1137" s="20"/>
      <c r="R1137" s="20"/>
      <c r="S1137" s="20"/>
      <c r="T1137" s="20"/>
      <c r="U1137" s="20"/>
      <c r="V1137" s="20"/>
      <c r="W1137" s="20"/>
      <c r="X1137" s="20"/>
      <c r="Y1137" s="20"/>
      <c r="Z1137" s="20"/>
    </row>
    <row r="1138" hidden="1">
      <c r="A1138" s="149">
        <v>45295.0</v>
      </c>
      <c r="B1138" s="150" t="s">
        <v>2172</v>
      </c>
      <c r="C1138" s="88" t="s">
        <v>50</v>
      </c>
      <c r="D1138" s="150" t="s">
        <v>243</v>
      </c>
      <c r="E1138" s="150">
        <v>-180.0</v>
      </c>
      <c r="F1138" s="88" t="s">
        <v>274</v>
      </c>
      <c r="G1138" s="150" t="s">
        <v>1720</v>
      </c>
      <c r="H1138" s="151">
        <f t="shared" si="4"/>
        <v>3384.73</v>
      </c>
      <c r="I1138" s="177"/>
      <c r="J1138" s="177"/>
      <c r="L1138" s="20"/>
      <c r="M1138" s="20"/>
      <c r="N1138" s="20"/>
      <c r="O1138" s="20"/>
      <c r="P1138" s="20"/>
      <c r="Q1138" s="20"/>
      <c r="R1138" s="20"/>
      <c r="S1138" s="20"/>
      <c r="T1138" s="20"/>
      <c r="U1138" s="20"/>
      <c r="V1138" s="20"/>
      <c r="W1138" s="20"/>
      <c r="X1138" s="20"/>
      <c r="Y1138" s="20"/>
      <c r="Z1138" s="20"/>
    </row>
    <row r="1139" hidden="1">
      <c r="A1139" s="149">
        <v>45296.0</v>
      </c>
      <c r="B1139" s="150" t="s">
        <v>15</v>
      </c>
      <c r="C1139" s="150" t="s">
        <v>16</v>
      </c>
      <c r="D1139" s="150" t="s">
        <v>443</v>
      </c>
      <c r="E1139" s="150">
        <v>-957.4100000000001</v>
      </c>
      <c r="F1139" s="88" t="s">
        <v>274</v>
      </c>
      <c r="G1139" s="150" t="s">
        <v>1645</v>
      </c>
      <c r="H1139" s="151">
        <f t="shared" si="4"/>
        <v>2427.32</v>
      </c>
      <c r="I1139" s="177"/>
      <c r="L1139" s="20"/>
      <c r="M1139" s="20"/>
      <c r="N1139" s="20"/>
      <c r="O1139" s="20"/>
      <c r="P1139" s="20"/>
      <c r="Q1139" s="20"/>
      <c r="R1139" s="20"/>
      <c r="S1139" s="20"/>
      <c r="T1139" s="20"/>
      <c r="U1139" s="20"/>
      <c r="V1139" s="20"/>
      <c r="W1139" s="20"/>
      <c r="X1139" s="20"/>
      <c r="Y1139" s="20"/>
      <c r="Z1139" s="20"/>
    </row>
    <row r="1140" hidden="1">
      <c r="A1140" s="149">
        <v>45296.0</v>
      </c>
      <c r="B1140" s="150" t="s">
        <v>2152</v>
      </c>
      <c r="C1140" s="150" t="s">
        <v>1638</v>
      </c>
      <c r="D1140" s="150" t="s">
        <v>1720</v>
      </c>
      <c r="E1140" s="150">
        <v>5.0</v>
      </c>
      <c r="F1140" s="88" t="s">
        <v>274</v>
      </c>
      <c r="G1140" s="150" t="s">
        <v>1720</v>
      </c>
      <c r="H1140" s="151">
        <f t="shared" si="4"/>
        <v>2432.32</v>
      </c>
      <c r="I1140" s="177"/>
      <c r="L1140" s="20"/>
      <c r="M1140" s="20"/>
      <c r="N1140" s="20"/>
      <c r="O1140" s="20"/>
      <c r="P1140" s="20"/>
      <c r="Q1140" s="20"/>
      <c r="R1140" s="20"/>
      <c r="S1140" s="20"/>
      <c r="T1140" s="20"/>
      <c r="U1140" s="20"/>
      <c r="V1140" s="20"/>
      <c r="W1140" s="20"/>
      <c r="X1140" s="20"/>
      <c r="Y1140" s="20"/>
      <c r="Z1140" s="20"/>
    </row>
    <row r="1141" hidden="1">
      <c r="A1141" s="149">
        <v>45299.0</v>
      </c>
      <c r="B1141" s="150" t="s">
        <v>2173</v>
      </c>
      <c r="C1141" s="150" t="s">
        <v>76</v>
      </c>
      <c r="D1141" s="150" t="s">
        <v>10</v>
      </c>
      <c r="E1141" s="150">
        <v>50.0</v>
      </c>
      <c r="F1141" s="88" t="s">
        <v>274</v>
      </c>
      <c r="G1141" s="150" t="s">
        <v>1720</v>
      </c>
      <c r="H1141" s="151">
        <f t="shared" si="4"/>
        <v>2482.32</v>
      </c>
      <c r="I1141" s="177"/>
      <c r="L1141" s="20"/>
      <c r="M1141" s="20"/>
      <c r="N1141" s="20"/>
      <c r="O1141" s="20"/>
      <c r="P1141" s="20"/>
      <c r="Q1141" s="20"/>
      <c r="R1141" s="20"/>
      <c r="S1141" s="20"/>
      <c r="T1141" s="20"/>
      <c r="U1141" s="20"/>
      <c r="V1141" s="20"/>
      <c r="W1141" s="20"/>
      <c r="X1141" s="20"/>
      <c r="Y1141" s="20"/>
      <c r="Z1141" s="20"/>
    </row>
    <row r="1142" hidden="1">
      <c r="A1142" s="149">
        <v>45300.0</v>
      </c>
      <c r="B1142" s="150" t="s">
        <v>2174</v>
      </c>
      <c r="C1142" s="150" t="s">
        <v>73</v>
      </c>
      <c r="D1142" s="150" t="s">
        <v>26</v>
      </c>
      <c r="E1142" s="150">
        <v>850.0</v>
      </c>
      <c r="F1142" s="88" t="s">
        <v>274</v>
      </c>
      <c r="G1142" s="150" t="s">
        <v>1720</v>
      </c>
      <c r="H1142" s="151">
        <f t="shared" si="4"/>
        <v>3332.32</v>
      </c>
      <c r="I1142" s="177"/>
      <c r="L1142" s="20"/>
      <c r="M1142" s="20"/>
      <c r="N1142" s="20"/>
      <c r="O1142" s="20"/>
      <c r="P1142" s="20"/>
      <c r="Q1142" s="20"/>
      <c r="R1142" s="20"/>
      <c r="S1142" s="20"/>
      <c r="T1142" s="20"/>
      <c r="U1142" s="20"/>
      <c r="V1142" s="20"/>
      <c r="W1142" s="20"/>
      <c r="X1142" s="20"/>
      <c r="Y1142" s="20"/>
      <c r="Z1142" s="20"/>
    </row>
    <row r="1143" hidden="1">
      <c r="A1143" s="149">
        <v>45300.0</v>
      </c>
      <c r="B1143" s="150" t="s">
        <v>2175</v>
      </c>
      <c r="C1143" s="150" t="s">
        <v>73</v>
      </c>
      <c r="D1143" s="150" t="s">
        <v>243</v>
      </c>
      <c r="E1143" s="150">
        <v>287.0</v>
      </c>
      <c r="F1143" s="88" t="s">
        <v>274</v>
      </c>
      <c r="G1143" s="150" t="s">
        <v>1720</v>
      </c>
      <c r="H1143" s="151">
        <f t="shared" si="4"/>
        <v>3619.32</v>
      </c>
      <c r="I1143" s="177"/>
      <c r="L1143" s="20"/>
      <c r="M1143" s="20"/>
      <c r="N1143" s="20"/>
      <c r="O1143" s="20"/>
      <c r="P1143" s="20"/>
      <c r="Q1143" s="20"/>
      <c r="R1143" s="20"/>
      <c r="S1143" s="20"/>
      <c r="T1143" s="20"/>
      <c r="U1143" s="20"/>
      <c r="V1143" s="20"/>
      <c r="W1143" s="20"/>
      <c r="X1143" s="20"/>
      <c r="Y1143" s="20"/>
      <c r="Z1143" s="20"/>
    </row>
    <row r="1144" hidden="1">
      <c r="A1144" s="149">
        <v>45300.0</v>
      </c>
      <c r="B1144" s="150" t="s">
        <v>15</v>
      </c>
      <c r="C1144" s="150" t="s">
        <v>16</v>
      </c>
      <c r="D1144" s="150" t="s">
        <v>7</v>
      </c>
      <c r="E1144" s="150">
        <v>-1528.83</v>
      </c>
      <c r="F1144" s="88" t="s">
        <v>274</v>
      </c>
      <c r="G1144" s="150" t="s">
        <v>7</v>
      </c>
      <c r="H1144" s="151">
        <f t="shared" si="4"/>
        <v>2090.49</v>
      </c>
      <c r="I1144" s="177"/>
      <c r="J1144" s="20"/>
      <c r="K1144" s="20"/>
      <c r="L1144" s="20"/>
      <c r="M1144" s="20"/>
      <c r="N1144" s="20"/>
      <c r="O1144" s="20"/>
      <c r="P1144" s="20"/>
      <c r="Q1144" s="20"/>
      <c r="R1144" s="20"/>
      <c r="S1144" s="20"/>
      <c r="T1144" s="20"/>
      <c r="U1144" s="20"/>
      <c r="V1144" s="20"/>
      <c r="W1144" s="20"/>
      <c r="X1144" s="20"/>
      <c r="Y1144" s="20"/>
      <c r="Z1144" s="20"/>
    </row>
    <row r="1145" hidden="1">
      <c r="A1145" s="149">
        <v>45300.0</v>
      </c>
      <c r="B1145" s="150" t="s">
        <v>15</v>
      </c>
      <c r="C1145" s="150" t="s">
        <v>16</v>
      </c>
      <c r="D1145" s="150" t="s">
        <v>1667</v>
      </c>
      <c r="E1145" s="150">
        <v>-2034.13</v>
      </c>
      <c r="F1145" s="88" t="s">
        <v>274</v>
      </c>
      <c r="G1145" s="150" t="s">
        <v>1645</v>
      </c>
      <c r="H1145" s="151">
        <f t="shared" si="4"/>
        <v>56.36</v>
      </c>
      <c r="I1145" s="177"/>
      <c r="J1145" s="20"/>
      <c r="K1145" s="20"/>
      <c r="L1145" s="20"/>
      <c r="M1145" s="20"/>
      <c r="N1145" s="20"/>
      <c r="O1145" s="20"/>
      <c r="P1145" s="20"/>
      <c r="Q1145" s="20"/>
      <c r="R1145" s="20"/>
      <c r="S1145" s="20"/>
      <c r="T1145" s="20"/>
      <c r="U1145" s="20"/>
      <c r="V1145" s="20"/>
      <c r="W1145" s="20"/>
      <c r="X1145" s="20"/>
      <c r="Y1145" s="20"/>
      <c r="Z1145" s="20"/>
    </row>
    <row r="1146" hidden="1">
      <c r="A1146" s="149">
        <v>45300.0</v>
      </c>
      <c r="B1146" s="150" t="s">
        <v>2114</v>
      </c>
      <c r="C1146" s="150" t="s">
        <v>1638</v>
      </c>
      <c r="D1146" s="150" t="s">
        <v>1720</v>
      </c>
      <c r="E1146" s="150">
        <v>5.0</v>
      </c>
      <c r="F1146" s="88" t="s">
        <v>274</v>
      </c>
      <c r="G1146" s="150" t="s">
        <v>1720</v>
      </c>
      <c r="H1146" s="151">
        <f t="shared" si="4"/>
        <v>61.36</v>
      </c>
      <c r="I1146" s="177"/>
      <c r="J1146" s="20"/>
      <c r="K1146" s="20"/>
      <c r="L1146" s="20"/>
      <c r="M1146" s="20"/>
      <c r="N1146" s="20"/>
      <c r="O1146" s="20"/>
      <c r="P1146" s="20"/>
      <c r="Q1146" s="20"/>
      <c r="R1146" s="20"/>
      <c r="S1146" s="20"/>
      <c r="T1146" s="20"/>
      <c r="U1146" s="20"/>
      <c r="V1146" s="20"/>
      <c r="W1146" s="20"/>
      <c r="X1146" s="20"/>
      <c r="Y1146" s="20"/>
      <c r="Z1146" s="20"/>
    </row>
    <row r="1147" hidden="1">
      <c r="A1147" s="149">
        <v>45302.0</v>
      </c>
      <c r="B1147" s="150" t="s">
        <v>2176</v>
      </c>
      <c r="C1147" s="150" t="s">
        <v>1575</v>
      </c>
      <c r="D1147" s="150" t="s">
        <v>2027</v>
      </c>
      <c r="E1147" s="150">
        <v>471.07</v>
      </c>
      <c r="F1147" s="88" t="s">
        <v>274</v>
      </c>
      <c r="G1147" s="150" t="s">
        <v>1645</v>
      </c>
      <c r="H1147" s="151">
        <f t="shared" si="4"/>
        <v>532.43</v>
      </c>
      <c r="I1147" s="177"/>
      <c r="J1147" s="20"/>
      <c r="K1147" s="20"/>
      <c r="L1147" s="20"/>
      <c r="M1147" s="20"/>
      <c r="N1147" s="20"/>
      <c r="O1147" s="20"/>
      <c r="P1147" s="20"/>
      <c r="Q1147" s="20"/>
      <c r="R1147" s="20"/>
      <c r="S1147" s="20"/>
      <c r="T1147" s="20"/>
      <c r="U1147" s="20"/>
      <c r="V1147" s="20"/>
      <c r="W1147" s="20"/>
      <c r="X1147" s="20"/>
      <c r="Y1147" s="20"/>
      <c r="Z1147" s="20"/>
    </row>
    <row r="1148" hidden="1">
      <c r="A1148" s="149">
        <v>45302.0</v>
      </c>
      <c r="B1148" s="166" t="s">
        <v>2153</v>
      </c>
      <c r="C1148" s="166" t="s">
        <v>73</v>
      </c>
      <c r="D1148" s="166" t="s">
        <v>243</v>
      </c>
      <c r="E1148" s="171">
        <v>-20.0</v>
      </c>
      <c r="F1148" s="88" t="s">
        <v>274</v>
      </c>
      <c r="G1148" s="164" t="s">
        <v>1720</v>
      </c>
      <c r="H1148" s="151">
        <f t="shared" si="4"/>
        <v>512.43</v>
      </c>
      <c r="I1148" s="177"/>
      <c r="J1148" s="180"/>
      <c r="R1148" s="181"/>
      <c r="S1148" s="181"/>
      <c r="T1148" s="181"/>
      <c r="U1148" s="181"/>
      <c r="V1148" s="181"/>
      <c r="W1148" s="181"/>
      <c r="X1148" s="181"/>
      <c r="Y1148" s="181"/>
      <c r="Z1148" s="181"/>
    </row>
    <row r="1149" hidden="1">
      <c r="A1149" s="149">
        <v>45302.0</v>
      </c>
      <c r="B1149" s="150" t="s">
        <v>2177</v>
      </c>
      <c r="C1149" s="150" t="s">
        <v>73</v>
      </c>
      <c r="D1149" s="150" t="s">
        <v>243</v>
      </c>
      <c r="E1149" s="162">
        <v>-7.0</v>
      </c>
      <c r="F1149" s="88" t="s">
        <v>274</v>
      </c>
      <c r="G1149" s="164" t="s">
        <v>1720</v>
      </c>
      <c r="H1149" s="151">
        <f t="shared" si="4"/>
        <v>505.43</v>
      </c>
      <c r="I1149" s="177"/>
      <c r="J1149" s="180"/>
      <c r="R1149" s="181"/>
      <c r="S1149" s="181"/>
      <c r="T1149" s="181"/>
      <c r="U1149" s="181"/>
      <c r="V1149" s="181"/>
      <c r="W1149" s="181"/>
      <c r="X1149" s="181"/>
      <c r="Y1149" s="181"/>
      <c r="Z1149" s="181"/>
    </row>
    <row r="1150" hidden="1">
      <c r="A1150" s="149">
        <v>45302.0</v>
      </c>
      <c r="B1150" s="150" t="s">
        <v>2178</v>
      </c>
      <c r="C1150" s="150" t="s">
        <v>73</v>
      </c>
      <c r="D1150" s="150" t="s">
        <v>243</v>
      </c>
      <c r="E1150" s="162">
        <v>-18.0</v>
      </c>
      <c r="F1150" s="88" t="s">
        <v>274</v>
      </c>
      <c r="G1150" s="164" t="s">
        <v>1720</v>
      </c>
      <c r="H1150" s="151">
        <f t="shared" si="4"/>
        <v>487.43</v>
      </c>
      <c r="I1150" s="177"/>
      <c r="J1150" s="180"/>
      <c r="R1150" s="181"/>
      <c r="S1150" s="181"/>
      <c r="T1150" s="181"/>
      <c r="U1150" s="181"/>
      <c r="V1150" s="181"/>
      <c r="W1150" s="181"/>
      <c r="X1150" s="181"/>
      <c r="Y1150" s="181"/>
      <c r="Z1150" s="181"/>
    </row>
    <row r="1151" hidden="1">
      <c r="A1151" s="149">
        <v>45302.0</v>
      </c>
      <c r="B1151" s="150" t="s">
        <v>2179</v>
      </c>
      <c r="C1151" s="150" t="s">
        <v>73</v>
      </c>
      <c r="D1151" s="150" t="s">
        <v>243</v>
      </c>
      <c r="E1151" s="162">
        <v>-10.0</v>
      </c>
      <c r="F1151" s="88" t="s">
        <v>274</v>
      </c>
      <c r="G1151" s="164" t="s">
        <v>1720</v>
      </c>
      <c r="H1151" s="151">
        <f t="shared" si="4"/>
        <v>477.43</v>
      </c>
      <c r="I1151" s="177"/>
      <c r="J1151" s="180"/>
      <c r="R1151" s="181"/>
      <c r="S1151" s="181"/>
      <c r="T1151" s="181"/>
      <c r="U1151" s="181"/>
      <c r="V1151" s="181"/>
      <c r="W1151" s="181"/>
      <c r="X1151" s="181"/>
      <c r="Y1151" s="181"/>
      <c r="Z1151" s="181"/>
    </row>
    <row r="1152" hidden="1">
      <c r="A1152" s="149">
        <v>45302.0</v>
      </c>
      <c r="B1152" s="150" t="s">
        <v>2132</v>
      </c>
      <c r="C1152" s="150" t="s">
        <v>73</v>
      </c>
      <c r="D1152" s="150" t="s">
        <v>243</v>
      </c>
      <c r="E1152" s="162">
        <v>-16.25</v>
      </c>
      <c r="F1152" s="88" t="s">
        <v>274</v>
      </c>
      <c r="G1152" s="164" t="s">
        <v>1720</v>
      </c>
      <c r="H1152" s="151">
        <f t="shared" si="4"/>
        <v>461.18</v>
      </c>
      <c r="I1152" s="177"/>
      <c r="J1152" s="180"/>
      <c r="R1152" s="181"/>
      <c r="S1152" s="181"/>
      <c r="T1152" s="181"/>
      <c r="U1152" s="181"/>
      <c r="V1152" s="181"/>
      <c r="W1152" s="181"/>
      <c r="X1152" s="181"/>
      <c r="Y1152" s="181"/>
      <c r="Z1152" s="181"/>
    </row>
    <row r="1153" hidden="1">
      <c r="A1153" s="149">
        <v>45302.0</v>
      </c>
      <c r="B1153" s="150" t="s">
        <v>2180</v>
      </c>
      <c r="C1153" s="150" t="s">
        <v>73</v>
      </c>
      <c r="D1153" s="150" t="s">
        <v>243</v>
      </c>
      <c r="E1153" s="162">
        <v>-54.0</v>
      </c>
      <c r="F1153" s="88" t="s">
        <v>274</v>
      </c>
      <c r="G1153" s="164" t="s">
        <v>1720</v>
      </c>
      <c r="H1153" s="151">
        <f t="shared" si="4"/>
        <v>407.18</v>
      </c>
      <c r="I1153" s="177"/>
      <c r="J1153" s="180"/>
      <c r="R1153" s="181"/>
      <c r="S1153" s="181"/>
      <c r="T1153" s="181"/>
      <c r="U1153" s="181"/>
      <c r="V1153" s="181"/>
      <c r="W1153" s="181"/>
      <c r="X1153" s="181"/>
      <c r="Y1153" s="181"/>
      <c r="Z1153" s="181"/>
    </row>
    <row r="1154" hidden="1">
      <c r="A1154" s="149">
        <v>45302.0</v>
      </c>
      <c r="B1154" s="150" t="s">
        <v>2181</v>
      </c>
      <c r="C1154" s="150" t="s">
        <v>73</v>
      </c>
      <c r="D1154" s="150" t="s">
        <v>243</v>
      </c>
      <c r="E1154" s="162">
        <v>-4.0</v>
      </c>
      <c r="F1154" s="88" t="s">
        <v>274</v>
      </c>
      <c r="G1154" s="164" t="s">
        <v>1720</v>
      </c>
      <c r="H1154" s="151">
        <f t="shared" si="4"/>
        <v>403.18</v>
      </c>
      <c r="I1154" s="177"/>
      <c r="J1154" s="180"/>
      <c r="R1154" s="181"/>
      <c r="S1154" s="181"/>
      <c r="T1154" s="181"/>
      <c r="U1154" s="181"/>
      <c r="V1154" s="181"/>
      <c r="W1154" s="181"/>
      <c r="X1154" s="181"/>
      <c r="Y1154" s="181"/>
      <c r="Z1154" s="181"/>
    </row>
    <row r="1155" hidden="1">
      <c r="A1155" s="149">
        <v>45302.0</v>
      </c>
      <c r="B1155" s="150" t="s">
        <v>2182</v>
      </c>
      <c r="C1155" s="150" t="s">
        <v>73</v>
      </c>
      <c r="D1155" s="150" t="s">
        <v>243</v>
      </c>
      <c r="E1155" s="162">
        <v>-46.0</v>
      </c>
      <c r="F1155" s="88" t="s">
        <v>274</v>
      </c>
      <c r="G1155" s="164" t="s">
        <v>1720</v>
      </c>
      <c r="H1155" s="151">
        <f t="shared" si="4"/>
        <v>357.18</v>
      </c>
      <c r="I1155" s="177"/>
      <c r="J1155" s="180"/>
      <c r="R1155" s="181"/>
      <c r="S1155" s="181"/>
      <c r="T1155" s="181"/>
      <c r="U1155" s="181"/>
      <c r="V1155" s="181"/>
      <c r="W1155" s="181"/>
      <c r="X1155" s="181"/>
      <c r="Y1155" s="181"/>
      <c r="Z1155" s="181"/>
    </row>
    <row r="1156" hidden="1">
      <c r="A1156" s="149">
        <v>45302.0</v>
      </c>
      <c r="B1156" s="150" t="s">
        <v>2183</v>
      </c>
      <c r="C1156" s="150" t="s">
        <v>73</v>
      </c>
      <c r="D1156" s="150" t="s">
        <v>243</v>
      </c>
      <c r="E1156" s="162">
        <v>45.0</v>
      </c>
      <c r="F1156" s="88" t="s">
        <v>274</v>
      </c>
      <c r="G1156" s="164" t="s">
        <v>1720</v>
      </c>
      <c r="H1156" s="151">
        <f t="shared" si="4"/>
        <v>402.18</v>
      </c>
      <c r="I1156" s="177"/>
      <c r="J1156" s="180"/>
      <c r="R1156" s="181"/>
      <c r="S1156" s="181"/>
      <c r="T1156" s="181"/>
      <c r="U1156" s="181"/>
      <c r="V1156" s="181"/>
      <c r="W1156" s="181"/>
      <c r="X1156" s="181"/>
      <c r="Y1156" s="181"/>
      <c r="Z1156" s="181"/>
    </row>
    <row r="1157" hidden="1">
      <c r="A1157" s="149">
        <v>45302.0</v>
      </c>
      <c r="B1157" s="150" t="s">
        <v>2184</v>
      </c>
      <c r="C1157" s="150" t="s">
        <v>73</v>
      </c>
      <c r="D1157" s="150" t="s">
        <v>243</v>
      </c>
      <c r="E1157" s="162">
        <v>95.0</v>
      </c>
      <c r="F1157" s="88" t="s">
        <v>274</v>
      </c>
      <c r="G1157" s="164" t="s">
        <v>1720</v>
      </c>
      <c r="H1157" s="151">
        <f t="shared" si="4"/>
        <v>497.18</v>
      </c>
      <c r="I1157" s="177"/>
      <c r="J1157" s="180"/>
      <c r="R1157" s="181"/>
      <c r="S1157" s="181"/>
      <c r="T1157" s="181"/>
      <c r="U1157" s="181"/>
      <c r="V1157" s="181"/>
      <c r="W1157" s="181"/>
      <c r="X1157" s="181"/>
      <c r="Y1157" s="181"/>
      <c r="Z1157" s="181"/>
    </row>
    <row r="1158" hidden="1">
      <c r="A1158" s="149">
        <v>45302.0</v>
      </c>
      <c r="B1158" s="150" t="s">
        <v>2185</v>
      </c>
      <c r="C1158" s="150" t="s">
        <v>73</v>
      </c>
      <c r="D1158" s="150" t="s">
        <v>243</v>
      </c>
      <c r="E1158" s="162">
        <v>38.2</v>
      </c>
      <c r="F1158" s="88" t="s">
        <v>274</v>
      </c>
      <c r="G1158" s="164" t="s">
        <v>1720</v>
      </c>
      <c r="H1158" s="151">
        <f t="shared" si="4"/>
        <v>535.38</v>
      </c>
      <c r="I1158" s="177"/>
      <c r="J1158" s="180"/>
      <c r="K1158" s="181"/>
      <c r="L1158" s="181"/>
      <c r="M1158" s="181"/>
      <c r="N1158" s="181"/>
      <c r="O1158" s="181"/>
      <c r="P1158" s="181"/>
      <c r="Q1158" s="181"/>
      <c r="R1158" s="181"/>
      <c r="S1158" s="181"/>
      <c r="T1158" s="181"/>
      <c r="U1158" s="181"/>
      <c r="V1158" s="181"/>
      <c r="W1158" s="181"/>
      <c r="X1158" s="181"/>
      <c r="Y1158" s="181"/>
      <c r="Z1158" s="181"/>
    </row>
    <row r="1159" hidden="1">
      <c r="A1159" s="149">
        <v>45302.0</v>
      </c>
      <c r="B1159" s="150" t="s">
        <v>2186</v>
      </c>
      <c r="C1159" s="150" t="s">
        <v>73</v>
      </c>
      <c r="D1159" s="150" t="s">
        <v>243</v>
      </c>
      <c r="E1159" s="162">
        <v>113.33</v>
      </c>
      <c r="F1159" s="88" t="s">
        <v>274</v>
      </c>
      <c r="G1159" s="164" t="s">
        <v>1720</v>
      </c>
      <c r="H1159" s="151">
        <f t="shared" si="4"/>
        <v>648.71</v>
      </c>
      <c r="I1159" s="177"/>
      <c r="J1159" s="180"/>
      <c r="K1159" s="181"/>
      <c r="L1159" s="181"/>
      <c r="M1159" s="181"/>
      <c r="N1159" s="181"/>
      <c r="O1159" s="181"/>
      <c r="P1159" s="181"/>
      <c r="Q1159" s="181"/>
      <c r="R1159" s="181"/>
      <c r="S1159" s="181"/>
      <c r="T1159" s="181"/>
      <c r="U1159" s="181"/>
      <c r="V1159" s="181"/>
      <c r="W1159" s="181"/>
      <c r="X1159" s="181"/>
      <c r="Y1159" s="181"/>
      <c r="Z1159" s="181"/>
    </row>
    <row r="1160" hidden="1">
      <c r="A1160" s="149">
        <v>45302.0</v>
      </c>
      <c r="B1160" s="150" t="s">
        <v>2187</v>
      </c>
      <c r="C1160" s="150" t="s">
        <v>73</v>
      </c>
      <c r="D1160" s="150" t="s">
        <v>243</v>
      </c>
      <c r="E1160" s="162">
        <v>-45.0</v>
      </c>
      <c r="F1160" s="88" t="s">
        <v>274</v>
      </c>
      <c r="G1160" s="164" t="s">
        <v>1720</v>
      </c>
      <c r="H1160" s="151">
        <f t="shared" si="4"/>
        <v>603.71</v>
      </c>
      <c r="I1160" s="177"/>
      <c r="J1160" s="180"/>
      <c r="K1160" s="181"/>
      <c r="L1160" s="181"/>
      <c r="M1160" s="181"/>
      <c r="N1160" s="181"/>
      <c r="O1160" s="181"/>
      <c r="P1160" s="181"/>
      <c r="Q1160" s="181"/>
      <c r="R1160" s="181"/>
      <c r="S1160" s="181"/>
      <c r="T1160" s="181"/>
      <c r="U1160" s="181"/>
      <c r="V1160" s="181"/>
      <c r="W1160" s="181"/>
      <c r="X1160" s="181"/>
      <c r="Y1160" s="181"/>
      <c r="Z1160" s="181"/>
    </row>
    <row r="1161" hidden="1">
      <c r="A1161" s="149">
        <v>45302.0</v>
      </c>
      <c r="B1161" s="150" t="s">
        <v>2188</v>
      </c>
      <c r="C1161" s="150" t="s">
        <v>73</v>
      </c>
      <c r="D1161" s="150" t="s">
        <v>243</v>
      </c>
      <c r="E1161" s="150">
        <v>96.67</v>
      </c>
      <c r="F1161" s="88" t="s">
        <v>274</v>
      </c>
      <c r="G1161" s="150" t="s">
        <v>1720</v>
      </c>
      <c r="H1161" s="151">
        <f t="shared" si="4"/>
        <v>700.38</v>
      </c>
      <c r="I1161" s="177"/>
      <c r="J1161" s="177"/>
      <c r="K1161" s="20"/>
      <c r="L1161" s="20"/>
      <c r="M1161" s="20"/>
      <c r="N1161" s="20"/>
      <c r="O1161" s="20"/>
      <c r="P1161" s="20"/>
      <c r="Q1161" s="20"/>
      <c r="R1161" s="20"/>
      <c r="S1161" s="20"/>
      <c r="T1161" s="20"/>
      <c r="U1161" s="20"/>
      <c r="V1161" s="20"/>
      <c r="W1161" s="20"/>
      <c r="X1161" s="20"/>
      <c r="Y1161" s="20"/>
      <c r="Z1161" s="20"/>
    </row>
    <row r="1162" hidden="1">
      <c r="A1162" s="149">
        <v>45302.0</v>
      </c>
      <c r="B1162" s="150" t="s">
        <v>2189</v>
      </c>
      <c r="C1162" s="150" t="s">
        <v>73</v>
      </c>
      <c r="D1162" s="150" t="s">
        <v>243</v>
      </c>
      <c r="E1162" s="150">
        <v>10.0</v>
      </c>
      <c r="F1162" s="88" t="s">
        <v>274</v>
      </c>
      <c r="G1162" s="150" t="s">
        <v>1720</v>
      </c>
      <c r="H1162" s="151">
        <f t="shared" si="4"/>
        <v>710.38</v>
      </c>
      <c r="I1162" s="177"/>
      <c r="J1162" s="177"/>
      <c r="K1162" s="20"/>
      <c r="L1162" s="20"/>
      <c r="M1162" s="20"/>
      <c r="N1162" s="20"/>
      <c r="O1162" s="20"/>
      <c r="P1162" s="20"/>
      <c r="Q1162" s="20"/>
      <c r="R1162" s="20"/>
      <c r="S1162" s="20"/>
      <c r="T1162" s="20"/>
      <c r="U1162" s="20"/>
      <c r="V1162" s="20"/>
      <c r="W1162" s="20"/>
      <c r="X1162" s="20"/>
      <c r="Y1162" s="20"/>
      <c r="Z1162" s="20"/>
    </row>
    <row r="1163" hidden="1">
      <c r="A1163" s="149">
        <v>45302.0</v>
      </c>
      <c r="B1163" s="150" t="s">
        <v>2190</v>
      </c>
      <c r="C1163" s="150" t="s">
        <v>73</v>
      </c>
      <c r="D1163" s="150" t="s">
        <v>243</v>
      </c>
      <c r="E1163" s="150">
        <v>-287.0</v>
      </c>
      <c r="F1163" s="88" t="s">
        <v>274</v>
      </c>
      <c r="G1163" s="150" t="s">
        <v>1720</v>
      </c>
      <c r="H1163" s="151">
        <f t="shared" si="4"/>
        <v>423.38</v>
      </c>
      <c r="I1163" s="177"/>
      <c r="J1163" s="177"/>
      <c r="K1163" s="20"/>
      <c r="L1163" s="20"/>
      <c r="M1163" s="20"/>
      <c r="N1163" s="20"/>
      <c r="O1163" s="20"/>
      <c r="P1163" s="20"/>
      <c r="Q1163" s="20"/>
      <c r="R1163" s="20"/>
      <c r="S1163" s="20"/>
      <c r="T1163" s="20"/>
      <c r="U1163" s="20"/>
      <c r="V1163" s="20"/>
      <c r="W1163" s="20"/>
      <c r="X1163" s="20"/>
      <c r="Y1163" s="20"/>
      <c r="Z1163" s="20"/>
    </row>
    <row r="1164" hidden="1">
      <c r="A1164" s="149">
        <v>45304.0</v>
      </c>
      <c r="B1164" s="150" t="s">
        <v>2191</v>
      </c>
      <c r="C1164" s="150" t="s">
        <v>1638</v>
      </c>
      <c r="D1164" s="150" t="s">
        <v>1720</v>
      </c>
      <c r="E1164" s="150">
        <v>0.8</v>
      </c>
      <c r="F1164" s="88" t="s">
        <v>274</v>
      </c>
      <c r="G1164" s="150" t="s">
        <v>1720</v>
      </c>
      <c r="H1164" s="151">
        <f t="shared" si="4"/>
        <v>424.18</v>
      </c>
      <c r="I1164" s="177"/>
      <c r="J1164" s="177"/>
      <c r="K1164" s="20"/>
      <c r="L1164" s="20"/>
      <c r="M1164" s="20"/>
      <c r="N1164" s="20"/>
      <c r="O1164" s="20"/>
      <c r="P1164" s="20"/>
      <c r="Q1164" s="20"/>
      <c r="R1164" s="20"/>
      <c r="S1164" s="20"/>
      <c r="T1164" s="20"/>
      <c r="U1164" s="20"/>
      <c r="V1164" s="20"/>
      <c r="W1164" s="20"/>
      <c r="X1164" s="20"/>
      <c r="Y1164" s="20"/>
      <c r="Z1164" s="20"/>
    </row>
    <row r="1165" hidden="1">
      <c r="A1165" s="149">
        <v>45306.0</v>
      </c>
      <c r="B1165" s="150" t="s">
        <v>2024</v>
      </c>
      <c r="C1165" s="88" t="s">
        <v>73</v>
      </c>
      <c r="D1165" s="150" t="s">
        <v>26</v>
      </c>
      <c r="E1165" s="150">
        <v>2400.0</v>
      </c>
      <c r="F1165" s="88" t="s">
        <v>274</v>
      </c>
      <c r="G1165" s="150" t="s">
        <v>1720</v>
      </c>
      <c r="H1165" s="151">
        <f t="shared" si="4"/>
        <v>2824.18</v>
      </c>
      <c r="I1165" s="177"/>
      <c r="J1165" s="177"/>
      <c r="K1165" s="20"/>
      <c r="L1165" s="20"/>
      <c r="M1165" s="20"/>
      <c r="N1165" s="20"/>
      <c r="O1165" s="20"/>
      <c r="P1165" s="20"/>
      <c r="Q1165" s="20"/>
      <c r="R1165" s="20"/>
      <c r="S1165" s="20"/>
      <c r="T1165" s="20"/>
      <c r="U1165" s="20"/>
      <c r="V1165" s="20"/>
      <c r="W1165" s="20"/>
      <c r="X1165" s="20"/>
      <c r="Y1165" s="20"/>
      <c r="Z1165" s="20"/>
    </row>
    <row r="1166" hidden="1">
      <c r="A1166" s="149">
        <v>45306.0</v>
      </c>
      <c r="B1166" s="150" t="s">
        <v>15</v>
      </c>
      <c r="C1166" s="150" t="s">
        <v>16</v>
      </c>
      <c r="D1166" s="150" t="s">
        <v>819</v>
      </c>
      <c r="E1166" s="150">
        <v>-2524.0400000000004</v>
      </c>
      <c r="F1166" s="88" t="s">
        <v>274</v>
      </c>
      <c r="G1166" s="150" t="s">
        <v>819</v>
      </c>
      <c r="H1166" s="151">
        <f t="shared" si="4"/>
        <v>300.14</v>
      </c>
      <c r="I1166" s="177"/>
      <c r="J1166" s="20"/>
      <c r="K1166" s="20"/>
      <c r="L1166" s="20"/>
      <c r="M1166" s="20"/>
      <c r="N1166" s="20"/>
      <c r="O1166" s="20"/>
      <c r="P1166" s="20"/>
      <c r="Q1166" s="20"/>
      <c r="R1166" s="20"/>
      <c r="S1166" s="20"/>
      <c r="T1166" s="20"/>
      <c r="U1166" s="20"/>
      <c r="V1166" s="20"/>
      <c r="W1166" s="20"/>
      <c r="X1166" s="20"/>
      <c r="Y1166" s="20"/>
      <c r="Z1166" s="20"/>
    </row>
    <row r="1167" hidden="1">
      <c r="A1167" s="149">
        <v>45307.0</v>
      </c>
      <c r="B1167" s="150" t="s">
        <v>2192</v>
      </c>
      <c r="C1167" s="150" t="s">
        <v>76</v>
      </c>
      <c r="D1167" s="150" t="s">
        <v>10</v>
      </c>
      <c r="E1167" s="150">
        <v>-32.0</v>
      </c>
      <c r="F1167" s="88" t="s">
        <v>274</v>
      </c>
      <c r="G1167" s="150" t="s">
        <v>819</v>
      </c>
      <c r="H1167" s="151">
        <f t="shared" si="4"/>
        <v>268.14</v>
      </c>
      <c r="I1167" s="177"/>
      <c r="J1167" s="20"/>
      <c r="K1167" s="20"/>
      <c r="L1167" s="20"/>
      <c r="M1167" s="20"/>
      <c r="N1167" s="20"/>
      <c r="O1167" s="20"/>
      <c r="P1167" s="20"/>
      <c r="Q1167" s="20"/>
      <c r="R1167" s="20"/>
      <c r="S1167" s="20"/>
      <c r="T1167" s="20"/>
      <c r="U1167" s="20"/>
      <c r="V1167" s="20"/>
      <c r="W1167" s="20"/>
      <c r="X1167" s="20"/>
      <c r="Y1167" s="20"/>
      <c r="Z1167" s="20"/>
    </row>
    <row r="1168" hidden="1">
      <c r="A1168" s="149">
        <v>45308.0</v>
      </c>
      <c r="B1168" s="150" t="s">
        <v>2193</v>
      </c>
      <c r="C1168" s="150" t="s">
        <v>1638</v>
      </c>
      <c r="D1168" s="150" t="s">
        <v>1714</v>
      </c>
      <c r="E1168" s="150">
        <v>1.5</v>
      </c>
      <c r="F1168" s="88" t="s">
        <v>274</v>
      </c>
      <c r="G1168" s="150" t="s">
        <v>1714</v>
      </c>
      <c r="H1168" s="151">
        <f t="shared" si="4"/>
        <v>269.64</v>
      </c>
      <c r="I1168" s="177"/>
      <c r="J1168" s="177"/>
      <c r="K1168" s="20"/>
      <c r="L1168" s="20"/>
      <c r="M1168" s="20"/>
      <c r="N1168" s="20"/>
      <c r="O1168" s="20"/>
      <c r="P1168" s="20"/>
      <c r="Q1168" s="20"/>
      <c r="R1168" s="20"/>
      <c r="S1168" s="20"/>
      <c r="T1168" s="20"/>
      <c r="U1168" s="20"/>
      <c r="V1168" s="20"/>
      <c r="W1168" s="20"/>
      <c r="X1168" s="20"/>
      <c r="Y1168" s="20"/>
      <c r="Z1168" s="20"/>
    </row>
    <row r="1169" hidden="1">
      <c r="A1169" s="149">
        <v>45313.0</v>
      </c>
      <c r="B1169" s="150" t="s">
        <v>2060</v>
      </c>
      <c r="C1169" s="150" t="s">
        <v>1638</v>
      </c>
      <c r="D1169" s="150" t="s">
        <v>819</v>
      </c>
      <c r="E1169" s="150">
        <v>16.95</v>
      </c>
      <c r="F1169" s="88" t="s">
        <v>274</v>
      </c>
      <c r="G1169" s="150" t="s">
        <v>819</v>
      </c>
      <c r="H1169" s="151">
        <f t="shared" si="4"/>
        <v>286.59</v>
      </c>
      <c r="I1169" s="177"/>
      <c r="J1169" s="177"/>
      <c r="K1169" s="20"/>
      <c r="L1169" s="20"/>
      <c r="M1169" s="20"/>
      <c r="N1169" s="20"/>
      <c r="O1169" s="20"/>
      <c r="P1169" s="20"/>
      <c r="Q1169" s="20"/>
      <c r="R1169" s="20"/>
      <c r="S1169" s="20"/>
      <c r="T1169" s="20"/>
      <c r="U1169" s="20"/>
      <c r="V1169" s="20"/>
      <c r="W1169" s="20"/>
      <c r="X1169" s="20"/>
      <c r="Y1169" s="20"/>
      <c r="Z1169" s="20"/>
    </row>
    <row r="1170" hidden="1">
      <c r="A1170" s="149">
        <v>45317.0</v>
      </c>
      <c r="B1170" s="150" t="s">
        <v>1939</v>
      </c>
      <c r="C1170" s="150" t="s">
        <v>40</v>
      </c>
      <c r="D1170" s="150" t="s">
        <v>41</v>
      </c>
      <c r="E1170" s="150">
        <v>-99.83</v>
      </c>
      <c r="F1170" s="88" t="s">
        <v>274</v>
      </c>
      <c r="G1170" s="150" t="s">
        <v>1645</v>
      </c>
      <c r="H1170" s="151">
        <f t="shared" si="4"/>
        <v>186.76</v>
      </c>
      <c r="I1170" s="177"/>
      <c r="J1170" s="20"/>
      <c r="R1170" s="20"/>
      <c r="S1170" s="20"/>
      <c r="T1170" s="20"/>
      <c r="U1170" s="20"/>
      <c r="V1170" s="20"/>
      <c r="W1170" s="20"/>
      <c r="X1170" s="20"/>
      <c r="Y1170" s="20"/>
      <c r="Z1170" s="20"/>
    </row>
    <row r="1171" hidden="1">
      <c r="A1171" s="149">
        <v>45318.0</v>
      </c>
      <c r="B1171" s="150" t="s">
        <v>2024</v>
      </c>
      <c r="C1171" s="150" t="s">
        <v>73</v>
      </c>
      <c r="D1171" s="150" t="s">
        <v>26</v>
      </c>
      <c r="E1171" s="150">
        <v>1000.0</v>
      </c>
      <c r="F1171" s="88" t="s">
        <v>274</v>
      </c>
      <c r="G1171" s="150" t="s">
        <v>1720</v>
      </c>
      <c r="H1171" s="151">
        <f t="shared" si="4"/>
        <v>1186.76</v>
      </c>
      <c r="I1171" s="177"/>
      <c r="J1171" s="20"/>
      <c r="R1171" s="20"/>
      <c r="S1171" s="20"/>
      <c r="T1171" s="20"/>
      <c r="U1171" s="20"/>
      <c r="V1171" s="20"/>
      <c r="W1171" s="20"/>
      <c r="X1171" s="20"/>
      <c r="Y1171" s="20"/>
      <c r="Z1171" s="20"/>
    </row>
    <row r="1172" hidden="1">
      <c r="A1172" s="149">
        <v>45319.0</v>
      </c>
      <c r="B1172" s="150" t="s">
        <v>1941</v>
      </c>
      <c r="C1172" s="150" t="s">
        <v>40</v>
      </c>
      <c r="D1172" s="150" t="s">
        <v>41</v>
      </c>
      <c r="E1172" s="150">
        <v>-168.35</v>
      </c>
      <c r="F1172" s="88" t="s">
        <v>274</v>
      </c>
      <c r="G1172" s="150" t="s">
        <v>1720</v>
      </c>
      <c r="H1172" s="151">
        <f t="shared" si="4"/>
        <v>1018.41</v>
      </c>
      <c r="I1172" s="177"/>
      <c r="J1172" s="20"/>
      <c r="R1172" s="20"/>
      <c r="S1172" s="20"/>
      <c r="T1172" s="20"/>
      <c r="U1172" s="20"/>
      <c r="V1172" s="20"/>
      <c r="W1172" s="20"/>
      <c r="X1172" s="20"/>
      <c r="Y1172" s="20"/>
      <c r="Z1172" s="20"/>
    </row>
    <row r="1173" hidden="1">
      <c r="A1173" s="149">
        <v>45351.0</v>
      </c>
      <c r="B1173" s="150" t="s">
        <v>1637</v>
      </c>
      <c r="C1173" s="150" t="s">
        <v>1625</v>
      </c>
      <c r="D1173" s="150" t="s">
        <v>1720</v>
      </c>
      <c r="E1173" s="150">
        <v>11.380000000000003</v>
      </c>
      <c r="F1173" s="88" t="s">
        <v>283</v>
      </c>
      <c r="G1173" s="150" t="s">
        <v>1720</v>
      </c>
      <c r="H1173" s="151">
        <f t="shared" si="4"/>
        <v>1029.79</v>
      </c>
      <c r="I1173" s="177"/>
      <c r="J1173" s="20"/>
      <c r="R1173" s="20"/>
      <c r="S1173" s="20"/>
      <c r="T1173" s="20"/>
      <c r="U1173" s="20"/>
      <c r="V1173" s="20"/>
      <c r="W1173" s="20"/>
      <c r="X1173" s="20"/>
      <c r="Y1173" s="20"/>
      <c r="Z1173" s="20"/>
    </row>
    <row r="1174" hidden="1">
      <c r="A1174" s="149">
        <v>45322.0</v>
      </c>
      <c r="B1174" s="150" t="s">
        <v>1666</v>
      </c>
      <c r="C1174" s="150" t="s">
        <v>1575</v>
      </c>
      <c r="D1174" s="150" t="s">
        <v>2027</v>
      </c>
      <c r="E1174" s="150">
        <v>1012.5</v>
      </c>
      <c r="F1174" s="88" t="s">
        <v>283</v>
      </c>
      <c r="G1174" s="150" t="s">
        <v>1645</v>
      </c>
      <c r="H1174" s="151">
        <f t="shared" si="4"/>
        <v>2042.29</v>
      </c>
      <c r="I1174" s="177"/>
      <c r="J1174" s="20"/>
      <c r="R1174" s="20"/>
      <c r="S1174" s="20"/>
      <c r="T1174" s="20"/>
      <c r="U1174" s="20"/>
      <c r="V1174" s="20"/>
      <c r="W1174" s="20"/>
      <c r="X1174" s="20"/>
      <c r="Y1174" s="20"/>
      <c r="Z1174" s="20"/>
    </row>
    <row r="1175" hidden="1">
      <c r="A1175" s="149">
        <v>45328.0</v>
      </c>
      <c r="B1175" s="150" t="s">
        <v>15</v>
      </c>
      <c r="C1175" s="150" t="s">
        <v>16</v>
      </c>
      <c r="D1175" s="150" t="s">
        <v>443</v>
      </c>
      <c r="E1175" s="150">
        <v>-386.29</v>
      </c>
      <c r="F1175" s="88" t="s">
        <v>283</v>
      </c>
      <c r="G1175" s="150" t="s">
        <v>1645</v>
      </c>
      <c r="H1175" s="151">
        <f t="shared" si="4"/>
        <v>1656</v>
      </c>
      <c r="I1175" s="177"/>
      <c r="J1175" s="20"/>
      <c r="R1175" s="20"/>
      <c r="S1175" s="20"/>
      <c r="T1175" s="20"/>
      <c r="U1175" s="20"/>
      <c r="V1175" s="20"/>
      <c r="W1175" s="20"/>
      <c r="X1175" s="20"/>
      <c r="Y1175" s="20"/>
      <c r="Z1175" s="20"/>
    </row>
    <row r="1176" hidden="1">
      <c r="A1176" s="149">
        <v>45329.0</v>
      </c>
      <c r="B1176" s="150" t="s">
        <v>1666</v>
      </c>
      <c r="C1176" s="150" t="s">
        <v>1575</v>
      </c>
      <c r="D1176" s="150" t="s">
        <v>1576</v>
      </c>
      <c r="E1176" s="150">
        <v>1851.18</v>
      </c>
      <c r="F1176" s="88" t="s">
        <v>283</v>
      </c>
      <c r="G1176" s="150" t="s">
        <v>819</v>
      </c>
      <c r="H1176" s="151">
        <f t="shared" si="4"/>
        <v>3507.18</v>
      </c>
      <c r="I1176" s="177"/>
      <c r="J1176" s="177"/>
      <c r="L1176" s="20"/>
      <c r="M1176" s="20"/>
      <c r="N1176" s="20"/>
      <c r="O1176" s="20"/>
      <c r="P1176" s="20"/>
      <c r="Q1176" s="20"/>
      <c r="R1176" s="20"/>
      <c r="S1176" s="20"/>
      <c r="T1176" s="20"/>
      <c r="U1176" s="20"/>
      <c r="V1176" s="20"/>
      <c r="W1176" s="20"/>
      <c r="X1176" s="20"/>
      <c r="Y1176" s="20"/>
      <c r="Z1176" s="20"/>
    </row>
    <row r="1177" hidden="1">
      <c r="A1177" s="149">
        <v>45329.0</v>
      </c>
      <c r="B1177" s="182" t="s">
        <v>2194</v>
      </c>
      <c r="C1177" s="150" t="s">
        <v>1575</v>
      </c>
      <c r="D1177" s="150" t="s">
        <v>1576</v>
      </c>
      <c r="E1177" s="150">
        <v>-349.07</v>
      </c>
      <c r="F1177" s="88" t="s">
        <v>283</v>
      </c>
      <c r="G1177" s="150" t="s">
        <v>819</v>
      </c>
      <c r="H1177" s="151">
        <f t="shared" si="4"/>
        <v>3158.11</v>
      </c>
      <c r="I1177" s="177"/>
      <c r="J1177" s="177"/>
      <c r="L1177" s="20"/>
      <c r="M1177" s="20"/>
      <c r="N1177" s="20"/>
      <c r="O1177" s="20"/>
      <c r="P1177" s="20"/>
      <c r="Q1177" s="20"/>
      <c r="R1177" s="20"/>
      <c r="S1177" s="20"/>
      <c r="T1177" s="20"/>
      <c r="U1177" s="20"/>
      <c r="V1177" s="20"/>
      <c r="W1177" s="20"/>
      <c r="X1177" s="20"/>
      <c r="Y1177" s="20"/>
      <c r="Z1177" s="20"/>
    </row>
    <row r="1178" hidden="1">
      <c r="A1178" s="149">
        <v>45330.0</v>
      </c>
      <c r="B1178" s="150" t="s">
        <v>15</v>
      </c>
      <c r="C1178" s="150" t="s">
        <v>16</v>
      </c>
      <c r="D1178" s="150" t="s">
        <v>1667</v>
      </c>
      <c r="E1178" s="150">
        <v>-1618.8199999999997</v>
      </c>
      <c r="F1178" s="88" t="s">
        <v>283</v>
      </c>
      <c r="G1178" s="150" t="s">
        <v>1645</v>
      </c>
      <c r="H1178" s="151">
        <f t="shared" si="4"/>
        <v>1539.29</v>
      </c>
      <c r="I1178" s="177"/>
      <c r="J1178" s="20"/>
      <c r="L1178" s="20"/>
      <c r="M1178" s="20"/>
      <c r="N1178" s="20"/>
      <c r="O1178" s="20"/>
      <c r="P1178" s="20"/>
      <c r="Q1178" s="20"/>
      <c r="R1178" s="20"/>
      <c r="S1178" s="20"/>
      <c r="T1178" s="20"/>
      <c r="U1178" s="20"/>
      <c r="V1178" s="20"/>
      <c r="W1178" s="20"/>
      <c r="X1178" s="20"/>
      <c r="Y1178" s="20"/>
      <c r="Z1178" s="20"/>
    </row>
    <row r="1179" hidden="1">
      <c r="A1179" s="149">
        <v>45330.0</v>
      </c>
      <c r="B1179" s="150" t="s">
        <v>2195</v>
      </c>
      <c r="C1179" s="150" t="s">
        <v>1638</v>
      </c>
      <c r="D1179" s="150" t="s">
        <v>1720</v>
      </c>
      <c r="E1179" s="150">
        <v>5.0</v>
      </c>
      <c r="F1179" s="88" t="s">
        <v>283</v>
      </c>
      <c r="G1179" s="150" t="s">
        <v>1720</v>
      </c>
      <c r="H1179" s="151">
        <f t="shared" si="4"/>
        <v>1544.29</v>
      </c>
      <c r="I1179" s="177"/>
      <c r="J1179" s="20"/>
      <c r="L1179" s="20"/>
      <c r="M1179" s="20"/>
      <c r="N1179" s="20"/>
      <c r="O1179" s="20"/>
      <c r="P1179" s="20"/>
      <c r="Q1179" s="20"/>
      <c r="R1179" s="20"/>
      <c r="S1179" s="20"/>
      <c r="T1179" s="20"/>
      <c r="U1179" s="20"/>
      <c r="V1179" s="20"/>
      <c r="W1179" s="20"/>
      <c r="X1179" s="20"/>
      <c r="Y1179" s="20"/>
      <c r="Z1179" s="20"/>
    </row>
    <row r="1180" hidden="1">
      <c r="A1180" s="149">
        <v>45331.0</v>
      </c>
      <c r="B1180" s="150" t="s">
        <v>15</v>
      </c>
      <c r="C1180" s="150" t="s">
        <v>16</v>
      </c>
      <c r="D1180" s="150" t="s">
        <v>7</v>
      </c>
      <c r="E1180" s="150">
        <v>-1286.5500000000002</v>
      </c>
      <c r="F1180" s="88" t="s">
        <v>283</v>
      </c>
      <c r="G1180" s="150" t="s">
        <v>7</v>
      </c>
      <c r="H1180" s="151">
        <f t="shared" si="4"/>
        <v>257.74</v>
      </c>
      <c r="I1180" s="177"/>
      <c r="J1180" s="20"/>
      <c r="L1180" s="20"/>
      <c r="M1180" s="20"/>
      <c r="N1180" s="20"/>
      <c r="O1180" s="20"/>
      <c r="P1180" s="20"/>
      <c r="Q1180" s="20"/>
      <c r="R1180" s="20"/>
      <c r="S1180" s="20"/>
      <c r="T1180" s="20"/>
      <c r="U1180" s="20"/>
      <c r="V1180" s="20"/>
      <c r="W1180" s="20"/>
      <c r="X1180" s="20"/>
      <c r="Y1180" s="20"/>
      <c r="Z1180" s="20"/>
    </row>
    <row r="1181" hidden="1">
      <c r="A1181" s="149">
        <v>45331.0</v>
      </c>
      <c r="B1181" s="150" t="s">
        <v>2114</v>
      </c>
      <c r="C1181" s="150" t="s">
        <v>1638</v>
      </c>
      <c r="D1181" s="150" t="s">
        <v>1720</v>
      </c>
      <c r="E1181" s="150">
        <v>5.0</v>
      </c>
      <c r="F1181" s="88" t="s">
        <v>283</v>
      </c>
      <c r="G1181" s="150" t="s">
        <v>1720</v>
      </c>
      <c r="H1181" s="151">
        <f t="shared" si="4"/>
        <v>262.74</v>
      </c>
      <c r="I1181" s="177"/>
      <c r="J1181" s="20"/>
      <c r="L1181" s="19"/>
      <c r="M1181" s="20"/>
      <c r="N1181" s="20"/>
      <c r="O1181" s="20"/>
      <c r="P1181" s="20"/>
      <c r="Q1181" s="20"/>
      <c r="R1181" s="20"/>
      <c r="S1181" s="20"/>
      <c r="T1181" s="20"/>
      <c r="U1181" s="20"/>
      <c r="V1181" s="20"/>
      <c r="W1181" s="20"/>
      <c r="X1181" s="20"/>
      <c r="Y1181" s="20"/>
      <c r="Z1181" s="20"/>
    </row>
    <row r="1182" hidden="1">
      <c r="A1182" s="149">
        <v>45332.0</v>
      </c>
      <c r="B1182" s="150" t="s">
        <v>2024</v>
      </c>
      <c r="C1182" s="150" t="s">
        <v>73</v>
      </c>
      <c r="D1182" s="150" t="s">
        <v>26</v>
      </c>
      <c r="E1182" s="150">
        <v>850.0</v>
      </c>
      <c r="F1182" s="88" t="s">
        <v>283</v>
      </c>
      <c r="G1182" s="150" t="s">
        <v>1720</v>
      </c>
      <c r="H1182" s="151">
        <f t="shared" si="4"/>
        <v>1112.74</v>
      </c>
      <c r="I1182" s="177"/>
      <c r="J1182" s="20"/>
      <c r="L1182" s="19"/>
      <c r="M1182" s="20"/>
      <c r="N1182" s="20"/>
      <c r="O1182" s="20"/>
      <c r="P1182" s="20"/>
      <c r="Q1182" s="20"/>
      <c r="R1182" s="20"/>
      <c r="S1182" s="20"/>
      <c r="T1182" s="20"/>
      <c r="U1182" s="20"/>
      <c r="V1182" s="20"/>
      <c r="W1182" s="20"/>
      <c r="X1182" s="20"/>
      <c r="Y1182" s="20"/>
      <c r="Z1182" s="20"/>
    </row>
    <row r="1183" hidden="1">
      <c r="A1183" s="149">
        <v>45332.0</v>
      </c>
      <c r="B1183" s="150" t="s">
        <v>15</v>
      </c>
      <c r="C1183" s="163" t="s">
        <v>51</v>
      </c>
      <c r="D1183" s="150" t="s">
        <v>819</v>
      </c>
      <c r="E1183" s="150">
        <v>-200.0</v>
      </c>
      <c r="F1183" s="88" t="s">
        <v>283</v>
      </c>
      <c r="G1183" s="150" t="s">
        <v>1720</v>
      </c>
      <c r="H1183" s="151">
        <f t="shared" si="4"/>
        <v>912.74</v>
      </c>
      <c r="I1183" s="177"/>
      <c r="J1183" s="20"/>
      <c r="K1183" s="19"/>
      <c r="L1183" s="19"/>
      <c r="M1183" s="20"/>
      <c r="N1183" s="20"/>
      <c r="O1183" s="20"/>
      <c r="P1183" s="20"/>
      <c r="Q1183" s="20"/>
      <c r="R1183" s="20"/>
      <c r="S1183" s="20"/>
      <c r="T1183" s="20"/>
      <c r="U1183" s="20"/>
      <c r="V1183" s="20"/>
      <c r="W1183" s="20"/>
      <c r="X1183" s="20"/>
      <c r="Y1183" s="20"/>
      <c r="Z1183" s="20"/>
    </row>
    <row r="1184" hidden="1">
      <c r="A1184" s="149">
        <v>45336.0</v>
      </c>
      <c r="B1184" s="150" t="s">
        <v>2024</v>
      </c>
      <c r="C1184" s="150" t="s">
        <v>73</v>
      </c>
      <c r="D1184" s="150" t="s">
        <v>26</v>
      </c>
      <c r="E1184" s="150">
        <v>3309.03</v>
      </c>
      <c r="F1184" s="88" t="s">
        <v>283</v>
      </c>
      <c r="G1184" s="150" t="s">
        <v>1720</v>
      </c>
      <c r="H1184" s="151">
        <f t="shared" si="4"/>
        <v>4221.77</v>
      </c>
      <c r="I1184" s="177"/>
      <c r="J1184" s="20"/>
      <c r="L1184" s="20"/>
      <c r="M1184" s="20"/>
      <c r="N1184" s="20"/>
      <c r="O1184" s="20"/>
      <c r="P1184" s="20"/>
      <c r="Q1184" s="20"/>
      <c r="R1184" s="20"/>
      <c r="S1184" s="20"/>
      <c r="T1184" s="20"/>
      <c r="U1184" s="20"/>
      <c r="V1184" s="20"/>
      <c r="W1184" s="20"/>
      <c r="X1184" s="20"/>
      <c r="Y1184" s="20"/>
      <c r="Z1184" s="20"/>
    </row>
    <row r="1185" hidden="1">
      <c r="A1185" s="149">
        <v>45336.0</v>
      </c>
      <c r="B1185" s="150" t="s">
        <v>15</v>
      </c>
      <c r="C1185" s="150" t="s">
        <v>16</v>
      </c>
      <c r="D1185" s="150" t="s">
        <v>819</v>
      </c>
      <c r="E1185" s="150">
        <v>-2899.14</v>
      </c>
      <c r="F1185" s="88" t="s">
        <v>283</v>
      </c>
      <c r="G1185" s="150" t="s">
        <v>819</v>
      </c>
      <c r="H1185" s="151">
        <f t="shared" si="4"/>
        <v>1322.63</v>
      </c>
      <c r="I1185" s="177"/>
      <c r="J1185" s="20"/>
      <c r="K1185" s="20"/>
      <c r="L1185" s="20"/>
      <c r="M1185" s="20"/>
      <c r="N1185" s="20"/>
      <c r="O1185" s="20"/>
      <c r="P1185" s="20"/>
      <c r="Q1185" s="20"/>
      <c r="R1185" s="20"/>
      <c r="S1185" s="20"/>
      <c r="T1185" s="20"/>
      <c r="U1185" s="20"/>
      <c r="V1185" s="20"/>
      <c r="W1185" s="20"/>
      <c r="X1185" s="20"/>
      <c r="Y1185" s="20"/>
      <c r="Z1185" s="20"/>
    </row>
    <row r="1186" hidden="1">
      <c r="A1186" s="149">
        <v>45336.0</v>
      </c>
      <c r="B1186" s="150" t="s">
        <v>2196</v>
      </c>
      <c r="C1186" s="150" t="s">
        <v>40</v>
      </c>
      <c r="D1186" s="150" t="s">
        <v>41</v>
      </c>
      <c r="E1186" s="150">
        <v>-164.67</v>
      </c>
      <c r="F1186" s="88" t="s">
        <v>283</v>
      </c>
      <c r="G1186" s="150" t="s">
        <v>1645</v>
      </c>
      <c r="H1186" s="151">
        <f t="shared" si="4"/>
        <v>1157.96</v>
      </c>
      <c r="I1186" s="177"/>
      <c r="J1186" s="177"/>
      <c r="K1186" s="20"/>
      <c r="L1186" s="20"/>
      <c r="M1186" s="20"/>
      <c r="N1186" s="20"/>
      <c r="O1186" s="20"/>
      <c r="P1186" s="20"/>
      <c r="Q1186" s="20"/>
      <c r="R1186" s="20"/>
      <c r="S1186" s="20"/>
      <c r="T1186" s="20"/>
      <c r="U1186" s="20"/>
      <c r="V1186" s="20"/>
      <c r="W1186" s="20"/>
      <c r="X1186" s="20"/>
      <c r="Y1186" s="20"/>
      <c r="Z1186" s="20"/>
    </row>
    <row r="1187" hidden="1">
      <c r="A1187" s="149">
        <v>45336.0</v>
      </c>
      <c r="B1187" s="150" t="s">
        <v>2197</v>
      </c>
      <c r="C1187" s="150" t="s">
        <v>40</v>
      </c>
      <c r="D1187" s="150" t="s">
        <v>41</v>
      </c>
      <c r="E1187" s="150">
        <v>-140.14</v>
      </c>
      <c r="F1187" s="88" t="s">
        <v>283</v>
      </c>
      <c r="G1187" s="150" t="s">
        <v>1720</v>
      </c>
      <c r="H1187" s="151">
        <f t="shared" si="4"/>
        <v>1017.82</v>
      </c>
      <c r="I1187" s="183"/>
      <c r="J1187" s="177"/>
      <c r="K1187" s="19"/>
      <c r="L1187" s="20"/>
      <c r="M1187" s="20"/>
      <c r="N1187" s="20"/>
      <c r="O1187" s="20"/>
      <c r="P1187" s="20"/>
      <c r="Q1187" s="20"/>
      <c r="R1187" s="20"/>
      <c r="S1187" s="20"/>
      <c r="T1187" s="20"/>
      <c r="U1187" s="20"/>
      <c r="V1187" s="20"/>
      <c r="W1187" s="20"/>
      <c r="X1187" s="20"/>
      <c r="Y1187" s="20"/>
      <c r="Z1187" s="20"/>
    </row>
    <row r="1188" hidden="1">
      <c r="A1188" s="149">
        <v>45336.0</v>
      </c>
      <c r="B1188" s="150" t="s">
        <v>2198</v>
      </c>
      <c r="C1188" s="150" t="s">
        <v>40</v>
      </c>
      <c r="D1188" s="150" t="s">
        <v>41</v>
      </c>
      <c r="E1188" s="150">
        <v>-110.87</v>
      </c>
      <c r="F1188" s="88" t="s">
        <v>283</v>
      </c>
      <c r="G1188" s="150" t="s">
        <v>1720</v>
      </c>
      <c r="H1188" s="151">
        <f t="shared" si="4"/>
        <v>906.95</v>
      </c>
      <c r="I1188" s="177"/>
      <c r="J1188" s="177"/>
      <c r="K1188" s="19"/>
      <c r="L1188" s="20"/>
      <c r="M1188" s="20"/>
      <c r="N1188" s="20"/>
      <c r="O1188" s="20"/>
      <c r="P1188" s="20"/>
      <c r="Q1188" s="20"/>
      <c r="R1188" s="20"/>
      <c r="S1188" s="20"/>
      <c r="T1188" s="20"/>
      <c r="U1188" s="20"/>
      <c r="V1188" s="20"/>
      <c r="W1188" s="20"/>
      <c r="X1188" s="20"/>
      <c r="Y1188" s="20"/>
      <c r="Z1188" s="20"/>
    </row>
    <row r="1189" hidden="1">
      <c r="A1189" s="149">
        <v>45336.0</v>
      </c>
      <c r="B1189" s="150" t="s">
        <v>2199</v>
      </c>
      <c r="C1189" s="150" t="s">
        <v>40</v>
      </c>
      <c r="D1189" s="150" t="s">
        <v>41</v>
      </c>
      <c r="E1189" s="162">
        <v>-140.13</v>
      </c>
      <c r="F1189" s="88" t="s">
        <v>283</v>
      </c>
      <c r="G1189" s="150" t="s">
        <v>1720</v>
      </c>
      <c r="H1189" s="151">
        <f t="shared" si="4"/>
        <v>766.82</v>
      </c>
      <c r="I1189" s="178"/>
      <c r="J1189" s="20"/>
      <c r="K1189" s="20"/>
      <c r="L1189" s="20"/>
      <c r="M1189" s="20"/>
      <c r="N1189" s="20"/>
      <c r="O1189" s="20"/>
      <c r="P1189" s="20"/>
      <c r="Q1189" s="20"/>
      <c r="R1189" s="20"/>
      <c r="S1189" s="20"/>
      <c r="T1189" s="20"/>
      <c r="U1189" s="20"/>
      <c r="V1189" s="20"/>
      <c r="W1189" s="20"/>
      <c r="X1189" s="20"/>
      <c r="Y1189" s="20"/>
      <c r="Z1189" s="20"/>
    </row>
    <row r="1190" hidden="1">
      <c r="A1190" s="149">
        <v>45336.0</v>
      </c>
      <c r="B1190" s="166" t="s">
        <v>2153</v>
      </c>
      <c r="C1190" s="166" t="s">
        <v>73</v>
      </c>
      <c r="D1190" s="166" t="s">
        <v>243</v>
      </c>
      <c r="E1190" s="171">
        <v>-20.0</v>
      </c>
      <c r="F1190" s="88" t="s">
        <v>283</v>
      </c>
      <c r="G1190" s="150" t="s">
        <v>1720</v>
      </c>
      <c r="H1190" s="151">
        <f t="shared" si="4"/>
        <v>746.82</v>
      </c>
      <c r="I1190" s="177"/>
      <c r="J1190" s="20"/>
      <c r="K1190" s="20"/>
      <c r="L1190" s="20"/>
      <c r="M1190" s="20"/>
      <c r="N1190" s="20"/>
      <c r="O1190" s="20"/>
      <c r="P1190" s="20"/>
      <c r="Q1190" s="20"/>
      <c r="R1190" s="20"/>
      <c r="S1190" s="20"/>
      <c r="T1190" s="20"/>
      <c r="U1190" s="20"/>
      <c r="V1190" s="20"/>
      <c r="W1190" s="20"/>
      <c r="X1190" s="20"/>
      <c r="Y1190" s="20"/>
      <c r="Z1190" s="20"/>
    </row>
    <row r="1191" hidden="1">
      <c r="A1191" s="149">
        <v>45336.0</v>
      </c>
      <c r="B1191" s="150" t="s">
        <v>2200</v>
      </c>
      <c r="C1191" s="150" t="s">
        <v>73</v>
      </c>
      <c r="D1191" s="150" t="s">
        <v>243</v>
      </c>
      <c r="E1191" s="162">
        <v>108.33</v>
      </c>
      <c r="F1191" s="88" t="s">
        <v>283</v>
      </c>
      <c r="G1191" s="150" t="s">
        <v>1720</v>
      </c>
      <c r="H1191" s="151">
        <f t="shared" si="4"/>
        <v>855.15</v>
      </c>
      <c r="I1191" s="177"/>
      <c r="J1191" s="20"/>
      <c r="K1191" s="20"/>
      <c r="L1191" s="20"/>
      <c r="M1191" s="20"/>
      <c r="N1191" s="20"/>
      <c r="O1191" s="20"/>
      <c r="P1191" s="20"/>
      <c r="Q1191" s="20"/>
      <c r="R1191" s="20"/>
      <c r="S1191" s="20"/>
      <c r="T1191" s="20"/>
      <c r="U1191" s="20"/>
      <c r="V1191" s="20"/>
      <c r="W1191" s="20"/>
      <c r="X1191" s="20"/>
      <c r="Y1191" s="20"/>
      <c r="Z1191" s="20"/>
    </row>
    <row r="1192" hidden="1">
      <c r="A1192" s="149">
        <v>45336.0</v>
      </c>
      <c r="B1192" s="150" t="s">
        <v>2201</v>
      </c>
      <c r="C1192" s="150" t="s">
        <v>73</v>
      </c>
      <c r="D1192" s="150" t="s">
        <v>243</v>
      </c>
      <c r="E1192" s="162">
        <v>-45.0</v>
      </c>
      <c r="F1192" s="88" t="s">
        <v>283</v>
      </c>
      <c r="G1192" s="150" t="s">
        <v>1720</v>
      </c>
      <c r="H1192" s="151">
        <f t="shared" si="4"/>
        <v>810.15</v>
      </c>
      <c r="I1192" s="177"/>
      <c r="J1192" s="20"/>
      <c r="K1192" s="20"/>
      <c r="L1192" s="20"/>
      <c r="M1192" s="20"/>
      <c r="N1192" s="20"/>
      <c r="O1192" s="20"/>
      <c r="P1192" s="20"/>
      <c r="Q1192" s="20"/>
      <c r="R1192" s="20"/>
      <c r="S1192" s="20"/>
      <c r="T1192" s="20"/>
      <c r="U1192" s="20"/>
      <c r="V1192" s="20"/>
      <c r="W1192" s="20"/>
      <c r="X1192" s="20"/>
      <c r="Y1192" s="20"/>
      <c r="Z1192" s="20"/>
    </row>
    <row r="1193" hidden="1">
      <c r="A1193" s="149">
        <v>45336.0</v>
      </c>
      <c r="B1193" s="150" t="s">
        <v>2202</v>
      </c>
      <c r="C1193" s="150" t="s">
        <v>73</v>
      </c>
      <c r="D1193" s="150" t="s">
        <v>243</v>
      </c>
      <c r="E1193" s="162">
        <v>-21.97</v>
      </c>
      <c r="F1193" s="88" t="s">
        <v>283</v>
      </c>
      <c r="G1193" s="150" t="s">
        <v>1720</v>
      </c>
      <c r="H1193" s="151">
        <f t="shared" si="4"/>
        <v>788.18</v>
      </c>
      <c r="I1193" s="177"/>
      <c r="J1193" s="20"/>
      <c r="K1193" s="20"/>
      <c r="L1193" s="20"/>
      <c r="M1193" s="20"/>
      <c r="N1193" s="20"/>
      <c r="O1193" s="20"/>
      <c r="P1193" s="20"/>
      <c r="Q1193" s="20"/>
      <c r="R1193" s="20"/>
      <c r="S1193" s="20"/>
      <c r="T1193" s="20"/>
      <c r="U1193" s="20"/>
      <c r="V1193" s="20"/>
      <c r="W1193" s="20"/>
      <c r="X1193" s="20"/>
      <c r="Y1193" s="20"/>
      <c r="Z1193" s="20"/>
    </row>
    <row r="1194" hidden="1">
      <c r="A1194" s="149">
        <v>45336.0</v>
      </c>
      <c r="B1194" s="150" t="s">
        <v>2202</v>
      </c>
      <c r="C1194" s="150" t="s">
        <v>73</v>
      </c>
      <c r="D1194" s="150" t="s">
        <v>243</v>
      </c>
      <c r="E1194" s="162">
        <v>-19.64</v>
      </c>
      <c r="F1194" s="88" t="s">
        <v>283</v>
      </c>
      <c r="G1194" s="150" t="s">
        <v>1720</v>
      </c>
      <c r="H1194" s="151">
        <f t="shared" si="4"/>
        <v>768.54</v>
      </c>
      <c r="I1194" s="177"/>
      <c r="J1194" s="20"/>
      <c r="K1194" s="20"/>
      <c r="L1194" s="20"/>
      <c r="M1194" s="20"/>
      <c r="N1194" s="20"/>
      <c r="O1194" s="20"/>
      <c r="P1194" s="20"/>
      <c r="Q1194" s="20"/>
      <c r="R1194" s="20"/>
      <c r="S1194" s="20"/>
      <c r="T1194" s="20"/>
      <c r="U1194" s="20"/>
      <c r="V1194" s="20"/>
      <c r="W1194" s="20"/>
      <c r="X1194" s="20"/>
      <c r="Y1194" s="20"/>
      <c r="Z1194" s="20"/>
    </row>
    <row r="1195" hidden="1">
      <c r="A1195" s="149">
        <v>45336.0</v>
      </c>
      <c r="B1195" s="150" t="s">
        <v>2203</v>
      </c>
      <c r="C1195" s="150" t="s">
        <v>73</v>
      </c>
      <c r="D1195" s="150" t="s">
        <v>243</v>
      </c>
      <c r="E1195" s="162">
        <v>-39.0</v>
      </c>
      <c r="F1195" s="88" t="s">
        <v>283</v>
      </c>
      <c r="G1195" s="150" t="s">
        <v>1720</v>
      </c>
      <c r="H1195" s="151">
        <f t="shared" si="4"/>
        <v>729.54</v>
      </c>
      <c r="I1195" s="177"/>
      <c r="J1195" s="20"/>
      <c r="K1195" s="20"/>
      <c r="L1195" s="20"/>
      <c r="M1195" s="20"/>
      <c r="N1195" s="20"/>
      <c r="O1195" s="20"/>
      <c r="P1195" s="20"/>
      <c r="Q1195" s="20"/>
      <c r="R1195" s="20"/>
      <c r="S1195" s="20"/>
      <c r="T1195" s="20"/>
      <c r="U1195" s="20"/>
      <c r="V1195" s="20"/>
      <c r="W1195" s="20"/>
      <c r="X1195" s="20"/>
      <c r="Y1195" s="20"/>
      <c r="Z1195" s="20"/>
    </row>
    <row r="1196" hidden="1">
      <c r="A1196" s="149">
        <v>45336.0</v>
      </c>
      <c r="B1196" s="150" t="s">
        <v>2204</v>
      </c>
      <c r="C1196" s="150" t="s">
        <v>73</v>
      </c>
      <c r="D1196" s="150" t="s">
        <v>243</v>
      </c>
      <c r="E1196" s="162">
        <v>-23.44</v>
      </c>
      <c r="F1196" s="88" t="s">
        <v>283</v>
      </c>
      <c r="G1196" s="150" t="s">
        <v>1720</v>
      </c>
      <c r="H1196" s="151">
        <f t="shared" si="4"/>
        <v>706.1</v>
      </c>
      <c r="I1196" s="177"/>
      <c r="J1196" s="20"/>
      <c r="K1196" s="20"/>
      <c r="L1196" s="20"/>
      <c r="M1196" s="20"/>
      <c r="N1196" s="20"/>
      <c r="O1196" s="20"/>
      <c r="P1196" s="20"/>
      <c r="Q1196" s="20"/>
      <c r="R1196" s="20"/>
      <c r="S1196" s="20"/>
      <c r="T1196" s="20"/>
      <c r="U1196" s="20"/>
      <c r="V1196" s="20"/>
      <c r="W1196" s="20"/>
      <c r="X1196" s="20"/>
      <c r="Y1196" s="20"/>
      <c r="Z1196" s="20"/>
    </row>
    <row r="1197" hidden="1">
      <c r="A1197" s="149">
        <v>45336.0</v>
      </c>
      <c r="B1197" s="150" t="s">
        <v>2205</v>
      </c>
      <c r="C1197" s="150" t="s">
        <v>73</v>
      </c>
      <c r="D1197" s="150" t="s">
        <v>243</v>
      </c>
      <c r="E1197" s="162">
        <v>-20.0</v>
      </c>
      <c r="F1197" s="88" t="s">
        <v>283</v>
      </c>
      <c r="G1197" s="150" t="s">
        <v>1720</v>
      </c>
      <c r="H1197" s="151">
        <f t="shared" si="4"/>
        <v>686.1</v>
      </c>
      <c r="I1197" s="177"/>
      <c r="J1197" s="20"/>
      <c r="K1197" s="20"/>
      <c r="L1197" s="20"/>
      <c r="M1197" s="20"/>
      <c r="N1197" s="20"/>
      <c r="O1197" s="20"/>
      <c r="P1197" s="20"/>
      <c r="Q1197" s="20"/>
      <c r="R1197" s="20"/>
      <c r="S1197" s="20"/>
      <c r="T1197" s="20"/>
      <c r="U1197" s="20"/>
      <c r="V1197" s="20"/>
      <c r="W1197" s="20"/>
      <c r="X1197" s="20"/>
      <c r="Y1197" s="20"/>
      <c r="Z1197" s="20"/>
    </row>
    <row r="1198" hidden="1">
      <c r="A1198" s="149">
        <v>45336.0</v>
      </c>
      <c r="B1198" s="150" t="s">
        <v>2206</v>
      </c>
      <c r="C1198" s="150" t="s">
        <v>73</v>
      </c>
      <c r="D1198" s="150" t="s">
        <v>243</v>
      </c>
      <c r="E1198" s="162">
        <v>-25.0</v>
      </c>
      <c r="F1198" s="88" t="s">
        <v>283</v>
      </c>
      <c r="G1198" s="150" t="s">
        <v>1720</v>
      </c>
      <c r="H1198" s="151">
        <f t="shared" si="4"/>
        <v>661.1</v>
      </c>
      <c r="I1198" s="177"/>
      <c r="J1198" s="20"/>
      <c r="K1198" s="20"/>
      <c r="L1198" s="20"/>
      <c r="M1198" s="20"/>
      <c r="N1198" s="20"/>
      <c r="O1198" s="20"/>
      <c r="P1198" s="20"/>
      <c r="Q1198" s="20"/>
      <c r="R1198" s="20"/>
      <c r="S1198" s="20"/>
      <c r="T1198" s="20"/>
      <c r="U1198" s="20"/>
      <c r="V1198" s="20"/>
      <c r="W1198" s="20"/>
      <c r="X1198" s="20"/>
      <c r="Y1198" s="20"/>
      <c r="Z1198" s="20"/>
    </row>
    <row r="1199" hidden="1">
      <c r="A1199" s="149">
        <v>45336.0</v>
      </c>
      <c r="B1199" s="150" t="s">
        <v>2207</v>
      </c>
      <c r="C1199" s="150" t="s">
        <v>73</v>
      </c>
      <c r="D1199" s="150" t="s">
        <v>243</v>
      </c>
      <c r="E1199" s="162">
        <v>-112.18</v>
      </c>
      <c r="F1199" s="88" t="s">
        <v>283</v>
      </c>
      <c r="G1199" s="150" t="s">
        <v>1720</v>
      </c>
      <c r="H1199" s="151">
        <f t="shared" si="4"/>
        <v>548.92</v>
      </c>
      <c r="I1199" s="177"/>
      <c r="J1199" s="20"/>
      <c r="K1199" s="20"/>
      <c r="L1199" s="20"/>
      <c r="M1199" s="20"/>
      <c r="N1199" s="20"/>
      <c r="O1199" s="20"/>
      <c r="P1199" s="20"/>
      <c r="Q1199" s="20"/>
      <c r="R1199" s="20"/>
      <c r="S1199" s="20"/>
      <c r="T1199" s="20"/>
      <c r="U1199" s="20"/>
      <c r="V1199" s="20"/>
      <c r="W1199" s="20"/>
      <c r="X1199" s="20"/>
      <c r="Y1199" s="20"/>
      <c r="Z1199" s="20"/>
    </row>
    <row r="1200" hidden="1">
      <c r="A1200" s="149">
        <v>45336.0</v>
      </c>
      <c r="B1200" s="150" t="s">
        <v>2208</v>
      </c>
      <c r="C1200" s="150" t="s">
        <v>73</v>
      </c>
      <c r="D1200" s="150" t="s">
        <v>243</v>
      </c>
      <c r="E1200" s="162">
        <v>-61.0</v>
      </c>
      <c r="F1200" s="88" t="s">
        <v>283</v>
      </c>
      <c r="G1200" s="150" t="s">
        <v>1720</v>
      </c>
      <c r="H1200" s="151">
        <f t="shared" si="4"/>
        <v>487.92</v>
      </c>
      <c r="I1200" s="177"/>
      <c r="J1200" s="20"/>
      <c r="K1200" s="20"/>
      <c r="L1200" s="20"/>
      <c r="M1200" s="20"/>
      <c r="N1200" s="20"/>
      <c r="O1200" s="20"/>
      <c r="P1200" s="20"/>
      <c r="Q1200" s="20"/>
      <c r="R1200" s="20"/>
      <c r="S1200" s="20"/>
      <c r="T1200" s="20"/>
      <c r="U1200" s="20"/>
      <c r="V1200" s="20"/>
      <c r="W1200" s="20"/>
      <c r="X1200" s="20"/>
      <c r="Y1200" s="20"/>
      <c r="Z1200" s="20"/>
    </row>
    <row r="1201" hidden="1">
      <c r="A1201" s="149">
        <v>45336.0</v>
      </c>
      <c r="B1201" s="150" t="s">
        <v>2209</v>
      </c>
      <c r="C1201" s="150" t="s">
        <v>73</v>
      </c>
      <c r="D1201" s="150" t="s">
        <v>243</v>
      </c>
      <c r="E1201" s="162">
        <v>-19.9</v>
      </c>
      <c r="F1201" s="88" t="s">
        <v>283</v>
      </c>
      <c r="G1201" s="150" t="s">
        <v>1720</v>
      </c>
      <c r="H1201" s="151">
        <f t="shared" si="4"/>
        <v>468.02</v>
      </c>
      <c r="I1201" s="177"/>
      <c r="J1201" s="20"/>
      <c r="K1201" s="20"/>
      <c r="L1201" s="20"/>
      <c r="M1201" s="20"/>
      <c r="N1201" s="20"/>
      <c r="O1201" s="20"/>
      <c r="P1201" s="20"/>
      <c r="Q1201" s="20"/>
      <c r="R1201" s="20"/>
      <c r="S1201" s="20"/>
      <c r="T1201" s="20"/>
      <c r="U1201" s="20"/>
      <c r="V1201" s="20"/>
      <c r="W1201" s="20"/>
      <c r="X1201" s="20"/>
      <c r="Y1201" s="20"/>
      <c r="Z1201" s="20"/>
    </row>
    <row r="1202" hidden="1">
      <c r="A1202" s="149">
        <v>45336.0</v>
      </c>
      <c r="B1202" s="150" t="s">
        <v>25</v>
      </c>
      <c r="C1202" s="150" t="s">
        <v>73</v>
      </c>
      <c r="D1202" s="150" t="s">
        <v>243</v>
      </c>
      <c r="E1202" s="162">
        <v>-8.5</v>
      </c>
      <c r="F1202" s="88" t="s">
        <v>283</v>
      </c>
      <c r="G1202" s="150" t="s">
        <v>1720</v>
      </c>
      <c r="H1202" s="151">
        <f t="shared" si="4"/>
        <v>459.52</v>
      </c>
      <c r="I1202" s="177"/>
      <c r="J1202" s="20"/>
      <c r="K1202" s="20"/>
      <c r="L1202" s="20"/>
      <c r="M1202" s="20"/>
      <c r="N1202" s="20"/>
      <c r="O1202" s="20"/>
      <c r="P1202" s="20"/>
      <c r="Q1202" s="20"/>
      <c r="R1202" s="20"/>
      <c r="S1202" s="20"/>
      <c r="T1202" s="20"/>
      <c r="U1202" s="20"/>
      <c r="V1202" s="20"/>
      <c r="W1202" s="20"/>
      <c r="X1202" s="20"/>
      <c r="Y1202" s="20"/>
      <c r="Z1202" s="20"/>
    </row>
    <row r="1203" hidden="1">
      <c r="A1203" s="149">
        <v>45336.0</v>
      </c>
      <c r="B1203" s="150" t="s">
        <v>2210</v>
      </c>
      <c r="C1203" s="150" t="s">
        <v>73</v>
      </c>
      <c r="D1203" s="150" t="s">
        <v>243</v>
      </c>
      <c r="E1203" s="162">
        <v>-20.0</v>
      </c>
      <c r="F1203" s="88" t="s">
        <v>283</v>
      </c>
      <c r="G1203" s="150" t="s">
        <v>1720</v>
      </c>
      <c r="H1203" s="151">
        <f t="shared" si="4"/>
        <v>439.52</v>
      </c>
      <c r="I1203" s="178"/>
      <c r="J1203" s="20"/>
      <c r="K1203" s="20"/>
      <c r="L1203" s="20"/>
      <c r="M1203" s="20"/>
      <c r="N1203" s="20"/>
      <c r="O1203" s="20"/>
      <c r="P1203" s="20"/>
      <c r="Q1203" s="20"/>
      <c r="R1203" s="20"/>
      <c r="S1203" s="20"/>
      <c r="T1203" s="20"/>
      <c r="U1203" s="20"/>
      <c r="V1203" s="20"/>
      <c r="W1203" s="20"/>
      <c r="X1203" s="20"/>
      <c r="Y1203" s="20"/>
      <c r="Z1203" s="20"/>
    </row>
    <row r="1204" hidden="1">
      <c r="A1204" s="149">
        <v>45337.0</v>
      </c>
      <c r="B1204" s="150" t="s">
        <v>2211</v>
      </c>
      <c r="C1204" s="150" t="s">
        <v>13</v>
      </c>
      <c r="D1204" s="150" t="s">
        <v>10</v>
      </c>
      <c r="E1204" s="162">
        <v>-10.0</v>
      </c>
      <c r="F1204" s="88" t="s">
        <v>283</v>
      </c>
      <c r="G1204" s="150" t="s">
        <v>1720</v>
      </c>
      <c r="H1204" s="151">
        <f t="shared" si="4"/>
        <v>429.52</v>
      </c>
      <c r="I1204" s="178"/>
      <c r="J1204" s="20"/>
      <c r="K1204" s="20"/>
      <c r="L1204" s="20"/>
      <c r="M1204" s="20"/>
      <c r="N1204" s="20"/>
      <c r="O1204" s="20"/>
      <c r="P1204" s="20"/>
      <c r="Q1204" s="20"/>
      <c r="R1204" s="20"/>
      <c r="S1204" s="20"/>
      <c r="T1204" s="20"/>
      <c r="U1204" s="20"/>
      <c r="V1204" s="20"/>
      <c r="W1204" s="20"/>
      <c r="X1204" s="20"/>
      <c r="Y1204" s="20"/>
      <c r="Z1204" s="20"/>
    </row>
    <row r="1205" hidden="1">
      <c r="A1205" s="149">
        <v>45339.0</v>
      </c>
      <c r="B1205" s="150" t="s">
        <v>2212</v>
      </c>
      <c r="C1205" s="150" t="s">
        <v>73</v>
      </c>
      <c r="D1205" s="150" t="s">
        <v>243</v>
      </c>
      <c r="E1205" s="162">
        <v>-352.44</v>
      </c>
      <c r="F1205" s="88" t="s">
        <v>283</v>
      </c>
      <c r="G1205" s="150" t="s">
        <v>1720</v>
      </c>
      <c r="H1205" s="151">
        <f t="shared" si="4"/>
        <v>77.08</v>
      </c>
      <c r="I1205" s="178"/>
      <c r="J1205" s="20"/>
      <c r="K1205" s="20"/>
      <c r="L1205" s="20"/>
      <c r="M1205" s="20"/>
      <c r="N1205" s="20"/>
      <c r="O1205" s="20"/>
      <c r="P1205" s="20"/>
      <c r="Q1205" s="20"/>
      <c r="R1205" s="20"/>
      <c r="S1205" s="20"/>
      <c r="T1205" s="20"/>
      <c r="U1205" s="20"/>
      <c r="V1205" s="20"/>
      <c r="W1205" s="20"/>
      <c r="X1205" s="20"/>
      <c r="Y1205" s="20"/>
      <c r="Z1205" s="20"/>
    </row>
    <row r="1206" hidden="1">
      <c r="A1206" s="149">
        <v>45341.0</v>
      </c>
      <c r="B1206" s="150" t="s">
        <v>2212</v>
      </c>
      <c r="C1206" s="150" t="s">
        <v>73</v>
      </c>
      <c r="D1206" s="150" t="s">
        <v>243</v>
      </c>
      <c r="E1206" s="162">
        <v>83.5</v>
      </c>
      <c r="F1206" s="88" t="s">
        <v>283</v>
      </c>
      <c r="G1206" s="150" t="s">
        <v>1720</v>
      </c>
      <c r="H1206" s="151">
        <f t="shared" si="4"/>
        <v>160.58</v>
      </c>
      <c r="I1206" s="178"/>
      <c r="J1206" s="20"/>
      <c r="K1206" s="20"/>
      <c r="L1206" s="20"/>
      <c r="M1206" s="20"/>
      <c r="N1206" s="20"/>
      <c r="O1206" s="20"/>
      <c r="P1206" s="20"/>
      <c r="Q1206" s="20"/>
      <c r="R1206" s="20"/>
      <c r="S1206" s="20"/>
      <c r="T1206" s="20"/>
      <c r="U1206" s="20"/>
      <c r="V1206" s="20"/>
      <c r="W1206" s="20"/>
      <c r="X1206" s="20"/>
      <c r="Y1206" s="20"/>
      <c r="Z1206" s="20"/>
    </row>
    <row r="1207" hidden="1">
      <c r="A1207" s="149">
        <v>45342.0</v>
      </c>
      <c r="B1207" s="150" t="s">
        <v>2213</v>
      </c>
      <c r="C1207" s="150" t="s">
        <v>40</v>
      </c>
      <c r="D1207" s="150" t="s">
        <v>41</v>
      </c>
      <c r="E1207" s="162">
        <v>-80.33</v>
      </c>
      <c r="F1207" s="88" t="s">
        <v>283</v>
      </c>
      <c r="G1207" s="150" t="s">
        <v>1720</v>
      </c>
      <c r="H1207" s="151">
        <f t="shared" si="4"/>
        <v>80.25</v>
      </c>
      <c r="I1207" s="177"/>
      <c r="J1207" s="20"/>
      <c r="K1207" s="20"/>
      <c r="L1207" s="20"/>
      <c r="M1207" s="20"/>
      <c r="N1207" s="20"/>
      <c r="O1207" s="20"/>
      <c r="P1207" s="20"/>
      <c r="Q1207" s="20"/>
      <c r="R1207" s="20"/>
      <c r="S1207" s="20"/>
      <c r="T1207" s="20"/>
      <c r="U1207" s="20"/>
      <c r="V1207" s="20"/>
      <c r="W1207" s="20"/>
      <c r="X1207" s="20"/>
      <c r="Y1207" s="20"/>
      <c r="Z1207" s="20"/>
    </row>
    <row r="1208" hidden="1">
      <c r="A1208" s="149">
        <v>45343.0</v>
      </c>
      <c r="B1208" s="150" t="s">
        <v>2212</v>
      </c>
      <c r="C1208" s="150" t="s">
        <v>73</v>
      </c>
      <c r="D1208" s="150" t="s">
        <v>243</v>
      </c>
      <c r="E1208" s="162">
        <v>268.94</v>
      </c>
      <c r="F1208" s="88" t="s">
        <v>283</v>
      </c>
      <c r="G1208" s="150" t="s">
        <v>1720</v>
      </c>
      <c r="H1208" s="151">
        <f t="shared" si="4"/>
        <v>349.19</v>
      </c>
      <c r="I1208" s="178"/>
      <c r="J1208" s="20"/>
      <c r="K1208" s="20"/>
      <c r="L1208" s="20"/>
      <c r="M1208" s="20"/>
      <c r="N1208" s="20"/>
      <c r="O1208" s="20"/>
      <c r="P1208" s="20"/>
      <c r="Q1208" s="20"/>
      <c r="R1208" s="20"/>
      <c r="S1208" s="20"/>
      <c r="T1208" s="20"/>
      <c r="U1208" s="20"/>
      <c r="V1208" s="20"/>
      <c r="W1208" s="20"/>
      <c r="X1208" s="20"/>
      <c r="Y1208" s="20"/>
      <c r="Z1208" s="20"/>
    </row>
    <row r="1209" hidden="1">
      <c r="A1209" s="149">
        <v>45343.0</v>
      </c>
      <c r="B1209" s="150" t="s">
        <v>2214</v>
      </c>
      <c r="C1209" s="150" t="s">
        <v>73</v>
      </c>
      <c r="D1209" s="150" t="s">
        <v>1983</v>
      </c>
      <c r="E1209" s="162">
        <v>10.0</v>
      </c>
      <c r="F1209" s="88" t="s">
        <v>283</v>
      </c>
      <c r="G1209" s="150" t="s">
        <v>1720</v>
      </c>
      <c r="H1209" s="151">
        <f t="shared" si="4"/>
        <v>359.19</v>
      </c>
      <c r="I1209" s="178"/>
      <c r="J1209" s="20"/>
      <c r="K1209" s="20"/>
      <c r="L1209" s="20"/>
      <c r="M1209" s="20"/>
      <c r="N1209" s="20"/>
      <c r="O1209" s="20"/>
      <c r="P1209" s="20"/>
      <c r="Q1209" s="20"/>
      <c r="R1209" s="20"/>
      <c r="S1209" s="20"/>
      <c r="T1209" s="20"/>
      <c r="U1209" s="20"/>
      <c r="V1209" s="20"/>
      <c r="W1209" s="20"/>
      <c r="X1209" s="20"/>
      <c r="Y1209" s="20"/>
      <c r="Z1209" s="20"/>
    </row>
    <row r="1210" hidden="1">
      <c r="A1210" s="149">
        <v>45348.0</v>
      </c>
      <c r="B1210" s="150" t="s">
        <v>1964</v>
      </c>
      <c r="C1210" s="150" t="s">
        <v>40</v>
      </c>
      <c r="D1210" s="150" t="s">
        <v>41</v>
      </c>
      <c r="E1210" s="150">
        <v>-99.77</v>
      </c>
      <c r="F1210" s="88" t="s">
        <v>283</v>
      </c>
      <c r="G1210" s="150" t="s">
        <v>1645</v>
      </c>
      <c r="H1210" s="151">
        <f t="shared" si="4"/>
        <v>259.42</v>
      </c>
      <c r="I1210" s="177"/>
      <c r="J1210" s="20"/>
      <c r="K1210" s="20"/>
      <c r="L1210" s="20"/>
      <c r="M1210" s="20"/>
      <c r="N1210" s="20"/>
      <c r="O1210" s="20"/>
      <c r="P1210" s="20"/>
      <c r="Q1210" s="20"/>
      <c r="R1210" s="20"/>
      <c r="S1210" s="20"/>
      <c r="T1210" s="20"/>
      <c r="U1210" s="20"/>
      <c r="V1210" s="20"/>
      <c r="W1210" s="20"/>
      <c r="X1210" s="20"/>
      <c r="Y1210" s="20"/>
      <c r="Z1210" s="20"/>
    </row>
    <row r="1211" hidden="1">
      <c r="A1211" s="149">
        <v>45351.0</v>
      </c>
      <c r="B1211" s="150" t="s">
        <v>1965</v>
      </c>
      <c r="C1211" s="150" t="s">
        <v>40</v>
      </c>
      <c r="D1211" s="150" t="s">
        <v>41</v>
      </c>
      <c r="E1211" s="150">
        <v>-188.89</v>
      </c>
      <c r="F1211" s="88" t="s">
        <v>283</v>
      </c>
      <c r="G1211" s="150" t="s">
        <v>1720</v>
      </c>
      <c r="H1211" s="151">
        <f t="shared" si="4"/>
        <v>70.53</v>
      </c>
      <c r="I1211" s="177"/>
      <c r="J1211" s="20"/>
      <c r="K1211" s="20"/>
      <c r="L1211" s="20"/>
      <c r="M1211" s="20"/>
      <c r="N1211" s="20"/>
      <c r="O1211" s="20"/>
      <c r="P1211" s="20"/>
      <c r="Q1211" s="20"/>
      <c r="R1211" s="20"/>
      <c r="S1211" s="20"/>
      <c r="T1211" s="20"/>
      <c r="U1211" s="20"/>
      <c r="V1211" s="20"/>
      <c r="W1211" s="20"/>
      <c r="X1211" s="20"/>
      <c r="Y1211" s="20"/>
      <c r="Z1211" s="20"/>
    </row>
    <row r="1212" hidden="1">
      <c r="A1212" s="149">
        <v>45382.0</v>
      </c>
      <c r="B1212" s="150" t="s">
        <v>1637</v>
      </c>
      <c r="C1212" s="150" t="s">
        <v>1625</v>
      </c>
      <c r="D1212" s="150" t="s">
        <v>1720</v>
      </c>
      <c r="E1212" s="150">
        <v>2.4199999999999995</v>
      </c>
      <c r="F1212" s="88" t="s">
        <v>290</v>
      </c>
      <c r="G1212" s="150" t="s">
        <v>1720</v>
      </c>
      <c r="H1212" s="151">
        <f t="shared" si="4"/>
        <v>72.95</v>
      </c>
      <c r="I1212" s="177"/>
      <c r="J1212" s="20"/>
      <c r="K1212" s="20"/>
      <c r="L1212" s="20"/>
      <c r="M1212" s="20"/>
      <c r="N1212" s="20"/>
      <c r="O1212" s="20"/>
      <c r="P1212" s="20"/>
      <c r="Q1212" s="20"/>
      <c r="R1212" s="20"/>
      <c r="S1212" s="20"/>
      <c r="T1212" s="20"/>
      <c r="U1212" s="20"/>
      <c r="V1212" s="20"/>
      <c r="W1212" s="20"/>
      <c r="X1212" s="20"/>
      <c r="Y1212" s="20"/>
      <c r="Z1212" s="20"/>
    </row>
    <row r="1213" hidden="1">
      <c r="A1213" s="149">
        <v>45382.0</v>
      </c>
      <c r="B1213" s="150" t="s">
        <v>1637</v>
      </c>
      <c r="C1213" s="150" t="s">
        <v>1625</v>
      </c>
      <c r="D1213" s="150" t="s">
        <v>1744</v>
      </c>
      <c r="E1213" s="150">
        <v>5.0</v>
      </c>
      <c r="F1213" s="88" t="s">
        <v>290</v>
      </c>
      <c r="G1213" s="150" t="s">
        <v>1744</v>
      </c>
      <c r="H1213" s="151">
        <f t="shared" si="4"/>
        <v>77.95</v>
      </c>
      <c r="I1213" s="177"/>
      <c r="J1213" s="20"/>
      <c r="K1213" s="20"/>
      <c r="L1213" s="20"/>
      <c r="M1213" s="20"/>
      <c r="N1213" s="20"/>
      <c r="O1213" s="20"/>
      <c r="P1213" s="20"/>
      <c r="Q1213" s="20"/>
      <c r="R1213" s="20"/>
      <c r="S1213" s="20"/>
      <c r="T1213" s="20"/>
      <c r="U1213" s="20"/>
      <c r="V1213" s="20"/>
      <c r="W1213" s="20"/>
      <c r="X1213" s="20"/>
      <c r="Y1213" s="20"/>
      <c r="Z1213" s="20"/>
    </row>
    <row r="1214" hidden="1">
      <c r="A1214" s="149">
        <v>45351.0</v>
      </c>
      <c r="B1214" s="150" t="s">
        <v>1688</v>
      </c>
      <c r="C1214" s="150" t="s">
        <v>1575</v>
      </c>
      <c r="D1214" s="150" t="s">
        <v>2027</v>
      </c>
      <c r="E1214" s="150">
        <v>1012.5</v>
      </c>
      <c r="F1214" s="88" t="s">
        <v>290</v>
      </c>
      <c r="G1214" s="150" t="s">
        <v>1645</v>
      </c>
      <c r="H1214" s="151">
        <f t="shared" si="4"/>
        <v>1090.45</v>
      </c>
      <c r="I1214" s="177"/>
      <c r="J1214" s="20"/>
      <c r="K1214" s="20"/>
      <c r="L1214" s="20"/>
      <c r="M1214" s="20"/>
      <c r="N1214" s="20"/>
      <c r="O1214" s="20"/>
      <c r="P1214" s="20"/>
      <c r="Q1214" s="20"/>
      <c r="R1214" s="20"/>
      <c r="S1214" s="20"/>
      <c r="T1214" s="20"/>
      <c r="U1214" s="20"/>
      <c r="V1214" s="20"/>
      <c r="W1214" s="20"/>
      <c r="X1214" s="20"/>
      <c r="Y1214" s="20"/>
      <c r="Z1214" s="20"/>
    </row>
    <row r="1215" hidden="1">
      <c r="A1215" s="149">
        <v>45355.0</v>
      </c>
      <c r="B1215" s="150" t="s">
        <v>2215</v>
      </c>
      <c r="C1215" s="150" t="s">
        <v>1575</v>
      </c>
      <c r="D1215" s="150" t="s">
        <v>1576</v>
      </c>
      <c r="E1215" s="150">
        <v>2693.46</v>
      </c>
      <c r="F1215" s="88" t="s">
        <v>290</v>
      </c>
      <c r="G1215" s="150" t="s">
        <v>819</v>
      </c>
      <c r="H1215" s="151">
        <f t="shared" si="4"/>
        <v>3783.91</v>
      </c>
      <c r="I1215" s="177"/>
      <c r="J1215" s="177"/>
      <c r="K1215" s="20"/>
      <c r="L1215" s="20"/>
      <c r="M1215" s="20"/>
      <c r="N1215" s="20"/>
      <c r="O1215" s="20"/>
      <c r="P1215" s="20"/>
      <c r="Q1215" s="20"/>
      <c r="R1215" s="20"/>
      <c r="S1215" s="20"/>
      <c r="T1215" s="20"/>
      <c r="U1215" s="20"/>
      <c r="V1215" s="20"/>
      <c r="W1215" s="20"/>
      <c r="X1215" s="20"/>
      <c r="Y1215" s="20"/>
      <c r="Z1215" s="20"/>
    </row>
    <row r="1216" hidden="1">
      <c r="A1216" s="149">
        <v>45356.0</v>
      </c>
      <c r="B1216" s="150" t="s">
        <v>15</v>
      </c>
      <c r="C1216" s="150" t="s">
        <v>16</v>
      </c>
      <c r="D1216" s="150" t="s">
        <v>443</v>
      </c>
      <c r="E1216" s="150">
        <v>-1649.7599999999995</v>
      </c>
      <c r="F1216" s="88" t="s">
        <v>290</v>
      </c>
      <c r="G1216" s="150" t="s">
        <v>1645</v>
      </c>
      <c r="H1216" s="151">
        <f t="shared" si="4"/>
        <v>2134.15</v>
      </c>
      <c r="I1216" s="177"/>
      <c r="J1216" s="20"/>
      <c r="K1216" s="20"/>
      <c r="L1216" s="20"/>
      <c r="M1216" s="20"/>
      <c r="N1216" s="20"/>
      <c r="O1216" s="20"/>
      <c r="P1216" s="20"/>
      <c r="Q1216" s="20"/>
      <c r="R1216" s="20"/>
      <c r="S1216" s="20"/>
      <c r="T1216" s="20"/>
      <c r="U1216" s="20"/>
      <c r="V1216" s="20"/>
      <c r="W1216" s="20"/>
      <c r="X1216" s="20"/>
      <c r="Y1216" s="20"/>
      <c r="Z1216" s="20"/>
    </row>
    <row r="1217" hidden="1">
      <c r="A1217" s="149">
        <v>45356.0</v>
      </c>
      <c r="B1217" s="150" t="s">
        <v>2152</v>
      </c>
      <c r="C1217" s="150" t="s">
        <v>1638</v>
      </c>
      <c r="D1217" s="150" t="s">
        <v>1720</v>
      </c>
      <c r="E1217" s="150">
        <v>5.0</v>
      </c>
      <c r="F1217" s="88" t="s">
        <v>290</v>
      </c>
      <c r="G1217" s="150" t="s">
        <v>1720</v>
      </c>
      <c r="H1217" s="151">
        <f t="shared" si="4"/>
        <v>2139.15</v>
      </c>
      <c r="I1217" s="178"/>
      <c r="J1217" s="20"/>
      <c r="K1217" s="20"/>
      <c r="L1217" s="20"/>
      <c r="M1217" s="20"/>
      <c r="N1217" s="20"/>
      <c r="O1217" s="20"/>
      <c r="P1217" s="20"/>
      <c r="Q1217" s="20"/>
      <c r="R1217" s="20"/>
      <c r="S1217" s="20"/>
      <c r="T1217" s="20"/>
      <c r="U1217" s="20"/>
      <c r="V1217" s="20"/>
      <c r="W1217" s="20"/>
      <c r="X1217" s="20"/>
      <c r="Y1217" s="20"/>
      <c r="Z1217" s="20"/>
    </row>
    <row r="1218" hidden="1">
      <c r="A1218" s="149">
        <v>45356.0</v>
      </c>
      <c r="B1218" s="150" t="s">
        <v>1995</v>
      </c>
      <c r="C1218" s="150" t="s">
        <v>1638</v>
      </c>
      <c r="D1218" s="150" t="s">
        <v>1720</v>
      </c>
      <c r="E1218" s="150">
        <v>0.8</v>
      </c>
      <c r="F1218" s="88" t="s">
        <v>290</v>
      </c>
      <c r="G1218" s="150" t="s">
        <v>1720</v>
      </c>
      <c r="H1218" s="151">
        <f t="shared" si="4"/>
        <v>2139.95</v>
      </c>
      <c r="I1218" s="178"/>
      <c r="J1218" s="20"/>
      <c r="K1218" s="20"/>
      <c r="L1218" s="20"/>
      <c r="M1218" s="20"/>
      <c r="N1218" s="20"/>
      <c r="O1218" s="20"/>
      <c r="P1218" s="20"/>
      <c r="Q1218" s="20"/>
      <c r="R1218" s="20"/>
      <c r="S1218" s="20"/>
      <c r="T1218" s="20"/>
      <c r="U1218" s="20"/>
      <c r="V1218" s="20"/>
      <c r="W1218" s="20"/>
      <c r="X1218" s="20"/>
      <c r="Y1218" s="20"/>
      <c r="Z1218" s="20"/>
    </row>
    <row r="1219" hidden="1">
      <c r="A1219" s="149">
        <v>45359.0</v>
      </c>
      <c r="B1219" s="150" t="s">
        <v>15</v>
      </c>
      <c r="C1219" s="150" t="s">
        <v>16</v>
      </c>
      <c r="D1219" s="150" t="s">
        <v>1667</v>
      </c>
      <c r="E1219" s="150">
        <v>-503.16</v>
      </c>
      <c r="F1219" s="88" t="s">
        <v>290</v>
      </c>
      <c r="G1219" s="150" t="s">
        <v>1645</v>
      </c>
      <c r="H1219" s="151">
        <f t="shared" si="4"/>
        <v>1636.79</v>
      </c>
      <c r="I1219" s="178"/>
      <c r="J1219" s="20"/>
      <c r="K1219" s="20"/>
      <c r="L1219" s="20"/>
      <c r="M1219" s="20"/>
      <c r="N1219" s="20"/>
      <c r="O1219" s="20"/>
      <c r="P1219" s="20"/>
      <c r="Q1219" s="20"/>
      <c r="R1219" s="20"/>
      <c r="S1219" s="20"/>
      <c r="T1219" s="20"/>
      <c r="U1219" s="20"/>
      <c r="V1219" s="20"/>
      <c r="W1219" s="20"/>
      <c r="X1219" s="20"/>
      <c r="Y1219" s="20"/>
      <c r="Z1219" s="20"/>
    </row>
    <row r="1220" hidden="1">
      <c r="A1220" s="149">
        <v>45359.0</v>
      </c>
      <c r="B1220" s="150" t="s">
        <v>2195</v>
      </c>
      <c r="C1220" s="150" t="s">
        <v>1638</v>
      </c>
      <c r="D1220" s="150" t="s">
        <v>1720</v>
      </c>
      <c r="E1220" s="150">
        <v>5.0</v>
      </c>
      <c r="F1220" s="88" t="s">
        <v>290</v>
      </c>
      <c r="G1220" s="150" t="s">
        <v>1720</v>
      </c>
      <c r="H1220" s="151">
        <f t="shared" si="4"/>
        <v>1641.79</v>
      </c>
      <c r="I1220" s="178"/>
      <c r="J1220" s="20"/>
      <c r="K1220" s="20"/>
      <c r="L1220" s="20"/>
      <c r="M1220" s="20"/>
      <c r="N1220" s="20"/>
      <c r="O1220" s="20"/>
      <c r="P1220" s="20"/>
      <c r="Q1220" s="20"/>
      <c r="R1220" s="20"/>
      <c r="S1220" s="20"/>
      <c r="T1220" s="20"/>
      <c r="U1220" s="20"/>
      <c r="V1220" s="20"/>
      <c r="W1220" s="20"/>
      <c r="X1220" s="20"/>
      <c r="Y1220" s="20"/>
      <c r="Z1220" s="20"/>
    </row>
    <row r="1221" hidden="1">
      <c r="A1221" s="149">
        <v>45359.0</v>
      </c>
      <c r="B1221" s="150" t="s">
        <v>2216</v>
      </c>
      <c r="C1221" s="150" t="s">
        <v>1594</v>
      </c>
      <c r="D1221" s="150" t="s">
        <v>1595</v>
      </c>
      <c r="E1221" s="150">
        <v>107.14</v>
      </c>
      <c r="F1221" s="88" t="s">
        <v>290</v>
      </c>
      <c r="G1221" s="150" t="s">
        <v>1720</v>
      </c>
      <c r="H1221" s="151">
        <f t="shared" si="4"/>
        <v>1748.93</v>
      </c>
      <c r="I1221" s="178"/>
      <c r="J1221" s="20"/>
      <c r="K1221" s="20"/>
      <c r="L1221" s="20"/>
      <c r="M1221" s="20"/>
      <c r="N1221" s="20"/>
      <c r="O1221" s="20"/>
      <c r="P1221" s="20"/>
      <c r="Q1221" s="20"/>
      <c r="R1221" s="20"/>
      <c r="S1221" s="20"/>
      <c r="T1221" s="20"/>
      <c r="U1221" s="20"/>
      <c r="V1221" s="20"/>
      <c r="W1221" s="20"/>
      <c r="X1221" s="20"/>
      <c r="Y1221" s="20"/>
      <c r="Z1221" s="20"/>
    </row>
    <row r="1222" hidden="1">
      <c r="A1222" s="149">
        <v>45359.0</v>
      </c>
      <c r="B1222" s="150" t="s">
        <v>2217</v>
      </c>
      <c r="C1222" s="150" t="s">
        <v>1638</v>
      </c>
      <c r="D1222" s="150" t="s">
        <v>1720</v>
      </c>
      <c r="E1222" s="150">
        <v>10.0</v>
      </c>
      <c r="F1222" s="88" t="s">
        <v>290</v>
      </c>
      <c r="G1222" s="150" t="s">
        <v>1720</v>
      </c>
      <c r="H1222" s="151">
        <f t="shared" si="4"/>
        <v>1758.93</v>
      </c>
      <c r="I1222" s="178"/>
      <c r="J1222" s="20"/>
      <c r="K1222" s="20"/>
      <c r="L1222" s="20"/>
      <c r="M1222" s="20"/>
      <c r="N1222" s="20"/>
      <c r="O1222" s="20"/>
      <c r="P1222" s="20"/>
      <c r="Q1222" s="20"/>
      <c r="R1222" s="20"/>
      <c r="S1222" s="20"/>
      <c r="T1222" s="20"/>
      <c r="U1222" s="20"/>
      <c r="V1222" s="20"/>
      <c r="W1222" s="20"/>
      <c r="X1222" s="20"/>
      <c r="Y1222" s="20"/>
      <c r="Z1222" s="20"/>
    </row>
    <row r="1223" hidden="1">
      <c r="A1223" s="149">
        <v>45359.0</v>
      </c>
      <c r="B1223" s="150" t="s">
        <v>2217</v>
      </c>
      <c r="C1223" s="150" t="s">
        <v>1638</v>
      </c>
      <c r="D1223" s="150" t="s">
        <v>1720</v>
      </c>
      <c r="E1223" s="150">
        <v>6.0</v>
      </c>
      <c r="F1223" s="88" t="s">
        <v>290</v>
      </c>
      <c r="G1223" s="150" t="s">
        <v>1720</v>
      </c>
      <c r="H1223" s="151">
        <f t="shared" si="4"/>
        <v>1764.93</v>
      </c>
      <c r="I1223" s="178"/>
      <c r="J1223" s="20"/>
      <c r="K1223" s="20"/>
      <c r="L1223" s="20"/>
      <c r="M1223" s="20"/>
      <c r="N1223" s="20"/>
      <c r="O1223" s="20"/>
      <c r="P1223" s="20"/>
      <c r="Q1223" s="20"/>
      <c r="R1223" s="20"/>
      <c r="S1223" s="20"/>
      <c r="T1223" s="20"/>
      <c r="U1223" s="20"/>
      <c r="V1223" s="20"/>
      <c r="W1223" s="20"/>
      <c r="X1223" s="20"/>
      <c r="Y1223" s="20"/>
      <c r="Z1223" s="20"/>
    </row>
    <row r="1224" hidden="1">
      <c r="A1224" s="149">
        <v>45359.0</v>
      </c>
      <c r="B1224" s="150" t="s">
        <v>2060</v>
      </c>
      <c r="C1224" s="150" t="s">
        <v>1625</v>
      </c>
      <c r="D1224" s="150" t="s">
        <v>819</v>
      </c>
      <c r="E1224" s="150">
        <v>4.21</v>
      </c>
      <c r="F1224" s="88" t="s">
        <v>290</v>
      </c>
      <c r="G1224" s="150" t="s">
        <v>1720</v>
      </c>
      <c r="H1224" s="151">
        <f t="shared" si="4"/>
        <v>1769.14</v>
      </c>
      <c r="I1224" s="178"/>
      <c r="J1224" s="20"/>
      <c r="K1224" s="20"/>
      <c r="L1224" s="20"/>
      <c r="M1224" s="20"/>
      <c r="N1224" s="20"/>
      <c r="O1224" s="20"/>
      <c r="P1224" s="20"/>
      <c r="Q1224" s="20"/>
      <c r="R1224" s="20"/>
      <c r="S1224" s="20"/>
      <c r="T1224" s="20"/>
      <c r="U1224" s="20"/>
      <c r="V1224" s="20"/>
      <c r="W1224" s="20"/>
      <c r="X1224" s="20"/>
      <c r="Y1224" s="20"/>
      <c r="Z1224" s="20"/>
    </row>
    <row r="1225" hidden="1">
      <c r="A1225" s="149">
        <v>45361.0</v>
      </c>
      <c r="B1225" s="150" t="s">
        <v>15</v>
      </c>
      <c r="C1225" s="150" t="s">
        <v>16</v>
      </c>
      <c r="D1225" s="150" t="s">
        <v>7</v>
      </c>
      <c r="E1225" s="150">
        <v>-1192.3</v>
      </c>
      <c r="F1225" s="88" t="s">
        <v>290</v>
      </c>
      <c r="G1225" s="150" t="s">
        <v>7</v>
      </c>
      <c r="H1225" s="151">
        <f t="shared" si="4"/>
        <v>576.84</v>
      </c>
      <c r="I1225" s="177"/>
      <c r="J1225" s="20"/>
      <c r="K1225" s="20"/>
      <c r="L1225" s="20"/>
      <c r="M1225" s="20"/>
      <c r="N1225" s="20"/>
      <c r="O1225" s="20"/>
      <c r="P1225" s="20"/>
      <c r="Q1225" s="20"/>
      <c r="R1225" s="20"/>
      <c r="S1225" s="20"/>
      <c r="T1225" s="20"/>
      <c r="U1225" s="20"/>
      <c r="V1225" s="20"/>
      <c r="W1225" s="20"/>
      <c r="X1225" s="20"/>
      <c r="Y1225" s="20"/>
      <c r="Z1225" s="20"/>
    </row>
    <row r="1226" hidden="1">
      <c r="A1226" s="149">
        <v>45361.0</v>
      </c>
      <c r="B1226" s="150" t="s">
        <v>2024</v>
      </c>
      <c r="C1226" s="150" t="s">
        <v>73</v>
      </c>
      <c r="D1226" s="150" t="s">
        <v>26</v>
      </c>
      <c r="E1226" s="162">
        <v>1530.0</v>
      </c>
      <c r="F1226" s="88" t="s">
        <v>290</v>
      </c>
      <c r="G1226" s="150" t="s">
        <v>1720</v>
      </c>
      <c r="H1226" s="151">
        <f t="shared" si="4"/>
        <v>2106.84</v>
      </c>
      <c r="I1226" s="177"/>
      <c r="J1226" s="20"/>
      <c r="K1226" s="20"/>
      <c r="L1226" s="20"/>
      <c r="M1226" s="20"/>
      <c r="N1226" s="20"/>
      <c r="O1226" s="20"/>
      <c r="P1226" s="20"/>
      <c r="Q1226" s="20"/>
      <c r="R1226" s="20"/>
      <c r="S1226" s="20"/>
      <c r="T1226" s="20"/>
      <c r="U1226" s="20"/>
      <c r="V1226" s="20"/>
      <c r="W1226" s="20"/>
      <c r="X1226" s="20"/>
      <c r="Y1226" s="20"/>
      <c r="Z1226" s="20"/>
    </row>
    <row r="1227" hidden="1">
      <c r="A1227" s="149">
        <v>45361.0</v>
      </c>
      <c r="B1227" s="150" t="s">
        <v>2218</v>
      </c>
      <c r="C1227" s="150" t="s">
        <v>2219</v>
      </c>
      <c r="D1227" s="150" t="s">
        <v>26</v>
      </c>
      <c r="E1227" s="162">
        <v>-330.0</v>
      </c>
      <c r="F1227" s="88" t="s">
        <v>290</v>
      </c>
      <c r="G1227" s="150" t="s">
        <v>1720</v>
      </c>
      <c r="H1227" s="151">
        <f t="shared" si="4"/>
        <v>1776.84</v>
      </c>
      <c r="I1227" s="178"/>
      <c r="J1227" s="20"/>
      <c r="K1227" s="20"/>
      <c r="L1227" s="20"/>
      <c r="M1227" s="20"/>
      <c r="N1227" s="20"/>
      <c r="O1227" s="20"/>
      <c r="P1227" s="20"/>
      <c r="Q1227" s="20"/>
      <c r="R1227" s="20"/>
      <c r="S1227" s="20"/>
      <c r="T1227" s="20"/>
      <c r="U1227" s="20"/>
      <c r="V1227" s="20"/>
      <c r="W1227" s="20"/>
      <c r="X1227" s="20"/>
      <c r="Y1227" s="20"/>
      <c r="Z1227" s="20"/>
    </row>
    <row r="1228" hidden="1">
      <c r="A1228" s="149">
        <v>45361.0</v>
      </c>
      <c r="B1228" s="166" t="s">
        <v>2153</v>
      </c>
      <c r="C1228" s="166" t="s">
        <v>73</v>
      </c>
      <c r="D1228" s="166" t="s">
        <v>243</v>
      </c>
      <c r="E1228" s="171">
        <v>-20.0</v>
      </c>
      <c r="F1228" s="88" t="s">
        <v>290</v>
      </c>
      <c r="G1228" s="150" t="s">
        <v>1720</v>
      </c>
      <c r="H1228" s="151">
        <f t="shared" si="4"/>
        <v>1756.84</v>
      </c>
      <c r="I1228" s="177"/>
      <c r="J1228" s="20"/>
      <c r="N1228" s="20"/>
      <c r="O1228" s="20"/>
      <c r="P1228" s="20"/>
      <c r="Q1228" s="20"/>
      <c r="R1228" s="20"/>
      <c r="S1228" s="20"/>
      <c r="T1228" s="20"/>
      <c r="U1228" s="20"/>
      <c r="V1228" s="20"/>
      <c r="W1228" s="20"/>
      <c r="X1228" s="20"/>
      <c r="Y1228" s="20"/>
      <c r="Z1228" s="20"/>
    </row>
    <row r="1229" hidden="1">
      <c r="A1229" s="149">
        <v>45361.0</v>
      </c>
      <c r="B1229" s="150" t="s">
        <v>2220</v>
      </c>
      <c r="C1229" s="150" t="s">
        <v>73</v>
      </c>
      <c r="D1229" s="150" t="s">
        <v>243</v>
      </c>
      <c r="E1229" s="162">
        <v>108.33</v>
      </c>
      <c r="F1229" s="88" t="s">
        <v>290</v>
      </c>
      <c r="G1229" s="150" t="s">
        <v>1720</v>
      </c>
      <c r="H1229" s="151">
        <f t="shared" si="4"/>
        <v>1865.17</v>
      </c>
      <c r="I1229" s="177"/>
      <c r="J1229" s="20"/>
      <c r="N1229" s="20"/>
      <c r="O1229" s="20"/>
      <c r="P1229" s="20"/>
      <c r="Q1229" s="20"/>
      <c r="R1229" s="20"/>
      <c r="S1229" s="20"/>
      <c r="T1229" s="20"/>
      <c r="U1229" s="20"/>
      <c r="V1229" s="20"/>
      <c r="W1229" s="20"/>
      <c r="X1229" s="20"/>
      <c r="Y1229" s="20"/>
      <c r="Z1229" s="20"/>
    </row>
    <row r="1230" hidden="1">
      <c r="A1230" s="149">
        <v>45361.0</v>
      </c>
      <c r="B1230" s="150" t="s">
        <v>2221</v>
      </c>
      <c r="C1230" s="150" t="s">
        <v>73</v>
      </c>
      <c r="D1230" s="150" t="s">
        <v>243</v>
      </c>
      <c r="E1230" s="171">
        <v>-121.3</v>
      </c>
      <c r="F1230" s="88" t="s">
        <v>290</v>
      </c>
      <c r="G1230" s="150" t="s">
        <v>1720</v>
      </c>
      <c r="H1230" s="151">
        <f t="shared" si="4"/>
        <v>1743.87</v>
      </c>
      <c r="I1230" s="177"/>
      <c r="J1230" s="20"/>
      <c r="N1230" s="20"/>
      <c r="O1230" s="20"/>
      <c r="P1230" s="20"/>
      <c r="Q1230" s="20"/>
      <c r="R1230" s="20"/>
      <c r="S1230" s="20"/>
      <c r="T1230" s="20"/>
      <c r="U1230" s="20"/>
      <c r="V1230" s="20"/>
      <c r="W1230" s="20"/>
      <c r="X1230" s="20"/>
      <c r="Y1230" s="20"/>
      <c r="Z1230" s="20"/>
    </row>
    <row r="1231" hidden="1">
      <c r="A1231" s="149">
        <v>45361.0</v>
      </c>
      <c r="B1231" s="150" t="s">
        <v>2222</v>
      </c>
      <c r="C1231" s="150" t="s">
        <v>73</v>
      </c>
      <c r="D1231" s="150" t="s">
        <v>243</v>
      </c>
      <c r="E1231" s="166">
        <v>-13.0</v>
      </c>
      <c r="F1231" s="88" t="s">
        <v>290</v>
      </c>
      <c r="G1231" s="150" t="s">
        <v>1720</v>
      </c>
      <c r="H1231" s="151">
        <f t="shared" si="4"/>
        <v>1730.87</v>
      </c>
      <c r="I1231" s="177"/>
      <c r="J1231" s="20"/>
      <c r="N1231" s="20"/>
      <c r="O1231" s="20"/>
      <c r="P1231" s="20"/>
      <c r="Q1231" s="20"/>
      <c r="R1231" s="20"/>
      <c r="S1231" s="20"/>
      <c r="T1231" s="20"/>
      <c r="U1231" s="20"/>
      <c r="V1231" s="20"/>
      <c r="W1231" s="20"/>
      <c r="X1231" s="20"/>
      <c r="Y1231" s="20"/>
      <c r="Z1231" s="20"/>
    </row>
    <row r="1232" hidden="1">
      <c r="A1232" s="149">
        <v>45361.0</v>
      </c>
      <c r="B1232" s="150" t="s">
        <v>2223</v>
      </c>
      <c r="C1232" s="150" t="s">
        <v>73</v>
      </c>
      <c r="D1232" s="150" t="s">
        <v>243</v>
      </c>
      <c r="E1232" s="166">
        <v>-87.88</v>
      </c>
      <c r="F1232" s="88" t="s">
        <v>290</v>
      </c>
      <c r="G1232" s="150" t="s">
        <v>1720</v>
      </c>
      <c r="H1232" s="151">
        <f t="shared" si="4"/>
        <v>1642.99</v>
      </c>
      <c r="I1232" s="177"/>
      <c r="J1232" s="20"/>
      <c r="N1232" s="20"/>
      <c r="O1232" s="20"/>
      <c r="P1232" s="20"/>
      <c r="Q1232" s="20"/>
      <c r="R1232" s="20"/>
      <c r="S1232" s="20"/>
      <c r="T1232" s="20"/>
      <c r="U1232" s="20"/>
      <c r="V1232" s="20"/>
      <c r="W1232" s="20"/>
      <c r="X1232" s="20"/>
      <c r="Y1232" s="20"/>
      <c r="Z1232" s="20"/>
    </row>
    <row r="1233" hidden="1">
      <c r="A1233" s="149">
        <v>45361.0</v>
      </c>
      <c r="B1233" s="150" t="s">
        <v>140</v>
      </c>
      <c r="C1233" s="150" t="s">
        <v>73</v>
      </c>
      <c r="D1233" s="150" t="s">
        <v>243</v>
      </c>
      <c r="E1233" s="166">
        <v>-7.05</v>
      </c>
      <c r="F1233" s="88" t="s">
        <v>290</v>
      </c>
      <c r="G1233" s="150" t="s">
        <v>1720</v>
      </c>
      <c r="H1233" s="151">
        <f t="shared" si="4"/>
        <v>1635.94</v>
      </c>
      <c r="I1233" s="177"/>
      <c r="J1233" s="20"/>
      <c r="L1233" s="20"/>
      <c r="M1233" s="20"/>
      <c r="N1233" s="20"/>
      <c r="O1233" s="20"/>
      <c r="P1233" s="20"/>
      <c r="Q1233" s="20"/>
      <c r="R1233" s="20"/>
      <c r="S1233" s="20"/>
      <c r="T1233" s="20"/>
      <c r="U1233" s="20"/>
      <c r="V1233" s="20"/>
      <c r="W1233" s="20"/>
      <c r="X1233" s="20"/>
      <c r="Y1233" s="20"/>
      <c r="Z1233" s="20"/>
    </row>
    <row r="1234" hidden="1">
      <c r="A1234" s="149">
        <v>45361.0</v>
      </c>
      <c r="B1234" s="150" t="s">
        <v>2224</v>
      </c>
      <c r="C1234" s="150" t="s">
        <v>73</v>
      </c>
      <c r="D1234" s="150" t="s">
        <v>243</v>
      </c>
      <c r="E1234" s="166">
        <v>-10.0</v>
      </c>
      <c r="F1234" s="88" t="s">
        <v>290</v>
      </c>
      <c r="G1234" s="150" t="s">
        <v>1720</v>
      </c>
      <c r="H1234" s="151">
        <f t="shared" si="4"/>
        <v>1625.94</v>
      </c>
      <c r="I1234" s="177"/>
      <c r="J1234" s="20"/>
      <c r="L1234" s="20"/>
      <c r="M1234" s="20"/>
      <c r="N1234" s="20"/>
      <c r="O1234" s="20"/>
      <c r="P1234" s="20"/>
      <c r="Q1234" s="20"/>
      <c r="R1234" s="20"/>
      <c r="S1234" s="20"/>
      <c r="T1234" s="20"/>
      <c r="U1234" s="20"/>
      <c r="V1234" s="20"/>
      <c r="W1234" s="20"/>
      <c r="X1234" s="20"/>
      <c r="Y1234" s="20"/>
      <c r="Z1234" s="20"/>
    </row>
    <row r="1235" hidden="1">
      <c r="A1235" s="149">
        <v>45361.0</v>
      </c>
      <c r="B1235" s="150" t="s">
        <v>2225</v>
      </c>
      <c r="C1235" s="150" t="s">
        <v>73</v>
      </c>
      <c r="D1235" s="150" t="s">
        <v>243</v>
      </c>
      <c r="E1235" s="166">
        <v>-15.0</v>
      </c>
      <c r="F1235" s="88" t="s">
        <v>290</v>
      </c>
      <c r="G1235" s="150" t="s">
        <v>1720</v>
      </c>
      <c r="H1235" s="151">
        <f t="shared" si="4"/>
        <v>1610.94</v>
      </c>
      <c r="I1235" s="177"/>
      <c r="J1235" s="20"/>
      <c r="L1235" s="20"/>
      <c r="M1235" s="20"/>
      <c r="N1235" s="20"/>
      <c r="O1235" s="20"/>
      <c r="P1235" s="20"/>
      <c r="Q1235" s="20"/>
      <c r="R1235" s="20"/>
      <c r="S1235" s="20"/>
      <c r="T1235" s="20"/>
      <c r="U1235" s="20"/>
      <c r="V1235" s="20"/>
      <c r="W1235" s="20"/>
      <c r="X1235" s="20"/>
      <c r="Y1235" s="20"/>
      <c r="Z1235" s="20"/>
    </row>
    <row r="1236" hidden="1">
      <c r="A1236" s="149">
        <v>45362.0</v>
      </c>
      <c r="B1236" s="150" t="s">
        <v>2226</v>
      </c>
      <c r="C1236" s="150" t="s">
        <v>1594</v>
      </c>
      <c r="D1236" s="150" t="s">
        <v>1595</v>
      </c>
      <c r="E1236" s="166">
        <v>100.0</v>
      </c>
      <c r="F1236" s="88" t="s">
        <v>290</v>
      </c>
      <c r="G1236" s="150" t="s">
        <v>1720</v>
      </c>
      <c r="H1236" s="151">
        <f t="shared" si="4"/>
        <v>1710.94</v>
      </c>
      <c r="I1236" s="177"/>
      <c r="J1236" s="20"/>
      <c r="L1236" s="20"/>
      <c r="M1236" s="20"/>
      <c r="N1236" s="20"/>
      <c r="O1236" s="20"/>
      <c r="P1236" s="20"/>
      <c r="Q1236" s="20"/>
      <c r="R1236" s="20"/>
      <c r="S1236" s="20"/>
      <c r="T1236" s="20"/>
      <c r="U1236" s="20"/>
      <c r="V1236" s="20"/>
      <c r="W1236" s="20"/>
      <c r="X1236" s="20"/>
      <c r="Y1236" s="20"/>
      <c r="Z1236" s="20"/>
    </row>
    <row r="1237" hidden="1">
      <c r="A1237" s="149">
        <v>45364.0</v>
      </c>
      <c r="B1237" s="150" t="s">
        <v>2024</v>
      </c>
      <c r="C1237" s="150" t="s">
        <v>73</v>
      </c>
      <c r="D1237" s="150" t="s">
        <v>26</v>
      </c>
      <c r="E1237" s="162">
        <v>650.0</v>
      </c>
      <c r="F1237" s="88" t="s">
        <v>290</v>
      </c>
      <c r="G1237" s="150" t="s">
        <v>1720</v>
      </c>
      <c r="H1237" s="151">
        <f t="shared" si="4"/>
        <v>2360.94</v>
      </c>
      <c r="I1237" s="178"/>
      <c r="J1237" s="177"/>
      <c r="K1237" s="20"/>
      <c r="L1237" s="20"/>
      <c r="M1237" s="20"/>
      <c r="N1237" s="20"/>
      <c r="O1237" s="20"/>
      <c r="P1237" s="20"/>
      <c r="Q1237" s="20"/>
      <c r="R1237" s="20"/>
      <c r="S1237" s="20"/>
      <c r="T1237" s="20"/>
      <c r="U1237" s="20"/>
      <c r="V1237" s="20"/>
      <c r="W1237" s="20"/>
      <c r="X1237" s="20"/>
      <c r="Y1237" s="20"/>
      <c r="Z1237" s="20"/>
    </row>
    <row r="1238" hidden="1">
      <c r="A1238" s="149">
        <v>45364.0</v>
      </c>
      <c r="B1238" s="150" t="s">
        <v>15</v>
      </c>
      <c r="C1238" s="150" t="s">
        <v>16</v>
      </c>
      <c r="D1238" s="150" t="s">
        <v>819</v>
      </c>
      <c r="E1238" s="150">
        <v>-2354.6800000000003</v>
      </c>
      <c r="F1238" s="88" t="s">
        <v>290</v>
      </c>
      <c r="G1238" s="150" t="s">
        <v>819</v>
      </c>
      <c r="H1238" s="151">
        <f t="shared" si="4"/>
        <v>6.26</v>
      </c>
      <c r="I1238" s="177"/>
      <c r="J1238" s="20"/>
      <c r="K1238" s="20"/>
      <c r="L1238" s="20"/>
      <c r="M1238" s="20"/>
      <c r="N1238" s="20"/>
      <c r="O1238" s="20"/>
      <c r="P1238" s="20"/>
      <c r="Q1238" s="20"/>
      <c r="R1238" s="20"/>
      <c r="S1238" s="20"/>
      <c r="T1238" s="20"/>
      <c r="U1238" s="20"/>
      <c r="V1238" s="20"/>
      <c r="W1238" s="20"/>
      <c r="X1238" s="20"/>
      <c r="Y1238" s="20"/>
      <c r="Z1238" s="20"/>
    </row>
    <row r="1239" hidden="1">
      <c r="A1239" s="149">
        <v>45371.0</v>
      </c>
      <c r="B1239" s="150" t="s">
        <v>1688</v>
      </c>
      <c r="C1239" s="150" t="s">
        <v>1575</v>
      </c>
      <c r="D1239" s="150" t="s">
        <v>2027</v>
      </c>
      <c r="E1239" s="150">
        <v>555.0</v>
      </c>
      <c r="F1239" s="88" t="s">
        <v>290</v>
      </c>
      <c r="G1239" s="150" t="s">
        <v>1645</v>
      </c>
      <c r="H1239" s="151">
        <f t="shared" si="4"/>
        <v>561.26</v>
      </c>
      <c r="I1239" s="177"/>
      <c r="J1239" s="20"/>
      <c r="K1239" s="20"/>
      <c r="L1239" s="20"/>
      <c r="M1239" s="20"/>
      <c r="N1239" s="20"/>
      <c r="O1239" s="20"/>
      <c r="P1239" s="20"/>
      <c r="Q1239" s="20"/>
      <c r="R1239" s="20"/>
      <c r="S1239" s="20"/>
      <c r="T1239" s="20"/>
      <c r="U1239" s="20"/>
      <c r="V1239" s="20"/>
      <c r="W1239" s="20"/>
      <c r="X1239" s="20"/>
      <c r="Y1239" s="20"/>
      <c r="Z1239" s="20"/>
    </row>
    <row r="1240" hidden="1">
      <c r="A1240" s="149">
        <v>45377.0</v>
      </c>
      <c r="B1240" s="150" t="s">
        <v>2227</v>
      </c>
      <c r="C1240" s="150" t="s">
        <v>40</v>
      </c>
      <c r="D1240" s="150" t="s">
        <v>41</v>
      </c>
      <c r="E1240" s="166">
        <v>-82.71</v>
      </c>
      <c r="F1240" s="88" t="s">
        <v>290</v>
      </c>
      <c r="G1240" s="150" t="s">
        <v>1720</v>
      </c>
      <c r="H1240" s="151">
        <f t="shared" si="4"/>
        <v>478.55</v>
      </c>
      <c r="I1240" s="177"/>
      <c r="J1240" s="20"/>
      <c r="L1240" s="20"/>
      <c r="M1240" s="20"/>
      <c r="N1240" s="20"/>
      <c r="O1240" s="20"/>
      <c r="P1240" s="20"/>
      <c r="Q1240" s="20"/>
      <c r="R1240" s="20"/>
      <c r="S1240" s="20"/>
      <c r="T1240" s="20"/>
      <c r="U1240" s="20"/>
      <c r="V1240" s="20"/>
      <c r="W1240" s="20"/>
      <c r="X1240" s="20"/>
      <c r="Y1240" s="20"/>
      <c r="Z1240" s="20"/>
    </row>
    <row r="1241" hidden="1">
      <c r="A1241" s="149">
        <v>45377.0</v>
      </c>
      <c r="B1241" s="150" t="s">
        <v>1986</v>
      </c>
      <c r="C1241" s="150" t="s">
        <v>40</v>
      </c>
      <c r="D1241" s="150" t="s">
        <v>41</v>
      </c>
      <c r="E1241" s="166">
        <v>-99.83</v>
      </c>
      <c r="F1241" s="88" t="s">
        <v>290</v>
      </c>
      <c r="G1241" s="150" t="s">
        <v>1645</v>
      </c>
      <c r="H1241" s="151">
        <f t="shared" si="4"/>
        <v>378.72</v>
      </c>
      <c r="I1241" s="177"/>
      <c r="J1241" s="20"/>
      <c r="K1241" s="20"/>
      <c r="L1241" s="20"/>
      <c r="M1241" s="20"/>
      <c r="N1241" s="20"/>
      <c r="O1241" s="20"/>
      <c r="P1241" s="20"/>
      <c r="Q1241" s="20"/>
      <c r="R1241" s="20"/>
      <c r="S1241" s="20"/>
      <c r="T1241" s="20"/>
      <c r="U1241" s="20"/>
      <c r="V1241" s="20"/>
      <c r="W1241" s="20"/>
      <c r="X1241" s="20"/>
      <c r="Y1241" s="20"/>
      <c r="Z1241" s="20"/>
    </row>
    <row r="1242" hidden="1">
      <c r="A1242" s="149">
        <v>45379.0</v>
      </c>
      <c r="B1242" s="150" t="s">
        <v>1988</v>
      </c>
      <c r="C1242" s="150" t="s">
        <v>40</v>
      </c>
      <c r="D1242" s="150" t="s">
        <v>41</v>
      </c>
      <c r="E1242" s="166">
        <v>-172.8</v>
      </c>
      <c r="F1242" s="88" t="s">
        <v>290</v>
      </c>
      <c r="G1242" s="150" t="s">
        <v>1720</v>
      </c>
      <c r="H1242" s="151">
        <f t="shared" si="4"/>
        <v>205.92</v>
      </c>
      <c r="I1242" s="177"/>
      <c r="J1242" s="20"/>
      <c r="K1242" s="20"/>
      <c r="L1242" s="20"/>
      <c r="M1242" s="20"/>
      <c r="N1242" s="20"/>
      <c r="O1242" s="20"/>
      <c r="P1242" s="20"/>
      <c r="Q1242" s="20"/>
      <c r="R1242" s="20"/>
      <c r="S1242" s="20"/>
      <c r="T1242" s="20"/>
      <c r="U1242" s="20"/>
      <c r="V1242" s="20"/>
      <c r="W1242" s="20"/>
      <c r="X1242" s="20"/>
      <c r="Y1242" s="20"/>
      <c r="Z1242" s="20"/>
    </row>
    <row r="1243" hidden="1">
      <c r="A1243" s="149">
        <v>45379.0</v>
      </c>
      <c r="B1243" s="150" t="s">
        <v>2228</v>
      </c>
      <c r="C1243" s="150" t="s">
        <v>40</v>
      </c>
      <c r="D1243" s="150" t="s">
        <v>41</v>
      </c>
      <c r="E1243" s="166">
        <v>-207.42</v>
      </c>
      <c r="F1243" s="88" t="s">
        <v>290</v>
      </c>
      <c r="G1243" s="150" t="s">
        <v>1720</v>
      </c>
      <c r="H1243" s="151">
        <f t="shared" si="4"/>
        <v>-1.5</v>
      </c>
      <c r="I1243" s="177"/>
      <c r="J1243" s="20"/>
      <c r="K1243" s="19"/>
      <c r="L1243" s="20"/>
      <c r="M1243" s="20"/>
      <c r="N1243" s="20"/>
      <c r="O1243" s="20"/>
      <c r="P1243" s="20"/>
      <c r="Q1243" s="20"/>
      <c r="R1243" s="20"/>
      <c r="S1243" s="20"/>
      <c r="T1243" s="20"/>
      <c r="U1243" s="20"/>
      <c r="V1243" s="20"/>
      <c r="W1243" s="20"/>
      <c r="X1243" s="20"/>
      <c r="Y1243" s="20"/>
      <c r="Z1243" s="20"/>
    </row>
    <row r="1244" hidden="1">
      <c r="A1244" s="149">
        <v>45412.0</v>
      </c>
      <c r="B1244" s="150" t="s">
        <v>1637</v>
      </c>
      <c r="C1244" s="150" t="s">
        <v>1625</v>
      </c>
      <c r="D1244" s="150" t="s">
        <v>1744</v>
      </c>
      <c r="E1244" s="150">
        <v>6.23</v>
      </c>
      <c r="F1244" s="88" t="s">
        <v>305</v>
      </c>
      <c r="G1244" s="150" t="s">
        <v>1744</v>
      </c>
      <c r="H1244" s="151">
        <f t="shared" si="4"/>
        <v>4.73</v>
      </c>
      <c r="I1244" s="19"/>
      <c r="K1244" s="19"/>
      <c r="L1244" s="19"/>
      <c r="M1244" s="19"/>
      <c r="N1244" s="20"/>
      <c r="O1244" s="20"/>
      <c r="P1244" s="20"/>
      <c r="Q1244" s="20"/>
      <c r="R1244" s="20"/>
      <c r="S1244" s="20"/>
      <c r="T1244" s="20"/>
      <c r="U1244" s="20"/>
      <c r="V1244" s="20"/>
      <c r="W1244" s="20"/>
      <c r="X1244" s="20"/>
      <c r="Y1244" s="20"/>
      <c r="Z1244" s="20"/>
    </row>
    <row r="1245" hidden="1">
      <c r="A1245" s="149">
        <v>45379.0</v>
      </c>
      <c r="B1245" s="150" t="s">
        <v>1713</v>
      </c>
      <c r="C1245" s="150" t="s">
        <v>1575</v>
      </c>
      <c r="D1245" s="150" t="s">
        <v>2027</v>
      </c>
      <c r="E1245" s="150">
        <v>1378.74</v>
      </c>
      <c r="F1245" s="88" t="s">
        <v>305</v>
      </c>
      <c r="G1245" s="150" t="s">
        <v>1645</v>
      </c>
      <c r="H1245" s="151">
        <f t="shared" si="4"/>
        <v>1383.47</v>
      </c>
      <c r="I1245" s="177"/>
      <c r="J1245" s="20"/>
      <c r="K1245" s="19"/>
      <c r="L1245" s="19"/>
      <c r="M1245" s="20"/>
      <c r="N1245" s="20"/>
      <c r="O1245" s="20"/>
      <c r="P1245" s="20"/>
      <c r="Q1245" s="20"/>
      <c r="R1245" s="20"/>
      <c r="S1245" s="20"/>
      <c r="T1245" s="20"/>
      <c r="U1245" s="20"/>
      <c r="V1245" s="20"/>
      <c r="W1245" s="20"/>
      <c r="X1245" s="20"/>
      <c r="Y1245" s="20"/>
      <c r="Z1245" s="20"/>
    </row>
    <row r="1246" hidden="1">
      <c r="A1246" s="149">
        <v>45379.0</v>
      </c>
      <c r="B1246" s="166" t="s">
        <v>2229</v>
      </c>
      <c r="C1246" s="166" t="s">
        <v>73</v>
      </c>
      <c r="D1246" s="166" t="s">
        <v>243</v>
      </c>
      <c r="E1246" s="166">
        <v>-68.28</v>
      </c>
      <c r="F1246" s="88" t="s">
        <v>305</v>
      </c>
      <c r="G1246" s="150" t="s">
        <v>1720</v>
      </c>
      <c r="H1246" s="151">
        <f t="shared" si="4"/>
        <v>1315.19</v>
      </c>
      <c r="I1246" s="177"/>
      <c r="J1246" s="20"/>
      <c r="K1246" s="19"/>
      <c r="L1246" s="19"/>
      <c r="M1246" s="20"/>
      <c r="N1246" s="20"/>
      <c r="O1246" s="20"/>
      <c r="P1246" s="20"/>
      <c r="Q1246" s="20"/>
      <c r="R1246" s="20"/>
      <c r="S1246" s="20"/>
      <c r="T1246" s="20"/>
      <c r="U1246" s="20"/>
      <c r="V1246" s="20"/>
      <c r="W1246" s="20"/>
      <c r="X1246" s="20"/>
      <c r="Y1246" s="20"/>
      <c r="Z1246" s="20"/>
    </row>
    <row r="1247" hidden="1">
      <c r="A1247" s="149">
        <v>45379.0</v>
      </c>
      <c r="B1247" s="166" t="s">
        <v>2230</v>
      </c>
      <c r="C1247" s="166" t="s">
        <v>73</v>
      </c>
      <c r="D1247" s="166" t="s">
        <v>243</v>
      </c>
      <c r="E1247" s="166">
        <v>-3.09</v>
      </c>
      <c r="F1247" s="88" t="s">
        <v>305</v>
      </c>
      <c r="G1247" s="150" t="s">
        <v>1720</v>
      </c>
      <c r="H1247" s="151">
        <f t="shared" si="4"/>
        <v>1312.1</v>
      </c>
      <c r="I1247" s="177"/>
      <c r="J1247" s="20"/>
      <c r="K1247" s="19"/>
      <c r="L1247" s="19"/>
      <c r="M1247" s="20"/>
      <c r="N1247" s="20"/>
      <c r="O1247" s="20"/>
      <c r="P1247" s="20"/>
      <c r="Q1247" s="20"/>
      <c r="R1247" s="20"/>
      <c r="S1247" s="20"/>
      <c r="T1247" s="20"/>
      <c r="U1247" s="20"/>
      <c r="V1247" s="20"/>
      <c r="W1247" s="20"/>
      <c r="X1247" s="20"/>
      <c r="Y1247" s="20"/>
      <c r="Z1247" s="20"/>
    </row>
    <row r="1248" hidden="1">
      <c r="A1248" s="149">
        <v>45379.0</v>
      </c>
      <c r="B1248" s="166" t="s">
        <v>2231</v>
      </c>
      <c r="C1248" s="166" t="s">
        <v>73</v>
      </c>
      <c r="D1248" s="166" t="s">
        <v>243</v>
      </c>
      <c r="E1248" s="166">
        <v>-42.2</v>
      </c>
      <c r="F1248" s="88" t="s">
        <v>305</v>
      </c>
      <c r="G1248" s="150" t="s">
        <v>1720</v>
      </c>
      <c r="H1248" s="151">
        <f t="shared" si="4"/>
        <v>1269.9</v>
      </c>
      <c r="I1248" s="177"/>
      <c r="J1248" s="20"/>
      <c r="L1248" s="19"/>
      <c r="M1248" s="20"/>
      <c r="N1248" s="20"/>
      <c r="O1248" s="20"/>
      <c r="P1248" s="20"/>
      <c r="Q1248" s="20"/>
      <c r="R1248" s="20"/>
      <c r="S1248" s="20"/>
      <c r="T1248" s="20"/>
      <c r="U1248" s="20"/>
      <c r="V1248" s="20"/>
      <c r="W1248" s="20"/>
      <c r="X1248" s="20"/>
      <c r="Y1248" s="20"/>
      <c r="Z1248" s="20"/>
    </row>
    <row r="1249" hidden="1">
      <c r="A1249" s="149">
        <v>45379.0</v>
      </c>
      <c r="B1249" s="166" t="s">
        <v>2132</v>
      </c>
      <c r="C1249" s="166" t="s">
        <v>73</v>
      </c>
      <c r="D1249" s="166" t="s">
        <v>243</v>
      </c>
      <c r="E1249" s="166">
        <v>-20.2</v>
      </c>
      <c r="F1249" s="88" t="s">
        <v>305</v>
      </c>
      <c r="G1249" s="150" t="s">
        <v>1720</v>
      </c>
      <c r="H1249" s="151">
        <f t="shared" si="4"/>
        <v>1249.7</v>
      </c>
      <c r="I1249" s="177"/>
      <c r="J1249" s="20"/>
      <c r="K1249" s="20"/>
      <c r="L1249" s="20"/>
      <c r="M1249" s="20"/>
      <c r="N1249" s="20"/>
      <c r="O1249" s="20"/>
      <c r="P1249" s="20"/>
      <c r="Q1249" s="20"/>
      <c r="R1249" s="20"/>
      <c r="S1249" s="20"/>
      <c r="T1249" s="20"/>
      <c r="U1249" s="20"/>
      <c r="V1249" s="20"/>
      <c r="W1249" s="20"/>
      <c r="X1249" s="20"/>
      <c r="Y1249" s="20"/>
      <c r="Z1249" s="20"/>
    </row>
    <row r="1250" hidden="1">
      <c r="A1250" s="149">
        <v>45379.0</v>
      </c>
      <c r="B1250" s="166" t="s">
        <v>2232</v>
      </c>
      <c r="C1250" s="166" t="s">
        <v>73</v>
      </c>
      <c r="D1250" s="166" t="s">
        <v>243</v>
      </c>
      <c r="E1250" s="166">
        <v>-15.0</v>
      </c>
      <c r="F1250" s="88" t="s">
        <v>305</v>
      </c>
      <c r="G1250" s="150" t="s">
        <v>1720</v>
      </c>
      <c r="H1250" s="151">
        <f t="shared" si="4"/>
        <v>1234.7</v>
      </c>
      <c r="I1250" s="177"/>
      <c r="J1250" s="20"/>
      <c r="K1250" s="20"/>
      <c r="L1250" s="20"/>
      <c r="M1250" s="20"/>
      <c r="N1250" s="20"/>
      <c r="O1250" s="20"/>
      <c r="P1250" s="20"/>
      <c r="Q1250" s="20"/>
      <c r="R1250" s="20"/>
      <c r="S1250" s="20"/>
      <c r="T1250" s="20"/>
      <c r="U1250" s="20"/>
      <c r="V1250" s="20"/>
      <c r="W1250" s="20"/>
      <c r="X1250" s="20"/>
      <c r="Y1250" s="20"/>
      <c r="Z1250" s="20"/>
    </row>
    <row r="1251" hidden="1">
      <c r="A1251" s="149">
        <v>45379.0</v>
      </c>
      <c r="B1251" s="166" t="s">
        <v>2233</v>
      </c>
      <c r="C1251" s="166" t="s">
        <v>73</v>
      </c>
      <c r="D1251" s="166" t="s">
        <v>243</v>
      </c>
      <c r="E1251" s="166">
        <v>-12.5</v>
      </c>
      <c r="F1251" s="88" t="s">
        <v>305</v>
      </c>
      <c r="G1251" s="150" t="s">
        <v>1720</v>
      </c>
      <c r="H1251" s="151">
        <f t="shared" si="4"/>
        <v>1222.2</v>
      </c>
      <c r="I1251" s="177"/>
      <c r="J1251" s="20"/>
      <c r="K1251" s="20"/>
      <c r="L1251" s="20"/>
      <c r="M1251" s="20"/>
      <c r="N1251" s="20"/>
      <c r="O1251" s="20"/>
      <c r="P1251" s="20"/>
      <c r="Q1251" s="20"/>
      <c r="R1251" s="20"/>
      <c r="S1251" s="20"/>
      <c r="T1251" s="20"/>
      <c r="U1251" s="20"/>
      <c r="V1251" s="20"/>
      <c r="W1251" s="20"/>
      <c r="X1251" s="20"/>
      <c r="Y1251" s="20"/>
      <c r="Z1251" s="20"/>
    </row>
    <row r="1252" hidden="1">
      <c r="A1252" s="149">
        <v>45379.0</v>
      </c>
      <c r="B1252" s="150" t="s">
        <v>2234</v>
      </c>
      <c r="C1252" s="166" t="s">
        <v>73</v>
      </c>
      <c r="D1252" s="166" t="s">
        <v>243</v>
      </c>
      <c r="E1252" s="166">
        <v>-8.5</v>
      </c>
      <c r="F1252" s="88" t="s">
        <v>305</v>
      </c>
      <c r="G1252" s="150" t="s">
        <v>1720</v>
      </c>
      <c r="H1252" s="151">
        <f t="shared" si="4"/>
        <v>1213.7</v>
      </c>
      <c r="I1252" s="177"/>
      <c r="J1252" s="20"/>
      <c r="K1252" s="20"/>
      <c r="L1252" s="20"/>
      <c r="M1252" s="20"/>
      <c r="N1252" s="20"/>
      <c r="O1252" s="20"/>
      <c r="P1252" s="20"/>
      <c r="Q1252" s="20"/>
      <c r="R1252" s="20"/>
      <c r="S1252" s="20"/>
      <c r="T1252" s="20"/>
      <c r="U1252" s="20"/>
      <c r="V1252" s="20"/>
      <c r="W1252" s="20"/>
      <c r="X1252" s="20"/>
      <c r="Y1252" s="20"/>
      <c r="Z1252" s="20"/>
    </row>
    <row r="1253" hidden="1">
      <c r="A1253" s="149">
        <v>45379.0</v>
      </c>
      <c r="B1253" s="150" t="s">
        <v>2235</v>
      </c>
      <c r="C1253" s="166" t="s">
        <v>73</v>
      </c>
      <c r="D1253" s="166" t="s">
        <v>243</v>
      </c>
      <c r="E1253" s="166">
        <v>-8.0</v>
      </c>
      <c r="F1253" s="88" t="s">
        <v>305</v>
      </c>
      <c r="G1253" s="150" t="s">
        <v>1720</v>
      </c>
      <c r="H1253" s="151">
        <f t="shared" si="4"/>
        <v>1205.7</v>
      </c>
      <c r="I1253" s="177"/>
      <c r="J1253" s="20"/>
      <c r="K1253" s="20"/>
      <c r="L1253" s="20"/>
      <c r="M1253" s="20"/>
      <c r="N1253" s="20"/>
      <c r="O1253" s="20"/>
      <c r="P1253" s="20"/>
      <c r="Q1253" s="20"/>
      <c r="R1253" s="20"/>
      <c r="S1253" s="20"/>
      <c r="T1253" s="20"/>
      <c r="U1253" s="20"/>
      <c r="V1253" s="20"/>
      <c r="W1253" s="20"/>
      <c r="X1253" s="20"/>
      <c r="Y1253" s="20"/>
      <c r="Z1253" s="20"/>
    </row>
    <row r="1254" hidden="1">
      <c r="A1254" s="149">
        <v>45379.0</v>
      </c>
      <c r="B1254" s="150" t="s">
        <v>2236</v>
      </c>
      <c r="C1254" s="166" t="s">
        <v>73</v>
      </c>
      <c r="D1254" s="166" t="s">
        <v>243</v>
      </c>
      <c r="E1254" s="166">
        <v>-5.0</v>
      </c>
      <c r="F1254" s="88" t="s">
        <v>305</v>
      </c>
      <c r="G1254" s="150" t="s">
        <v>1720</v>
      </c>
      <c r="H1254" s="151">
        <f t="shared" si="4"/>
        <v>1200.7</v>
      </c>
      <c r="I1254" s="177"/>
      <c r="J1254" s="20"/>
      <c r="K1254" s="20"/>
      <c r="L1254" s="20"/>
      <c r="M1254" s="20"/>
      <c r="N1254" s="20"/>
      <c r="O1254" s="20"/>
      <c r="P1254" s="20"/>
      <c r="Q1254" s="20"/>
      <c r="R1254" s="20"/>
      <c r="S1254" s="20"/>
      <c r="T1254" s="20"/>
      <c r="U1254" s="20"/>
      <c r="V1254" s="20"/>
      <c r="W1254" s="20"/>
      <c r="X1254" s="20"/>
      <c r="Y1254" s="20"/>
      <c r="Z1254" s="20"/>
    </row>
    <row r="1255" hidden="1">
      <c r="A1255" s="149">
        <v>45379.0</v>
      </c>
      <c r="B1255" s="150" t="s">
        <v>2237</v>
      </c>
      <c r="C1255" s="166" t="s">
        <v>73</v>
      </c>
      <c r="D1255" s="166" t="s">
        <v>243</v>
      </c>
      <c r="E1255" s="166">
        <v>68.55</v>
      </c>
      <c r="F1255" s="88" t="s">
        <v>305</v>
      </c>
      <c r="G1255" s="150" t="s">
        <v>1720</v>
      </c>
      <c r="H1255" s="151">
        <f t="shared" si="4"/>
        <v>1269.25</v>
      </c>
      <c r="I1255" s="177"/>
      <c r="J1255" s="20"/>
      <c r="K1255" s="20"/>
      <c r="L1255" s="20"/>
      <c r="M1255" s="20"/>
      <c r="N1255" s="20"/>
      <c r="O1255" s="20"/>
      <c r="P1255" s="20"/>
      <c r="Q1255" s="20"/>
      <c r="R1255" s="20"/>
      <c r="S1255" s="20"/>
      <c r="T1255" s="20"/>
      <c r="U1255" s="20"/>
      <c r="V1255" s="20"/>
      <c r="W1255" s="20"/>
      <c r="X1255" s="20"/>
      <c r="Y1255" s="20"/>
      <c r="Z1255" s="20"/>
    </row>
    <row r="1256" hidden="1">
      <c r="A1256" s="149">
        <v>45379.0</v>
      </c>
      <c r="B1256" s="150" t="s">
        <v>2238</v>
      </c>
      <c r="C1256" s="166" t="s">
        <v>73</v>
      </c>
      <c r="D1256" s="166" t="s">
        <v>243</v>
      </c>
      <c r="E1256" s="166">
        <v>58.29</v>
      </c>
      <c r="F1256" s="88" t="s">
        <v>305</v>
      </c>
      <c r="G1256" s="150" t="s">
        <v>1720</v>
      </c>
      <c r="H1256" s="151">
        <f t="shared" si="4"/>
        <v>1327.54</v>
      </c>
      <c r="I1256" s="177"/>
      <c r="J1256" s="20"/>
      <c r="K1256" s="20"/>
      <c r="L1256" s="20"/>
      <c r="M1256" s="20"/>
      <c r="N1256" s="20"/>
      <c r="O1256" s="20"/>
      <c r="P1256" s="20"/>
      <c r="Q1256" s="20"/>
      <c r="R1256" s="20"/>
      <c r="S1256" s="20"/>
      <c r="T1256" s="20"/>
      <c r="U1256" s="20"/>
      <c r="V1256" s="20"/>
      <c r="W1256" s="20"/>
      <c r="X1256" s="20"/>
      <c r="Y1256" s="20"/>
      <c r="Z1256" s="20"/>
    </row>
    <row r="1257" hidden="1">
      <c r="A1257" s="149">
        <v>45379.0</v>
      </c>
      <c r="B1257" s="150" t="s">
        <v>2239</v>
      </c>
      <c r="C1257" s="166" t="s">
        <v>73</v>
      </c>
      <c r="D1257" s="166" t="s">
        <v>243</v>
      </c>
      <c r="E1257" s="166">
        <v>15.93</v>
      </c>
      <c r="F1257" s="88" t="s">
        <v>305</v>
      </c>
      <c r="G1257" s="150" t="s">
        <v>1720</v>
      </c>
      <c r="H1257" s="151">
        <f t="shared" si="4"/>
        <v>1343.47</v>
      </c>
      <c r="I1257" s="177"/>
      <c r="J1257" s="20"/>
      <c r="K1257" s="20"/>
      <c r="L1257" s="20"/>
      <c r="M1257" s="20"/>
      <c r="N1257" s="20"/>
      <c r="O1257" s="20"/>
      <c r="P1257" s="20"/>
      <c r="Q1257" s="20"/>
      <c r="R1257" s="20"/>
      <c r="S1257" s="20"/>
      <c r="T1257" s="20"/>
      <c r="U1257" s="20"/>
      <c r="V1257" s="20"/>
      <c r="W1257" s="20"/>
      <c r="X1257" s="20"/>
      <c r="Y1257" s="20"/>
      <c r="Z1257" s="20"/>
    </row>
    <row r="1258" hidden="1">
      <c r="A1258" s="149">
        <v>45379.0</v>
      </c>
      <c r="B1258" s="150" t="s">
        <v>2240</v>
      </c>
      <c r="C1258" s="166" t="s">
        <v>73</v>
      </c>
      <c r="D1258" s="166" t="s">
        <v>243</v>
      </c>
      <c r="E1258" s="166">
        <v>22.0</v>
      </c>
      <c r="F1258" s="88" t="s">
        <v>305</v>
      </c>
      <c r="G1258" s="150" t="s">
        <v>1720</v>
      </c>
      <c r="H1258" s="151">
        <f t="shared" si="4"/>
        <v>1365.47</v>
      </c>
      <c r="I1258" s="177"/>
      <c r="J1258" s="20"/>
      <c r="K1258" s="20"/>
      <c r="L1258" s="20"/>
      <c r="M1258" s="20"/>
      <c r="N1258" s="20"/>
      <c r="O1258" s="20"/>
      <c r="P1258" s="20"/>
      <c r="Q1258" s="20"/>
      <c r="R1258" s="20"/>
      <c r="S1258" s="20"/>
      <c r="T1258" s="20"/>
      <c r="U1258" s="20"/>
      <c r="V1258" s="20"/>
      <c r="W1258" s="20"/>
      <c r="X1258" s="20"/>
      <c r="Y1258" s="20"/>
      <c r="Z1258" s="20"/>
    </row>
    <row r="1259" hidden="1">
      <c r="A1259" s="149">
        <v>45379.0</v>
      </c>
      <c r="B1259" s="150" t="s">
        <v>2241</v>
      </c>
      <c r="C1259" s="166" t="s">
        <v>73</v>
      </c>
      <c r="D1259" s="166" t="s">
        <v>243</v>
      </c>
      <c r="E1259" s="166">
        <v>18.0</v>
      </c>
      <c r="F1259" s="88" t="s">
        <v>305</v>
      </c>
      <c r="G1259" s="150" t="s">
        <v>1720</v>
      </c>
      <c r="H1259" s="151">
        <f t="shared" si="4"/>
        <v>1383.47</v>
      </c>
      <c r="I1259" s="177"/>
      <c r="J1259" s="20"/>
      <c r="K1259" s="20"/>
      <c r="L1259" s="20"/>
      <c r="M1259" s="20"/>
      <c r="N1259" s="20"/>
      <c r="O1259" s="20"/>
      <c r="P1259" s="20"/>
      <c r="Q1259" s="20"/>
      <c r="R1259" s="20"/>
      <c r="S1259" s="20"/>
      <c r="T1259" s="20"/>
      <c r="U1259" s="20"/>
      <c r="V1259" s="20"/>
      <c r="W1259" s="20"/>
      <c r="X1259" s="20"/>
      <c r="Y1259" s="20"/>
      <c r="Z1259" s="20"/>
    </row>
    <row r="1260" hidden="1">
      <c r="A1260" s="149">
        <v>45384.0</v>
      </c>
      <c r="B1260" s="150" t="s">
        <v>2242</v>
      </c>
      <c r="C1260" s="88" t="s">
        <v>73</v>
      </c>
      <c r="D1260" s="150" t="s">
        <v>243</v>
      </c>
      <c r="E1260" s="150">
        <v>-208.0</v>
      </c>
      <c r="F1260" s="88" t="s">
        <v>305</v>
      </c>
      <c r="G1260" s="150" t="s">
        <v>1720</v>
      </c>
      <c r="H1260" s="151">
        <f t="shared" si="4"/>
        <v>1175.47</v>
      </c>
      <c r="I1260" s="177"/>
      <c r="J1260" s="19"/>
      <c r="K1260" s="20"/>
      <c r="L1260" s="20"/>
      <c r="M1260" s="20"/>
      <c r="N1260" s="20"/>
      <c r="O1260" s="20"/>
      <c r="P1260" s="20"/>
      <c r="Q1260" s="20"/>
      <c r="R1260" s="20"/>
      <c r="S1260" s="20"/>
      <c r="T1260" s="20"/>
      <c r="U1260" s="20"/>
      <c r="V1260" s="20"/>
      <c r="W1260" s="20"/>
      <c r="X1260" s="20"/>
      <c r="Y1260" s="20"/>
      <c r="Z1260" s="20"/>
    </row>
    <row r="1261" hidden="1">
      <c r="A1261" s="149">
        <v>45387.0</v>
      </c>
      <c r="B1261" s="150" t="s">
        <v>2243</v>
      </c>
      <c r="C1261" s="150" t="s">
        <v>1741</v>
      </c>
      <c r="D1261" s="150" t="s">
        <v>1742</v>
      </c>
      <c r="E1261" s="150">
        <v>666.56</v>
      </c>
      <c r="F1261" s="88" t="s">
        <v>305</v>
      </c>
      <c r="G1261" s="150" t="s">
        <v>1744</v>
      </c>
      <c r="H1261" s="151">
        <f t="shared" si="4"/>
        <v>1842.03</v>
      </c>
      <c r="I1261" s="177"/>
      <c r="J1261" s="20"/>
      <c r="K1261" s="20"/>
      <c r="L1261" s="20"/>
      <c r="M1261" s="20"/>
      <c r="N1261" s="20"/>
      <c r="O1261" s="20"/>
      <c r="P1261" s="20"/>
      <c r="Q1261" s="20"/>
      <c r="R1261" s="20"/>
      <c r="S1261" s="20"/>
      <c r="T1261" s="20"/>
      <c r="U1261" s="20"/>
      <c r="V1261" s="20"/>
      <c r="W1261" s="20"/>
      <c r="X1261" s="20"/>
      <c r="Y1261" s="20"/>
      <c r="Z1261" s="20"/>
    </row>
    <row r="1262" hidden="1">
      <c r="A1262" s="149">
        <v>45387.0</v>
      </c>
      <c r="B1262" s="150" t="s">
        <v>2244</v>
      </c>
      <c r="C1262" s="88" t="s">
        <v>50</v>
      </c>
      <c r="D1262" s="150" t="s">
        <v>28</v>
      </c>
      <c r="E1262" s="150">
        <v>30.0</v>
      </c>
      <c r="F1262" s="88" t="s">
        <v>305</v>
      </c>
      <c r="G1262" s="150" t="s">
        <v>1744</v>
      </c>
      <c r="H1262" s="151">
        <f t="shared" si="4"/>
        <v>1872.03</v>
      </c>
      <c r="I1262" s="177"/>
      <c r="J1262" s="20"/>
      <c r="K1262" s="20"/>
      <c r="L1262" s="20"/>
      <c r="M1262" s="20"/>
      <c r="N1262" s="20"/>
      <c r="O1262" s="20"/>
      <c r="P1262" s="20"/>
      <c r="Q1262" s="20"/>
      <c r="R1262" s="20"/>
      <c r="S1262" s="20"/>
      <c r="T1262" s="20"/>
      <c r="U1262" s="20"/>
      <c r="V1262" s="20"/>
      <c r="W1262" s="20"/>
      <c r="X1262" s="20"/>
      <c r="Y1262" s="20"/>
      <c r="Z1262" s="20"/>
    </row>
    <row r="1263" hidden="1">
      <c r="A1263" s="149">
        <v>45391.0</v>
      </c>
      <c r="B1263" s="150" t="s">
        <v>2024</v>
      </c>
      <c r="C1263" s="150" t="s">
        <v>73</v>
      </c>
      <c r="D1263" s="150" t="s">
        <v>26</v>
      </c>
      <c r="E1263" s="150">
        <v>1000.0</v>
      </c>
      <c r="F1263" s="88" t="s">
        <v>305</v>
      </c>
      <c r="G1263" s="150" t="s">
        <v>1744</v>
      </c>
      <c r="H1263" s="151">
        <f t="shared" si="4"/>
        <v>2872.03</v>
      </c>
      <c r="I1263" s="177"/>
      <c r="J1263" s="20"/>
      <c r="K1263" s="20"/>
      <c r="L1263" s="20"/>
      <c r="M1263" s="20"/>
      <c r="N1263" s="20"/>
      <c r="O1263" s="20"/>
      <c r="P1263" s="20"/>
      <c r="Q1263" s="20"/>
      <c r="R1263" s="20"/>
      <c r="S1263" s="20"/>
      <c r="T1263" s="20"/>
      <c r="U1263" s="20"/>
      <c r="V1263" s="20"/>
      <c r="W1263" s="20"/>
      <c r="X1263" s="20"/>
      <c r="Y1263" s="20"/>
      <c r="Z1263" s="20"/>
    </row>
    <row r="1264" hidden="1">
      <c r="A1264" s="149">
        <v>45391.0</v>
      </c>
      <c r="B1264" s="150" t="s">
        <v>15</v>
      </c>
      <c r="C1264" s="150" t="s">
        <v>16</v>
      </c>
      <c r="D1264" s="150" t="s">
        <v>1667</v>
      </c>
      <c r="E1264" s="150">
        <v>-880.3399999999998</v>
      </c>
      <c r="F1264" s="88" t="s">
        <v>305</v>
      </c>
      <c r="G1264" s="150" t="s">
        <v>1645</v>
      </c>
      <c r="H1264" s="151">
        <f t="shared" si="4"/>
        <v>1991.69</v>
      </c>
      <c r="I1264" s="177"/>
      <c r="J1264" s="20"/>
      <c r="K1264" s="20"/>
      <c r="L1264" s="20"/>
      <c r="M1264" s="20"/>
      <c r="N1264" s="20"/>
      <c r="O1264" s="20"/>
      <c r="P1264" s="20"/>
      <c r="Q1264" s="20"/>
      <c r="R1264" s="20"/>
      <c r="S1264" s="20"/>
      <c r="T1264" s="20"/>
      <c r="U1264" s="20"/>
      <c r="V1264" s="20"/>
      <c r="W1264" s="20"/>
      <c r="X1264" s="20"/>
      <c r="Y1264" s="20"/>
      <c r="Z1264" s="20"/>
    </row>
    <row r="1265" hidden="1">
      <c r="A1265" s="149">
        <v>45391.0</v>
      </c>
      <c r="B1265" s="150" t="s">
        <v>2195</v>
      </c>
      <c r="C1265" s="150" t="s">
        <v>1638</v>
      </c>
      <c r="D1265" s="150" t="s">
        <v>1720</v>
      </c>
      <c r="E1265" s="150">
        <v>5.0</v>
      </c>
      <c r="F1265" s="88" t="s">
        <v>305</v>
      </c>
      <c r="G1265" s="150" t="s">
        <v>1720</v>
      </c>
      <c r="H1265" s="151">
        <f t="shared" si="4"/>
        <v>1996.69</v>
      </c>
      <c r="I1265" s="177"/>
      <c r="J1265" s="20"/>
      <c r="K1265" s="20"/>
      <c r="L1265" s="20"/>
      <c r="M1265" s="20"/>
      <c r="N1265" s="20"/>
      <c r="O1265" s="20"/>
      <c r="P1265" s="20"/>
      <c r="Q1265" s="20"/>
      <c r="R1265" s="20"/>
      <c r="S1265" s="20"/>
      <c r="T1265" s="20"/>
      <c r="U1265" s="20"/>
      <c r="V1265" s="20"/>
      <c r="W1265" s="20"/>
      <c r="X1265" s="20"/>
      <c r="Y1265" s="20"/>
      <c r="Z1265" s="20"/>
    </row>
    <row r="1266" hidden="1">
      <c r="A1266" s="149">
        <v>45392.0</v>
      </c>
      <c r="B1266" s="150" t="s">
        <v>2024</v>
      </c>
      <c r="C1266" s="150" t="s">
        <v>73</v>
      </c>
      <c r="D1266" s="150" t="s">
        <v>26</v>
      </c>
      <c r="E1266" s="150">
        <v>500.0</v>
      </c>
      <c r="F1266" s="88" t="s">
        <v>305</v>
      </c>
      <c r="G1266" s="150" t="s">
        <v>1744</v>
      </c>
      <c r="H1266" s="151">
        <f t="shared" si="4"/>
        <v>2496.69</v>
      </c>
      <c r="I1266" s="177"/>
      <c r="J1266" s="20"/>
      <c r="K1266" s="20"/>
      <c r="L1266" s="20"/>
      <c r="M1266" s="20"/>
      <c r="N1266" s="20"/>
      <c r="O1266" s="20"/>
      <c r="P1266" s="20"/>
      <c r="Q1266" s="20"/>
      <c r="R1266" s="20"/>
      <c r="S1266" s="20"/>
      <c r="T1266" s="20"/>
      <c r="U1266" s="20"/>
      <c r="V1266" s="20"/>
      <c r="W1266" s="20"/>
      <c r="X1266" s="20"/>
      <c r="Y1266" s="20"/>
      <c r="Z1266" s="20"/>
    </row>
    <row r="1267" hidden="1">
      <c r="A1267" s="149">
        <v>45392.0</v>
      </c>
      <c r="B1267" s="150" t="s">
        <v>15</v>
      </c>
      <c r="C1267" s="150" t="s">
        <v>16</v>
      </c>
      <c r="D1267" s="150" t="s">
        <v>7</v>
      </c>
      <c r="E1267" s="150">
        <v>-848.55</v>
      </c>
      <c r="F1267" s="88" t="s">
        <v>305</v>
      </c>
      <c r="G1267" s="150" t="s">
        <v>7</v>
      </c>
      <c r="H1267" s="151">
        <f t="shared" si="4"/>
        <v>1648.14</v>
      </c>
      <c r="I1267" s="177"/>
      <c r="J1267" s="20"/>
      <c r="K1267" s="20"/>
      <c r="L1267" s="20"/>
      <c r="M1267" s="20"/>
      <c r="N1267" s="20"/>
      <c r="O1267" s="20"/>
      <c r="P1267" s="20"/>
      <c r="Q1267" s="20"/>
      <c r="R1267" s="20"/>
      <c r="S1267" s="20"/>
      <c r="T1267" s="20"/>
      <c r="U1267" s="20"/>
      <c r="V1267" s="20"/>
      <c r="W1267" s="20"/>
      <c r="X1267" s="20"/>
      <c r="Y1267" s="20"/>
      <c r="Z1267" s="20"/>
    </row>
    <row r="1268" hidden="1">
      <c r="A1268" s="149">
        <v>45392.0</v>
      </c>
      <c r="B1268" s="150" t="s">
        <v>2114</v>
      </c>
      <c r="C1268" s="150" t="s">
        <v>1638</v>
      </c>
      <c r="D1268" s="150" t="s">
        <v>1720</v>
      </c>
      <c r="E1268" s="150">
        <v>5.0</v>
      </c>
      <c r="F1268" s="88" t="s">
        <v>305</v>
      </c>
      <c r="G1268" s="150" t="s">
        <v>1720</v>
      </c>
      <c r="H1268" s="151">
        <f t="shared" si="4"/>
        <v>1653.14</v>
      </c>
      <c r="I1268" s="177"/>
      <c r="J1268" s="20"/>
      <c r="K1268" s="20"/>
      <c r="L1268" s="20"/>
      <c r="M1268" s="20"/>
      <c r="N1268" s="20"/>
      <c r="O1268" s="20"/>
      <c r="P1268" s="20"/>
      <c r="Q1268" s="20"/>
      <c r="R1268" s="20"/>
      <c r="S1268" s="20"/>
      <c r="T1268" s="20"/>
      <c r="U1268" s="20"/>
      <c r="V1268" s="20"/>
      <c r="W1268" s="20"/>
      <c r="X1268" s="20"/>
      <c r="Y1268" s="20"/>
      <c r="Z1268" s="20"/>
    </row>
    <row r="1269" hidden="1">
      <c r="A1269" s="149">
        <v>45392.0</v>
      </c>
      <c r="B1269" s="150" t="s">
        <v>2245</v>
      </c>
      <c r="C1269" s="150" t="s">
        <v>78</v>
      </c>
      <c r="D1269" s="150" t="s">
        <v>10</v>
      </c>
      <c r="E1269" s="150">
        <v>-200.0</v>
      </c>
      <c r="F1269" s="88" t="s">
        <v>305</v>
      </c>
      <c r="G1269" s="150" t="s">
        <v>1744</v>
      </c>
      <c r="H1269" s="151">
        <f t="shared" si="4"/>
        <v>1453.14</v>
      </c>
      <c r="I1269" s="177"/>
      <c r="J1269" s="20"/>
      <c r="K1269" s="20"/>
      <c r="L1269" s="20"/>
      <c r="M1269" s="20"/>
      <c r="N1269" s="20"/>
      <c r="O1269" s="20"/>
      <c r="P1269" s="20"/>
      <c r="Q1269" s="20"/>
      <c r="R1269" s="20"/>
      <c r="S1269" s="20"/>
      <c r="T1269" s="20"/>
      <c r="U1269" s="20"/>
      <c r="V1269" s="20"/>
      <c r="W1269" s="20"/>
      <c r="X1269" s="20"/>
      <c r="Y1269" s="20"/>
      <c r="Z1269" s="20"/>
    </row>
    <row r="1270" hidden="1">
      <c r="A1270" s="149">
        <v>45394.0</v>
      </c>
      <c r="B1270" s="150" t="s">
        <v>2099</v>
      </c>
      <c r="C1270" s="150" t="s">
        <v>1638</v>
      </c>
      <c r="D1270" s="150" t="s">
        <v>2100</v>
      </c>
      <c r="E1270" s="150">
        <v>10.0</v>
      </c>
      <c r="F1270" s="88" t="s">
        <v>305</v>
      </c>
      <c r="G1270" s="150" t="s">
        <v>1744</v>
      </c>
      <c r="H1270" s="151">
        <f t="shared" si="4"/>
        <v>1463.14</v>
      </c>
      <c r="I1270" s="177"/>
      <c r="J1270" s="20"/>
      <c r="K1270" s="20"/>
      <c r="L1270" s="20"/>
      <c r="M1270" s="20"/>
      <c r="N1270" s="20"/>
      <c r="O1270" s="20"/>
      <c r="P1270" s="20"/>
      <c r="Q1270" s="20"/>
      <c r="R1270" s="20"/>
      <c r="S1270" s="20"/>
      <c r="T1270" s="20"/>
      <c r="U1270" s="20"/>
      <c r="V1270" s="20"/>
      <c r="W1270" s="20"/>
      <c r="X1270" s="20"/>
      <c r="Y1270" s="20"/>
      <c r="Z1270" s="20"/>
    </row>
    <row r="1271" hidden="1">
      <c r="A1271" s="149">
        <v>45394.0</v>
      </c>
      <c r="B1271" s="150" t="s">
        <v>2099</v>
      </c>
      <c r="C1271" s="150" t="s">
        <v>1638</v>
      </c>
      <c r="D1271" s="150" t="s">
        <v>2100</v>
      </c>
      <c r="E1271" s="150">
        <v>7.0</v>
      </c>
      <c r="F1271" s="88" t="s">
        <v>305</v>
      </c>
      <c r="G1271" s="150" t="s">
        <v>1744</v>
      </c>
      <c r="H1271" s="151">
        <f t="shared" si="4"/>
        <v>1470.14</v>
      </c>
      <c r="I1271" s="177"/>
      <c r="J1271" s="20"/>
      <c r="K1271" s="20"/>
      <c r="L1271" s="20"/>
      <c r="M1271" s="20"/>
      <c r="N1271" s="20"/>
      <c r="O1271" s="20"/>
      <c r="P1271" s="20"/>
      <c r="Q1271" s="20"/>
      <c r="R1271" s="20"/>
      <c r="S1271" s="20"/>
      <c r="T1271" s="20"/>
      <c r="U1271" s="20"/>
      <c r="V1271" s="20"/>
      <c r="W1271" s="20"/>
      <c r="X1271" s="20"/>
      <c r="Y1271" s="20"/>
      <c r="Z1271" s="20"/>
    </row>
    <row r="1272" hidden="1">
      <c r="A1272" s="149">
        <v>45394.0</v>
      </c>
      <c r="B1272" s="150" t="s">
        <v>2099</v>
      </c>
      <c r="C1272" s="150" t="s">
        <v>1638</v>
      </c>
      <c r="D1272" s="150" t="s">
        <v>2100</v>
      </c>
      <c r="E1272" s="150">
        <v>7.0</v>
      </c>
      <c r="F1272" s="88" t="s">
        <v>305</v>
      </c>
      <c r="G1272" s="150" t="s">
        <v>1744</v>
      </c>
      <c r="H1272" s="151">
        <f t="shared" si="4"/>
        <v>1477.14</v>
      </c>
      <c r="I1272" s="177"/>
      <c r="J1272" s="20"/>
      <c r="K1272" s="20"/>
      <c r="L1272" s="20"/>
      <c r="M1272" s="20"/>
      <c r="N1272" s="20"/>
      <c r="O1272" s="20"/>
      <c r="P1272" s="20"/>
      <c r="Q1272" s="20"/>
      <c r="R1272" s="20"/>
      <c r="S1272" s="20"/>
      <c r="T1272" s="20"/>
      <c r="U1272" s="20"/>
      <c r="V1272" s="20"/>
      <c r="W1272" s="20"/>
      <c r="X1272" s="20"/>
      <c r="Y1272" s="20"/>
      <c r="Z1272" s="20"/>
    </row>
    <row r="1273" hidden="1">
      <c r="A1273" s="149">
        <v>45395.0</v>
      </c>
      <c r="B1273" s="150" t="s">
        <v>2099</v>
      </c>
      <c r="C1273" s="150" t="s">
        <v>1638</v>
      </c>
      <c r="D1273" s="150" t="s">
        <v>2100</v>
      </c>
      <c r="E1273" s="150">
        <v>7.0</v>
      </c>
      <c r="F1273" s="88" t="s">
        <v>305</v>
      </c>
      <c r="G1273" s="150" t="s">
        <v>1744</v>
      </c>
      <c r="H1273" s="151">
        <f t="shared" si="4"/>
        <v>1484.14</v>
      </c>
      <c r="I1273" s="177"/>
      <c r="J1273" s="20"/>
      <c r="K1273" s="20"/>
      <c r="L1273" s="20"/>
      <c r="M1273" s="20"/>
      <c r="N1273" s="20"/>
      <c r="O1273" s="20"/>
      <c r="P1273" s="20"/>
      <c r="Q1273" s="20"/>
      <c r="R1273" s="20"/>
      <c r="S1273" s="20"/>
      <c r="T1273" s="20"/>
      <c r="U1273" s="20"/>
      <c r="V1273" s="20"/>
      <c r="W1273" s="20"/>
      <c r="X1273" s="20"/>
      <c r="Y1273" s="20"/>
      <c r="Z1273" s="20"/>
    </row>
    <row r="1274" hidden="1">
      <c r="A1274" s="149">
        <v>45395.0</v>
      </c>
      <c r="B1274" s="150" t="s">
        <v>2099</v>
      </c>
      <c r="C1274" s="150" t="s">
        <v>1638</v>
      </c>
      <c r="D1274" s="150" t="s">
        <v>2100</v>
      </c>
      <c r="E1274" s="150">
        <v>7.0</v>
      </c>
      <c r="F1274" s="88" t="s">
        <v>305</v>
      </c>
      <c r="G1274" s="150" t="s">
        <v>1744</v>
      </c>
      <c r="H1274" s="151">
        <f t="shared" si="4"/>
        <v>1491.14</v>
      </c>
      <c r="I1274" s="177"/>
      <c r="J1274" s="20"/>
      <c r="K1274" s="20"/>
      <c r="L1274" s="20"/>
      <c r="M1274" s="20"/>
      <c r="N1274" s="20"/>
      <c r="O1274" s="20"/>
      <c r="P1274" s="20"/>
      <c r="Q1274" s="20"/>
      <c r="R1274" s="20"/>
      <c r="S1274" s="20"/>
      <c r="T1274" s="20"/>
      <c r="U1274" s="20"/>
      <c r="V1274" s="20"/>
      <c r="W1274" s="20"/>
      <c r="X1274" s="20"/>
      <c r="Y1274" s="20"/>
      <c r="Z1274" s="20"/>
    </row>
    <row r="1275" hidden="1">
      <c r="A1275" s="149">
        <v>45397.0</v>
      </c>
      <c r="B1275" s="150" t="s">
        <v>2024</v>
      </c>
      <c r="C1275" s="150" t="s">
        <v>73</v>
      </c>
      <c r="D1275" s="150" t="s">
        <v>26</v>
      </c>
      <c r="E1275" s="150">
        <v>953.58</v>
      </c>
      <c r="F1275" s="88" t="s">
        <v>305</v>
      </c>
      <c r="G1275" s="150" t="s">
        <v>1744</v>
      </c>
      <c r="H1275" s="151">
        <f t="shared" si="4"/>
        <v>2444.72</v>
      </c>
      <c r="I1275" s="177"/>
      <c r="J1275" s="20"/>
      <c r="K1275" s="20"/>
      <c r="L1275" s="20"/>
      <c r="M1275" s="20"/>
      <c r="N1275" s="20"/>
      <c r="O1275" s="20"/>
      <c r="P1275" s="20"/>
      <c r="Q1275" s="20"/>
      <c r="R1275" s="20"/>
      <c r="S1275" s="20"/>
      <c r="T1275" s="20"/>
      <c r="U1275" s="20"/>
      <c r="V1275" s="20"/>
      <c r="W1275" s="20"/>
      <c r="X1275" s="20"/>
      <c r="Y1275" s="20"/>
      <c r="Z1275" s="20"/>
    </row>
    <row r="1276" hidden="1">
      <c r="A1276" s="149">
        <v>45397.0</v>
      </c>
      <c r="B1276" s="150" t="s">
        <v>15</v>
      </c>
      <c r="C1276" s="150" t="s">
        <v>51</v>
      </c>
      <c r="D1276" s="150" t="s">
        <v>819</v>
      </c>
      <c r="E1276" s="150">
        <v>-994.04</v>
      </c>
      <c r="F1276" s="88" t="s">
        <v>305</v>
      </c>
      <c r="G1276" s="150" t="s">
        <v>819</v>
      </c>
      <c r="H1276" s="151">
        <f t="shared" si="4"/>
        <v>1450.68</v>
      </c>
      <c r="I1276" s="177"/>
      <c r="J1276" s="20"/>
      <c r="K1276" s="20"/>
      <c r="L1276" s="20"/>
      <c r="M1276" s="20"/>
      <c r="N1276" s="20"/>
      <c r="O1276" s="20"/>
      <c r="P1276" s="20"/>
      <c r="Q1276" s="20"/>
      <c r="R1276" s="20"/>
      <c r="S1276" s="20"/>
      <c r="T1276" s="20"/>
      <c r="U1276" s="20"/>
      <c r="V1276" s="20"/>
      <c r="W1276" s="20"/>
      <c r="X1276" s="20"/>
      <c r="Y1276" s="20"/>
      <c r="Z1276" s="20"/>
    </row>
    <row r="1277" hidden="1">
      <c r="A1277" s="149">
        <v>45397.0</v>
      </c>
      <c r="B1277" s="150" t="s">
        <v>15</v>
      </c>
      <c r="C1277" s="150" t="s">
        <v>51</v>
      </c>
      <c r="D1277" s="150" t="s">
        <v>819</v>
      </c>
      <c r="E1277" s="150">
        <v>-253.58</v>
      </c>
      <c r="F1277" s="88" t="s">
        <v>305</v>
      </c>
      <c r="G1277" s="150" t="s">
        <v>819</v>
      </c>
      <c r="H1277" s="151">
        <f t="shared" si="4"/>
        <v>1197.1</v>
      </c>
      <c r="I1277" s="177"/>
      <c r="J1277" s="20"/>
      <c r="K1277" s="20"/>
      <c r="L1277" s="20"/>
      <c r="M1277" s="20"/>
      <c r="N1277" s="20"/>
      <c r="O1277" s="20"/>
      <c r="P1277" s="20"/>
      <c r="Q1277" s="20"/>
      <c r="R1277" s="20"/>
      <c r="S1277" s="20"/>
      <c r="T1277" s="20"/>
      <c r="U1277" s="20"/>
      <c r="V1277" s="20"/>
      <c r="W1277" s="20"/>
      <c r="X1277" s="20"/>
      <c r="Y1277" s="20"/>
      <c r="Z1277" s="20"/>
    </row>
    <row r="1278" hidden="1">
      <c r="A1278" s="149">
        <v>45397.0</v>
      </c>
      <c r="B1278" s="150" t="s">
        <v>15</v>
      </c>
      <c r="C1278" s="150" t="s">
        <v>16</v>
      </c>
      <c r="D1278" s="150" t="s">
        <v>819</v>
      </c>
      <c r="E1278" s="150">
        <v>-700.0000000000001</v>
      </c>
      <c r="F1278" s="88" t="s">
        <v>305</v>
      </c>
      <c r="G1278" s="150" t="s">
        <v>819</v>
      </c>
      <c r="H1278" s="151">
        <f t="shared" si="4"/>
        <v>497.1</v>
      </c>
      <c r="I1278" s="177"/>
      <c r="J1278" s="20"/>
      <c r="K1278" s="20"/>
      <c r="L1278" s="20"/>
      <c r="M1278" s="20"/>
      <c r="N1278" s="20"/>
      <c r="O1278" s="20"/>
      <c r="P1278" s="20"/>
      <c r="Q1278" s="20"/>
      <c r="R1278" s="20"/>
      <c r="S1278" s="20"/>
      <c r="T1278" s="20"/>
      <c r="U1278" s="20"/>
      <c r="V1278" s="20"/>
      <c r="W1278" s="20"/>
      <c r="X1278" s="20"/>
      <c r="Y1278" s="20"/>
      <c r="Z1278" s="20"/>
    </row>
    <row r="1279" hidden="1">
      <c r="A1279" s="149">
        <v>45397.0</v>
      </c>
      <c r="B1279" s="150" t="s">
        <v>2246</v>
      </c>
      <c r="C1279" s="150" t="s">
        <v>1638</v>
      </c>
      <c r="D1279" s="150" t="s">
        <v>1720</v>
      </c>
      <c r="E1279" s="150">
        <v>2.05</v>
      </c>
      <c r="F1279" s="88" t="s">
        <v>305</v>
      </c>
      <c r="G1279" s="150" t="s">
        <v>1720</v>
      </c>
      <c r="H1279" s="151">
        <f t="shared" si="4"/>
        <v>499.15</v>
      </c>
      <c r="I1279" s="177"/>
      <c r="J1279" s="20"/>
      <c r="K1279" s="20"/>
      <c r="L1279" s="20"/>
      <c r="M1279" s="20"/>
      <c r="N1279" s="20"/>
      <c r="O1279" s="20"/>
      <c r="P1279" s="20"/>
      <c r="Q1279" s="20"/>
      <c r="R1279" s="20"/>
      <c r="S1279" s="20"/>
      <c r="T1279" s="20"/>
      <c r="U1279" s="20"/>
      <c r="V1279" s="20"/>
      <c r="W1279" s="20"/>
      <c r="X1279" s="20"/>
      <c r="Y1279" s="20"/>
      <c r="Z1279" s="20"/>
    </row>
    <row r="1280" hidden="1">
      <c r="A1280" s="149">
        <v>45408.0</v>
      </c>
      <c r="B1280" s="150" t="s">
        <v>1998</v>
      </c>
      <c r="C1280" s="150" t="s">
        <v>40</v>
      </c>
      <c r="D1280" s="150" t="s">
        <v>41</v>
      </c>
      <c r="E1280" s="150">
        <v>-102.13</v>
      </c>
      <c r="F1280" s="88" t="s">
        <v>305</v>
      </c>
      <c r="G1280" s="150" t="s">
        <v>1645</v>
      </c>
      <c r="H1280" s="151">
        <f t="shared" si="4"/>
        <v>397.02</v>
      </c>
      <c r="I1280" s="177"/>
      <c r="J1280" s="20"/>
      <c r="K1280" s="20"/>
      <c r="L1280" s="20"/>
      <c r="M1280" s="20"/>
      <c r="N1280" s="20"/>
      <c r="O1280" s="20"/>
      <c r="P1280" s="20"/>
      <c r="Q1280" s="20"/>
      <c r="R1280" s="20"/>
      <c r="S1280" s="20"/>
      <c r="T1280" s="20"/>
      <c r="U1280" s="20"/>
      <c r="V1280" s="20"/>
      <c r="W1280" s="20"/>
      <c r="X1280" s="20"/>
      <c r="Y1280" s="20"/>
      <c r="Z1280" s="20"/>
    </row>
    <row r="1281" hidden="1">
      <c r="A1281" s="149">
        <v>45408.0</v>
      </c>
      <c r="B1281" s="150" t="s">
        <v>2247</v>
      </c>
      <c r="C1281" s="150" t="s">
        <v>13</v>
      </c>
      <c r="D1281" s="150" t="s">
        <v>28</v>
      </c>
      <c r="E1281" s="150">
        <v>-10.0</v>
      </c>
      <c r="F1281" s="88" t="s">
        <v>305</v>
      </c>
      <c r="G1281" s="150" t="s">
        <v>1744</v>
      </c>
      <c r="H1281" s="151">
        <f t="shared" si="4"/>
        <v>387.02</v>
      </c>
      <c r="I1281" s="177"/>
      <c r="J1281" s="20"/>
      <c r="K1281" s="20"/>
      <c r="L1281" s="20"/>
      <c r="M1281" s="20"/>
      <c r="N1281" s="20"/>
      <c r="O1281" s="20"/>
      <c r="P1281" s="20"/>
      <c r="Q1281" s="20"/>
      <c r="R1281" s="20"/>
      <c r="S1281" s="20"/>
      <c r="T1281" s="20"/>
      <c r="U1281" s="20"/>
      <c r="V1281" s="20"/>
      <c r="W1281" s="20"/>
      <c r="X1281" s="20"/>
      <c r="Y1281" s="20"/>
      <c r="Z1281" s="20"/>
    </row>
    <row r="1282" hidden="1">
      <c r="A1282" s="149">
        <v>45409.0</v>
      </c>
      <c r="B1282" s="150" t="s">
        <v>2248</v>
      </c>
      <c r="C1282" s="150" t="s">
        <v>50</v>
      </c>
      <c r="D1282" s="150" t="s">
        <v>243</v>
      </c>
      <c r="E1282" s="150">
        <v>-30.0</v>
      </c>
      <c r="F1282" s="88" t="s">
        <v>305</v>
      </c>
      <c r="G1282" s="150" t="s">
        <v>1744</v>
      </c>
      <c r="H1282" s="151">
        <f t="shared" si="4"/>
        <v>357.02</v>
      </c>
      <c r="I1282" s="177"/>
      <c r="J1282" s="20"/>
      <c r="K1282" s="20"/>
      <c r="L1282" s="20"/>
      <c r="M1282" s="20"/>
      <c r="N1282" s="20"/>
      <c r="O1282" s="20"/>
      <c r="P1282" s="20"/>
      <c r="Q1282" s="20"/>
      <c r="R1282" s="20"/>
      <c r="S1282" s="20"/>
      <c r="T1282" s="20"/>
      <c r="U1282" s="20"/>
      <c r="V1282" s="20"/>
      <c r="W1282" s="20"/>
      <c r="X1282" s="20"/>
      <c r="Y1282" s="20"/>
      <c r="Z1282" s="20"/>
    </row>
    <row r="1283" hidden="1">
      <c r="A1283" s="149">
        <v>45411.0</v>
      </c>
      <c r="B1283" s="150" t="s">
        <v>1999</v>
      </c>
      <c r="C1283" s="150" t="s">
        <v>40</v>
      </c>
      <c r="D1283" s="150" t="s">
        <v>41</v>
      </c>
      <c r="E1283" s="150">
        <v>-178.8</v>
      </c>
      <c r="F1283" s="88" t="s">
        <v>305</v>
      </c>
      <c r="G1283" s="150" t="s">
        <v>1720</v>
      </c>
      <c r="H1283" s="151">
        <f t="shared" si="4"/>
        <v>178.22</v>
      </c>
      <c r="I1283" s="177"/>
      <c r="J1283" s="20"/>
      <c r="K1283" s="20"/>
      <c r="L1283" s="20"/>
      <c r="M1283" s="20"/>
      <c r="N1283" s="20"/>
      <c r="O1283" s="20"/>
      <c r="P1283" s="20"/>
      <c r="Q1283" s="20"/>
      <c r="R1283" s="20"/>
      <c r="S1283" s="20"/>
      <c r="T1283" s="20"/>
      <c r="U1283" s="20"/>
      <c r="V1283" s="20"/>
      <c r="W1283" s="20"/>
      <c r="X1283" s="20"/>
      <c r="Y1283" s="20"/>
      <c r="Z1283" s="20"/>
    </row>
    <row r="1284" hidden="1">
      <c r="A1284" s="149">
        <v>45443.0</v>
      </c>
      <c r="B1284" s="150" t="s">
        <v>1637</v>
      </c>
      <c r="C1284" s="150" t="s">
        <v>1625</v>
      </c>
      <c r="D1284" s="150" t="s">
        <v>1744</v>
      </c>
      <c r="E1284" s="150">
        <v>1.02</v>
      </c>
      <c r="F1284" s="88" t="s">
        <v>311</v>
      </c>
      <c r="G1284" s="150" t="s">
        <v>1744</v>
      </c>
      <c r="H1284" s="151">
        <f t="shared" si="4"/>
        <v>179.24</v>
      </c>
      <c r="I1284" s="177"/>
      <c r="J1284" s="20"/>
      <c r="K1284" s="19"/>
      <c r="L1284" s="19"/>
      <c r="M1284" s="19"/>
      <c r="N1284" s="20"/>
      <c r="O1284" s="20"/>
      <c r="P1284" s="20"/>
      <c r="Q1284" s="20"/>
      <c r="R1284" s="20"/>
      <c r="S1284" s="20"/>
      <c r="T1284" s="20"/>
      <c r="U1284" s="20"/>
      <c r="V1284" s="20"/>
      <c r="W1284" s="20"/>
      <c r="X1284" s="20"/>
      <c r="Y1284" s="20"/>
      <c r="Z1284" s="20"/>
    </row>
    <row r="1285" hidden="1">
      <c r="A1285" s="149">
        <v>45443.0</v>
      </c>
      <c r="B1285" s="150" t="s">
        <v>1637</v>
      </c>
      <c r="C1285" s="150" t="s">
        <v>1625</v>
      </c>
      <c r="D1285" s="150" t="s">
        <v>1720</v>
      </c>
      <c r="E1285" s="150">
        <v>0.41</v>
      </c>
      <c r="F1285" s="88" t="s">
        <v>311</v>
      </c>
      <c r="G1285" s="150" t="s">
        <v>1720</v>
      </c>
      <c r="H1285" s="151">
        <f t="shared" si="4"/>
        <v>179.65</v>
      </c>
      <c r="I1285" s="177"/>
      <c r="J1285" s="20"/>
      <c r="K1285" s="19"/>
      <c r="L1285" s="19"/>
      <c r="M1285" s="19"/>
      <c r="N1285" s="20"/>
      <c r="O1285" s="20"/>
      <c r="P1285" s="20"/>
      <c r="Q1285" s="20"/>
      <c r="R1285" s="20"/>
      <c r="S1285" s="20"/>
      <c r="T1285" s="20"/>
      <c r="U1285" s="20"/>
      <c r="V1285" s="20"/>
      <c r="W1285" s="20"/>
      <c r="X1285" s="20"/>
      <c r="Y1285" s="20"/>
      <c r="Z1285" s="20"/>
    </row>
    <row r="1286" hidden="1">
      <c r="A1286" s="149">
        <v>45412.0</v>
      </c>
      <c r="B1286" s="150" t="s">
        <v>1729</v>
      </c>
      <c r="C1286" s="150" t="s">
        <v>1575</v>
      </c>
      <c r="D1286" s="150" t="s">
        <v>2027</v>
      </c>
      <c r="E1286" s="150">
        <v>3172.25</v>
      </c>
      <c r="F1286" s="88" t="s">
        <v>311</v>
      </c>
      <c r="G1286" s="150" t="s">
        <v>1645</v>
      </c>
      <c r="H1286" s="151">
        <f t="shared" si="4"/>
        <v>3351.9</v>
      </c>
      <c r="I1286" s="177"/>
      <c r="J1286" s="20"/>
      <c r="K1286" s="19"/>
      <c r="L1286" s="19"/>
      <c r="M1286" s="20"/>
      <c r="N1286" s="20"/>
      <c r="O1286" s="20"/>
      <c r="P1286" s="20"/>
      <c r="Q1286" s="20"/>
      <c r="R1286" s="20"/>
      <c r="S1286" s="20"/>
      <c r="T1286" s="20"/>
      <c r="U1286" s="20"/>
      <c r="V1286" s="20"/>
      <c r="W1286" s="20"/>
      <c r="X1286" s="20"/>
      <c r="Y1286" s="20"/>
      <c r="Z1286" s="20"/>
    </row>
    <row r="1287" hidden="1">
      <c r="A1287" s="149">
        <v>45412.0</v>
      </c>
      <c r="B1287" s="150" t="s">
        <v>2249</v>
      </c>
      <c r="C1287" s="150" t="s">
        <v>40</v>
      </c>
      <c r="D1287" s="150" t="s">
        <v>41</v>
      </c>
      <c r="E1287" s="150">
        <v>-93.45</v>
      </c>
      <c r="F1287" s="88" t="s">
        <v>311</v>
      </c>
      <c r="G1287" s="150" t="s">
        <v>1744</v>
      </c>
      <c r="H1287" s="151">
        <f t="shared" si="4"/>
        <v>3258.45</v>
      </c>
      <c r="I1287" s="177"/>
      <c r="J1287" s="20"/>
      <c r="K1287" s="19"/>
      <c r="L1287" s="19"/>
      <c r="M1287" s="20"/>
      <c r="N1287" s="20"/>
      <c r="O1287" s="20"/>
      <c r="P1287" s="20"/>
      <c r="Q1287" s="20"/>
      <c r="R1287" s="20"/>
      <c r="S1287" s="20"/>
      <c r="T1287" s="20"/>
      <c r="U1287" s="20"/>
      <c r="V1287" s="20"/>
      <c r="W1287" s="20"/>
      <c r="X1287" s="20"/>
      <c r="Y1287" s="20"/>
      <c r="Z1287" s="20"/>
    </row>
    <row r="1288" hidden="1">
      <c r="A1288" s="149">
        <v>45412.0</v>
      </c>
      <c r="B1288" s="150" t="s">
        <v>2250</v>
      </c>
      <c r="C1288" s="150" t="s">
        <v>40</v>
      </c>
      <c r="D1288" s="150" t="s">
        <v>41</v>
      </c>
      <c r="E1288" s="166">
        <v>-184.21</v>
      </c>
      <c r="F1288" s="88" t="s">
        <v>311</v>
      </c>
      <c r="G1288" s="150" t="s">
        <v>1720</v>
      </c>
      <c r="H1288" s="151">
        <f t="shared" si="4"/>
        <v>3074.24</v>
      </c>
      <c r="I1288" s="177"/>
      <c r="J1288" s="20"/>
      <c r="K1288" s="19"/>
      <c r="L1288" s="19"/>
      <c r="M1288" s="20"/>
      <c r="N1288" s="20"/>
      <c r="O1288" s="20"/>
      <c r="P1288" s="20"/>
      <c r="Q1288" s="20"/>
      <c r="R1288" s="20"/>
      <c r="S1288" s="20"/>
      <c r="T1288" s="20"/>
      <c r="U1288" s="20"/>
      <c r="V1288" s="20"/>
      <c r="W1288" s="20"/>
      <c r="X1288" s="20"/>
      <c r="Y1288" s="20"/>
      <c r="Z1288" s="20"/>
    </row>
    <row r="1289" hidden="1">
      <c r="A1289" s="149">
        <v>45414.0</v>
      </c>
      <c r="B1289" s="150" t="s">
        <v>15</v>
      </c>
      <c r="C1289" s="150" t="s">
        <v>16</v>
      </c>
      <c r="D1289" s="150" t="s">
        <v>443</v>
      </c>
      <c r="E1289" s="150">
        <v>-2613.640000000001</v>
      </c>
      <c r="F1289" s="88" t="s">
        <v>311</v>
      </c>
      <c r="G1289" s="150" t="s">
        <v>1645</v>
      </c>
      <c r="H1289" s="151">
        <f t="shared" si="4"/>
        <v>460.6</v>
      </c>
      <c r="I1289" s="177"/>
      <c r="J1289" s="20"/>
      <c r="L1289" s="19"/>
      <c r="M1289" s="20"/>
      <c r="N1289" s="20"/>
      <c r="O1289" s="20"/>
      <c r="P1289" s="20"/>
      <c r="Q1289" s="20"/>
      <c r="R1289" s="20"/>
      <c r="S1289" s="20"/>
      <c r="T1289" s="20"/>
      <c r="U1289" s="20"/>
      <c r="V1289" s="20"/>
      <c r="W1289" s="20"/>
      <c r="X1289" s="20"/>
      <c r="Y1289" s="20"/>
      <c r="Z1289" s="20"/>
    </row>
    <row r="1290" hidden="1">
      <c r="A1290" s="149">
        <v>45417.0</v>
      </c>
      <c r="B1290" s="150" t="s">
        <v>2060</v>
      </c>
      <c r="C1290" s="150" t="s">
        <v>1625</v>
      </c>
      <c r="D1290" s="150" t="s">
        <v>819</v>
      </c>
      <c r="E1290" s="150">
        <v>5.81</v>
      </c>
      <c r="F1290" s="88" t="s">
        <v>311</v>
      </c>
      <c r="G1290" s="150" t="s">
        <v>819</v>
      </c>
      <c r="H1290" s="151">
        <f t="shared" si="4"/>
        <v>466.41</v>
      </c>
      <c r="I1290" s="177"/>
      <c r="J1290" s="20"/>
      <c r="L1290" s="19"/>
      <c r="M1290" s="20"/>
      <c r="N1290" s="20"/>
      <c r="O1290" s="20"/>
      <c r="P1290" s="20"/>
      <c r="Q1290" s="20"/>
      <c r="R1290" s="20"/>
      <c r="S1290" s="20"/>
      <c r="T1290" s="20"/>
      <c r="U1290" s="20"/>
      <c r="V1290" s="20"/>
      <c r="W1290" s="20"/>
      <c r="X1290" s="20"/>
      <c r="Y1290" s="20"/>
      <c r="Z1290" s="20"/>
    </row>
    <row r="1291" hidden="1">
      <c r="A1291" s="149">
        <v>45420.0</v>
      </c>
      <c r="B1291" s="150" t="s">
        <v>48</v>
      </c>
      <c r="C1291" s="150" t="s">
        <v>73</v>
      </c>
      <c r="D1291" s="150" t="s">
        <v>243</v>
      </c>
      <c r="E1291" s="150">
        <v>7.82</v>
      </c>
      <c r="F1291" s="88" t="s">
        <v>311</v>
      </c>
      <c r="G1291" s="150" t="s">
        <v>1744</v>
      </c>
      <c r="H1291" s="151">
        <f t="shared" si="4"/>
        <v>474.23</v>
      </c>
      <c r="I1291" s="178" t="s">
        <v>2251</v>
      </c>
      <c r="J1291" s="20"/>
      <c r="K1291" s="20"/>
      <c r="L1291" s="20"/>
      <c r="M1291" s="20"/>
      <c r="N1291" s="20"/>
      <c r="O1291" s="20"/>
      <c r="P1291" s="20"/>
      <c r="Q1291" s="20"/>
      <c r="R1291" s="20"/>
      <c r="S1291" s="20"/>
      <c r="T1291" s="20"/>
      <c r="U1291" s="20"/>
      <c r="V1291" s="20"/>
      <c r="W1291" s="20"/>
      <c r="X1291" s="20"/>
      <c r="Y1291" s="20"/>
      <c r="Z1291" s="20"/>
    </row>
    <row r="1292" hidden="1">
      <c r="A1292" s="149">
        <v>45421.0</v>
      </c>
      <c r="B1292" s="150" t="s">
        <v>2024</v>
      </c>
      <c r="C1292" s="150" t="s">
        <v>73</v>
      </c>
      <c r="D1292" s="150" t="s">
        <v>26</v>
      </c>
      <c r="E1292" s="150">
        <v>860.0</v>
      </c>
      <c r="F1292" s="88" t="s">
        <v>311</v>
      </c>
      <c r="G1292" s="150" t="s">
        <v>1744</v>
      </c>
      <c r="H1292" s="151">
        <f t="shared" si="4"/>
        <v>1334.23</v>
      </c>
      <c r="I1292" s="178"/>
      <c r="J1292" s="20"/>
      <c r="K1292" s="20"/>
      <c r="L1292" s="20"/>
      <c r="M1292" s="20"/>
      <c r="N1292" s="20"/>
      <c r="O1292" s="20"/>
      <c r="P1292" s="20"/>
      <c r="Q1292" s="20"/>
      <c r="R1292" s="20"/>
      <c r="S1292" s="20"/>
      <c r="T1292" s="20"/>
      <c r="U1292" s="20"/>
      <c r="V1292" s="20"/>
      <c r="W1292" s="20"/>
      <c r="X1292" s="20"/>
      <c r="Y1292" s="20"/>
      <c r="Z1292" s="20"/>
    </row>
    <row r="1293" hidden="1">
      <c r="A1293" s="149">
        <v>45421.0</v>
      </c>
      <c r="B1293" s="150" t="s">
        <v>15</v>
      </c>
      <c r="C1293" s="150" t="s">
        <v>16</v>
      </c>
      <c r="D1293" s="150" t="s">
        <v>7</v>
      </c>
      <c r="E1293" s="150">
        <v>-872.8800000000006</v>
      </c>
      <c r="F1293" s="88" t="s">
        <v>311</v>
      </c>
      <c r="G1293" s="150" t="s">
        <v>7</v>
      </c>
      <c r="H1293" s="151">
        <f t="shared" si="4"/>
        <v>461.35</v>
      </c>
      <c r="I1293" s="177"/>
      <c r="J1293" s="20"/>
      <c r="K1293" s="20"/>
      <c r="L1293" s="20"/>
      <c r="M1293" s="20"/>
      <c r="N1293" s="20"/>
      <c r="O1293" s="20"/>
      <c r="P1293" s="20"/>
      <c r="Q1293" s="20"/>
      <c r="R1293" s="20"/>
      <c r="S1293" s="20"/>
      <c r="T1293" s="20"/>
      <c r="U1293" s="20"/>
      <c r="V1293" s="20"/>
      <c r="W1293" s="20"/>
      <c r="X1293" s="20"/>
      <c r="Y1293" s="20"/>
      <c r="Z1293" s="20"/>
    </row>
    <row r="1294" hidden="1">
      <c r="A1294" s="149">
        <v>45421.0</v>
      </c>
      <c r="B1294" s="150" t="s">
        <v>2128</v>
      </c>
      <c r="C1294" s="150" t="s">
        <v>1638</v>
      </c>
      <c r="D1294" s="150" t="s">
        <v>1720</v>
      </c>
      <c r="E1294" s="150">
        <v>5.0</v>
      </c>
      <c r="F1294" s="88" t="s">
        <v>311</v>
      </c>
      <c r="G1294" s="150" t="s">
        <v>1720</v>
      </c>
      <c r="H1294" s="151">
        <f t="shared" si="4"/>
        <v>466.35</v>
      </c>
      <c r="I1294" s="177"/>
      <c r="J1294" s="20"/>
      <c r="K1294" s="20"/>
      <c r="L1294" s="20"/>
      <c r="M1294" s="20"/>
      <c r="N1294" s="20"/>
      <c r="O1294" s="20"/>
      <c r="P1294" s="20"/>
      <c r="Q1294" s="20"/>
      <c r="R1294" s="20"/>
      <c r="S1294" s="20"/>
      <c r="T1294" s="20"/>
      <c r="U1294" s="20"/>
      <c r="V1294" s="20"/>
      <c r="W1294" s="20"/>
      <c r="X1294" s="20"/>
      <c r="Y1294" s="20"/>
      <c r="Z1294" s="20"/>
    </row>
    <row r="1295" hidden="1">
      <c r="A1295" s="149">
        <v>45422.0</v>
      </c>
      <c r="B1295" s="150" t="s">
        <v>2252</v>
      </c>
      <c r="C1295" s="150" t="s">
        <v>50</v>
      </c>
      <c r="D1295" s="150" t="s">
        <v>26</v>
      </c>
      <c r="E1295" s="150">
        <v>-50.0</v>
      </c>
      <c r="F1295" s="88" t="s">
        <v>311</v>
      </c>
      <c r="G1295" s="150" t="s">
        <v>1744</v>
      </c>
      <c r="H1295" s="151">
        <f t="shared" si="4"/>
        <v>416.35</v>
      </c>
      <c r="I1295" s="177"/>
      <c r="J1295" s="20"/>
      <c r="K1295" s="20"/>
      <c r="L1295" s="20"/>
      <c r="M1295" s="20"/>
      <c r="N1295" s="20"/>
      <c r="O1295" s="20"/>
      <c r="P1295" s="20"/>
      <c r="Q1295" s="20"/>
      <c r="R1295" s="20"/>
      <c r="S1295" s="20"/>
      <c r="T1295" s="20"/>
      <c r="U1295" s="20"/>
      <c r="V1295" s="20"/>
      <c r="W1295" s="20"/>
      <c r="X1295" s="20"/>
      <c r="Y1295" s="20"/>
      <c r="Z1295" s="20"/>
    </row>
    <row r="1296" hidden="1">
      <c r="A1296" s="149">
        <v>45424.0</v>
      </c>
      <c r="B1296" s="150" t="s">
        <v>2024</v>
      </c>
      <c r="C1296" s="150" t="s">
        <v>73</v>
      </c>
      <c r="D1296" s="150" t="s">
        <v>26</v>
      </c>
      <c r="E1296" s="150">
        <v>1808.95</v>
      </c>
      <c r="F1296" s="88" t="s">
        <v>311</v>
      </c>
      <c r="G1296" s="150" t="s">
        <v>1744</v>
      </c>
      <c r="H1296" s="151">
        <f t="shared" si="4"/>
        <v>2225.3</v>
      </c>
      <c r="I1296" s="177"/>
      <c r="J1296" s="20"/>
      <c r="K1296" s="20"/>
      <c r="L1296" s="20"/>
      <c r="M1296" s="20"/>
      <c r="N1296" s="20"/>
      <c r="O1296" s="20"/>
      <c r="P1296" s="20"/>
      <c r="Q1296" s="20"/>
      <c r="R1296" s="20"/>
      <c r="S1296" s="20"/>
      <c r="T1296" s="20"/>
      <c r="U1296" s="20"/>
      <c r="V1296" s="20"/>
      <c r="W1296" s="20"/>
      <c r="X1296" s="20"/>
      <c r="Y1296" s="20"/>
      <c r="Z1296" s="20"/>
    </row>
    <row r="1297" hidden="1">
      <c r="A1297" s="149">
        <v>45424.0</v>
      </c>
      <c r="B1297" s="150" t="s">
        <v>15</v>
      </c>
      <c r="C1297" s="150" t="s">
        <v>51</v>
      </c>
      <c r="D1297" s="150" t="s">
        <v>819</v>
      </c>
      <c r="E1297" s="150">
        <v>-409.66</v>
      </c>
      <c r="F1297" s="88" t="s">
        <v>311</v>
      </c>
      <c r="G1297" s="150" t="s">
        <v>819</v>
      </c>
      <c r="H1297" s="151">
        <f t="shared" si="4"/>
        <v>1815.64</v>
      </c>
      <c r="I1297" s="177"/>
      <c r="J1297" s="20"/>
      <c r="K1297" s="20"/>
      <c r="L1297" s="20"/>
      <c r="M1297" s="20"/>
      <c r="N1297" s="20"/>
      <c r="O1297" s="20"/>
      <c r="P1297" s="20"/>
      <c r="Q1297" s="20"/>
      <c r="R1297" s="20"/>
      <c r="S1297" s="20"/>
      <c r="T1297" s="20"/>
      <c r="U1297" s="20"/>
      <c r="V1297" s="20"/>
      <c r="W1297" s="20"/>
      <c r="X1297" s="20"/>
      <c r="Y1297" s="20"/>
      <c r="Z1297" s="20"/>
    </row>
    <row r="1298" hidden="1">
      <c r="A1298" s="149">
        <v>45424.0</v>
      </c>
      <c r="B1298" s="150" t="s">
        <v>15</v>
      </c>
      <c r="C1298" s="150" t="s">
        <v>51</v>
      </c>
      <c r="D1298" s="150" t="s">
        <v>819</v>
      </c>
      <c r="E1298" s="150">
        <v>-400.0</v>
      </c>
      <c r="F1298" s="88" t="s">
        <v>311</v>
      </c>
      <c r="G1298" s="150" t="s">
        <v>819</v>
      </c>
      <c r="H1298" s="151">
        <f t="shared" si="4"/>
        <v>1415.64</v>
      </c>
      <c r="I1298" s="177"/>
      <c r="J1298" s="20"/>
      <c r="K1298" s="184"/>
      <c r="M1298" s="20"/>
      <c r="N1298" s="20"/>
      <c r="O1298" s="20"/>
      <c r="P1298" s="20"/>
      <c r="Q1298" s="20"/>
      <c r="R1298" s="20"/>
      <c r="S1298" s="20"/>
      <c r="T1298" s="20"/>
      <c r="U1298" s="20"/>
      <c r="V1298" s="20"/>
      <c r="W1298" s="20"/>
      <c r="X1298" s="20"/>
      <c r="Y1298" s="20"/>
      <c r="Z1298" s="20"/>
    </row>
    <row r="1299" hidden="1">
      <c r="A1299" s="149">
        <v>45424.0</v>
      </c>
      <c r="B1299" s="150" t="s">
        <v>2253</v>
      </c>
      <c r="C1299" s="150" t="s">
        <v>1638</v>
      </c>
      <c r="D1299" s="150" t="s">
        <v>1720</v>
      </c>
      <c r="E1299" s="150">
        <v>20.0</v>
      </c>
      <c r="F1299" s="88" t="s">
        <v>311</v>
      </c>
      <c r="G1299" s="150" t="s">
        <v>1720</v>
      </c>
      <c r="H1299" s="151">
        <f t="shared" si="4"/>
        <v>1435.64</v>
      </c>
      <c r="I1299" s="177"/>
      <c r="J1299" s="20"/>
      <c r="K1299" s="20"/>
      <c r="M1299" s="20"/>
      <c r="N1299" s="20"/>
      <c r="O1299" s="20"/>
      <c r="P1299" s="20"/>
      <c r="Q1299" s="20"/>
      <c r="R1299" s="20"/>
      <c r="S1299" s="20"/>
      <c r="T1299" s="20"/>
      <c r="U1299" s="20"/>
      <c r="V1299" s="20"/>
      <c r="W1299" s="20"/>
      <c r="X1299" s="20"/>
      <c r="Y1299" s="20"/>
      <c r="Z1299" s="20"/>
    </row>
    <row r="1300" hidden="1">
      <c r="A1300" s="149">
        <v>45424.0</v>
      </c>
      <c r="B1300" s="150" t="s">
        <v>15</v>
      </c>
      <c r="C1300" s="150" t="s">
        <v>51</v>
      </c>
      <c r="D1300" s="150" t="s">
        <v>819</v>
      </c>
      <c r="E1300" s="150">
        <v>-608.95</v>
      </c>
      <c r="F1300" s="88" t="s">
        <v>311</v>
      </c>
      <c r="G1300" s="150" t="s">
        <v>819</v>
      </c>
      <c r="H1300" s="151">
        <f t="shared" si="4"/>
        <v>826.69</v>
      </c>
      <c r="I1300" s="177"/>
      <c r="J1300" s="20"/>
      <c r="K1300" s="20"/>
      <c r="M1300" s="20"/>
      <c r="N1300" s="20"/>
      <c r="O1300" s="20"/>
      <c r="P1300" s="20"/>
      <c r="Q1300" s="20"/>
      <c r="R1300" s="20"/>
      <c r="S1300" s="20"/>
      <c r="T1300" s="20"/>
      <c r="U1300" s="20"/>
      <c r="V1300" s="20"/>
      <c r="W1300" s="20"/>
      <c r="X1300" s="20"/>
      <c r="Y1300" s="20"/>
      <c r="Z1300" s="20"/>
    </row>
    <row r="1301" hidden="1">
      <c r="A1301" s="149">
        <v>45424.0</v>
      </c>
      <c r="B1301" s="150" t="s">
        <v>15</v>
      </c>
      <c r="C1301" s="150" t="s">
        <v>51</v>
      </c>
      <c r="D1301" s="150" t="s">
        <v>819</v>
      </c>
      <c r="E1301" s="150">
        <v>-500.0</v>
      </c>
      <c r="F1301" s="88" t="s">
        <v>311</v>
      </c>
      <c r="G1301" s="150" t="s">
        <v>819</v>
      </c>
      <c r="H1301" s="151">
        <f t="shared" si="4"/>
        <v>326.69</v>
      </c>
      <c r="I1301" s="177"/>
      <c r="J1301" s="20"/>
      <c r="K1301" s="20"/>
      <c r="M1301" s="20"/>
      <c r="N1301" s="20"/>
      <c r="O1301" s="20"/>
      <c r="P1301" s="20"/>
      <c r="Q1301" s="20"/>
      <c r="R1301" s="20"/>
      <c r="S1301" s="20"/>
      <c r="T1301" s="20"/>
      <c r="U1301" s="20"/>
      <c r="V1301" s="20"/>
      <c r="W1301" s="20"/>
      <c r="X1301" s="20"/>
      <c r="Y1301" s="20"/>
      <c r="Z1301" s="20"/>
    </row>
    <row r="1302" hidden="1">
      <c r="A1302" s="149">
        <v>45424.0</v>
      </c>
      <c r="B1302" s="150" t="s">
        <v>2254</v>
      </c>
      <c r="C1302" s="150" t="s">
        <v>1638</v>
      </c>
      <c r="D1302" s="150" t="s">
        <v>1720</v>
      </c>
      <c r="E1302" s="150">
        <v>5.0</v>
      </c>
      <c r="F1302" s="88" t="s">
        <v>311</v>
      </c>
      <c r="G1302" s="150" t="s">
        <v>1720</v>
      </c>
      <c r="H1302" s="151">
        <f t="shared" si="4"/>
        <v>331.69</v>
      </c>
      <c r="I1302" s="177"/>
      <c r="J1302" s="20"/>
      <c r="K1302" s="20"/>
      <c r="M1302" s="20"/>
      <c r="N1302" s="20"/>
      <c r="O1302" s="20"/>
      <c r="P1302" s="20"/>
      <c r="Q1302" s="20"/>
      <c r="R1302" s="20"/>
      <c r="S1302" s="20"/>
      <c r="T1302" s="20"/>
      <c r="U1302" s="20"/>
      <c r="V1302" s="20"/>
      <c r="W1302" s="20"/>
      <c r="X1302" s="20"/>
      <c r="Y1302" s="20"/>
      <c r="Z1302" s="20"/>
    </row>
    <row r="1303" hidden="1">
      <c r="A1303" s="149">
        <v>45424.0</v>
      </c>
      <c r="B1303" s="150" t="s">
        <v>2255</v>
      </c>
      <c r="C1303" s="150" t="s">
        <v>1638</v>
      </c>
      <c r="D1303" s="150" t="s">
        <v>1720</v>
      </c>
      <c r="E1303" s="150">
        <v>25.0</v>
      </c>
      <c r="F1303" s="88" t="s">
        <v>311</v>
      </c>
      <c r="G1303" s="150" t="s">
        <v>1720</v>
      </c>
      <c r="H1303" s="151">
        <f t="shared" si="4"/>
        <v>356.69</v>
      </c>
      <c r="I1303" s="177"/>
      <c r="J1303" s="20"/>
      <c r="K1303" s="20"/>
      <c r="M1303" s="20"/>
      <c r="N1303" s="20"/>
      <c r="O1303" s="20"/>
      <c r="P1303" s="20"/>
      <c r="Q1303" s="20"/>
      <c r="R1303" s="20"/>
      <c r="S1303" s="20"/>
      <c r="T1303" s="20"/>
      <c r="U1303" s="20"/>
      <c r="V1303" s="20"/>
      <c r="W1303" s="20"/>
      <c r="X1303" s="20"/>
      <c r="Y1303" s="20"/>
      <c r="Z1303" s="20"/>
    </row>
    <row r="1304" hidden="1">
      <c r="A1304" s="149">
        <v>45424.0</v>
      </c>
      <c r="B1304" s="150" t="s">
        <v>15</v>
      </c>
      <c r="C1304" s="150" t="s">
        <v>16</v>
      </c>
      <c r="D1304" s="150" t="s">
        <v>819</v>
      </c>
      <c r="E1304" s="150">
        <v>-299.99999999999955</v>
      </c>
      <c r="F1304" s="88" t="s">
        <v>311</v>
      </c>
      <c r="G1304" s="150" t="s">
        <v>819</v>
      </c>
      <c r="H1304" s="151">
        <f t="shared" si="4"/>
        <v>56.69</v>
      </c>
      <c r="I1304" s="177"/>
      <c r="J1304" s="20"/>
      <c r="K1304" s="20"/>
      <c r="M1304" s="20"/>
      <c r="N1304" s="20"/>
      <c r="O1304" s="20"/>
      <c r="P1304" s="20"/>
      <c r="Q1304" s="20"/>
      <c r="R1304" s="20"/>
      <c r="S1304" s="20"/>
      <c r="T1304" s="20"/>
      <c r="U1304" s="20"/>
      <c r="V1304" s="20"/>
      <c r="W1304" s="20"/>
      <c r="X1304" s="20"/>
      <c r="Y1304" s="20"/>
      <c r="Z1304" s="20"/>
    </row>
    <row r="1305" hidden="1">
      <c r="A1305" s="149">
        <v>45425.0</v>
      </c>
      <c r="B1305" s="150" t="s">
        <v>558</v>
      </c>
      <c r="C1305" s="88" t="s">
        <v>73</v>
      </c>
      <c r="D1305" s="150" t="s">
        <v>226</v>
      </c>
      <c r="E1305" s="150">
        <v>25.0</v>
      </c>
      <c r="F1305" s="88" t="s">
        <v>311</v>
      </c>
      <c r="G1305" s="150" t="s">
        <v>819</v>
      </c>
      <c r="H1305" s="151">
        <f t="shared" si="4"/>
        <v>81.69</v>
      </c>
      <c r="I1305" s="177"/>
      <c r="J1305" s="20"/>
      <c r="K1305" s="20"/>
      <c r="M1305" s="20"/>
      <c r="N1305" s="20"/>
      <c r="O1305" s="20"/>
      <c r="P1305" s="20"/>
      <c r="Q1305" s="20"/>
      <c r="R1305" s="20"/>
      <c r="S1305" s="20"/>
      <c r="T1305" s="20"/>
      <c r="U1305" s="20"/>
      <c r="V1305" s="20"/>
      <c r="W1305" s="20"/>
      <c r="X1305" s="20"/>
      <c r="Y1305" s="20"/>
      <c r="Z1305" s="20"/>
    </row>
    <row r="1306" hidden="1">
      <c r="A1306" s="149">
        <v>45425.0</v>
      </c>
      <c r="B1306" s="150" t="s">
        <v>1685</v>
      </c>
      <c r="C1306" s="150" t="s">
        <v>73</v>
      </c>
      <c r="D1306" s="150" t="s">
        <v>243</v>
      </c>
      <c r="E1306" s="150">
        <v>-16.0</v>
      </c>
      <c r="F1306" s="88" t="s">
        <v>311</v>
      </c>
      <c r="G1306" s="150" t="s">
        <v>819</v>
      </c>
      <c r="H1306" s="151">
        <f t="shared" si="4"/>
        <v>65.69</v>
      </c>
      <c r="I1306" s="177"/>
      <c r="J1306" s="20"/>
      <c r="K1306" s="20"/>
      <c r="M1306" s="20"/>
      <c r="N1306" s="20"/>
      <c r="O1306" s="20"/>
      <c r="P1306" s="20"/>
      <c r="Q1306" s="20"/>
      <c r="R1306" s="20"/>
      <c r="S1306" s="20"/>
      <c r="T1306" s="20"/>
      <c r="U1306" s="20"/>
      <c r="V1306" s="20"/>
      <c r="W1306" s="20"/>
      <c r="X1306" s="20"/>
      <c r="Y1306" s="20"/>
      <c r="Z1306" s="20"/>
    </row>
    <row r="1307" hidden="1">
      <c r="A1307" s="149">
        <v>45428.0</v>
      </c>
      <c r="B1307" s="150" t="s">
        <v>151</v>
      </c>
      <c r="C1307" s="150" t="s">
        <v>13</v>
      </c>
      <c r="D1307" s="150" t="s">
        <v>10</v>
      </c>
      <c r="E1307" s="150">
        <v>-9.0</v>
      </c>
      <c r="F1307" s="88" t="s">
        <v>311</v>
      </c>
      <c r="G1307" s="150" t="s">
        <v>1744</v>
      </c>
      <c r="H1307" s="151">
        <f t="shared" si="4"/>
        <v>56.69</v>
      </c>
      <c r="I1307" s="177"/>
      <c r="J1307" s="20"/>
      <c r="K1307" s="20"/>
      <c r="M1307" s="20"/>
      <c r="N1307" s="20"/>
      <c r="O1307" s="20"/>
      <c r="P1307" s="20"/>
      <c r="Q1307" s="20"/>
      <c r="R1307" s="20"/>
      <c r="S1307" s="20"/>
      <c r="T1307" s="20"/>
      <c r="U1307" s="20"/>
      <c r="V1307" s="20"/>
      <c r="W1307" s="20"/>
      <c r="X1307" s="20"/>
      <c r="Y1307" s="20"/>
      <c r="Z1307" s="20"/>
    </row>
    <row r="1308" hidden="1">
      <c r="A1308" s="149">
        <v>45437.0</v>
      </c>
      <c r="B1308" s="150" t="s">
        <v>2099</v>
      </c>
      <c r="C1308" s="150" t="s">
        <v>1638</v>
      </c>
      <c r="D1308" s="150" t="s">
        <v>2100</v>
      </c>
      <c r="E1308" s="150">
        <v>10.0</v>
      </c>
      <c r="F1308" s="88" t="s">
        <v>311</v>
      </c>
      <c r="G1308" s="150" t="s">
        <v>819</v>
      </c>
      <c r="H1308" s="151">
        <f t="shared" si="4"/>
        <v>66.69</v>
      </c>
      <c r="I1308" s="177"/>
      <c r="J1308" s="20"/>
      <c r="K1308" s="20"/>
      <c r="M1308" s="20"/>
      <c r="N1308" s="20"/>
      <c r="O1308" s="20"/>
      <c r="P1308" s="20"/>
      <c r="Q1308" s="20"/>
      <c r="R1308" s="20"/>
      <c r="S1308" s="20"/>
      <c r="T1308" s="20"/>
      <c r="U1308" s="20"/>
      <c r="V1308" s="20"/>
      <c r="W1308" s="20"/>
      <c r="X1308" s="20"/>
      <c r="Y1308" s="20"/>
      <c r="Z1308" s="20"/>
    </row>
    <row r="1309" hidden="1">
      <c r="A1309" s="149">
        <v>45437.0</v>
      </c>
      <c r="B1309" s="150" t="s">
        <v>2099</v>
      </c>
      <c r="C1309" s="150" t="s">
        <v>1638</v>
      </c>
      <c r="D1309" s="150" t="s">
        <v>2100</v>
      </c>
      <c r="E1309" s="150">
        <v>10.0</v>
      </c>
      <c r="F1309" s="88" t="s">
        <v>311</v>
      </c>
      <c r="G1309" s="150" t="s">
        <v>819</v>
      </c>
      <c r="H1309" s="151">
        <f t="shared" si="4"/>
        <v>76.69</v>
      </c>
      <c r="I1309" s="177"/>
      <c r="J1309" s="20"/>
      <c r="K1309" s="20"/>
      <c r="M1309" s="20"/>
      <c r="N1309" s="20"/>
      <c r="O1309" s="20"/>
      <c r="P1309" s="20"/>
      <c r="Q1309" s="20"/>
      <c r="R1309" s="20"/>
      <c r="S1309" s="20"/>
      <c r="T1309" s="20"/>
      <c r="U1309" s="20"/>
      <c r="V1309" s="20"/>
      <c r="W1309" s="20"/>
      <c r="X1309" s="20"/>
      <c r="Y1309" s="20"/>
      <c r="Z1309" s="20"/>
    </row>
    <row r="1310" hidden="1">
      <c r="A1310" s="149">
        <v>45438.0</v>
      </c>
      <c r="B1310" s="150" t="s">
        <v>2099</v>
      </c>
      <c r="C1310" s="150" t="s">
        <v>1638</v>
      </c>
      <c r="D1310" s="150" t="s">
        <v>2100</v>
      </c>
      <c r="E1310" s="150">
        <v>15.0</v>
      </c>
      <c r="F1310" s="88" t="s">
        <v>311</v>
      </c>
      <c r="G1310" s="150" t="s">
        <v>819</v>
      </c>
      <c r="H1310" s="151">
        <f t="shared" si="4"/>
        <v>91.69</v>
      </c>
      <c r="I1310" s="177"/>
      <c r="J1310" s="20"/>
      <c r="K1310" s="20"/>
      <c r="M1310" s="20"/>
      <c r="N1310" s="20"/>
      <c r="O1310" s="20"/>
      <c r="P1310" s="20"/>
      <c r="Q1310" s="20"/>
      <c r="R1310" s="20"/>
      <c r="S1310" s="20"/>
      <c r="T1310" s="20"/>
      <c r="U1310" s="20"/>
      <c r="V1310" s="20"/>
      <c r="W1310" s="20"/>
      <c r="X1310" s="20"/>
      <c r="Y1310" s="20"/>
      <c r="Z1310" s="20"/>
    </row>
    <row r="1311" hidden="1">
      <c r="A1311" s="149">
        <v>45439.0</v>
      </c>
      <c r="B1311" s="150" t="s">
        <v>2256</v>
      </c>
      <c r="C1311" s="150" t="s">
        <v>73</v>
      </c>
      <c r="D1311" s="150" t="s">
        <v>243</v>
      </c>
      <c r="E1311" s="150">
        <v>67.13</v>
      </c>
      <c r="F1311" s="88" t="s">
        <v>311</v>
      </c>
      <c r="G1311" s="150" t="s">
        <v>819</v>
      </c>
      <c r="H1311" s="151">
        <f t="shared" si="4"/>
        <v>158.82</v>
      </c>
      <c r="I1311" s="177"/>
      <c r="J1311" s="20"/>
      <c r="K1311" s="20"/>
      <c r="M1311" s="20"/>
      <c r="N1311" s="20"/>
      <c r="O1311" s="20"/>
      <c r="P1311" s="20"/>
      <c r="Q1311" s="20"/>
      <c r="R1311" s="20"/>
      <c r="S1311" s="20"/>
      <c r="T1311" s="20"/>
      <c r="U1311" s="20"/>
      <c r="V1311" s="20"/>
      <c r="W1311" s="20"/>
      <c r="X1311" s="20"/>
      <c r="Y1311" s="20"/>
      <c r="Z1311" s="20"/>
    </row>
    <row r="1312" hidden="1">
      <c r="A1312" s="149">
        <v>45439.0</v>
      </c>
      <c r="B1312" s="150" t="s">
        <v>2257</v>
      </c>
      <c r="C1312" s="150" t="s">
        <v>40</v>
      </c>
      <c r="D1312" s="150" t="s">
        <v>41</v>
      </c>
      <c r="E1312" s="150">
        <v>-102.13</v>
      </c>
      <c r="F1312" s="88" t="s">
        <v>311</v>
      </c>
      <c r="G1312" s="150" t="s">
        <v>1645</v>
      </c>
      <c r="H1312" s="151">
        <f t="shared" si="4"/>
        <v>56.69</v>
      </c>
      <c r="I1312" s="177"/>
      <c r="J1312" s="20"/>
      <c r="K1312" s="20"/>
      <c r="M1312" s="20"/>
      <c r="N1312" s="20"/>
      <c r="O1312" s="20"/>
      <c r="P1312" s="20"/>
      <c r="Q1312" s="20"/>
      <c r="R1312" s="20"/>
      <c r="S1312" s="20"/>
      <c r="T1312" s="20"/>
      <c r="U1312" s="20"/>
      <c r="V1312" s="20"/>
      <c r="W1312" s="20"/>
      <c r="X1312" s="20"/>
      <c r="Y1312" s="20"/>
      <c r="Z1312" s="20"/>
    </row>
    <row r="1313" hidden="1">
      <c r="A1313" s="149">
        <v>45439.0</v>
      </c>
      <c r="B1313" s="150" t="s">
        <v>2099</v>
      </c>
      <c r="C1313" s="150" t="s">
        <v>1638</v>
      </c>
      <c r="D1313" s="150" t="s">
        <v>2100</v>
      </c>
      <c r="E1313" s="150">
        <v>30.0</v>
      </c>
      <c r="F1313" s="88" t="s">
        <v>311</v>
      </c>
      <c r="G1313" s="150" t="s">
        <v>819</v>
      </c>
      <c r="H1313" s="151">
        <f t="shared" si="4"/>
        <v>86.69</v>
      </c>
      <c r="I1313" s="177"/>
      <c r="J1313" s="20"/>
      <c r="K1313" s="20"/>
      <c r="M1313" s="20"/>
      <c r="N1313" s="20"/>
      <c r="O1313" s="20"/>
      <c r="P1313" s="20"/>
      <c r="Q1313" s="20"/>
      <c r="R1313" s="20"/>
      <c r="S1313" s="20"/>
      <c r="T1313" s="20"/>
      <c r="U1313" s="20"/>
      <c r="V1313" s="20"/>
      <c r="W1313" s="20"/>
      <c r="X1313" s="20"/>
      <c r="Y1313" s="20"/>
      <c r="Z1313" s="20"/>
    </row>
    <row r="1314" hidden="1">
      <c r="A1314" s="149">
        <v>45439.0</v>
      </c>
      <c r="B1314" s="150" t="s">
        <v>2256</v>
      </c>
      <c r="C1314" s="150" t="s">
        <v>73</v>
      </c>
      <c r="D1314" s="150" t="s">
        <v>243</v>
      </c>
      <c r="E1314" s="150">
        <v>-30.0</v>
      </c>
      <c r="F1314" s="88" t="s">
        <v>311</v>
      </c>
      <c r="G1314" s="150" t="s">
        <v>819</v>
      </c>
      <c r="H1314" s="151">
        <f t="shared" si="4"/>
        <v>56.69</v>
      </c>
      <c r="I1314" s="177"/>
      <c r="J1314" s="20"/>
      <c r="K1314" s="20"/>
      <c r="M1314" s="20"/>
      <c r="N1314" s="20"/>
      <c r="O1314" s="20"/>
      <c r="P1314" s="20"/>
      <c r="Q1314" s="20"/>
      <c r="R1314" s="20"/>
      <c r="S1314" s="20"/>
      <c r="T1314" s="20"/>
      <c r="U1314" s="20"/>
      <c r="V1314" s="20"/>
      <c r="W1314" s="20"/>
      <c r="X1314" s="20"/>
      <c r="Y1314" s="20"/>
      <c r="Z1314" s="20"/>
    </row>
    <row r="1315" hidden="1">
      <c r="A1315" s="149">
        <v>45442.0</v>
      </c>
      <c r="B1315" s="150" t="s">
        <v>1959</v>
      </c>
      <c r="C1315" s="150" t="s">
        <v>462</v>
      </c>
      <c r="D1315" s="150" t="s">
        <v>28</v>
      </c>
      <c r="E1315" s="150">
        <v>-2.0</v>
      </c>
      <c r="F1315" s="88" t="s">
        <v>311</v>
      </c>
      <c r="G1315" s="150" t="s">
        <v>1720</v>
      </c>
      <c r="H1315" s="151">
        <f t="shared" si="4"/>
        <v>54.69</v>
      </c>
      <c r="I1315" s="177"/>
      <c r="J1315" s="20"/>
      <c r="K1315" s="20"/>
      <c r="M1315" s="20"/>
      <c r="N1315" s="20"/>
      <c r="O1315" s="20"/>
      <c r="P1315" s="20"/>
      <c r="Q1315" s="20"/>
      <c r="R1315" s="20"/>
      <c r="S1315" s="20"/>
      <c r="T1315" s="20"/>
      <c r="U1315" s="20"/>
      <c r="V1315" s="20"/>
      <c r="W1315" s="20"/>
      <c r="X1315" s="20"/>
      <c r="Y1315" s="20"/>
      <c r="Z1315" s="20"/>
    </row>
    <row r="1316" hidden="1">
      <c r="A1316" s="149">
        <v>45473.0</v>
      </c>
      <c r="B1316" s="150" t="s">
        <v>1637</v>
      </c>
      <c r="C1316" s="150" t="s">
        <v>1625</v>
      </c>
      <c r="D1316" s="150" t="s">
        <v>1744</v>
      </c>
      <c r="E1316" s="150">
        <v>3.2600000000000002</v>
      </c>
      <c r="F1316" s="88" t="s">
        <v>316</v>
      </c>
      <c r="G1316" s="150" t="s">
        <v>1744</v>
      </c>
      <c r="H1316" s="151">
        <f t="shared" si="4"/>
        <v>57.95</v>
      </c>
      <c r="I1316" s="177"/>
      <c r="J1316" s="20"/>
      <c r="K1316" s="20"/>
      <c r="M1316" s="20"/>
      <c r="N1316" s="20"/>
      <c r="O1316" s="20"/>
      <c r="P1316" s="20"/>
      <c r="Q1316" s="20"/>
      <c r="R1316" s="20"/>
      <c r="S1316" s="20"/>
      <c r="T1316" s="20"/>
      <c r="U1316" s="20"/>
      <c r="V1316" s="20"/>
      <c r="W1316" s="20"/>
      <c r="X1316" s="20"/>
      <c r="Y1316" s="20"/>
      <c r="Z1316" s="20"/>
    </row>
    <row r="1317" hidden="1">
      <c r="A1317" s="149">
        <v>45473.0</v>
      </c>
      <c r="B1317" s="150" t="s">
        <v>1637</v>
      </c>
      <c r="C1317" s="150" t="s">
        <v>1625</v>
      </c>
      <c r="D1317" s="150" t="s">
        <v>1720</v>
      </c>
      <c r="E1317" s="150">
        <v>9.47</v>
      </c>
      <c r="F1317" s="88" t="s">
        <v>316</v>
      </c>
      <c r="G1317" s="150" t="s">
        <v>1720</v>
      </c>
      <c r="H1317" s="151">
        <f t="shared" si="4"/>
        <v>67.42</v>
      </c>
      <c r="I1317" s="177"/>
      <c r="J1317" s="20"/>
      <c r="K1317" s="20"/>
      <c r="M1317" s="20"/>
      <c r="N1317" s="20"/>
      <c r="O1317" s="20"/>
      <c r="P1317" s="20"/>
      <c r="Q1317" s="20"/>
      <c r="R1317" s="20"/>
      <c r="S1317" s="20"/>
      <c r="T1317" s="20"/>
      <c r="U1317" s="20"/>
      <c r="V1317" s="20"/>
      <c r="W1317" s="20"/>
      <c r="X1317" s="20"/>
      <c r="Y1317" s="20"/>
      <c r="Z1317" s="20"/>
    </row>
    <row r="1318" hidden="1">
      <c r="A1318" s="149">
        <v>45443.0</v>
      </c>
      <c r="B1318" s="150" t="s">
        <v>1768</v>
      </c>
      <c r="C1318" s="150" t="s">
        <v>1575</v>
      </c>
      <c r="D1318" s="150" t="s">
        <v>2027</v>
      </c>
      <c r="E1318" s="150">
        <v>3274.45</v>
      </c>
      <c r="F1318" s="88" t="s">
        <v>316</v>
      </c>
      <c r="G1318" s="150" t="s">
        <v>1645</v>
      </c>
      <c r="H1318" s="151">
        <f t="shared" si="4"/>
        <v>3341.87</v>
      </c>
      <c r="I1318" s="177"/>
      <c r="J1318" s="20"/>
      <c r="K1318" s="20"/>
      <c r="L1318" s="20"/>
      <c r="M1318" s="20"/>
      <c r="N1318" s="20"/>
      <c r="O1318" s="20"/>
      <c r="P1318" s="20"/>
      <c r="Q1318" s="20"/>
      <c r="R1318" s="20"/>
      <c r="S1318" s="20"/>
      <c r="T1318" s="20"/>
      <c r="U1318" s="20"/>
      <c r="V1318" s="20"/>
      <c r="W1318" s="20"/>
      <c r="X1318" s="20"/>
      <c r="Y1318" s="20"/>
      <c r="Z1318" s="20"/>
    </row>
    <row r="1319" hidden="1">
      <c r="A1319" s="149">
        <v>45443.0</v>
      </c>
      <c r="B1319" s="150" t="s">
        <v>2258</v>
      </c>
      <c r="C1319" s="150" t="s">
        <v>40</v>
      </c>
      <c r="D1319" s="150" t="s">
        <v>41</v>
      </c>
      <c r="E1319" s="162">
        <v>-222.1</v>
      </c>
      <c r="F1319" s="88" t="s">
        <v>316</v>
      </c>
      <c r="G1319" s="150" t="s">
        <v>1720</v>
      </c>
      <c r="H1319" s="151">
        <f t="shared" si="4"/>
        <v>3119.77</v>
      </c>
      <c r="I1319" s="177"/>
      <c r="J1319" s="20"/>
      <c r="K1319" s="20"/>
      <c r="M1319" s="20"/>
      <c r="N1319" s="20"/>
      <c r="O1319" s="20"/>
      <c r="P1319" s="20"/>
      <c r="Q1319" s="20"/>
      <c r="R1319" s="20"/>
      <c r="S1319" s="20"/>
      <c r="T1319" s="20"/>
      <c r="U1319" s="20"/>
      <c r="V1319" s="20"/>
      <c r="W1319" s="20"/>
      <c r="X1319" s="20"/>
      <c r="Y1319" s="20"/>
      <c r="Z1319" s="20"/>
    </row>
    <row r="1320" hidden="1">
      <c r="A1320" s="149">
        <v>45443.0</v>
      </c>
      <c r="B1320" s="150" t="s">
        <v>1771</v>
      </c>
      <c r="C1320" s="150" t="s">
        <v>40</v>
      </c>
      <c r="D1320" s="150" t="s">
        <v>41</v>
      </c>
      <c r="E1320" s="150">
        <v>-177.66</v>
      </c>
      <c r="F1320" s="88" t="s">
        <v>316</v>
      </c>
      <c r="G1320" s="150" t="s">
        <v>1720</v>
      </c>
      <c r="H1320" s="151">
        <f t="shared" si="4"/>
        <v>2942.11</v>
      </c>
      <c r="I1320" s="177"/>
      <c r="J1320" s="20"/>
      <c r="K1320" s="20"/>
      <c r="M1320" s="20"/>
      <c r="N1320" s="20"/>
      <c r="O1320" s="20"/>
      <c r="P1320" s="20"/>
      <c r="Q1320" s="20"/>
      <c r="R1320" s="20"/>
      <c r="S1320" s="20"/>
      <c r="T1320" s="20"/>
      <c r="U1320" s="20"/>
      <c r="V1320" s="20"/>
      <c r="W1320" s="20"/>
      <c r="X1320" s="20"/>
      <c r="Y1320" s="20"/>
      <c r="Z1320" s="20"/>
    </row>
    <row r="1321" hidden="1">
      <c r="A1321" s="149">
        <v>45443.0</v>
      </c>
      <c r="B1321" s="150" t="s">
        <v>1774</v>
      </c>
      <c r="C1321" s="150" t="s">
        <v>40</v>
      </c>
      <c r="D1321" s="150" t="s">
        <v>41</v>
      </c>
      <c r="E1321" s="150">
        <v>-174.87</v>
      </c>
      <c r="F1321" s="88" t="s">
        <v>316</v>
      </c>
      <c r="G1321" s="150" t="s">
        <v>1720</v>
      </c>
      <c r="H1321" s="151">
        <f t="shared" si="4"/>
        <v>2767.24</v>
      </c>
      <c r="I1321" s="177"/>
      <c r="J1321" s="20"/>
      <c r="K1321" s="20"/>
      <c r="L1321" s="20"/>
      <c r="M1321" s="20"/>
      <c r="N1321" s="20"/>
      <c r="O1321" s="20"/>
      <c r="P1321" s="20"/>
      <c r="Q1321" s="20"/>
      <c r="R1321" s="20"/>
      <c r="S1321" s="20"/>
      <c r="T1321" s="20"/>
      <c r="U1321" s="20"/>
      <c r="V1321" s="20"/>
      <c r="W1321" s="20"/>
      <c r="X1321" s="20"/>
      <c r="Y1321" s="20"/>
      <c r="Z1321" s="20"/>
    </row>
    <row r="1322" hidden="1">
      <c r="A1322" s="149">
        <v>45443.0</v>
      </c>
      <c r="B1322" s="150" t="s">
        <v>2259</v>
      </c>
      <c r="C1322" s="150" t="s">
        <v>73</v>
      </c>
      <c r="D1322" s="150" t="s">
        <v>243</v>
      </c>
      <c r="E1322" s="150">
        <v>17.95</v>
      </c>
      <c r="F1322" s="88" t="s">
        <v>316</v>
      </c>
      <c r="G1322" s="150" t="s">
        <v>1744</v>
      </c>
      <c r="H1322" s="151">
        <f t="shared" si="4"/>
        <v>2785.19</v>
      </c>
      <c r="I1322" s="177"/>
      <c r="J1322" s="19"/>
      <c r="K1322" s="20"/>
      <c r="L1322" s="20"/>
      <c r="M1322" s="20"/>
      <c r="N1322" s="20"/>
      <c r="O1322" s="20"/>
      <c r="P1322" s="20"/>
      <c r="Q1322" s="20"/>
      <c r="R1322" s="20"/>
      <c r="S1322" s="20"/>
      <c r="T1322" s="20"/>
      <c r="U1322" s="20"/>
      <c r="V1322" s="20"/>
      <c r="W1322" s="20"/>
      <c r="X1322" s="20"/>
      <c r="Y1322" s="20"/>
      <c r="Z1322" s="20"/>
    </row>
    <row r="1323" hidden="1">
      <c r="A1323" s="149">
        <v>45443.0</v>
      </c>
      <c r="B1323" s="150" t="s">
        <v>2260</v>
      </c>
      <c r="C1323" s="150" t="s">
        <v>73</v>
      </c>
      <c r="D1323" s="150" t="s">
        <v>243</v>
      </c>
      <c r="E1323" s="150">
        <v>28.45</v>
      </c>
      <c r="F1323" s="88" t="s">
        <v>316</v>
      </c>
      <c r="G1323" s="150" t="s">
        <v>1744</v>
      </c>
      <c r="H1323" s="151">
        <f t="shared" si="4"/>
        <v>2813.64</v>
      </c>
      <c r="I1323" s="177"/>
      <c r="J1323" s="19"/>
      <c r="K1323" s="20"/>
      <c r="L1323" s="20"/>
      <c r="M1323" s="20"/>
      <c r="N1323" s="20"/>
      <c r="O1323" s="20"/>
      <c r="P1323" s="20"/>
      <c r="Q1323" s="20"/>
      <c r="R1323" s="20"/>
      <c r="S1323" s="20"/>
      <c r="T1323" s="20"/>
      <c r="U1323" s="20"/>
      <c r="V1323" s="20"/>
      <c r="W1323" s="20"/>
      <c r="X1323" s="20"/>
      <c r="Y1323" s="20"/>
      <c r="Z1323" s="20"/>
    </row>
    <row r="1324" hidden="1">
      <c r="A1324" s="149">
        <v>45443.0</v>
      </c>
      <c r="B1324" s="150" t="s">
        <v>2261</v>
      </c>
      <c r="C1324" s="150" t="s">
        <v>73</v>
      </c>
      <c r="D1324" s="150" t="s">
        <v>243</v>
      </c>
      <c r="E1324" s="150">
        <v>-22.0</v>
      </c>
      <c r="F1324" s="88" t="s">
        <v>316</v>
      </c>
      <c r="G1324" s="150" t="s">
        <v>1744</v>
      </c>
      <c r="H1324" s="151">
        <f t="shared" si="4"/>
        <v>2791.64</v>
      </c>
      <c r="I1324" s="177"/>
      <c r="J1324" s="19"/>
      <c r="K1324" s="20"/>
      <c r="L1324" s="20"/>
      <c r="M1324" s="20"/>
      <c r="N1324" s="20"/>
      <c r="O1324" s="20"/>
      <c r="P1324" s="20"/>
      <c r="Q1324" s="20"/>
      <c r="R1324" s="20"/>
      <c r="S1324" s="20"/>
      <c r="T1324" s="20"/>
      <c r="U1324" s="20"/>
      <c r="V1324" s="20"/>
      <c r="W1324" s="20"/>
      <c r="X1324" s="20"/>
      <c r="Y1324" s="20"/>
      <c r="Z1324" s="20"/>
    </row>
    <row r="1325" hidden="1">
      <c r="A1325" s="149">
        <v>45443.0</v>
      </c>
      <c r="B1325" s="150" t="s">
        <v>2256</v>
      </c>
      <c r="C1325" s="150" t="s">
        <v>73</v>
      </c>
      <c r="D1325" s="150" t="s">
        <v>243</v>
      </c>
      <c r="E1325" s="150">
        <v>-37.13</v>
      </c>
      <c r="F1325" s="88" t="s">
        <v>316</v>
      </c>
      <c r="G1325" s="150" t="s">
        <v>1744</v>
      </c>
      <c r="H1325" s="151">
        <f t="shared" si="4"/>
        <v>2754.51</v>
      </c>
      <c r="I1325" s="177"/>
      <c r="J1325" s="19"/>
      <c r="K1325" s="20"/>
      <c r="L1325" s="20"/>
      <c r="M1325" s="20"/>
      <c r="N1325" s="20"/>
      <c r="O1325" s="20"/>
      <c r="P1325" s="20"/>
      <c r="Q1325" s="20"/>
      <c r="R1325" s="20"/>
      <c r="S1325" s="20"/>
      <c r="T1325" s="20"/>
      <c r="U1325" s="20"/>
      <c r="V1325" s="20"/>
      <c r="W1325" s="20"/>
      <c r="X1325" s="20"/>
      <c r="Y1325" s="20"/>
      <c r="Z1325" s="20"/>
    </row>
    <row r="1326" hidden="1">
      <c r="A1326" s="149">
        <v>45443.0</v>
      </c>
      <c r="B1326" s="150" t="s">
        <v>48</v>
      </c>
      <c r="C1326" s="150" t="s">
        <v>73</v>
      </c>
      <c r="D1326" s="150" t="s">
        <v>243</v>
      </c>
      <c r="E1326" s="150">
        <v>12.73</v>
      </c>
      <c r="F1326" s="88" t="s">
        <v>316</v>
      </c>
      <c r="G1326" s="150" t="s">
        <v>1744</v>
      </c>
      <c r="H1326" s="151">
        <f t="shared" si="4"/>
        <v>2767.24</v>
      </c>
      <c r="I1326" s="177"/>
      <c r="J1326" s="19"/>
      <c r="K1326" s="20"/>
      <c r="L1326" s="20"/>
      <c r="M1326" s="20"/>
      <c r="N1326" s="20"/>
      <c r="O1326" s="20"/>
      <c r="P1326" s="20"/>
      <c r="Q1326" s="20"/>
      <c r="R1326" s="20"/>
      <c r="S1326" s="20"/>
      <c r="T1326" s="20"/>
      <c r="U1326" s="20"/>
      <c r="V1326" s="20"/>
      <c r="W1326" s="20"/>
      <c r="X1326" s="20"/>
      <c r="Y1326" s="20"/>
      <c r="Z1326" s="20"/>
    </row>
    <row r="1327" hidden="1">
      <c r="A1327" s="149">
        <v>45445.0</v>
      </c>
      <c r="B1327" s="150" t="s">
        <v>15</v>
      </c>
      <c r="C1327" s="150" t="s">
        <v>16</v>
      </c>
      <c r="D1327" s="150" t="s">
        <v>443</v>
      </c>
      <c r="E1327" s="150">
        <v>-1589.4399999999996</v>
      </c>
      <c r="F1327" s="88" t="s">
        <v>316</v>
      </c>
      <c r="G1327" s="150" t="s">
        <v>1645</v>
      </c>
      <c r="H1327" s="151">
        <f t="shared" si="4"/>
        <v>1177.8</v>
      </c>
      <c r="J1327" s="20"/>
      <c r="K1327" s="20"/>
      <c r="L1327" s="20"/>
      <c r="M1327" s="20"/>
      <c r="N1327" s="20"/>
      <c r="O1327" s="20"/>
      <c r="P1327" s="20"/>
      <c r="Q1327" s="20"/>
      <c r="R1327" s="20"/>
      <c r="S1327" s="20"/>
      <c r="T1327" s="20"/>
      <c r="U1327" s="20"/>
      <c r="V1327" s="20"/>
      <c r="W1327" s="20"/>
      <c r="X1327" s="20"/>
      <c r="Y1327" s="20"/>
      <c r="Z1327" s="20"/>
    </row>
    <row r="1328" hidden="1">
      <c r="A1328" s="149">
        <v>45446.0</v>
      </c>
      <c r="B1328" s="150" t="s">
        <v>2262</v>
      </c>
      <c r="C1328" s="150" t="s">
        <v>9</v>
      </c>
      <c r="D1328" s="150" t="s">
        <v>10</v>
      </c>
      <c r="E1328" s="150">
        <v>-6.2</v>
      </c>
      <c r="F1328" s="88" t="s">
        <v>316</v>
      </c>
      <c r="G1328" s="150" t="s">
        <v>1720</v>
      </c>
      <c r="H1328" s="151">
        <f t="shared" si="4"/>
        <v>1171.6</v>
      </c>
      <c r="J1328" s="20"/>
      <c r="K1328" s="20"/>
      <c r="L1328" s="20"/>
      <c r="M1328" s="20"/>
      <c r="N1328" s="20"/>
      <c r="O1328" s="20"/>
      <c r="P1328" s="20"/>
      <c r="Q1328" s="20"/>
      <c r="R1328" s="20"/>
      <c r="S1328" s="20"/>
      <c r="T1328" s="20"/>
      <c r="U1328" s="20"/>
      <c r="V1328" s="20"/>
      <c r="W1328" s="20"/>
      <c r="X1328" s="20"/>
      <c r="Y1328" s="20"/>
      <c r="Z1328" s="20"/>
    </row>
    <row r="1329" hidden="1">
      <c r="A1329" s="149">
        <v>45447.0</v>
      </c>
      <c r="B1329" s="150" t="s">
        <v>2060</v>
      </c>
      <c r="C1329" s="150" t="s">
        <v>1625</v>
      </c>
      <c r="D1329" s="150" t="s">
        <v>819</v>
      </c>
      <c r="E1329" s="150">
        <v>2.97</v>
      </c>
      <c r="F1329" s="88" t="s">
        <v>316</v>
      </c>
      <c r="G1329" s="150" t="s">
        <v>819</v>
      </c>
      <c r="H1329" s="151">
        <f t="shared" si="4"/>
        <v>1174.57</v>
      </c>
      <c r="J1329" s="20"/>
      <c r="K1329" s="20"/>
      <c r="L1329" s="20"/>
      <c r="M1329" s="20"/>
      <c r="N1329" s="20"/>
      <c r="O1329" s="20"/>
      <c r="P1329" s="20"/>
      <c r="Q1329" s="20"/>
      <c r="R1329" s="20"/>
      <c r="S1329" s="20"/>
      <c r="T1329" s="20"/>
      <c r="U1329" s="20"/>
      <c r="V1329" s="20"/>
      <c r="W1329" s="20"/>
      <c r="X1329" s="20"/>
      <c r="Y1329" s="20"/>
      <c r="Z1329" s="20"/>
    </row>
    <row r="1330" hidden="1">
      <c r="A1330" s="149">
        <v>45450.0</v>
      </c>
      <c r="B1330" s="150" t="s">
        <v>2263</v>
      </c>
      <c r="C1330" s="150" t="s">
        <v>73</v>
      </c>
      <c r="D1330" s="150" t="s">
        <v>26</v>
      </c>
      <c r="E1330" s="150">
        <v>2342.2799999999997</v>
      </c>
      <c r="F1330" s="88" t="s">
        <v>316</v>
      </c>
      <c r="G1330" s="150" t="s">
        <v>1744</v>
      </c>
      <c r="H1330" s="151">
        <f t="shared" si="4"/>
        <v>3516.85</v>
      </c>
      <c r="I1330" s="177"/>
      <c r="J1330" s="20"/>
      <c r="K1330" s="20"/>
      <c r="L1330" s="20"/>
      <c r="M1330" s="20"/>
      <c r="N1330" s="20"/>
      <c r="O1330" s="20"/>
      <c r="P1330" s="20"/>
      <c r="Q1330" s="20"/>
      <c r="R1330" s="20"/>
      <c r="S1330" s="20"/>
      <c r="T1330" s="20"/>
      <c r="U1330" s="20"/>
      <c r="V1330" s="20"/>
      <c r="W1330" s="20"/>
      <c r="X1330" s="20"/>
      <c r="Y1330" s="20"/>
      <c r="Z1330" s="20"/>
    </row>
    <row r="1331" hidden="1">
      <c r="A1331" s="149">
        <v>45450.0</v>
      </c>
      <c r="B1331" s="150" t="s">
        <v>819</v>
      </c>
      <c r="C1331" s="150" t="s">
        <v>73</v>
      </c>
      <c r="D1331" s="150" t="s">
        <v>26</v>
      </c>
      <c r="E1331" s="150">
        <v>2075.34</v>
      </c>
      <c r="F1331" s="88" t="s">
        <v>316</v>
      </c>
      <c r="G1331" s="150" t="s">
        <v>1744</v>
      </c>
      <c r="H1331" s="151">
        <f t="shared" si="4"/>
        <v>5592.19</v>
      </c>
      <c r="I1331" s="177"/>
      <c r="J1331" s="19"/>
      <c r="K1331" s="20"/>
      <c r="L1331" s="20"/>
      <c r="M1331" s="20"/>
      <c r="N1331" s="20"/>
      <c r="O1331" s="20"/>
      <c r="P1331" s="20"/>
      <c r="Q1331" s="20"/>
      <c r="R1331" s="20"/>
      <c r="S1331" s="20"/>
      <c r="T1331" s="20"/>
      <c r="U1331" s="20"/>
      <c r="V1331" s="20"/>
      <c r="W1331" s="20"/>
      <c r="X1331" s="20"/>
      <c r="Y1331" s="20"/>
      <c r="Z1331" s="20"/>
    </row>
    <row r="1332" hidden="1">
      <c r="A1332" s="149">
        <v>45450.0</v>
      </c>
      <c r="B1332" s="150" t="s">
        <v>1667</v>
      </c>
      <c r="C1332" s="150" t="s">
        <v>73</v>
      </c>
      <c r="D1332" s="150" t="s">
        <v>26</v>
      </c>
      <c r="E1332" s="150">
        <v>576.8800000000001</v>
      </c>
      <c r="F1332" s="88" t="s">
        <v>316</v>
      </c>
      <c r="G1332" s="150" t="s">
        <v>1744</v>
      </c>
      <c r="H1332" s="151">
        <f t="shared" si="4"/>
        <v>6169.07</v>
      </c>
      <c r="I1332" s="177"/>
      <c r="J1332" s="20"/>
      <c r="K1332" s="20"/>
      <c r="L1332" s="20"/>
      <c r="M1332" s="20"/>
      <c r="N1332" s="20"/>
      <c r="O1332" s="20"/>
      <c r="P1332" s="20"/>
      <c r="Q1332" s="20"/>
      <c r="R1332" s="20"/>
      <c r="S1332" s="20"/>
      <c r="T1332" s="20"/>
      <c r="U1332" s="20"/>
      <c r="V1332" s="20"/>
      <c r="W1332" s="20"/>
      <c r="X1332" s="20"/>
      <c r="Y1332" s="20"/>
      <c r="Z1332" s="20"/>
    </row>
    <row r="1333" hidden="1">
      <c r="A1333" s="149">
        <v>45450.0</v>
      </c>
      <c r="B1333" s="150" t="s">
        <v>7</v>
      </c>
      <c r="C1333" s="150" t="s">
        <v>73</v>
      </c>
      <c r="D1333" s="150" t="s">
        <v>26</v>
      </c>
      <c r="E1333" s="150">
        <v>861.2600000000002</v>
      </c>
      <c r="F1333" s="88" t="s">
        <v>316</v>
      </c>
      <c r="G1333" s="150" t="s">
        <v>1744</v>
      </c>
      <c r="H1333" s="151">
        <f t="shared" si="4"/>
        <v>7030.33</v>
      </c>
      <c r="I1333" s="177"/>
      <c r="J1333" s="20"/>
      <c r="K1333" s="20"/>
      <c r="L1333" s="20"/>
      <c r="M1333" s="20"/>
      <c r="N1333" s="20"/>
      <c r="O1333" s="20"/>
      <c r="P1333" s="20"/>
      <c r="Q1333" s="20"/>
      <c r="R1333" s="20"/>
      <c r="S1333" s="20"/>
      <c r="T1333" s="20"/>
      <c r="U1333" s="20"/>
      <c r="V1333" s="20"/>
      <c r="W1333" s="20"/>
      <c r="X1333" s="20"/>
      <c r="Y1333" s="20"/>
      <c r="Z1333" s="20"/>
    </row>
    <row r="1334" hidden="1">
      <c r="A1334" s="149">
        <v>45450.0</v>
      </c>
      <c r="B1334" s="150" t="s">
        <v>2264</v>
      </c>
      <c r="C1334" s="150" t="s">
        <v>2219</v>
      </c>
      <c r="D1334" s="150" t="s">
        <v>26</v>
      </c>
      <c r="E1334" s="150">
        <v>-330.0</v>
      </c>
      <c r="F1334" s="88" t="s">
        <v>316</v>
      </c>
      <c r="G1334" s="150" t="s">
        <v>1744</v>
      </c>
      <c r="H1334" s="151">
        <f t="shared" si="4"/>
        <v>6700.33</v>
      </c>
      <c r="I1334" s="177"/>
      <c r="J1334" s="20"/>
      <c r="K1334" s="20"/>
      <c r="L1334" s="20"/>
      <c r="M1334" s="20"/>
      <c r="N1334" s="20"/>
      <c r="O1334" s="20"/>
      <c r="P1334" s="20"/>
      <c r="Q1334" s="20"/>
      <c r="R1334" s="20"/>
      <c r="S1334" s="20"/>
      <c r="T1334" s="20"/>
      <c r="U1334" s="20"/>
      <c r="V1334" s="20"/>
      <c r="W1334" s="20"/>
      <c r="X1334" s="20"/>
      <c r="Y1334" s="20"/>
      <c r="Z1334" s="20"/>
    </row>
    <row r="1335" hidden="1">
      <c r="A1335" s="149">
        <v>45450.0</v>
      </c>
      <c r="B1335" s="150" t="s">
        <v>2265</v>
      </c>
      <c r="C1335" s="150" t="s">
        <v>2219</v>
      </c>
      <c r="D1335" s="150" t="s">
        <v>26</v>
      </c>
      <c r="E1335" s="150">
        <v>-330.0</v>
      </c>
      <c r="F1335" s="88" t="s">
        <v>316</v>
      </c>
      <c r="G1335" s="150" t="s">
        <v>1744</v>
      </c>
      <c r="H1335" s="151">
        <f t="shared" si="4"/>
        <v>6370.33</v>
      </c>
      <c r="P1335" s="20"/>
      <c r="Q1335" s="20"/>
      <c r="R1335" s="20"/>
      <c r="S1335" s="20"/>
      <c r="T1335" s="20"/>
      <c r="U1335" s="20"/>
      <c r="V1335" s="20"/>
      <c r="W1335" s="20"/>
      <c r="X1335" s="20"/>
      <c r="Y1335" s="20"/>
      <c r="Z1335" s="20"/>
    </row>
    <row r="1336" hidden="1">
      <c r="A1336" s="149">
        <v>45450.0</v>
      </c>
      <c r="B1336" s="150" t="s">
        <v>2266</v>
      </c>
      <c r="C1336" s="150" t="s">
        <v>2219</v>
      </c>
      <c r="D1336" s="150" t="s">
        <v>26</v>
      </c>
      <c r="E1336" s="162">
        <v>-330.0</v>
      </c>
      <c r="F1336" s="88" t="s">
        <v>316</v>
      </c>
      <c r="G1336" s="150" t="s">
        <v>1744</v>
      </c>
      <c r="H1336" s="151">
        <f t="shared" si="4"/>
        <v>6040.33</v>
      </c>
      <c r="P1336" s="20"/>
      <c r="Q1336" s="20"/>
      <c r="R1336" s="20"/>
      <c r="S1336" s="20"/>
      <c r="T1336" s="20"/>
      <c r="U1336" s="20"/>
      <c r="V1336" s="20"/>
      <c r="W1336" s="20"/>
      <c r="X1336" s="20"/>
      <c r="Y1336" s="20"/>
      <c r="Z1336" s="20"/>
    </row>
    <row r="1337" hidden="1">
      <c r="A1337" s="149">
        <v>45451.0</v>
      </c>
      <c r="B1337" s="150" t="s">
        <v>15</v>
      </c>
      <c r="C1337" s="150" t="s">
        <v>16</v>
      </c>
      <c r="D1337" s="150" t="s">
        <v>1667</v>
      </c>
      <c r="E1337" s="150">
        <v>-1288.3000000000002</v>
      </c>
      <c r="F1337" s="88" t="s">
        <v>316</v>
      </c>
      <c r="G1337" s="150" t="s">
        <v>1720</v>
      </c>
      <c r="H1337" s="151">
        <f t="shared" si="4"/>
        <v>4752.03</v>
      </c>
      <c r="I1337" s="177"/>
      <c r="J1337" s="19"/>
      <c r="P1337" s="20"/>
      <c r="Q1337" s="20"/>
      <c r="R1337" s="20"/>
      <c r="S1337" s="20"/>
      <c r="T1337" s="20"/>
      <c r="U1337" s="20"/>
      <c r="V1337" s="20"/>
      <c r="W1337" s="20"/>
      <c r="X1337" s="20"/>
      <c r="Y1337" s="20"/>
      <c r="Z1337" s="20"/>
    </row>
    <row r="1338" hidden="1">
      <c r="A1338" s="149">
        <v>45451.0</v>
      </c>
      <c r="B1338" s="150" t="s">
        <v>2195</v>
      </c>
      <c r="C1338" s="150" t="s">
        <v>1638</v>
      </c>
      <c r="D1338" s="150" t="s">
        <v>1720</v>
      </c>
      <c r="E1338" s="150">
        <v>5.0</v>
      </c>
      <c r="F1338" s="88" t="s">
        <v>316</v>
      </c>
      <c r="G1338" s="150" t="s">
        <v>1720</v>
      </c>
      <c r="H1338" s="151">
        <f t="shared" si="4"/>
        <v>4757.03</v>
      </c>
      <c r="I1338" s="177"/>
      <c r="J1338" s="19"/>
      <c r="P1338" s="20"/>
      <c r="Q1338" s="20"/>
      <c r="R1338" s="20"/>
      <c r="S1338" s="20"/>
      <c r="T1338" s="20"/>
      <c r="U1338" s="20"/>
      <c r="V1338" s="20"/>
      <c r="W1338" s="20"/>
      <c r="X1338" s="20"/>
      <c r="Y1338" s="20"/>
      <c r="Z1338" s="20"/>
    </row>
    <row r="1339" hidden="1">
      <c r="A1339" s="149">
        <v>45451.0</v>
      </c>
      <c r="B1339" s="150" t="s">
        <v>15</v>
      </c>
      <c r="C1339" s="150" t="s">
        <v>51</v>
      </c>
      <c r="D1339" s="150" t="s">
        <v>819</v>
      </c>
      <c r="E1339" s="150">
        <v>-100.0</v>
      </c>
      <c r="F1339" s="88" t="s">
        <v>316</v>
      </c>
      <c r="G1339" s="150" t="s">
        <v>819</v>
      </c>
      <c r="H1339" s="151">
        <f t="shared" si="4"/>
        <v>4657.03</v>
      </c>
      <c r="I1339" s="177"/>
      <c r="J1339" s="19"/>
      <c r="P1339" s="20"/>
      <c r="Q1339" s="20"/>
      <c r="R1339" s="20"/>
      <c r="S1339" s="20"/>
      <c r="T1339" s="20"/>
      <c r="U1339" s="20"/>
      <c r="V1339" s="20"/>
      <c r="W1339" s="20"/>
      <c r="X1339" s="20"/>
      <c r="Y1339" s="20"/>
      <c r="Z1339" s="20"/>
    </row>
    <row r="1340" hidden="1">
      <c r="A1340" s="149">
        <v>45452.0</v>
      </c>
      <c r="B1340" s="150" t="s">
        <v>15</v>
      </c>
      <c r="C1340" s="150" t="s">
        <v>16</v>
      </c>
      <c r="D1340" s="150" t="s">
        <v>7</v>
      </c>
      <c r="E1340" s="150">
        <v>-1075.7100000000003</v>
      </c>
      <c r="F1340" s="88" t="s">
        <v>316</v>
      </c>
      <c r="G1340" s="150" t="s">
        <v>7</v>
      </c>
      <c r="H1340" s="151">
        <f t="shared" si="4"/>
        <v>3581.32</v>
      </c>
      <c r="I1340" s="177"/>
      <c r="J1340" s="20"/>
      <c r="P1340" s="20"/>
      <c r="Q1340" s="20"/>
      <c r="R1340" s="20"/>
      <c r="S1340" s="20"/>
      <c r="T1340" s="20"/>
      <c r="U1340" s="20"/>
      <c r="V1340" s="20"/>
      <c r="W1340" s="20"/>
      <c r="X1340" s="20"/>
      <c r="Y1340" s="20"/>
      <c r="Z1340" s="20"/>
    </row>
    <row r="1341" hidden="1">
      <c r="A1341" s="149">
        <v>45452.0</v>
      </c>
      <c r="B1341" s="150" t="s">
        <v>2114</v>
      </c>
      <c r="C1341" s="150" t="s">
        <v>1638</v>
      </c>
      <c r="D1341" s="150" t="s">
        <v>1720</v>
      </c>
      <c r="E1341" s="150">
        <v>5.0</v>
      </c>
      <c r="F1341" s="88" t="s">
        <v>316</v>
      </c>
      <c r="G1341" s="150" t="s">
        <v>1720</v>
      </c>
      <c r="H1341" s="151">
        <f t="shared" si="4"/>
        <v>3586.32</v>
      </c>
      <c r="I1341" s="177"/>
      <c r="J1341" s="20"/>
      <c r="P1341" s="20"/>
      <c r="Q1341" s="20"/>
      <c r="R1341" s="20"/>
      <c r="S1341" s="20"/>
      <c r="T1341" s="20"/>
      <c r="U1341" s="20"/>
      <c r="V1341" s="20"/>
      <c r="W1341" s="20"/>
      <c r="X1341" s="20"/>
      <c r="Y1341" s="20"/>
      <c r="Z1341" s="20"/>
    </row>
    <row r="1342" hidden="1">
      <c r="A1342" s="149">
        <v>45452.0</v>
      </c>
      <c r="B1342" s="150" t="s">
        <v>2267</v>
      </c>
      <c r="C1342" s="150" t="s">
        <v>1638</v>
      </c>
      <c r="D1342" s="150" t="s">
        <v>1720</v>
      </c>
      <c r="E1342" s="150">
        <v>3.0</v>
      </c>
      <c r="F1342" s="88" t="s">
        <v>316</v>
      </c>
      <c r="G1342" s="150" t="s">
        <v>1720</v>
      </c>
      <c r="H1342" s="151">
        <f t="shared" si="4"/>
        <v>3589.32</v>
      </c>
      <c r="I1342" s="178"/>
      <c r="J1342" s="20"/>
      <c r="P1342" s="20"/>
      <c r="Q1342" s="20"/>
      <c r="R1342" s="20"/>
      <c r="S1342" s="20"/>
      <c r="T1342" s="20"/>
      <c r="U1342" s="20"/>
      <c r="V1342" s="20"/>
      <c r="W1342" s="20"/>
      <c r="X1342" s="20"/>
      <c r="Y1342" s="20"/>
      <c r="Z1342" s="20"/>
    </row>
    <row r="1343" hidden="1">
      <c r="A1343" s="149">
        <v>45453.0</v>
      </c>
      <c r="B1343" s="150" t="s">
        <v>2268</v>
      </c>
      <c r="C1343" s="150" t="s">
        <v>2219</v>
      </c>
      <c r="D1343" s="150" t="s">
        <v>26</v>
      </c>
      <c r="E1343" s="150">
        <v>-164.52</v>
      </c>
      <c r="F1343" s="88" t="s">
        <v>316</v>
      </c>
      <c r="G1343" s="150" t="s">
        <v>7</v>
      </c>
      <c r="H1343" s="151">
        <f t="shared" si="4"/>
        <v>3424.8</v>
      </c>
      <c r="I1343" s="177"/>
      <c r="J1343" s="20"/>
      <c r="P1343" s="20"/>
      <c r="Q1343" s="20"/>
      <c r="R1343" s="20"/>
      <c r="S1343" s="20"/>
      <c r="T1343" s="20"/>
      <c r="U1343" s="20"/>
      <c r="V1343" s="20"/>
      <c r="W1343" s="20"/>
      <c r="X1343" s="20"/>
      <c r="Y1343" s="20"/>
      <c r="Z1343" s="20"/>
    </row>
    <row r="1344" hidden="1">
      <c r="A1344" s="149">
        <v>45453.0</v>
      </c>
      <c r="B1344" s="150" t="s">
        <v>2269</v>
      </c>
      <c r="C1344" s="150" t="s">
        <v>2219</v>
      </c>
      <c r="D1344" s="150" t="s">
        <v>26</v>
      </c>
      <c r="E1344" s="150">
        <v>-174.38</v>
      </c>
      <c r="F1344" s="88" t="s">
        <v>316</v>
      </c>
      <c r="G1344" s="150" t="s">
        <v>7</v>
      </c>
      <c r="H1344" s="151">
        <f t="shared" si="4"/>
        <v>3250.42</v>
      </c>
      <c r="I1344" s="177"/>
      <c r="J1344" s="20"/>
      <c r="P1344" s="20"/>
      <c r="Q1344" s="20"/>
      <c r="R1344" s="20"/>
      <c r="S1344" s="20"/>
      <c r="T1344" s="20"/>
      <c r="U1344" s="20"/>
      <c r="V1344" s="20"/>
      <c r="W1344" s="20"/>
      <c r="X1344" s="20"/>
      <c r="Y1344" s="20"/>
      <c r="Z1344" s="20"/>
    </row>
    <row r="1345" hidden="1">
      <c r="A1345" s="149">
        <v>45453.0</v>
      </c>
      <c r="B1345" s="150" t="s">
        <v>2270</v>
      </c>
      <c r="C1345" s="150" t="s">
        <v>2219</v>
      </c>
      <c r="D1345" s="150" t="s">
        <v>26</v>
      </c>
      <c r="E1345" s="150">
        <v>-184.82</v>
      </c>
      <c r="F1345" s="88" t="s">
        <v>316</v>
      </c>
      <c r="G1345" s="150" t="s">
        <v>7</v>
      </c>
      <c r="H1345" s="151">
        <f t="shared" si="4"/>
        <v>3065.6</v>
      </c>
      <c r="I1345" s="177"/>
      <c r="J1345" s="20"/>
      <c r="P1345" s="20"/>
      <c r="Q1345" s="20"/>
      <c r="R1345" s="20"/>
      <c r="S1345" s="20"/>
      <c r="T1345" s="20"/>
      <c r="U1345" s="20"/>
      <c r="V1345" s="20"/>
      <c r="W1345" s="20"/>
      <c r="X1345" s="20"/>
      <c r="Y1345" s="20"/>
      <c r="Z1345" s="20"/>
    </row>
    <row r="1346" hidden="1">
      <c r="A1346" s="149">
        <v>45453.0</v>
      </c>
      <c r="B1346" s="150" t="s">
        <v>15</v>
      </c>
      <c r="C1346" s="150" t="s">
        <v>51</v>
      </c>
      <c r="D1346" s="150" t="s">
        <v>819</v>
      </c>
      <c r="E1346" s="150">
        <v>-9.79</v>
      </c>
      <c r="F1346" s="88" t="s">
        <v>316</v>
      </c>
      <c r="G1346" s="150" t="s">
        <v>819</v>
      </c>
      <c r="H1346" s="151">
        <f t="shared" si="4"/>
        <v>3055.81</v>
      </c>
      <c r="I1346" s="178"/>
      <c r="J1346" s="20"/>
      <c r="P1346" s="20"/>
      <c r="Q1346" s="20"/>
      <c r="R1346" s="20"/>
      <c r="S1346" s="20"/>
      <c r="T1346" s="20"/>
      <c r="U1346" s="20"/>
      <c r="V1346" s="20"/>
      <c r="W1346" s="20"/>
      <c r="X1346" s="20"/>
      <c r="Y1346" s="20"/>
      <c r="Z1346" s="20"/>
    </row>
    <row r="1347" hidden="1">
      <c r="A1347" s="149">
        <v>45455.0</v>
      </c>
      <c r="B1347" s="150" t="s">
        <v>15</v>
      </c>
      <c r="C1347" s="150" t="s">
        <v>16</v>
      </c>
      <c r="D1347" s="150" t="s">
        <v>819</v>
      </c>
      <c r="E1347" s="150">
        <v>-2179.9999999999995</v>
      </c>
      <c r="F1347" s="88" t="s">
        <v>316</v>
      </c>
      <c r="G1347" s="150" t="s">
        <v>819</v>
      </c>
      <c r="H1347" s="151">
        <f t="shared" si="4"/>
        <v>875.81</v>
      </c>
      <c r="I1347" s="177"/>
      <c r="J1347" s="20"/>
      <c r="P1347" s="20"/>
      <c r="Q1347" s="20"/>
      <c r="R1347" s="20"/>
      <c r="S1347" s="20"/>
      <c r="T1347" s="20"/>
      <c r="U1347" s="20"/>
      <c r="V1347" s="20"/>
      <c r="W1347" s="20"/>
      <c r="X1347" s="20"/>
      <c r="Y1347" s="20"/>
      <c r="Z1347" s="20"/>
    </row>
    <row r="1348" hidden="1">
      <c r="A1348" s="149">
        <v>45455.0</v>
      </c>
      <c r="B1348" s="150" t="s">
        <v>2271</v>
      </c>
      <c r="C1348" s="150" t="s">
        <v>1638</v>
      </c>
      <c r="D1348" s="150" t="s">
        <v>1720</v>
      </c>
      <c r="E1348" s="150">
        <v>5.0</v>
      </c>
      <c r="F1348" s="88" t="s">
        <v>316</v>
      </c>
      <c r="G1348" s="150" t="s">
        <v>1720</v>
      </c>
      <c r="H1348" s="151">
        <f t="shared" si="4"/>
        <v>880.81</v>
      </c>
      <c r="I1348" s="178"/>
      <c r="J1348" s="19"/>
      <c r="P1348" s="20"/>
      <c r="Q1348" s="20"/>
      <c r="R1348" s="20"/>
      <c r="S1348" s="20"/>
      <c r="T1348" s="20"/>
      <c r="U1348" s="20"/>
      <c r="V1348" s="20"/>
      <c r="W1348" s="20"/>
      <c r="X1348" s="20"/>
      <c r="Y1348" s="20"/>
      <c r="Z1348" s="20"/>
    </row>
    <row r="1349" hidden="1">
      <c r="A1349" s="149">
        <v>45465.0</v>
      </c>
      <c r="B1349" s="150" t="s">
        <v>2272</v>
      </c>
      <c r="C1349" s="150" t="s">
        <v>1753</v>
      </c>
      <c r="D1349" s="150" t="s">
        <v>1595</v>
      </c>
      <c r="E1349" s="150">
        <v>70.0</v>
      </c>
      <c r="F1349" s="88" t="s">
        <v>316</v>
      </c>
      <c r="G1349" s="150" t="s">
        <v>1645</v>
      </c>
      <c r="H1349" s="151">
        <f t="shared" si="4"/>
        <v>950.81</v>
      </c>
      <c r="I1349" s="178"/>
      <c r="J1349" s="19"/>
      <c r="P1349" s="20"/>
      <c r="Q1349" s="20"/>
      <c r="R1349" s="20"/>
      <c r="S1349" s="20"/>
      <c r="T1349" s="20"/>
      <c r="U1349" s="20"/>
      <c r="V1349" s="20"/>
      <c r="W1349" s="20"/>
      <c r="X1349" s="20"/>
      <c r="Y1349" s="20"/>
      <c r="Z1349" s="20"/>
    </row>
    <row r="1350" hidden="1">
      <c r="A1350" s="149">
        <v>45465.0</v>
      </c>
      <c r="B1350" s="150" t="s">
        <v>2272</v>
      </c>
      <c r="C1350" s="150" t="s">
        <v>1753</v>
      </c>
      <c r="D1350" s="150" t="s">
        <v>127</v>
      </c>
      <c r="E1350" s="150">
        <v>-70.0</v>
      </c>
      <c r="F1350" s="88" t="s">
        <v>316</v>
      </c>
      <c r="G1350" s="150" t="s">
        <v>1645</v>
      </c>
      <c r="H1350" s="151">
        <f t="shared" si="4"/>
        <v>880.81</v>
      </c>
      <c r="I1350" s="178"/>
      <c r="J1350" s="19"/>
      <c r="P1350" s="20"/>
      <c r="Q1350" s="20"/>
      <c r="R1350" s="20"/>
      <c r="S1350" s="20"/>
      <c r="T1350" s="20"/>
      <c r="U1350" s="20"/>
      <c r="V1350" s="20"/>
      <c r="W1350" s="20"/>
      <c r="X1350" s="20"/>
      <c r="Y1350" s="20"/>
      <c r="Z1350" s="20"/>
    </row>
    <row r="1351" hidden="1">
      <c r="A1351" s="149">
        <v>45465.0</v>
      </c>
      <c r="B1351" s="150" t="s">
        <v>2273</v>
      </c>
      <c r="C1351" s="150" t="s">
        <v>50</v>
      </c>
      <c r="D1351" s="150" t="s">
        <v>28</v>
      </c>
      <c r="E1351" s="150">
        <v>-80.0</v>
      </c>
      <c r="F1351" s="88" t="s">
        <v>316</v>
      </c>
      <c r="G1351" s="150" t="s">
        <v>1645</v>
      </c>
      <c r="H1351" s="151">
        <f t="shared" si="4"/>
        <v>800.81</v>
      </c>
      <c r="I1351" s="178"/>
      <c r="J1351" s="19"/>
      <c r="P1351" s="20"/>
      <c r="Q1351" s="20"/>
      <c r="R1351" s="20"/>
      <c r="S1351" s="20"/>
      <c r="T1351" s="20"/>
      <c r="U1351" s="20"/>
      <c r="V1351" s="20"/>
      <c r="W1351" s="20"/>
      <c r="X1351" s="20"/>
      <c r="Y1351" s="20"/>
      <c r="Z1351" s="20"/>
    </row>
    <row r="1352" hidden="1">
      <c r="A1352" s="149">
        <v>45466.0</v>
      </c>
      <c r="B1352" s="150" t="s">
        <v>2274</v>
      </c>
      <c r="C1352" s="150" t="s">
        <v>73</v>
      </c>
      <c r="D1352" s="150" t="s">
        <v>581</v>
      </c>
      <c r="E1352" s="150">
        <v>10.0</v>
      </c>
      <c r="F1352" s="88" t="s">
        <v>316</v>
      </c>
      <c r="G1352" s="150" t="s">
        <v>1720</v>
      </c>
      <c r="H1352" s="151">
        <f t="shared" si="4"/>
        <v>810.81</v>
      </c>
      <c r="I1352" s="178"/>
      <c r="J1352" s="19"/>
      <c r="P1352" s="20"/>
      <c r="Q1352" s="20"/>
      <c r="R1352" s="20"/>
      <c r="S1352" s="20"/>
      <c r="T1352" s="20"/>
      <c r="U1352" s="20"/>
      <c r="V1352" s="20"/>
      <c r="W1352" s="20"/>
      <c r="X1352" s="20"/>
      <c r="Y1352" s="20"/>
      <c r="Z1352" s="20"/>
    </row>
    <row r="1353" hidden="1">
      <c r="A1353" s="149">
        <v>45466.0</v>
      </c>
      <c r="B1353" s="150" t="s">
        <v>14</v>
      </c>
      <c r="C1353" s="150" t="s">
        <v>9</v>
      </c>
      <c r="D1353" s="150" t="s">
        <v>28</v>
      </c>
      <c r="E1353" s="150">
        <v>-8.46</v>
      </c>
      <c r="F1353" s="88" t="s">
        <v>316</v>
      </c>
      <c r="G1353" s="150" t="s">
        <v>1720</v>
      </c>
      <c r="H1353" s="151">
        <f t="shared" si="4"/>
        <v>802.35</v>
      </c>
      <c r="I1353" s="178"/>
      <c r="J1353" s="19"/>
      <c r="P1353" s="20"/>
      <c r="Q1353" s="20"/>
      <c r="R1353" s="20"/>
      <c r="S1353" s="20"/>
      <c r="T1353" s="20"/>
      <c r="U1353" s="20"/>
      <c r="V1353" s="20"/>
      <c r="W1353" s="20"/>
      <c r="X1353" s="20"/>
      <c r="Y1353" s="20"/>
      <c r="Z1353" s="20"/>
    </row>
    <row r="1354" hidden="1">
      <c r="A1354" s="149">
        <v>45469.0</v>
      </c>
      <c r="B1354" s="150" t="s">
        <v>2026</v>
      </c>
      <c r="C1354" s="150" t="s">
        <v>40</v>
      </c>
      <c r="D1354" s="150" t="s">
        <v>41</v>
      </c>
      <c r="E1354" s="150">
        <v>-102.13</v>
      </c>
      <c r="F1354" s="88" t="s">
        <v>316</v>
      </c>
      <c r="G1354" s="150" t="s">
        <v>1645</v>
      </c>
      <c r="H1354" s="151">
        <f t="shared" si="4"/>
        <v>700.22</v>
      </c>
      <c r="J1354" s="20"/>
      <c r="K1354" s="20"/>
      <c r="L1354" s="20"/>
      <c r="M1354" s="20"/>
      <c r="N1354" s="20"/>
      <c r="O1354" s="20"/>
      <c r="P1354" s="20"/>
      <c r="Q1354" s="20"/>
      <c r="R1354" s="20"/>
      <c r="S1354" s="20"/>
      <c r="T1354" s="20"/>
      <c r="U1354" s="20"/>
      <c r="V1354" s="20"/>
      <c r="W1354" s="20"/>
      <c r="X1354" s="20"/>
      <c r="Y1354" s="20"/>
      <c r="Z1354" s="20"/>
    </row>
    <row r="1355" hidden="1">
      <c r="A1355" s="149">
        <v>45470.0</v>
      </c>
      <c r="B1355" s="150" t="s">
        <v>2275</v>
      </c>
      <c r="C1355" s="150" t="s">
        <v>73</v>
      </c>
      <c r="D1355" s="150" t="s">
        <v>226</v>
      </c>
      <c r="E1355" s="150">
        <v>37.4</v>
      </c>
      <c r="F1355" s="88" t="s">
        <v>316</v>
      </c>
      <c r="G1355" s="150" t="s">
        <v>1720</v>
      </c>
      <c r="H1355" s="151">
        <f t="shared" si="4"/>
        <v>737.62</v>
      </c>
      <c r="J1355" s="20"/>
      <c r="K1355" s="20"/>
      <c r="L1355" s="20"/>
      <c r="M1355" s="20"/>
      <c r="N1355" s="20"/>
      <c r="O1355" s="20"/>
      <c r="P1355" s="20"/>
      <c r="Q1355" s="20"/>
      <c r="R1355" s="20"/>
      <c r="S1355" s="20"/>
      <c r="T1355" s="20"/>
      <c r="U1355" s="20"/>
      <c r="V1355" s="20"/>
      <c r="W1355" s="20"/>
      <c r="X1355" s="20"/>
      <c r="Y1355" s="20"/>
      <c r="Z1355" s="20"/>
    </row>
    <row r="1356" hidden="1">
      <c r="A1356" s="149">
        <v>45471.0</v>
      </c>
      <c r="B1356" s="150" t="s">
        <v>2276</v>
      </c>
      <c r="C1356" s="150" t="s">
        <v>40</v>
      </c>
      <c r="D1356" s="150" t="s">
        <v>41</v>
      </c>
      <c r="E1356" s="150">
        <v>-195.97</v>
      </c>
      <c r="F1356" s="88" t="s">
        <v>316</v>
      </c>
      <c r="G1356" s="150" t="s">
        <v>1720</v>
      </c>
      <c r="H1356" s="151">
        <f t="shared" si="4"/>
        <v>541.65</v>
      </c>
      <c r="J1356" s="20"/>
      <c r="K1356" s="20"/>
      <c r="L1356" s="20"/>
      <c r="M1356" s="20"/>
      <c r="N1356" s="20"/>
      <c r="O1356" s="20"/>
      <c r="P1356" s="20"/>
      <c r="Q1356" s="20"/>
      <c r="R1356" s="20"/>
      <c r="S1356" s="20"/>
      <c r="T1356" s="20"/>
      <c r="U1356" s="20"/>
      <c r="V1356" s="20"/>
      <c r="W1356" s="20"/>
      <c r="X1356" s="20"/>
      <c r="Y1356" s="20"/>
      <c r="Z1356" s="20"/>
    </row>
    <row r="1357" hidden="1">
      <c r="A1357" s="149">
        <v>45504.0</v>
      </c>
      <c r="B1357" s="150" t="s">
        <v>1637</v>
      </c>
      <c r="C1357" s="150" t="s">
        <v>1625</v>
      </c>
      <c r="D1357" s="150" t="s">
        <v>1720</v>
      </c>
      <c r="E1357" s="150">
        <v>13.959999999999999</v>
      </c>
      <c r="F1357" s="88" t="s">
        <v>323</v>
      </c>
      <c r="G1357" s="150" t="s">
        <v>1720</v>
      </c>
      <c r="H1357" s="151">
        <f t="shared" si="4"/>
        <v>555.61</v>
      </c>
      <c r="J1357" s="20"/>
      <c r="K1357" s="20"/>
      <c r="L1357" s="20"/>
      <c r="M1357" s="20"/>
      <c r="N1357" s="20"/>
      <c r="O1357" s="20"/>
      <c r="P1357" s="20"/>
      <c r="Q1357" s="20"/>
      <c r="R1357" s="20"/>
      <c r="S1357" s="20"/>
      <c r="T1357" s="20"/>
      <c r="U1357" s="20"/>
      <c r="V1357" s="20"/>
      <c r="W1357" s="20"/>
      <c r="X1357" s="20"/>
      <c r="Y1357" s="20"/>
      <c r="Z1357" s="20"/>
    </row>
    <row r="1358" hidden="1">
      <c r="A1358" s="149">
        <v>45471.0</v>
      </c>
      <c r="B1358" s="150" t="s">
        <v>1794</v>
      </c>
      <c r="C1358" s="150" t="s">
        <v>1575</v>
      </c>
      <c r="D1358" s="150" t="s">
        <v>2027</v>
      </c>
      <c r="E1358" s="150">
        <v>3154.25</v>
      </c>
      <c r="F1358" s="88" t="s">
        <v>323</v>
      </c>
      <c r="G1358" s="150" t="s">
        <v>1645</v>
      </c>
      <c r="H1358" s="151">
        <f t="shared" si="4"/>
        <v>3709.86</v>
      </c>
      <c r="I1358" s="20"/>
      <c r="J1358" s="20"/>
      <c r="K1358" s="20"/>
      <c r="L1358" s="20"/>
      <c r="M1358" s="20"/>
      <c r="N1358" s="20"/>
      <c r="O1358" s="20"/>
      <c r="P1358" s="20"/>
      <c r="Q1358" s="20"/>
      <c r="R1358" s="20"/>
      <c r="S1358" s="20"/>
      <c r="T1358" s="20"/>
      <c r="U1358" s="20"/>
      <c r="V1358" s="20"/>
      <c r="W1358" s="20"/>
      <c r="X1358" s="20"/>
      <c r="Y1358" s="20"/>
      <c r="Z1358" s="20"/>
    </row>
    <row r="1359" hidden="1">
      <c r="A1359" s="149">
        <v>45471.0</v>
      </c>
      <c r="B1359" s="150" t="s">
        <v>2277</v>
      </c>
      <c r="C1359" s="150" t="s">
        <v>2219</v>
      </c>
      <c r="D1359" s="150" t="s">
        <v>26</v>
      </c>
      <c r="E1359" s="162">
        <v>-201.86</v>
      </c>
      <c r="F1359" s="88" t="s">
        <v>323</v>
      </c>
      <c r="G1359" s="150" t="s">
        <v>7</v>
      </c>
      <c r="H1359" s="151">
        <f t="shared" si="4"/>
        <v>3508</v>
      </c>
      <c r="I1359" s="20"/>
      <c r="J1359" s="20"/>
      <c r="K1359" s="20"/>
      <c r="L1359" s="20"/>
      <c r="M1359" s="20"/>
      <c r="N1359" s="20"/>
      <c r="O1359" s="20"/>
      <c r="P1359" s="20"/>
      <c r="Q1359" s="20"/>
      <c r="R1359" s="20"/>
      <c r="S1359" s="20"/>
      <c r="T1359" s="20"/>
      <c r="U1359" s="20"/>
      <c r="V1359" s="20"/>
      <c r="W1359" s="20"/>
      <c r="X1359" s="20"/>
      <c r="Y1359" s="20"/>
      <c r="Z1359" s="20"/>
    </row>
    <row r="1360" hidden="1">
      <c r="A1360" s="149">
        <v>45471.0</v>
      </c>
      <c r="B1360" s="150" t="s">
        <v>2278</v>
      </c>
      <c r="C1360" s="150" t="s">
        <v>2219</v>
      </c>
      <c r="D1360" s="150" t="s">
        <v>26</v>
      </c>
      <c r="E1360" s="162">
        <v>-449.75</v>
      </c>
      <c r="F1360" s="88" t="s">
        <v>323</v>
      </c>
      <c r="G1360" s="150" t="s">
        <v>7</v>
      </c>
      <c r="H1360" s="151">
        <f t="shared" si="4"/>
        <v>3058.25</v>
      </c>
      <c r="I1360" s="177"/>
      <c r="J1360" s="20"/>
      <c r="K1360" s="20"/>
      <c r="L1360" s="20"/>
      <c r="M1360" s="20"/>
      <c r="N1360" s="20"/>
      <c r="O1360" s="20"/>
      <c r="P1360" s="20"/>
      <c r="Q1360" s="20"/>
      <c r="R1360" s="20"/>
      <c r="S1360" s="20"/>
      <c r="T1360" s="20"/>
      <c r="U1360" s="20"/>
      <c r="V1360" s="20"/>
      <c r="W1360" s="20"/>
      <c r="X1360" s="20"/>
      <c r="Y1360" s="20"/>
      <c r="Z1360" s="20"/>
    </row>
    <row r="1361" hidden="1">
      <c r="A1361" s="149">
        <v>45471.0</v>
      </c>
      <c r="B1361" s="150" t="s">
        <v>2024</v>
      </c>
      <c r="C1361" s="150" t="s">
        <v>73</v>
      </c>
      <c r="D1361" s="150" t="s">
        <v>26</v>
      </c>
      <c r="E1361" s="162">
        <v>551.0</v>
      </c>
      <c r="F1361" s="88" t="s">
        <v>323</v>
      </c>
      <c r="G1361" s="150" t="s">
        <v>1720</v>
      </c>
      <c r="H1361" s="151">
        <f t="shared" si="4"/>
        <v>3609.25</v>
      </c>
      <c r="I1361" s="177"/>
      <c r="J1361" s="20"/>
      <c r="K1361" s="20"/>
      <c r="L1361" s="20"/>
      <c r="M1361" s="20"/>
      <c r="N1361" s="20"/>
      <c r="O1361" s="20"/>
      <c r="P1361" s="20"/>
      <c r="Q1361" s="20"/>
      <c r="R1361" s="20"/>
      <c r="S1361" s="20"/>
      <c r="T1361" s="20"/>
      <c r="U1361" s="20"/>
      <c r="V1361" s="20"/>
      <c r="W1361" s="20"/>
      <c r="X1361" s="20"/>
      <c r="Y1361" s="20"/>
      <c r="Z1361" s="20"/>
    </row>
    <row r="1362" hidden="1">
      <c r="A1362" s="149">
        <v>45471.0</v>
      </c>
      <c r="B1362" s="150" t="s">
        <v>2279</v>
      </c>
      <c r="C1362" s="150" t="s">
        <v>76</v>
      </c>
      <c r="D1362" s="150" t="s">
        <v>28</v>
      </c>
      <c r="E1362" s="162">
        <v>-10.0</v>
      </c>
      <c r="F1362" s="88" t="s">
        <v>323</v>
      </c>
      <c r="G1362" s="150" t="s">
        <v>1720</v>
      </c>
      <c r="H1362" s="151">
        <f t="shared" si="4"/>
        <v>3599.25</v>
      </c>
      <c r="I1362" s="177"/>
      <c r="J1362" s="20"/>
      <c r="K1362" s="20"/>
      <c r="L1362" s="20"/>
      <c r="M1362" s="20"/>
      <c r="N1362" s="20"/>
      <c r="O1362" s="20"/>
      <c r="P1362" s="20"/>
      <c r="Q1362" s="20"/>
      <c r="R1362" s="20"/>
      <c r="S1362" s="20"/>
      <c r="T1362" s="20"/>
      <c r="U1362" s="20"/>
      <c r="V1362" s="20"/>
      <c r="W1362" s="20"/>
      <c r="X1362" s="20"/>
      <c r="Y1362" s="20"/>
      <c r="Z1362" s="20"/>
    </row>
    <row r="1363" hidden="1">
      <c r="A1363" s="149">
        <v>45475.0</v>
      </c>
      <c r="B1363" s="150" t="s">
        <v>15</v>
      </c>
      <c r="C1363" s="150" t="s">
        <v>16</v>
      </c>
      <c r="D1363" s="150" t="s">
        <v>443</v>
      </c>
      <c r="E1363" s="150">
        <v>-1336.18</v>
      </c>
      <c r="F1363" s="88" t="s">
        <v>323</v>
      </c>
      <c r="G1363" s="150" t="s">
        <v>1645</v>
      </c>
      <c r="H1363" s="151">
        <f t="shared" si="4"/>
        <v>2263.07</v>
      </c>
      <c r="I1363" s="177"/>
      <c r="J1363" s="20"/>
      <c r="K1363" s="20"/>
      <c r="L1363" s="20"/>
      <c r="M1363" s="20"/>
      <c r="N1363" s="20"/>
      <c r="O1363" s="20"/>
      <c r="P1363" s="20"/>
      <c r="Q1363" s="20"/>
      <c r="R1363" s="20"/>
      <c r="S1363" s="20"/>
      <c r="T1363" s="20"/>
      <c r="U1363" s="20"/>
      <c r="V1363" s="20"/>
      <c r="W1363" s="20"/>
      <c r="X1363" s="20"/>
      <c r="Y1363" s="20"/>
      <c r="Z1363" s="20"/>
    </row>
    <row r="1364" hidden="1">
      <c r="A1364" s="149">
        <v>45475.0</v>
      </c>
      <c r="B1364" s="150" t="s">
        <v>2152</v>
      </c>
      <c r="C1364" s="150" t="s">
        <v>1638</v>
      </c>
      <c r="D1364" s="150" t="s">
        <v>1720</v>
      </c>
      <c r="E1364" s="150">
        <v>5.0</v>
      </c>
      <c r="F1364" s="88" t="s">
        <v>323</v>
      </c>
      <c r="G1364" s="150" t="s">
        <v>1720</v>
      </c>
      <c r="H1364" s="151">
        <f t="shared" si="4"/>
        <v>2268.07</v>
      </c>
      <c r="I1364" s="177"/>
      <c r="J1364" s="20"/>
      <c r="K1364" s="20"/>
      <c r="L1364" s="20"/>
      <c r="M1364" s="20"/>
      <c r="N1364" s="20"/>
      <c r="O1364" s="20"/>
      <c r="P1364" s="20"/>
      <c r="Q1364" s="20"/>
      <c r="R1364" s="20"/>
      <c r="S1364" s="20"/>
      <c r="T1364" s="20"/>
      <c r="U1364" s="20"/>
      <c r="V1364" s="20"/>
      <c r="W1364" s="20"/>
      <c r="X1364" s="20"/>
      <c r="Y1364" s="20"/>
      <c r="Z1364" s="20"/>
    </row>
    <row r="1365" hidden="1">
      <c r="A1365" s="149">
        <v>45476.0</v>
      </c>
      <c r="B1365" s="150" t="s">
        <v>587</v>
      </c>
      <c r="C1365" s="150" t="s">
        <v>73</v>
      </c>
      <c r="D1365" s="150" t="s">
        <v>2280</v>
      </c>
      <c r="E1365" s="150">
        <v>52.0</v>
      </c>
      <c r="F1365" s="88" t="s">
        <v>323</v>
      </c>
      <c r="G1365" s="150" t="s">
        <v>1720</v>
      </c>
      <c r="H1365" s="151">
        <f t="shared" si="4"/>
        <v>2320.07</v>
      </c>
      <c r="I1365" s="177"/>
      <c r="J1365" s="20"/>
      <c r="K1365" s="20"/>
      <c r="L1365" s="20"/>
      <c r="M1365" s="20"/>
      <c r="N1365" s="20"/>
      <c r="O1365" s="20"/>
      <c r="P1365" s="20"/>
      <c r="Q1365" s="20"/>
      <c r="R1365" s="20"/>
      <c r="S1365" s="20"/>
      <c r="T1365" s="20"/>
      <c r="U1365" s="20"/>
      <c r="V1365" s="20"/>
      <c r="W1365" s="20"/>
      <c r="X1365" s="20"/>
      <c r="Y1365" s="20"/>
      <c r="Z1365" s="20"/>
    </row>
    <row r="1366" hidden="1">
      <c r="A1366" s="149">
        <v>45477.0</v>
      </c>
      <c r="B1366" s="150" t="s">
        <v>593</v>
      </c>
      <c r="C1366" s="166" t="s">
        <v>73</v>
      </c>
      <c r="D1366" s="166" t="s">
        <v>226</v>
      </c>
      <c r="E1366" s="150">
        <v>10.0</v>
      </c>
      <c r="F1366" s="88" t="s">
        <v>323</v>
      </c>
      <c r="G1366" s="150" t="s">
        <v>1720</v>
      </c>
      <c r="H1366" s="151">
        <f t="shared" si="4"/>
        <v>2330.07</v>
      </c>
      <c r="I1366" s="177"/>
      <c r="J1366" s="20"/>
      <c r="K1366" s="20"/>
      <c r="L1366" s="20"/>
      <c r="M1366" s="20"/>
      <c r="N1366" s="20"/>
      <c r="O1366" s="20"/>
      <c r="P1366" s="20"/>
      <c r="Q1366" s="20"/>
      <c r="R1366" s="20"/>
      <c r="S1366" s="20"/>
      <c r="T1366" s="20"/>
      <c r="U1366" s="20"/>
      <c r="V1366" s="20"/>
      <c r="W1366" s="20"/>
      <c r="X1366" s="20"/>
      <c r="Y1366" s="20"/>
      <c r="Z1366" s="20"/>
    </row>
    <row r="1367" hidden="1">
      <c r="A1367" s="149">
        <v>45477.0</v>
      </c>
      <c r="B1367" s="150" t="s">
        <v>2281</v>
      </c>
      <c r="C1367" s="150" t="s">
        <v>73</v>
      </c>
      <c r="D1367" s="150" t="s">
        <v>243</v>
      </c>
      <c r="E1367" s="150">
        <v>17.95</v>
      </c>
      <c r="F1367" s="88" t="s">
        <v>323</v>
      </c>
      <c r="G1367" s="150" t="s">
        <v>1645</v>
      </c>
      <c r="H1367" s="151">
        <f t="shared" si="4"/>
        <v>2348.02</v>
      </c>
      <c r="I1367" s="177"/>
      <c r="J1367" s="20"/>
      <c r="K1367" s="20"/>
      <c r="L1367" s="20"/>
      <c r="M1367" s="20"/>
      <c r="N1367" s="20"/>
      <c r="O1367" s="20"/>
      <c r="P1367" s="20"/>
      <c r="Q1367" s="20"/>
      <c r="R1367" s="20"/>
      <c r="S1367" s="20"/>
      <c r="T1367" s="20"/>
      <c r="U1367" s="20"/>
      <c r="V1367" s="20"/>
      <c r="W1367" s="20"/>
      <c r="X1367" s="20"/>
      <c r="Y1367" s="20"/>
      <c r="Z1367" s="20"/>
    </row>
    <row r="1368" hidden="1">
      <c r="A1368" s="149">
        <v>45477.0</v>
      </c>
      <c r="B1368" s="150" t="s">
        <v>2282</v>
      </c>
      <c r="C1368" s="150" t="s">
        <v>73</v>
      </c>
      <c r="D1368" s="150" t="s">
        <v>243</v>
      </c>
      <c r="E1368" s="150">
        <v>28.45</v>
      </c>
      <c r="F1368" s="88" t="s">
        <v>323</v>
      </c>
      <c r="G1368" s="150" t="s">
        <v>1645</v>
      </c>
      <c r="H1368" s="151">
        <f t="shared" si="4"/>
        <v>2376.47</v>
      </c>
      <c r="I1368" s="177"/>
      <c r="J1368" s="20"/>
      <c r="K1368" s="20"/>
      <c r="L1368" s="20"/>
      <c r="M1368" s="20"/>
      <c r="N1368" s="20"/>
      <c r="O1368" s="20"/>
      <c r="P1368" s="20"/>
      <c r="Q1368" s="20"/>
      <c r="R1368" s="20"/>
      <c r="S1368" s="20"/>
      <c r="T1368" s="20"/>
      <c r="U1368" s="20"/>
      <c r="V1368" s="20"/>
      <c r="W1368" s="20"/>
      <c r="X1368" s="20"/>
      <c r="Y1368" s="20"/>
      <c r="Z1368" s="20"/>
    </row>
    <row r="1369" hidden="1">
      <c r="A1369" s="149">
        <v>45477.0</v>
      </c>
      <c r="B1369" s="166" t="s">
        <v>2283</v>
      </c>
      <c r="C1369" s="150" t="s">
        <v>73</v>
      </c>
      <c r="D1369" s="150" t="s">
        <v>243</v>
      </c>
      <c r="E1369" s="150">
        <v>6.2</v>
      </c>
      <c r="F1369" s="88" t="s">
        <v>323</v>
      </c>
      <c r="G1369" s="150" t="s">
        <v>1645</v>
      </c>
      <c r="H1369" s="151">
        <f t="shared" si="4"/>
        <v>2382.67</v>
      </c>
      <c r="I1369" s="177"/>
      <c r="J1369" s="20"/>
      <c r="K1369" s="20"/>
      <c r="L1369" s="20"/>
      <c r="M1369" s="20"/>
      <c r="N1369" s="20"/>
      <c r="O1369" s="20"/>
      <c r="P1369" s="20"/>
      <c r="Q1369" s="20"/>
      <c r="R1369" s="20"/>
      <c r="S1369" s="20"/>
      <c r="T1369" s="20"/>
      <c r="U1369" s="20"/>
      <c r="V1369" s="20"/>
      <c r="W1369" s="20"/>
      <c r="X1369" s="20"/>
      <c r="Y1369" s="20"/>
      <c r="Z1369" s="20"/>
    </row>
    <row r="1370" hidden="1">
      <c r="A1370" s="149">
        <v>45477.0</v>
      </c>
      <c r="B1370" s="166" t="s">
        <v>2283</v>
      </c>
      <c r="C1370" s="150" t="s">
        <v>73</v>
      </c>
      <c r="D1370" s="150" t="s">
        <v>243</v>
      </c>
      <c r="E1370" s="166">
        <v>8.19</v>
      </c>
      <c r="F1370" s="88" t="s">
        <v>323</v>
      </c>
      <c r="G1370" s="150" t="s">
        <v>1645</v>
      </c>
      <c r="H1370" s="151">
        <f t="shared" si="4"/>
        <v>2390.86</v>
      </c>
      <c r="I1370" s="177"/>
      <c r="J1370" s="20"/>
      <c r="K1370" s="20"/>
      <c r="L1370" s="20"/>
      <c r="M1370" s="20"/>
      <c r="N1370" s="20"/>
      <c r="O1370" s="20"/>
      <c r="P1370" s="20"/>
      <c r="Q1370" s="20"/>
      <c r="R1370" s="20"/>
      <c r="S1370" s="20"/>
      <c r="T1370" s="20"/>
      <c r="U1370" s="20"/>
      <c r="V1370" s="20"/>
      <c r="W1370" s="20"/>
      <c r="X1370" s="20"/>
      <c r="Y1370" s="20"/>
      <c r="Z1370" s="20"/>
    </row>
    <row r="1371" hidden="1">
      <c r="A1371" s="149">
        <v>45477.0</v>
      </c>
      <c r="B1371" s="166" t="s">
        <v>2284</v>
      </c>
      <c r="C1371" s="150" t="s">
        <v>73</v>
      </c>
      <c r="D1371" s="150" t="s">
        <v>243</v>
      </c>
      <c r="E1371" s="166">
        <v>21.52</v>
      </c>
      <c r="F1371" s="88" t="s">
        <v>323</v>
      </c>
      <c r="G1371" s="150" t="s">
        <v>1645</v>
      </c>
      <c r="H1371" s="151">
        <f t="shared" si="4"/>
        <v>2412.38</v>
      </c>
      <c r="I1371" s="177"/>
      <c r="J1371" s="20"/>
      <c r="K1371" s="20"/>
      <c r="R1371" s="20"/>
      <c r="S1371" s="20"/>
      <c r="T1371" s="20"/>
      <c r="U1371" s="20"/>
      <c r="V1371" s="20"/>
      <c r="W1371" s="20"/>
      <c r="X1371" s="20"/>
      <c r="Y1371" s="20"/>
      <c r="Z1371" s="20"/>
    </row>
    <row r="1372" hidden="1">
      <c r="A1372" s="149">
        <v>45477.0</v>
      </c>
      <c r="B1372" s="166" t="s">
        <v>2285</v>
      </c>
      <c r="C1372" s="150" t="s">
        <v>73</v>
      </c>
      <c r="D1372" s="150" t="s">
        <v>243</v>
      </c>
      <c r="E1372" s="166">
        <v>4.7</v>
      </c>
      <c r="F1372" s="88" t="s">
        <v>323</v>
      </c>
      <c r="G1372" s="150" t="s">
        <v>1645</v>
      </c>
      <c r="H1372" s="151">
        <f t="shared" si="4"/>
        <v>2417.08</v>
      </c>
      <c r="I1372" s="177"/>
      <c r="J1372" s="20"/>
      <c r="K1372" s="20"/>
      <c r="R1372" s="20"/>
      <c r="S1372" s="20"/>
      <c r="T1372" s="20"/>
      <c r="U1372" s="20"/>
      <c r="V1372" s="20"/>
      <c r="W1372" s="20"/>
      <c r="X1372" s="20"/>
      <c r="Y1372" s="20"/>
      <c r="Z1372" s="20"/>
    </row>
    <row r="1373" hidden="1">
      <c r="A1373" s="149">
        <v>45477.0</v>
      </c>
      <c r="B1373" s="166" t="s">
        <v>2286</v>
      </c>
      <c r="C1373" s="150" t="s">
        <v>73</v>
      </c>
      <c r="D1373" s="150" t="s">
        <v>243</v>
      </c>
      <c r="E1373" s="166">
        <v>16.0</v>
      </c>
      <c r="F1373" s="88" t="s">
        <v>323</v>
      </c>
      <c r="G1373" s="150" t="s">
        <v>1645</v>
      </c>
      <c r="H1373" s="151">
        <f t="shared" si="4"/>
        <v>2433.08</v>
      </c>
      <c r="I1373" s="177"/>
      <c r="J1373" s="20"/>
      <c r="K1373" s="20"/>
      <c r="R1373" s="20"/>
      <c r="S1373" s="20"/>
      <c r="T1373" s="20"/>
      <c r="U1373" s="20"/>
      <c r="V1373" s="20"/>
      <c r="W1373" s="20"/>
      <c r="X1373" s="20"/>
      <c r="Y1373" s="20"/>
      <c r="Z1373" s="20"/>
    </row>
    <row r="1374" hidden="1">
      <c r="A1374" s="149">
        <v>45477.0</v>
      </c>
      <c r="B1374" s="166" t="s">
        <v>2287</v>
      </c>
      <c r="C1374" s="150" t="s">
        <v>73</v>
      </c>
      <c r="D1374" s="150" t="s">
        <v>243</v>
      </c>
      <c r="E1374" s="166">
        <v>-27.16</v>
      </c>
      <c r="F1374" s="88" t="s">
        <v>323</v>
      </c>
      <c r="G1374" s="150" t="s">
        <v>1645</v>
      </c>
      <c r="H1374" s="151">
        <f t="shared" si="4"/>
        <v>2405.92</v>
      </c>
      <c r="I1374" s="177"/>
      <c r="J1374" s="20"/>
      <c r="K1374" s="20"/>
      <c r="R1374" s="20"/>
      <c r="S1374" s="20"/>
      <c r="T1374" s="20"/>
      <c r="U1374" s="20"/>
      <c r="V1374" s="20"/>
      <c r="W1374" s="20"/>
      <c r="X1374" s="20"/>
      <c r="Y1374" s="20"/>
      <c r="Z1374" s="20"/>
    </row>
    <row r="1375" hidden="1">
      <c r="A1375" s="149">
        <v>45477.0</v>
      </c>
      <c r="B1375" s="166" t="s">
        <v>2288</v>
      </c>
      <c r="C1375" s="150" t="s">
        <v>73</v>
      </c>
      <c r="D1375" s="150" t="s">
        <v>243</v>
      </c>
      <c r="E1375" s="166">
        <v>25.8</v>
      </c>
      <c r="F1375" s="88" t="s">
        <v>323</v>
      </c>
      <c r="G1375" s="150" t="s">
        <v>1645</v>
      </c>
      <c r="H1375" s="151">
        <f t="shared" si="4"/>
        <v>2431.72</v>
      </c>
      <c r="I1375" s="177"/>
      <c r="J1375" s="20"/>
      <c r="K1375" s="20"/>
      <c r="R1375" s="20"/>
      <c r="S1375" s="20"/>
      <c r="T1375" s="20"/>
      <c r="U1375" s="20"/>
      <c r="V1375" s="20"/>
      <c r="W1375" s="20"/>
      <c r="X1375" s="20"/>
      <c r="Y1375" s="20"/>
      <c r="Z1375" s="20"/>
    </row>
    <row r="1376" hidden="1">
      <c r="A1376" s="149">
        <v>45477.0</v>
      </c>
      <c r="B1376" s="166" t="s">
        <v>2289</v>
      </c>
      <c r="C1376" s="150" t="s">
        <v>73</v>
      </c>
      <c r="D1376" s="150" t="s">
        <v>243</v>
      </c>
      <c r="E1376" s="166">
        <v>-32.75</v>
      </c>
      <c r="F1376" s="88" t="s">
        <v>323</v>
      </c>
      <c r="G1376" s="150" t="s">
        <v>1645</v>
      </c>
      <c r="H1376" s="151">
        <f t="shared" si="4"/>
        <v>2398.97</v>
      </c>
      <c r="I1376" s="177"/>
      <c r="J1376" s="20"/>
      <c r="K1376" s="20"/>
      <c r="R1376" s="20"/>
      <c r="S1376" s="20"/>
      <c r="T1376" s="20"/>
      <c r="U1376" s="20"/>
      <c r="V1376" s="20"/>
      <c r="W1376" s="20"/>
      <c r="X1376" s="20"/>
      <c r="Y1376" s="20"/>
      <c r="Z1376" s="20"/>
    </row>
    <row r="1377" hidden="1">
      <c r="A1377" s="149">
        <v>45477.0</v>
      </c>
      <c r="B1377" s="166" t="s">
        <v>2290</v>
      </c>
      <c r="C1377" s="150" t="s">
        <v>73</v>
      </c>
      <c r="D1377" s="150" t="s">
        <v>243</v>
      </c>
      <c r="E1377" s="166">
        <v>-35.25</v>
      </c>
      <c r="F1377" s="88" t="s">
        <v>323</v>
      </c>
      <c r="G1377" s="150" t="s">
        <v>1645</v>
      </c>
      <c r="H1377" s="151">
        <f t="shared" si="4"/>
        <v>2363.72</v>
      </c>
      <c r="J1377" s="20"/>
      <c r="K1377" s="20"/>
      <c r="R1377" s="20"/>
      <c r="S1377" s="20"/>
      <c r="T1377" s="20"/>
      <c r="U1377" s="20"/>
      <c r="V1377" s="20"/>
      <c r="W1377" s="20"/>
      <c r="X1377" s="20"/>
      <c r="Y1377" s="20"/>
      <c r="Z1377" s="20"/>
    </row>
    <row r="1378" hidden="1">
      <c r="A1378" s="149">
        <v>45478.0</v>
      </c>
      <c r="B1378" s="150" t="s">
        <v>2291</v>
      </c>
      <c r="C1378" s="150" t="s">
        <v>73</v>
      </c>
      <c r="D1378" s="150" t="s">
        <v>581</v>
      </c>
      <c r="E1378" s="150">
        <v>28.42</v>
      </c>
      <c r="F1378" s="88" t="s">
        <v>323</v>
      </c>
      <c r="G1378" s="150" t="s">
        <v>1645</v>
      </c>
      <c r="H1378" s="151">
        <f t="shared" si="4"/>
        <v>2392.14</v>
      </c>
      <c r="I1378" s="177"/>
      <c r="J1378" s="20"/>
      <c r="K1378" s="20"/>
      <c r="L1378" s="20"/>
      <c r="M1378" s="20"/>
      <c r="N1378" s="20"/>
      <c r="O1378" s="20"/>
      <c r="P1378" s="20"/>
      <c r="Q1378" s="20"/>
      <c r="R1378" s="20"/>
      <c r="S1378" s="20"/>
      <c r="T1378" s="20"/>
      <c r="U1378" s="20"/>
      <c r="V1378" s="20"/>
      <c r="W1378" s="20"/>
      <c r="X1378" s="20"/>
      <c r="Y1378" s="20"/>
      <c r="Z1378" s="20"/>
    </row>
    <row r="1379" hidden="1">
      <c r="A1379" s="149">
        <v>45478.0</v>
      </c>
      <c r="B1379" s="166" t="s">
        <v>2292</v>
      </c>
      <c r="C1379" s="150" t="s">
        <v>73</v>
      </c>
      <c r="D1379" s="150" t="s">
        <v>581</v>
      </c>
      <c r="E1379" s="166">
        <v>20.0</v>
      </c>
      <c r="F1379" s="88" t="s">
        <v>323</v>
      </c>
      <c r="G1379" s="150" t="s">
        <v>1645</v>
      </c>
      <c r="H1379" s="151">
        <f t="shared" si="4"/>
        <v>2412.14</v>
      </c>
      <c r="I1379" s="177"/>
      <c r="J1379" s="20"/>
      <c r="K1379" s="20"/>
      <c r="R1379" s="20"/>
      <c r="S1379" s="20"/>
      <c r="T1379" s="20"/>
      <c r="U1379" s="20"/>
      <c r="V1379" s="20"/>
      <c r="W1379" s="20"/>
      <c r="X1379" s="20"/>
      <c r="Y1379" s="20"/>
      <c r="Z1379" s="20"/>
    </row>
    <row r="1380" hidden="1">
      <c r="A1380" s="149">
        <v>45481.0</v>
      </c>
      <c r="B1380" s="150" t="s">
        <v>15</v>
      </c>
      <c r="C1380" s="150" t="s">
        <v>16</v>
      </c>
      <c r="D1380" s="150" t="s">
        <v>1667</v>
      </c>
      <c r="E1380" s="150">
        <v>-919.4699999999999</v>
      </c>
      <c r="F1380" s="88" t="s">
        <v>323</v>
      </c>
      <c r="G1380" s="150" t="s">
        <v>1645</v>
      </c>
      <c r="H1380" s="151">
        <f t="shared" si="4"/>
        <v>1492.67</v>
      </c>
      <c r="I1380" s="177"/>
      <c r="J1380" s="20"/>
      <c r="R1380" s="20"/>
      <c r="S1380" s="20"/>
      <c r="T1380" s="20"/>
      <c r="U1380" s="20"/>
      <c r="V1380" s="20"/>
      <c r="W1380" s="20"/>
      <c r="X1380" s="20"/>
      <c r="Y1380" s="20"/>
      <c r="Z1380" s="20"/>
    </row>
    <row r="1381" hidden="1">
      <c r="A1381" s="149">
        <v>45481.0</v>
      </c>
      <c r="B1381" s="150" t="s">
        <v>2195</v>
      </c>
      <c r="C1381" s="150" t="s">
        <v>1638</v>
      </c>
      <c r="D1381" s="150" t="s">
        <v>1720</v>
      </c>
      <c r="E1381" s="150">
        <v>5.0</v>
      </c>
      <c r="F1381" s="88" t="s">
        <v>323</v>
      </c>
      <c r="G1381" s="150" t="s">
        <v>1645</v>
      </c>
      <c r="H1381" s="151">
        <f t="shared" si="4"/>
        <v>1497.67</v>
      </c>
      <c r="J1381" s="20"/>
      <c r="R1381" s="20"/>
      <c r="S1381" s="20"/>
      <c r="T1381" s="20"/>
      <c r="U1381" s="20"/>
      <c r="V1381" s="20"/>
      <c r="W1381" s="20"/>
      <c r="X1381" s="20"/>
      <c r="Y1381" s="20"/>
      <c r="Z1381" s="20"/>
    </row>
    <row r="1382" hidden="1">
      <c r="A1382" s="149">
        <v>45481.0</v>
      </c>
      <c r="B1382" s="150" t="s">
        <v>2024</v>
      </c>
      <c r="C1382" s="150" t="s">
        <v>73</v>
      </c>
      <c r="D1382" s="150" t="s">
        <v>26</v>
      </c>
      <c r="E1382" s="162">
        <v>912.89</v>
      </c>
      <c r="F1382" s="88" t="s">
        <v>323</v>
      </c>
      <c r="G1382" s="150" t="s">
        <v>1744</v>
      </c>
      <c r="H1382" s="151">
        <f t="shared" si="4"/>
        <v>2410.56</v>
      </c>
      <c r="J1382" s="20"/>
      <c r="R1382" s="20"/>
      <c r="S1382" s="20"/>
      <c r="T1382" s="20"/>
      <c r="U1382" s="20"/>
      <c r="V1382" s="20"/>
      <c r="W1382" s="20"/>
      <c r="X1382" s="20"/>
      <c r="Y1382" s="20"/>
      <c r="Z1382" s="20"/>
    </row>
    <row r="1383" hidden="1">
      <c r="A1383" s="149">
        <v>45481.0</v>
      </c>
      <c r="B1383" s="150" t="s">
        <v>2293</v>
      </c>
      <c r="C1383" s="150" t="s">
        <v>73</v>
      </c>
      <c r="D1383" s="150" t="s">
        <v>26</v>
      </c>
      <c r="E1383" s="162">
        <v>722.97</v>
      </c>
      <c r="F1383" s="88" t="s">
        <v>323</v>
      </c>
      <c r="G1383" s="150" t="s">
        <v>1744</v>
      </c>
      <c r="H1383" s="151">
        <f t="shared" si="4"/>
        <v>3133.53</v>
      </c>
      <c r="I1383" s="177"/>
      <c r="J1383" s="20"/>
      <c r="R1383" s="20"/>
      <c r="S1383" s="20"/>
      <c r="T1383" s="20"/>
      <c r="U1383" s="20"/>
      <c r="V1383" s="20"/>
      <c r="W1383" s="20"/>
      <c r="X1383" s="20"/>
      <c r="Y1383" s="20"/>
      <c r="Z1383" s="20"/>
    </row>
    <row r="1384" hidden="1">
      <c r="A1384" s="149">
        <v>45481.0</v>
      </c>
      <c r="B1384" s="150" t="s">
        <v>2294</v>
      </c>
      <c r="C1384" s="150" t="s">
        <v>40</v>
      </c>
      <c r="D1384" s="150" t="s">
        <v>41</v>
      </c>
      <c r="E1384" s="162">
        <v>-80.33</v>
      </c>
      <c r="F1384" s="88" t="s">
        <v>323</v>
      </c>
      <c r="G1384" s="150" t="s">
        <v>1720</v>
      </c>
      <c r="H1384" s="151">
        <f t="shared" si="4"/>
        <v>3053.2</v>
      </c>
      <c r="I1384" s="177"/>
      <c r="J1384" s="20"/>
      <c r="K1384" s="20"/>
      <c r="R1384" s="20"/>
      <c r="S1384" s="20"/>
      <c r="T1384" s="20"/>
      <c r="U1384" s="20"/>
      <c r="V1384" s="20"/>
      <c r="W1384" s="20"/>
      <c r="X1384" s="20"/>
      <c r="Y1384" s="20"/>
      <c r="Z1384" s="20"/>
    </row>
    <row r="1385" hidden="1">
      <c r="A1385" s="149">
        <v>45481.0</v>
      </c>
      <c r="B1385" s="150" t="s">
        <v>2295</v>
      </c>
      <c r="C1385" s="150" t="s">
        <v>40</v>
      </c>
      <c r="D1385" s="150" t="s">
        <v>41</v>
      </c>
      <c r="E1385" s="150">
        <v>-80.33</v>
      </c>
      <c r="F1385" s="88" t="s">
        <v>323</v>
      </c>
      <c r="G1385" s="150" t="s">
        <v>1720</v>
      </c>
      <c r="H1385" s="151">
        <f t="shared" si="4"/>
        <v>2972.87</v>
      </c>
      <c r="I1385" s="177"/>
      <c r="J1385" s="20"/>
      <c r="K1385" s="20"/>
      <c r="R1385" s="20"/>
      <c r="S1385" s="20"/>
      <c r="T1385" s="20"/>
      <c r="U1385" s="20"/>
      <c r="V1385" s="20"/>
      <c r="W1385" s="20"/>
      <c r="X1385" s="20"/>
      <c r="Y1385" s="20"/>
      <c r="Z1385" s="20"/>
    </row>
    <row r="1386" hidden="1">
      <c r="A1386" s="149">
        <v>45481.0</v>
      </c>
      <c r="B1386" s="150" t="s">
        <v>2296</v>
      </c>
      <c r="C1386" s="150" t="s">
        <v>40</v>
      </c>
      <c r="D1386" s="150" t="s">
        <v>41</v>
      </c>
      <c r="E1386" s="162">
        <v>-80.33</v>
      </c>
      <c r="F1386" s="88" t="s">
        <v>323</v>
      </c>
      <c r="G1386" s="150" t="s">
        <v>1720</v>
      </c>
      <c r="H1386" s="151">
        <f t="shared" si="4"/>
        <v>2892.54</v>
      </c>
      <c r="I1386" s="177"/>
      <c r="J1386" s="20"/>
      <c r="K1386" s="20"/>
      <c r="R1386" s="20"/>
      <c r="S1386" s="20"/>
      <c r="T1386" s="20"/>
      <c r="U1386" s="20"/>
      <c r="V1386" s="20"/>
      <c r="W1386" s="20"/>
      <c r="X1386" s="20"/>
      <c r="Y1386" s="20"/>
      <c r="Z1386" s="20"/>
    </row>
    <row r="1387" hidden="1">
      <c r="A1387" s="149">
        <v>45481.0</v>
      </c>
      <c r="B1387" s="150" t="s">
        <v>2297</v>
      </c>
      <c r="C1387" s="150" t="s">
        <v>40</v>
      </c>
      <c r="D1387" s="150" t="s">
        <v>41</v>
      </c>
      <c r="E1387" s="162">
        <v>-80.33</v>
      </c>
      <c r="F1387" s="88" t="s">
        <v>323</v>
      </c>
      <c r="G1387" s="150" t="s">
        <v>1720</v>
      </c>
      <c r="H1387" s="151">
        <f t="shared" si="4"/>
        <v>2812.21</v>
      </c>
      <c r="I1387" s="177"/>
      <c r="J1387" s="20"/>
      <c r="K1387" s="20"/>
      <c r="R1387" s="20"/>
      <c r="S1387" s="20"/>
      <c r="T1387" s="20"/>
      <c r="U1387" s="20"/>
      <c r="V1387" s="20"/>
      <c r="W1387" s="20"/>
      <c r="X1387" s="20"/>
      <c r="Y1387" s="20"/>
      <c r="Z1387" s="20"/>
    </row>
    <row r="1388" hidden="1">
      <c r="A1388" s="149">
        <v>45481.0</v>
      </c>
      <c r="B1388" s="150" t="s">
        <v>2298</v>
      </c>
      <c r="C1388" s="150" t="s">
        <v>40</v>
      </c>
      <c r="D1388" s="150" t="s">
        <v>41</v>
      </c>
      <c r="E1388" s="162">
        <v>-80.33</v>
      </c>
      <c r="F1388" s="88" t="s">
        <v>323</v>
      </c>
      <c r="G1388" s="150" t="s">
        <v>1720</v>
      </c>
      <c r="H1388" s="151">
        <f t="shared" si="4"/>
        <v>2731.88</v>
      </c>
      <c r="I1388" s="177"/>
      <c r="J1388" s="20"/>
      <c r="K1388" s="20"/>
      <c r="R1388" s="20"/>
      <c r="S1388" s="20"/>
      <c r="T1388" s="20"/>
      <c r="U1388" s="20"/>
      <c r="V1388" s="20"/>
      <c r="W1388" s="20"/>
      <c r="X1388" s="20"/>
      <c r="Y1388" s="20"/>
      <c r="Z1388" s="20"/>
    </row>
    <row r="1389" hidden="1">
      <c r="A1389" s="149">
        <v>45481.0</v>
      </c>
      <c r="B1389" s="150" t="s">
        <v>2299</v>
      </c>
      <c r="C1389" s="150" t="s">
        <v>40</v>
      </c>
      <c r="D1389" s="150" t="s">
        <v>41</v>
      </c>
      <c r="E1389" s="162">
        <v>-80.33</v>
      </c>
      <c r="F1389" s="88" t="s">
        <v>323</v>
      </c>
      <c r="G1389" s="150" t="s">
        <v>1720</v>
      </c>
      <c r="H1389" s="151">
        <f t="shared" si="4"/>
        <v>2651.55</v>
      </c>
      <c r="I1389" s="177"/>
      <c r="J1389" s="20"/>
      <c r="K1389" s="20"/>
      <c r="R1389" s="20"/>
      <c r="S1389" s="20"/>
      <c r="T1389" s="20"/>
      <c r="U1389" s="20"/>
      <c r="V1389" s="20"/>
      <c r="W1389" s="20"/>
      <c r="X1389" s="20"/>
      <c r="Y1389" s="20"/>
      <c r="Z1389" s="20"/>
    </row>
    <row r="1390" hidden="1">
      <c r="A1390" s="149">
        <v>45481.0</v>
      </c>
      <c r="B1390" s="150" t="s">
        <v>2300</v>
      </c>
      <c r="C1390" s="150" t="s">
        <v>40</v>
      </c>
      <c r="D1390" s="150" t="s">
        <v>41</v>
      </c>
      <c r="E1390" s="162">
        <v>-80.33</v>
      </c>
      <c r="F1390" s="88" t="s">
        <v>323</v>
      </c>
      <c r="G1390" s="150" t="s">
        <v>1720</v>
      </c>
      <c r="H1390" s="151">
        <f t="shared" si="4"/>
        <v>2571.22</v>
      </c>
      <c r="I1390" s="177"/>
      <c r="J1390" s="20"/>
      <c r="K1390" s="20"/>
      <c r="R1390" s="20"/>
      <c r="S1390" s="20"/>
      <c r="T1390" s="20"/>
      <c r="U1390" s="20"/>
      <c r="V1390" s="20"/>
      <c r="W1390" s="20"/>
      <c r="X1390" s="20"/>
      <c r="Y1390" s="20"/>
      <c r="Z1390" s="20"/>
    </row>
    <row r="1391" hidden="1">
      <c r="A1391" s="149">
        <v>45481.0</v>
      </c>
      <c r="B1391" s="150" t="s">
        <v>2301</v>
      </c>
      <c r="C1391" s="150" t="s">
        <v>40</v>
      </c>
      <c r="D1391" s="150" t="s">
        <v>41</v>
      </c>
      <c r="E1391" s="162">
        <v>-80.33</v>
      </c>
      <c r="F1391" s="88" t="s">
        <v>323</v>
      </c>
      <c r="G1391" s="150" t="s">
        <v>1720</v>
      </c>
      <c r="H1391" s="151">
        <f t="shared" si="4"/>
        <v>2490.89</v>
      </c>
      <c r="I1391" s="177"/>
      <c r="J1391" s="20"/>
      <c r="K1391" s="20"/>
      <c r="R1391" s="20"/>
      <c r="S1391" s="20"/>
      <c r="T1391" s="20"/>
      <c r="U1391" s="20"/>
      <c r="V1391" s="20"/>
      <c r="W1391" s="20"/>
      <c r="X1391" s="20"/>
      <c r="Y1391" s="20"/>
      <c r="Z1391" s="20"/>
    </row>
    <row r="1392" hidden="1">
      <c r="A1392" s="149">
        <v>45481.0</v>
      </c>
      <c r="B1392" s="150" t="s">
        <v>2302</v>
      </c>
      <c r="C1392" s="150" t="s">
        <v>40</v>
      </c>
      <c r="D1392" s="150" t="s">
        <v>41</v>
      </c>
      <c r="E1392" s="162">
        <v>-80.33</v>
      </c>
      <c r="F1392" s="88" t="s">
        <v>323</v>
      </c>
      <c r="G1392" s="150" t="s">
        <v>1720</v>
      </c>
      <c r="H1392" s="151">
        <f t="shared" si="4"/>
        <v>2410.56</v>
      </c>
      <c r="J1392" s="20"/>
      <c r="K1392" s="20"/>
      <c r="R1392" s="20"/>
      <c r="S1392" s="20"/>
      <c r="T1392" s="20"/>
      <c r="U1392" s="20"/>
      <c r="V1392" s="20"/>
      <c r="W1392" s="20"/>
      <c r="X1392" s="20"/>
      <c r="Y1392" s="20"/>
      <c r="Z1392" s="20"/>
    </row>
    <row r="1393" hidden="1">
      <c r="A1393" s="149">
        <v>45483.0</v>
      </c>
      <c r="B1393" s="150" t="s">
        <v>2303</v>
      </c>
      <c r="C1393" s="150" t="s">
        <v>78</v>
      </c>
      <c r="D1393" s="150" t="s">
        <v>28</v>
      </c>
      <c r="E1393" s="162">
        <v>-31.91</v>
      </c>
      <c r="F1393" s="88" t="s">
        <v>323</v>
      </c>
      <c r="G1393" s="150" t="s">
        <v>1720</v>
      </c>
      <c r="H1393" s="151">
        <f t="shared" si="4"/>
        <v>2378.65</v>
      </c>
      <c r="I1393" s="177"/>
      <c r="J1393" s="20"/>
      <c r="K1393" s="20"/>
      <c r="R1393" s="20"/>
      <c r="S1393" s="20"/>
      <c r="T1393" s="20"/>
      <c r="U1393" s="20"/>
      <c r="V1393" s="20"/>
      <c r="W1393" s="20"/>
      <c r="X1393" s="20"/>
      <c r="Y1393" s="20"/>
      <c r="Z1393" s="20"/>
    </row>
    <row r="1394" hidden="1">
      <c r="A1394" s="149">
        <v>45483.0</v>
      </c>
      <c r="B1394" s="150" t="s">
        <v>15</v>
      </c>
      <c r="C1394" s="150" t="s">
        <v>16</v>
      </c>
      <c r="D1394" s="150" t="s">
        <v>7</v>
      </c>
      <c r="E1394" s="150">
        <v>-329.63</v>
      </c>
      <c r="F1394" s="88" t="s">
        <v>323</v>
      </c>
      <c r="G1394" s="150" t="s">
        <v>7</v>
      </c>
      <c r="H1394" s="151">
        <f t="shared" si="4"/>
        <v>2049.02</v>
      </c>
      <c r="J1394" s="20"/>
      <c r="K1394" s="20"/>
      <c r="R1394" s="20"/>
      <c r="S1394" s="20"/>
      <c r="T1394" s="20"/>
      <c r="U1394" s="20"/>
      <c r="V1394" s="20"/>
      <c r="W1394" s="20"/>
      <c r="X1394" s="20"/>
      <c r="Y1394" s="20"/>
      <c r="Z1394" s="20"/>
    </row>
    <row r="1395" hidden="1">
      <c r="A1395" s="149">
        <v>45484.0</v>
      </c>
      <c r="B1395" s="150" t="s">
        <v>2304</v>
      </c>
      <c r="C1395" s="166" t="s">
        <v>50</v>
      </c>
      <c r="D1395" s="166" t="s">
        <v>226</v>
      </c>
      <c r="E1395" s="150">
        <v>-0.01</v>
      </c>
      <c r="F1395" s="88" t="s">
        <v>323</v>
      </c>
      <c r="G1395" s="150" t="s">
        <v>1720</v>
      </c>
      <c r="H1395" s="151">
        <f t="shared" si="4"/>
        <v>2049.01</v>
      </c>
      <c r="J1395" s="20"/>
      <c r="K1395" s="20"/>
      <c r="R1395" s="20"/>
      <c r="S1395" s="20"/>
      <c r="T1395" s="20"/>
      <c r="U1395" s="20"/>
      <c r="V1395" s="20"/>
      <c r="W1395" s="20"/>
      <c r="X1395" s="20"/>
      <c r="Y1395" s="20"/>
      <c r="Z1395" s="20"/>
    </row>
    <row r="1396" hidden="1">
      <c r="A1396" s="149">
        <v>45488.0</v>
      </c>
      <c r="B1396" s="150" t="s">
        <v>15</v>
      </c>
      <c r="C1396" s="150" t="s">
        <v>16</v>
      </c>
      <c r="D1396" s="150" t="s">
        <v>819</v>
      </c>
      <c r="E1396" s="150">
        <v>-1485.3500000000001</v>
      </c>
      <c r="F1396" s="88" t="s">
        <v>323</v>
      </c>
      <c r="G1396" s="150" t="s">
        <v>819</v>
      </c>
      <c r="H1396" s="151">
        <f t="shared" si="4"/>
        <v>563.66</v>
      </c>
      <c r="I1396" s="177"/>
      <c r="J1396" s="20"/>
      <c r="K1396" s="20"/>
      <c r="R1396" s="20"/>
      <c r="S1396" s="20"/>
      <c r="T1396" s="20"/>
      <c r="U1396" s="20"/>
      <c r="V1396" s="20"/>
      <c r="W1396" s="20"/>
      <c r="X1396" s="20"/>
      <c r="Y1396" s="20"/>
      <c r="Z1396" s="20"/>
    </row>
    <row r="1397" hidden="1">
      <c r="A1397" s="149">
        <v>45488.0</v>
      </c>
      <c r="B1397" s="150" t="s">
        <v>2271</v>
      </c>
      <c r="C1397" s="150" t="s">
        <v>1638</v>
      </c>
      <c r="D1397" s="150" t="s">
        <v>1720</v>
      </c>
      <c r="E1397" s="150">
        <v>2.0</v>
      </c>
      <c r="F1397" s="88" t="s">
        <v>323</v>
      </c>
      <c r="G1397" s="150" t="s">
        <v>1720</v>
      </c>
      <c r="H1397" s="151">
        <f t="shared" si="4"/>
        <v>565.66</v>
      </c>
      <c r="I1397" s="178"/>
      <c r="J1397" s="20"/>
      <c r="K1397" s="20"/>
      <c r="R1397" s="20"/>
      <c r="S1397" s="20"/>
      <c r="T1397" s="20"/>
      <c r="U1397" s="20"/>
      <c r="V1397" s="20"/>
      <c r="W1397" s="20"/>
      <c r="X1397" s="20"/>
      <c r="Y1397" s="20"/>
      <c r="Z1397" s="20"/>
    </row>
    <row r="1398" hidden="1">
      <c r="A1398" s="185">
        <v>45494.0</v>
      </c>
      <c r="B1398" s="88" t="s">
        <v>241</v>
      </c>
      <c r="C1398" s="88" t="s">
        <v>9</v>
      </c>
      <c r="D1398" s="88" t="s">
        <v>28</v>
      </c>
      <c r="E1398" s="150">
        <v>-5.9</v>
      </c>
      <c r="F1398" s="171" t="s">
        <v>323</v>
      </c>
      <c r="G1398" s="164" t="s">
        <v>1720</v>
      </c>
      <c r="H1398" s="151">
        <f t="shared" si="4"/>
        <v>559.76</v>
      </c>
      <c r="I1398" s="178"/>
      <c r="J1398" s="20"/>
      <c r="K1398" s="20"/>
      <c r="R1398" s="20"/>
      <c r="S1398" s="20"/>
      <c r="T1398" s="20"/>
      <c r="U1398" s="20"/>
      <c r="V1398" s="20"/>
      <c r="W1398" s="20"/>
      <c r="X1398" s="20"/>
      <c r="Y1398" s="20"/>
      <c r="Z1398" s="20"/>
    </row>
    <row r="1399" hidden="1">
      <c r="A1399" s="149">
        <v>45494.0</v>
      </c>
      <c r="B1399" s="150" t="s">
        <v>2305</v>
      </c>
      <c r="C1399" s="150" t="s">
        <v>1594</v>
      </c>
      <c r="D1399" s="150" t="s">
        <v>1595</v>
      </c>
      <c r="E1399" s="150">
        <v>450.0</v>
      </c>
      <c r="F1399" s="88" t="s">
        <v>323</v>
      </c>
      <c r="G1399" s="150" t="s">
        <v>1720</v>
      </c>
      <c r="H1399" s="151">
        <f t="shared" si="4"/>
        <v>1009.76</v>
      </c>
      <c r="J1399" s="20"/>
      <c r="K1399" s="20"/>
      <c r="R1399" s="20"/>
      <c r="S1399" s="20"/>
      <c r="T1399" s="20"/>
      <c r="U1399" s="20"/>
      <c r="V1399" s="20"/>
      <c r="W1399" s="20"/>
      <c r="X1399" s="20"/>
      <c r="Y1399" s="20"/>
      <c r="Z1399" s="20"/>
    </row>
    <row r="1400" hidden="1">
      <c r="A1400" s="149">
        <v>45495.0</v>
      </c>
      <c r="B1400" s="150" t="s">
        <v>2306</v>
      </c>
      <c r="C1400" s="150" t="s">
        <v>40</v>
      </c>
      <c r="D1400" s="150" t="s">
        <v>41</v>
      </c>
      <c r="E1400" s="150">
        <v>-197.39</v>
      </c>
      <c r="F1400" s="88" t="s">
        <v>323</v>
      </c>
      <c r="G1400" s="150" t="s">
        <v>1720</v>
      </c>
      <c r="H1400" s="151">
        <f t="shared" si="4"/>
        <v>812.37</v>
      </c>
      <c r="I1400" s="177"/>
      <c r="J1400" s="20"/>
      <c r="K1400" s="19"/>
      <c r="R1400" s="20"/>
      <c r="S1400" s="20"/>
      <c r="T1400" s="20"/>
      <c r="U1400" s="20"/>
      <c r="V1400" s="20"/>
      <c r="W1400" s="20"/>
      <c r="X1400" s="20"/>
      <c r="Y1400" s="20"/>
      <c r="Z1400" s="20"/>
    </row>
    <row r="1401" hidden="1">
      <c r="A1401" s="149">
        <v>45495.0</v>
      </c>
      <c r="B1401" s="150" t="s">
        <v>2307</v>
      </c>
      <c r="C1401" s="150" t="s">
        <v>1638</v>
      </c>
      <c r="D1401" s="150" t="s">
        <v>2308</v>
      </c>
      <c r="E1401" s="150">
        <v>12.0</v>
      </c>
      <c r="F1401" s="88" t="s">
        <v>323</v>
      </c>
      <c r="G1401" s="150" t="s">
        <v>2309</v>
      </c>
      <c r="H1401" s="151">
        <f t="shared" si="4"/>
        <v>824.37</v>
      </c>
      <c r="J1401" s="20"/>
      <c r="K1401" s="19"/>
      <c r="R1401" s="20"/>
      <c r="S1401" s="20"/>
      <c r="T1401" s="20"/>
      <c r="U1401" s="20"/>
      <c r="V1401" s="20"/>
      <c r="W1401" s="20"/>
      <c r="X1401" s="20"/>
      <c r="Y1401" s="20"/>
      <c r="Z1401" s="20"/>
    </row>
    <row r="1402" hidden="1">
      <c r="A1402" s="149">
        <v>45495.0</v>
      </c>
      <c r="B1402" s="150" t="s">
        <v>2310</v>
      </c>
      <c r="C1402" s="150" t="s">
        <v>1575</v>
      </c>
      <c r="D1402" s="150" t="s">
        <v>2027</v>
      </c>
      <c r="E1402" s="150">
        <v>109.2</v>
      </c>
      <c r="F1402" s="88" t="s">
        <v>323</v>
      </c>
      <c r="G1402" s="150" t="s">
        <v>1645</v>
      </c>
      <c r="H1402" s="151">
        <f t="shared" si="4"/>
        <v>933.57</v>
      </c>
      <c r="I1402" s="177"/>
      <c r="J1402" s="20"/>
      <c r="K1402" s="20"/>
      <c r="L1402" s="20"/>
      <c r="M1402" s="20"/>
      <c r="N1402" s="20"/>
      <c r="O1402" s="20"/>
      <c r="P1402" s="20"/>
      <c r="Q1402" s="20"/>
      <c r="R1402" s="20"/>
      <c r="S1402" s="20"/>
      <c r="T1402" s="20"/>
      <c r="U1402" s="20"/>
      <c r="V1402" s="20"/>
      <c r="W1402" s="20"/>
      <c r="X1402" s="20"/>
      <c r="Y1402" s="20"/>
      <c r="Z1402" s="20"/>
    </row>
    <row r="1403" hidden="1">
      <c r="A1403" s="149">
        <v>45498.0</v>
      </c>
      <c r="B1403" s="150" t="s">
        <v>2311</v>
      </c>
      <c r="C1403" s="150" t="s">
        <v>2219</v>
      </c>
      <c r="D1403" s="150" t="s">
        <v>26</v>
      </c>
      <c r="E1403" s="162">
        <v>-447.23</v>
      </c>
      <c r="F1403" s="88" t="s">
        <v>323</v>
      </c>
      <c r="G1403" s="150" t="s">
        <v>7</v>
      </c>
      <c r="H1403" s="151">
        <f t="shared" si="4"/>
        <v>486.34</v>
      </c>
      <c r="I1403" s="177"/>
      <c r="J1403" s="20"/>
      <c r="K1403" s="20"/>
      <c r="L1403" s="20"/>
      <c r="M1403" s="20"/>
      <c r="N1403" s="20"/>
      <c r="O1403" s="20"/>
      <c r="P1403" s="20"/>
      <c r="Q1403" s="20"/>
      <c r="R1403" s="20"/>
      <c r="S1403" s="20"/>
      <c r="T1403" s="20"/>
      <c r="U1403" s="20"/>
      <c r="V1403" s="20"/>
      <c r="W1403" s="20"/>
      <c r="X1403" s="20"/>
      <c r="Y1403" s="20"/>
      <c r="Z1403" s="20"/>
    </row>
    <row r="1404" hidden="1">
      <c r="A1404" s="149">
        <v>45499.0</v>
      </c>
      <c r="B1404" s="150" t="s">
        <v>2099</v>
      </c>
      <c r="C1404" s="150" t="s">
        <v>1638</v>
      </c>
      <c r="D1404" s="150" t="s">
        <v>2100</v>
      </c>
      <c r="E1404" s="150">
        <v>10.0</v>
      </c>
      <c r="F1404" s="88" t="s">
        <v>323</v>
      </c>
      <c r="G1404" s="150" t="s">
        <v>1720</v>
      </c>
      <c r="H1404" s="151">
        <f t="shared" si="4"/>
        <v>496.34</v>
      </c>
      <c r="I1404" s="177"/>
      <c r="J1404" s="20"/>
      <c r="K1404" s="20"/>
      <c r="L1404" s="20"/>
      <c r="M1404" s="20"/>
      <c r="N1404" s="20"/>
      <c r="O1404" s="20"/>
      <c r="P1404" s="20"/>
      <c r="Q1404" s="20"/>
      <c r="R1404" s="20"/>
      <c r="S1404" s="20"/>
      <c r="T1404" s="20"/>
      <c r="U1404" s="20"/>
      <c r="V1404" s="20"/>
      <c r="W1404" s="20"/>
      <c r="X1404" s="20"/>
      <c r="Y1404" s="20"/>
      <c r="Z1404" s="20"/>
    </row>
    <row r="1405" hidden="1">
      <c r="A1405" s="149">
        <v>45499.0</v>
      </c>
      <c r="B1405" s="150" t="s">
        <v>2099</v>
      </c>
      <c r="C1405" s="150" t="s">
        <v>1638</v>
      </c>
      <c r="D1405" s="150" t="s">
        <v>2100</v>
      </c>
      <c r="E1405" s="150">
        <v>7.0</v>
      </c>
      <c r="F1405" s="88" t="s">
        <v>323</v>
      </c>
      <c r="G1405" s="150" t="s">
        <v>1720</v>
      </c>
      <c r="H1405" s="151">
        <f t="shared" si="4"/>
        <v>503.34</v>
      </c>
      <c r="I1405" s="177"/>
      <c r="J1405" s="20"/>
      <c r="K1405" s="20"/>
      <c r="L1405" s="20"/>
      <c r="M1405" s="20"/>
      <c r="N1405" s="20"/>
      <c r="O1405" s="20"/>
      <c r="P1405" s="20"/>
      <c r="Q1405" s="20"/>
      <c r="R1405" s="20"/>
      <c r="S1405" s="20"/>
      <c r="T1405" s="20"/>
      <c r="U1405" s="20"/>
      <c r="V1405" s="20"/>
      <c r="W1405" s="20"/>
      <c r="X1405" s="20"/>
      <c r="Y1405" s="20"/>
      <c r="Z1405" s="20"/>
    </row>
    <row r="1406" hidden="1">
      <c r="A1406" s="149">
        <v>45500.0</v>
      </c>
      <c r="B1406" s="150" t="s">
        <v>2040</v>
      </c>
      <c r="C1406" s="150" t="s">
        <v>40</v>
      </c>
      <c r="D1406" s="150" t="s">
        <v>41</v>
      </c>
      <c r="E1406" s="150">
        <v>-102.13</v>
      </c>
      <c r="F1406" s="88" t="s">
        <v>323</v>
      </c>
      <c r="G1406" s="150" t="s">
        <v>1645</v>
      </c>
      <c r="H1406" s="151">
        <f t="shared" si="4"/>
        <v>401.21</v>
      </c>
      <c r="I1406" s="177"/>
      <c r="J1406" s="20"/>
      <c r="K1406" s="20"/>
      <c r="R1406" s="20"/>
      <c r="S1406" s="20"/>
      <c r="T1406" s="20"/>
      <c r="U1406" s="20"/>
      <c r="V1406" s="20"/>
      <c r="W1406" s="20"/>
      <c r="X1406" s="20"/>
      <c r="Y1406" s="20"/>
      <c r="Z1406" s="20"/>
    </row>
    <row r="1407" hidden="1">
      <c r="A1407" s="149">
        <v>45500.0</v>
      </c>
      <c r="B1407" s="150" t="s">
        <v>2099</v>
      </c>
      <c r="C1407" s="150" t="s">
        <v>1638</v>
      </c>
      <c r="D1407" s="150" t="s">
        <v>2100</v>
      </c>
      <c r="E1407" s="150">
        <v>7.0</v>
      </c>
      <c r="F1407" s="88" t="s">
        <v>323</v>
      </c>
      <c r="G1407" s="150" t="s">
        <v>1720</v>
      </c>
      <c r="H1407" s="151">
        <f t="shared" si="4"/>
        <v>408.21</v>
      </c>
      <c r="I1407" s="177"/>
      <c r="J1407" s="20"/>
      <c r="K1407" s="20"/>
      <c r="L1407" s="20"/>
      <c r="M1407" s="20"/>
      <c r="N1407" s="20"/>
      <c r="O1407" s="20"/>
      <c r="P1407" s="20"/>
      <c r="Q1407" s="20"/>
      <c r="R1407" s="20"/>
      <c r="S1407" s="20"/>
      <c r="T1407" s="20"/>
      <c r="U1407" s="20"/>
      <c r="V1407" s="20"/>
      <c r="W1407" s="20"/>
      <c r="X1407" s="20"/>
      <c r="Y1407" s="20"/>
      <c r="Z1407" s="20"/>
    </row>
    <row r="1408" hidden="1">
      <c r="A1408" s="149">
        <v>45500.0</v>
      </c>
      <c r="B1408" s="150" t="s">
        <v>2099</v>
      </c>
      <c r="C1408" s="150" t="s">
        <v>1638</v>
      </c>
      <c r="D1408" s="150" t="s">
        <v>2100</v>
      </c>
      <c r="E1408" s="150">
        <v>7.0</v>
      </c>
      <c r="F1408" s="88" t="s">
        <v>323</v>
      </c>
      <c r="G1408" s="150" t="s">
        <v>1720</v>
      </c>
      <c r="H1408" s="151">
        <f t="shared" si="4"/>
        <v>415.21</v>
      </c>
      <c r="I1408" s="177"/>
      <c r="J1408" s="20"/>
      <c r="K1408" s="20"/>
      <c r="L1408" s="20"/>
      <c r="M1408" s="20"/>
      <c r="N1408" s="20"/>
      <c r="O1408" s="20"/>
      <c r="P1408" s="20"/>
      <c r="Q1408" s="20"/>
      <c r="R1408" s="20"/>
      <c r="S1408" s="20"/>
      <c r="T1408" s="20"/>
      <c r="U1408" s="20"/>
      <c r="V1408" s="20"/>
      <c r="W1408" s="20"/>
      <c r="X1408" s="20"/>
      <c r="Y1408" s="20"/>
      <c r="Z1408" s="20"/>
    </row>
    <row r="1409" hidden="1">
      <c r="A1409" s="149">
        <v>45535.0</v>
      </c>
      <c r="B1409" s="150" t="s">
        <v>1637</v>
      </c>
      <c r="C1409" s="150" t="s">
        <v>1625</v>
      </c>
      <c r="D1409" s="150" t="s">
        <v>1720</v>
      </c>
      <c r="E1409" s="150">
        <v>10.58</v>
      </c>
      <c r="F1409" s="88" t="s">
        <v>330</v>
      </c>
      <c r="G1409" s="150" t="s">
        <v>1720</v>
      </c>
      <c r="H1409" s="151">
        <f t="shared" si="4"/>
        <v>425.79</v>
      </c>
      <c r="I1409" s="177"/>
      <c r="J1409" s="20"/>
      <c r="K1409" s="20"/>
      <c r="L1409" s="20"/>
      <c r="M1409" s="20"/>
      <c r="N1409" s="20"/>
      <c r="O1409" s="20"/>
      <c r="P1409" s="20"/>
      <c r="Q1409" s="20"/>
      <c r="R1409" s="20"/>
      <c r="S1409" s="20"/>
      <c r="T1409" s="20"/>
      <c r="U1409" s="20"/>
      <c r="V1409" s="20"/>
      <c r="W1409" s="20"/>
      <c r="X1409" s="20"/>
      <c r="Y1409" s="20"/>
      <c r="Z1409" s="20"/>
    </row>
    <row r="1410" hidden="1">
      <c r="A1410" s="149">
        <v>45535.0</v>
      </c>
      <c r="B1410" s="150" t="s">
        <v>1819</v>
      </c>
      <c r="C1410" s="150" t="s">
        <v>1575</v>
      </c>
      <c r="D1410" s="150" t="s">
        <v>2027</v>
      </c>
      <c r="E1410" s="150">
        <v>3268.95</v>
      </c>
      <c r="F1410" s="88" t="s">
        <v>330</v>
      </c>
      <c r="G1410" s="150" t="s">
        <v>1645</v>
      </c>
      <c r="H1410" s="151">
        <f t="shared" si="4"/>
        <v>3694.74</v>
      </c>
      <c r="J1410" s="20"/>
      <c r="K1410" s="20"/>
      <c r="L1410" s="20"/>
      <c r="M1410" s="20"/>
      <c r="N1410" s="20"/>
      <c r="O1410" s="20"/>
      <c r="P1410" s="20"/>
      <c r="Q1410" s="20"/>
      <c r="R1410" s="20"/>
      <c r="S1410" s="20"/>
      <c r="T1410" s="20"/>
      <c r="U1410" s="20"/>
      <c r="V1410" s="20"/>
      <c r="W1410" s="20"/>
      <c r="X1410" s="20"/>
      <c r="Y1410" s="20"/>
      <c r="Z1410" s="20"/>
    </row>
    <row r="1411" hidden="1">
      <c r="A1411" s="149">
        <v>45506.0</v>
      </c>
      <c r="B1411" s="150" t="s">
        <v>15</v>
      </c>
      <c r="C1411" s="150" t="s">
        <v>16</v>
      </c>
      <c r="D1411" s="150" t="s">
        <v>443</v>
      </c>
      <c r="E1411" s="150">
        <v>-2287.98</v>
      </c>
      <c r="F1411" s="88" t="s">
        <v>330</v>
      </c>
      <c r="G1411" s="150" t="s">
        <v>1645</v>
      </c>
      <c r="H1411" s="151">
        <f t="shared" si="4"/>
        <v>1406.76</v>
      </c>
      <c r="I1411" s="177"/>
      <c r="J1411" s="20"/>
      <c r="K1411" s="20"/>
      <c r="L1411" s="20"/>
      <c r="M1411" s="20"/>
      <c r="N1411" s="20"/>
      <c r="O1411" s="20"/>
      <c r="P1411" s="20"/>
      <c r="Q1411" s="20"/>
      <c r="R1411" s="20"/>
      <c r="S1411" s="20"/>
      <c r="T1411" s="20"/>
      <c r="U1411" s="20"/>
      <c r="V1411" s="20"/>
      <c r="W1411" s="20"/>
      <c r="X1411" s="20"/>
      <c r="Y1411" s="20"/>
      <c r="Z1411" s="20"/>
    </row>
    <row r="1412" hidden="1">
      <c r="A1412" s="149">
        <v>45506.0</v>
      </c>
      <c r="B1412" s="150" t="s">
        <v>2152</v>
      </c>
      <c r="C1412" s="150" t="s">
        <v>1638</v>
      </c>
      <c r="D1412" s="150" t="s">
        <v>1720</v>
      </c>
      <c r="E1412" s="150">
        <v>5.0</v>
      </c>
      <c r="F1412" s="88" t="s">
        <v>330</v>
      </c>
      <c r="G1412" s="150" t="s">
        <v>1720</v>
      </c>
      <c r="H1412" s="151">
        <f t="shared" si="4"/>
        <v>1411.76</v>
      </c>
      <c r="J1412" s="20"/>
      <c r="K1412" s="20"/>
      <c r="L1412" s="20"/>
      <c r="M1412" s="20"/>
      <c r="N1412" s="20"/>
      <c r="O1412" s="20"/>
      <c r="P1412" s="20"/>
      <c r="Q1412" s="20"/>
      <c r="R1412" s="20"/>
      <c r="S1412" s="20"/>
      <c r="T1412" s="20"/>
      <c r="U1412" s="20"/>
      <c r="V1412" s="20"/>
      <c r="W1412" s="20"/>
      <c r="X1412" s="20"/>
      <c r="Y1412" s="20"/>
      <c r="Z1412" s="20"/>
    </row>
    <row r="1413" hidden="1">
      <c r="A1413" s="149">
        <v>45506.0</v>
      </c>
      <c r="B1413" s="150" t="s">
        <v>2312</v>
      </c>
      <c r="C1413" s="150" t="s">
        <v>40</v>
      </c>
      <c r="D1413" s="150" t="s">
        <v>41</v>
      </c>
      <c r="E1413" s="150">
        <v>-0.4</v>
      </c>
      <c r="F1413" s="88" t="s">
        <v>330</v>
      </c>
      <c r="G1413" s="150" t="s">
        <v>1645</v>
      </c>
      <c r="H1413" s="151">
        <f t="shared" si="4"/>
        <v>1411.36</v>
      </c>
      <c r="J1413" s="20"/>
      <c r="K1413" s="20"/>
      <c r="L1413" s="20"/>
      <c r="M1413" s="20"/>
      <c r="N1413" s="20"/>
      <c r="O1413" s="20"/>
      <c r="P1413" s="20"/>
      <c r="Q1413" s="20"/>
      <c r="R1413" s="20"/>
      <c r="S1413" s="20"/>
      <c r="T1413" s="20"/>
      <c r="U1413" s="20"/>
      <c r="V1413" s="20"/>
      <c r="W1413" s="20"/>
      <c r="X1413" s="20"/>
      <c r="Y1413" s="20"/>
      <c r="Z1413" s="20"/>
    </row>
    <row r="1414" hidden="1">
      <c r="A1414" s="149">
        <v>45506.0</v>
      </c>
      <c r="B1414" s="150" t="s">
        <v>2313</v>
      </c>
      <c r="C1414" s="150" t="s">
        <v>1638</v>
      </c>
      <c r="D1414" s="150" t="s">
        <v>2314</v>
      </c>
      <c r="E1414" s="150">
        <v>40.0</v>
      </c>
      <c r="F1414" s="88" t="s">
        <v>330</v>
      </c>
      <c r="G1414" s="150" t="s">
        <v>1720</v>
      </c>
      <c r="H1414" s="151">
        <f t="shared" si="4"/>
        <v>1451.36</v>
      </c>
      <c r="J1414" s="20"/>
      <c r="K1414" s="20"/>
      <c r="L1414" s="20"/>
      <c r="M1414" s="20"/>
      <c r="N1414" s="20"/>
      <c r="O1414" s="20"/>
      <c r="P1414" s="20"/>
      <c r="Q1414" s="20"/>
      <c r="R1414" s="20"/>
      <c r="S1414" s="20"/>
      <c r="T1414" s="20"/>
      <c r="U1414" s="20"/>
      <c r="V1414" s="20"/>
      <c r="W1414" s="20"/>
      <c r="X1414" s="20"/>
      <c r="Y1414" s="20"/>
      <c r="Z1414" s="20"/>
    </row>
    <row r="1415" hidden="1">
      <c r="A1415" s="149">
        <v>45511.0</v>
      </c>
      <c r="B1415" s="150" t="s">
        <v>15</v>
      </c>
      <c r="C1415" s="150" t="s">
        <v>73</v>
      </c>
      <c r="D1415" s="150" t="s">
        <v>26</v>
      </c>
      <c r="E1415" s="150">
        <v>1350.0</v>
      </c>
      <c r="F1415" s="88" t="s">
        <v>330</v>
      </c>
      <c r="G1415" s="150" t="s">
        <v>1720</v>
      </c>
      <c r="H1415" s="151">
        <f t="shared" si="4"/>
        <v>2801.36</v>
      </c>
      <c r="I1415" s="177"/>
      <c r="J1415" s="20"/>
      <c r="K1415" s="20"/>
      <c r="L1415" s="20"/>
      <c r="M1415" s="20"/>
      <c r="N1415" s="20"/>
      <c r="O1415" s="20"/>
      <c r="P1415" s="20"/>
      <c r="Q1415" s="20"/>
      <c r="R1415" s="20"/>
      <c r="S1415" s="20"/>
      <c r="T1415" s="20"/>
      <c r="U1415" s="20"/>
      <c r="V1415" s="20"/>
      <c r="W1415" s="20"/>
      <c r="X1415" s="20"/>
      <c r="Y1415" s="20"/>
      <c r="Z1415" s="20"/>
    </row>
    <row r="1416" hidden="1">
      <c r="A1416" s="149">
        <v>45511.0</v>
      </c>
      <c r="B1416" s="150" t="s">
        <v>15</v>
      </c>
      <c r="C1416" s="150" t="s">
        <v>51</v>
      </c>
      <c r="D1416" s="150" t="s">
        <v>819</v>
      </c>
      <c r="E1416" s="150">
        <v>-500.0</v>
      </c>
      <c r="F1416" s="88" t="s">
        <v>330</v>
      </c>
      <c r="G1416" s="150" t="s">
        <v>819</v>
      </c>
      <c r="H1416" s="151">
        <f t="shared" si="4"/>
        <v>2301.36</v>
      </c>
      <c r="I1416" s="177"/>
      <c r="J1416" s="20"/>
      <c r="K1416" s="20"/>
      <c r="L1416" s="20"/>
      <c r="M1416" s="20"/>
      <c r="N1416" s="20"/>
      <c r="O1416" s="20"/>
      <c r="P1416" s="20"/>
      <c r="Q1416" s="20"/>
      <c r="R1416" s="20"/>
      <c r="S1416" s="20"/>
      <c r="T1416" s="20"/>
      <c r="U1416" s="20"/>
      <c r="V1416" s="20"/>
      <c r="W1416" s="20"/>
      <c r="X1416" s="20"/>
      <c r="Y1416" s="20"/>
      <c r="Z1416" s="20"/>
    </row>
    <row r="1417" hidden="1">
      <c r="A1417" s="149">
        <v>45511.0</v>
      </c>
      <c r="B1417" s="150" t="s">
        <v>2271</v>
      </c>
      <c r="C1417" s="150" t="s">
        <v>1638</v>
      </c>
      <c r="D1417" s="150" t="s">
        <v>1720</v>
      </c>
      <c r="E1417" s="150">
        <v>5.0</v>
      </c>
      <c r="F1417" s="88" t="s">
        <v>330</v>
      </c>
      <c r="G1417" s="150" t="s">
        <v>1720</v>
      </c>
      <c r="H1417" s="151">
        <f t="shared" si="4"/>
        <v>2306.36</v>
      </c>
      <c r="I1417" s="177"/>
      <c r="J1417" s="20"/>
      <c r="K1417" s="20"/>
      <c r="L1417" s="20"/>
      <c r="M1417" s="20"/>
      <c r="N1417" s="20"/>
      <c r="O1417" s="20"/>
      <c r="P1417" s="20"/>
      <c r="Q1417" s="20"/>
      <c r="R1417" s="20"/>
      <c r="S1417" s="20"/>
      <c r="T1417" s="20"/>
      <c r="U1417" s="20"/>
      <c r="V1417" s="20"/>
      <c r="W1417" s="20"/>
      <c r="X1417" s="20"/>
      <c r="Y1417" s="20"/>
      <c r="Z1417" s="20"/>
    </row>
    <row r="1418" hidden="1">
      <c r="A1418" s="149">
        <v>45511.0</v>
      </c>
      <c r="B1418" s="150" t="s">
        <v>1791</v>
      </c>
      <c r="C1418" s="150" t="s">
        <v>40</v>
      </c>
      <c r="D1418" s="150" t="s">
        <v>41</v>
      </c>
      <c r="E1418" s="150">
        <v>-177.02</v>
      </c>
      <c r="F1418" s="88" t="s">
        <v>330</v>
      </c>
      <c r="G1418" s="150" t="s">
        <v>1720</v>
      </c>
      <c r="H1418" s="151">
        <f t="shared" si="4"/>
        <v>2129.34</v>
      </c>
      <c r="I1418" s="177"/>
      <c r="J1418" s="20"/>
      <c r="K1418" s="20"/>
      <c r="R1418" s="20"/>
      <c r="S1418" s="20"/>
      <c r="T1418" s="20"/>
      <c r="U1418" s="20"/>
      <c r="V1418" s="20"/>
      <c r="W1418" s="20"/>
      <c r="X1418" s="20"/>
      <c r="Y1418" s="20"/>
      <c r="Z1418" s="20"/>
    </row>
    <row r="1419" hidden="1">
      <c r="A1419" s="149">
        <v>45511.0</v>
      </c>
      <c r="B1419" s="150" t="s">
        <v>2315</v>
      </c>
      <c r="C1419" s="150" t="s">
        <v>73</v>
      </c>
      <c r="D1419" s="150" t="s">
        <v>243</v>
      </c>
      <c r="E1419" s="150">
        <v>17.95</v>
      </c>
      <c r="F1419" s="88" t="s">
        <v>330</v>
      </c>
      <c r="G1419" s="150" t="s">
        <v>1720</v>
      </c>
      <c r="H1419" s="151">
        <f t="shared" si="4"/>
        <v>2147.29</v>
      </c>
      <c r="I1419" s="177"/>
      <c r="J1419" s="19"/>
      <c r="K1419" s="20"/>
      <c r="L1419" s="20"/>
      <c r="M1419" s="20"/>
      <c r="N1419" s="20"/>
      <c r="O1419" s="20"/>
      <c r="P1419" s="20"/>
      <c r="Q1419" s="20"/>
      <c r="R1419" s="20"/>
      <c r="S1419" s="20"/>
      <c r="T1419" s="20"/>
      <c r="U1419" s="20"/>
      <c r="V1419" s="20"/>
      <c r="W1419" s="20"/>
      <c r="X1419" s="20"/>
      <c r="Y1419" s="20"/>
      <c r="Z1419" s="20"/>
    </row>
    <row r="1420" hidden="1">
      <c r="A1420" s="149">
        <v>45511.0</v>
      </c>
      <c r="B1420" s="150" t="s">
        <v>2316</v>
      </c>
      <c r="C1420" s="150" t="s">
        <v>73</v>
      </c>
      <c r="D1420" s="150" t="s">
        <v>243</v>
      </c>
      <c r="E1420" s="150">
        <v>28.45</v>
      </c>
      <c r="F1420" s="88" t="s">
        <v>330</v>
      </c>
      <c r="G1420" s="150" t="s">
        <v>1720</v>
      </c>
      <c r="H1420" s="151">
        <f t="shared" si="4"/>
        <v>2175.74</v>
      </c>
      <c r="I1420" s="177"/>
      <c r="J1420" s="19"/>
      <c r="K1420" s="20"/>
      <c r="L1420" s="20"/>
      <c r="M1420" s="20"/>
      <c r="N1420" s="20"/>
      <c r="O1420" s="20"/>
      <c r="P1420" s="20"/>
      <c r="Q1420" s="20"/>
      <c r="R1420" s="20"/>
      <c r="S1420" s="20"/>
      <c r="T1420" s="20"/>
      <c r="U1420" s="20"/>
      <c r="V1420" s="20"/>
      <c r="W1420" s="20"/>
      <c r="X1420" s="20"/>
      <c r="Y1420" s="20"/>
      <c r="Z1420" s="20"/>
    </row>
    <row r="1421" hidden="1">
      <c r="A1421" s="149">
        <v>45511.0</v>
      </c>
      <c r="B1421" s="150" t="s">
        <v>587</v>
      </c>
      <c r="C1421" s="150" t="s">
        <v>73</v>
      </c>
      <c r="D1421" s="150" t="s">
        <v>243</v>
      </c>
      <c r="E1421" s="150">
        <v>81.77</v>
      </c>
      <c r="F1421" s="88" t="s">
        <v>330</v>
      </c>
      <c r="G1421" s="150" t="s">
        <v>1720</v>
      </c>
      <c r="H1421" s="151">
        <f t="shared" si="4"/>
        <v>2257.51</v>
      </c>
      <c r="I1421" s="177"/>
      <c r="J1421" s="19"/>
      <c r="K1421" s="20"/>
      <c r="L1421" s="20"/>
      <c r="M1421" s="20"/>
      <c r="N1421" s="20"/>
      <c r="O1421" s="20"/>
      <c r="P1421" s="20"/>
      <c r="Q1421" s="20"/>
      <c r="R1421" s="20"/>
      <c r="S1421" s="20"/>
      <c r="T1421" s="20"/>
      <c r="U1421" s="20"/>
      <c r="V1421" s="20"/>
      <c r="W1421" s="20"/>
      <c r="X1421" s="20"/>
      <c r="Y1421" s="20"/>
      <c r="Z1421" s="20"/>
    </row>
    <row r="1422" hidden="1">
      <c r="A1422" s="149">
        <v>45511.0</v>
      </c>
      <c r="B1422" s="150" t="s">
        <v>2317</v>
      </c>
      <c r="C1422" s="150" t="s">
        <v>73</v>
      </c>
      <c r="D1422" s="150" t="s">
        <v>243</v>
      </c>
      <c r="E1422" s="150">
        <v>-22.0</v>
      </c>
      <c r="F1422" s="88" t="s">
        <v>330</v>
      </c>
      <c r="G1422" s="150" t="s">
        <v>1720</v>
      </c>
      <c r="H1422" s="151">
        <f t="shared" si="4"/>
        <v>2235.51</v>
      </c>
      <c r="I1422" s="177"/>
      <c r="J1422" s="19"/>
      <c r="K1422" s="20"/>
      <c r="L1422" s="20"/>
      <c r="M1422" s="20"/>
      <c r="N1422" s="20"/>
      <c r="O1422" s="20"/>
      <c r="P1422" s="20"/>
      <c r="Q1422" s="20"/>
      <c r="R1422" s="20"/>
      <c r="S1422" s="20"/>
      <c r="T1422" s="20"/>
      <c r="U1422" s="20"/>
      <c r="V1422" s="20"/>
      <c r="W1422" s="20"/>
      <c r="X1422" s="20"/>
      <c r="Y1422" s="20"/>
      <c r="Z1422" s="20"/>
    </row>
    <row r="1423" hidden="1">
      <c r="A1423" s="149">
        <v>45511.0</v>
      </c>
      <c r="B1423" s="150" t="s">
        <v>2318</v>
      </c>
      <c r="C1423" s="150" t="s">
        <v>73</v>
      </c>
      <c r="D1423" s="150" t="s">
        <v>243</v>
      </c>
      <c r="E1423" s="150">
        <v>45.0</v>
      </c>
      <c r="F1423" s="88" t="s">
        <v>330</v>
      </c>
      <c r="G1423" s="150" t="s">
        <v>1720</v>
      </c>
      <c r="H1423" s="151">
        <f t="shared" si="4"/>
        <v>2280.51</v>
      </c>
      <c r="I1423" s="177"/>
      <c r="J1423" s="19"/>
      <c r="K1423" s="20"/>
      <c r="L1423" s="20"/>
      <c r="M1423" s="20"/>
      <c r="N1423" s="20"/>
      <c r="O1423" s="20"/>
      <c r="P1423" s="20"/>
      <c r="Q1423" s="20"/>
      <c r="R1423" s="20"/>
      <c r="S1423" s="20"/>
      <c r="T1423" s="20"/>
      <c r="U1423" s="20"/>
      <c r="V1423" s="20"/>
      <c r="W1423" s="20"/>
      <c r="X1423" s="20"/>
      <c r="Y1423" s="20"/>
      <c r="Z1423" s="20"/>
    </row>
    <row r="1424" hidden="1">
      <c r="A1424" s="149">
        <v>45511.0</v>
      </c>
      <c r="B1424" s="150" t="s">
        <v>2319</v>
      </c>
      <c r="C1424" s="150" t="s">
        <v>73</v>
      </c>
      <c r="D1424" s="150" t="s">
        <v>243</v>
      </c>
      <c r="E1424" s="150">
        <v>15.0</v>
      </c>
      <c r="F1424" s="88" t="s">
        <v>330</v>
      </c>
      <c r="G1424" s="150" t="s">
        <v>1720</v>
      </c>
      <c r="H1424" s="151">
        <f t="shared" si="4"/>
        <v>2295.51</v>
      </c>
      <c r="I1424" s="177"/>
      <c r="J1424" s="19"/>
      <c r="K1424" s="20"/>
      <c r="L1424" s="20"/>
      <c r="M1424" s="20"/>
      <c r="N1424" s="20"/>
      <c r="O1424" s="20"/>
      <c r="P1424" s="20"/>
      <c r="Q1424" s="20"/>
      <c r="R1424" s="20"/>
      <c r="S1424" s="20"/>
      <c r="T1424" s="20"/>
      <c r="U1424" s="20"/>
      <c r="V1424" s="20"/>
      <c r="W1424" s="20"/>
      <c r="X1424" s="20"/>
      <c r="Y1424" s="20"/>
      <c r="Z1424" s="20"/>
    </row>
    <row r="1425" hidden="1">
      <c r="A1425" s="149">
        <v>45511.0</v>
      </c>
      <c r="B1425" s="150" t="s">
        <v>601</v>
      </c>
      <c r="C1425" s="150" t="s">
        <v>73</v>
      </c>
      <c r="D1425" s="150" t="s">
        <v>243</v>
      </c>
      <c r="E1425" s="150">
        <v>96.64</v>
      </c>
      <c r="F1425" s="88" t="s">
        <v>330</v>
      </c>
      <c r="G1425" s="150" t="s">
        <v>1720</v>
      </c>
      <c r="H1425" s="151">
        <f t="shared" si="4"/>
        <v>2392.15</v>
      </c>
      <c r="I1425" s="177"/>
      <c r="J1425" s="19"/>
      <c r="K1425" s="20"/>
      <c r="L1425" s="20"/>
      <c r="M1425" s="20"/>
      <c r="N1425" s="20"/>
      <c r="O1425" s="20"/>
      <c r="P1425" s="20"/>
      <c r="Q1425" s="20"/>
      <c r="R1425" s="20"/>
      <c r="S1425" s="20"/>
      <c r="T1425" s="20"/>
      <c r="U1425" s="20"/>
      <c r="V1425" s="20"/>
      <c r="W1425" s="20"/>
      <c r="X1425" s="20"/>
      <c r="Y1425" s="20"/>
      <c r="Z1425" s="20"/>
    </row>
    <row r="1426" hidden="1">
      <c r="A1426" s="149">
        <v>45511.0</v>
      </c>
      <c r="B1426" s="150" t="s">
        <v>2320</v>
      </c>
      <c r="C1426" s="150" t="s">
        <v>73</v>
      </c>
      <c r="D1426" s="150" t="s">
        <v>243</v>
      </c>
      <c r="E1426" s="150">
        <v>72.75</v>
      </c>
      <c r="F1426" s="88" t="s">
        <v>330</v>
      </c>
      <c r="G1426" s="150" t="s">
        <v>1720</v>
      </c>
      <c r="H1426" s="151">
        <f t="shared" si="4"/>
        <v>2464.9</v>
      </c>
      <c r="I1426" s="177"/>
      <c r="J1426" s="19"/>
      <c r="K1426" s="20"/>
      <c r="L1426" s="20"/>
      <c r="M1426" s="20"/>
      <c r="N1426" s="20"/>
      <c r="O1426" s="20"/>
      <c r="P1426" s="20"/>
      <c r="Q1426" s="20"/>
      <c r="R1426" s="20"/>
      <c r="S1426" s="20"/>
      <c r="T1426" s="20"/>
      <c r="U1426" s="20"/>
      <c r="V1426" s="20"/>
      <c r="W1426" s="20"/>
      <c r="X1426" s="20"/>
      <c r="Y1426" s="20"/>
      <c r="Z1426" s="20"/>
    </row>
    <row r="1427" hidden="1">
      <c r="A1427" s="149">
        <v>45511.0</v>
      </c>
      <c r="B1427" s="150" t="s">
        <v>587</v>
      </c>
      <c r="C1427" s="150" t="s">
        <v>73</v>
      </c>
      <c r="D1427" s="150" t="s">
        <v>581</v>
      </c>
      <c r="E1427" s="150">
        <v>70.78</v>
      </c>
      <c r="F1427" s="88" t="s">
        <v>330</v>
      </c>
      <c r="G1427" s="150" t="s">
        <v>1720</v>
      </c>
      <c r="H1427" s="151">
        <f t="shared" si="4"/>
        <v>2535.68</v>
      </c>
      <c r="I1427" s="177"/>
      <c r="J1427" s="19"/>
      <c r="K1427" s="20"/>
      <c r="L1427" s="20"/>
      <c r="M1427" s="20"/>
      <c r="N1427" s="20"/>
      <c r="O1427" s="20"/>
      <c r="P1427" s="20"/>
      <c r="Q1427" s="20"/>
      <c r="R1427" s="20"/>
      <c r="S1427" s="20"/>
      <c r="T1427" s="20"/>
      <c r="U1427" s="20"/>
      <c r="V1427" s="20"/>
      <c r="W1427" s="20"/>
      <c r="X1427" s="20"/>
      <c r="Y1427" s="20"/>
      <c r="Z1427" s="20"/>
    </row>
    <row r="1428" hidden="1">
      <c r="A1428" s="149">
        <v>45511.0</v>
      </c>
      <c r="B1428" s="150" t="s">
        <v>241</v>
      </c>
      <c r="C1428" s="150" t="s">
        <v>9</v>
      </c>
      <c r="D1428" s="150" t="s">
        <v>10</v>
      </c>
      <c r="E1428" s="150">
        <v>-3.2</v>
      </c>
      <c r="F1428" s="88" t="s">
        <v>330</v>
      </c>
      <c r="G1428" s="150" t="s">
        <v>1720</v>
      </c>
      <c r="H1428" s="151">
        <f t="shared" si="4"/>
        <v>2532.48</v>
      </c>
      <c r="I1428" s="177"/>
      <c r="J1428" s="20"/>
      <c r="K1428" s="20"/>
      <c r="R1428" s="20"/>
      <c r="S1428" s="20"/>
      <c r="T1428" s="20"/>
      <c r="U1428" s="20"/>
      <c r="V1428" s="20"/>
      <c r="W1428" s="20"/>
      <c r="X1428" s="20"/>
      <c r="Y1428" s="20"/>
      <c r="Z1428" s="20"/>
    </row>
    <row r="1429" hidden="1">
      <c r="A1429" s="149">
        <v>45512.0</v>
      </c>
      <c r="B1429" s="150" t="s">
        <v>2321</v>
      </c>
      <c r="C1429" s="150" t="s">
        <v>78</v>
      </c>
      <c r="D1429" s="150" t="s">
        <v>28</v>
      </c>
      <c r="E1429" s="162">
        <v>-29.9</v>
      </c>
      <c r="F1429" s="88" t="s">
        <v>330</v>
      </c>
      <c r="G1429" s="150" t="s">
        <v>1720</v>
      </c>
      <c r="H1429" s="151">
        <f t="shared" si="4"/>
        <v>2502.58</v>
      </c>
      <c r="I1429" s="177"/>
      <c r="J1429" s="20"/>
      <c r="K1429" s="20"/>
      <c r="L1429" s="20"/>
      <c r="M1429" s="20"/>
      <c r="N1429" s="20"/>
      <c r="O1429" s="20"/>
      <c r="P1429" s="20"/>
      <c r="Q1429" s="20"/>
      <c r="R1429" s="20"/>
      <c r="S1429" s="20"/>
      <c r="T1429" s="20"/>
      <c r="U1429" s="20"/>
      <c r="V1429" s="20"/>
      <c r="W1429" s="20"/>
      <c r="X1429" s="20"/>
      <c r="Y1429" s="20"/>
      <c r="Z1429" s="20"/>
    </row>
    <row r="1430" hidden="1">
      <c r="A1430" s="149">
        <v>45512.0</v>
      </c>
      <c r="B1430" s="150" t="s">
        <v>15</v>
      </c>
      <c r="C1430" s="150" t="s">
        <v>16</v>
      </c>
      <c r="D1430" s="150" t="s">
        <v>1667</v>
      </c>
      <c r="E1430" s="150">
        <v>-818.2499999999999</v>
      </c>
      <c r="F1430" s="88" t="s">
        <v>330</v>
      </c>
      <c r="G1430" s="150" t="s">
        <v>1645</v>
      </c>
      <c r="H1430" s="151">
        <f t="shared" si="4"/>
        <v>1684.33</v>
      </c>
      <c r="I1430" s="177"/>
      <c r="J1430" s="20"/>
      <c r="K1430" s="20"/>
      <c r="L1430" s="20"/>
      <c r="M1430" s="20"/>
      <c r="N1430" s="20"/>
      <c r="O1430" s="20"/>
      <c r="P1430" s="20"/>
      <c r="Q1430" s="20"/>
      <c r="R1430" s="20"/>
      <c r="S1430" s="20"/>
      <c r="T1430" s="20"/>
      <c r="U1430" s="20"/>
      <c r="V1430" s="20"/>
      <c r="W1430" s="20"/>
      <c r="X1430" s="20"/>
      <c r="Y1430" s="20"/>
      <c r="Z1430" s="20"/>
    </row>
    <row r="1431" hidden="1">
      <c r="A1431" s="149">
        <v>45512.0</v>
      </c>
      <c r="B1431" s="150" t="s">
        <v>2195</v>
      </c>
      <c r="C1431" s="150" t="s">
        <v>1638</v>
      </c>
      <c r="D1431" s="150" t="s">
        <v>1720</v>
      </c>
      <c r="E1431" s="150">
        <v>2.0</v>
      </c>
      <c r="F1431" s="88" t="s">
        <v>330</v>
      </c>
      <c r="G1431" s="150" t="s">
        <v>1720</v>
      </c>
      <c r="H1431" s="151">
        <f t="shared" si="4"/>
        <v>1686.33</v>
      </c>
      <c r="I1431" s="178"/>
      <c r="J1431" s="20"/>
      <c r="K1431" s="20"/>
      <c r="L1431" s="20"/>
      <c r="M1431" s="20"/>
      <c r="N1431" s="20"/>
      <c r="O1431" s="20"/>
      <c r="P1431" s="20"/>
      <c r="Q1431" s="20"/>
      <c r="R1431" s="20"/>
      <c r="S1431" s="20"/>
      <c r="T1431" s="20"/>
      <c r="U1431" s="20"/>
      <c r="V1431" s="20"/>
      <c r="W1431" s="20"/>
      <c r="X1431" s="20"/>
      <c r="Y1431" s="20"/>
      <c r="Z1431" s="20"/>
    </row>
    <row r="1432" hidden="1">
      <c r="A1432" s="149">
        <v>45512.0</v>
      </c>
      <c r="B1432" s="150" t="s">
        <v>2322</v>
      </c>
      <c r="C1432" s="150" t="s">
        <v>73</v>
      </c>
      <c r="D1432" s="150" t="s">
        <v>778</v>
      </c>
      <c r="E1432" s="150">
        <v>50.0</v>
      </c>
      <c r="F1432" s="88" t="s">
        <v>330</v>
      </c>
      <c r="G1432" s="150" t="s">
        <v>1720</v>
      </c>
      <c r="H1432" s="151">
        <f t="shared" si="4"/>
        <v>1736.33</v>
      </c>
      <c r="J1432" s="20"/>
      <c r="K1432" s="20"/>
      <c r="L1432" s="20"/>
      <c r="M1432" s="20"/>
      <c r="N1432" s="20"/>
      <c r="O1432" s="20"/>
      <c r="P1432" s="20"/>
      <c r="Q1432" s="20"/>
      <c r="R1432" s="20"/>
      <c r="S1432" s="20"/>
      <c r="T1432" s="20"/>
      <c r="U1432" s="20"/>
      <c r="V1432" s="20"/>
      <c r="W1432" s="20"/>
      <c r="X1432" s="20"/>
      <c r="Y1432" s="20"/>
      <c r="Z1432" s="20"/>
    </row>
    <row r="1433" hidden="1">
      <c r="A1433" s="149">
        <v>45512.0</v>
      </c>
      <c r="B1433" s="150" t="s">
        <v>15</v>
      </c>
      <c r="C1433" s="150" t="s">
        <v>73</v>
      </c>
      <c r="D1433" s="150" t="s">
        <v>26</v>
      </c>
      <c r="E1433" s="150">
        <v>850.0</v>
      </c>
      <c r="F1433" s="88" t="s">
        <v>330</v>
      </c>
      <c r="G1433" s="150" t="s">
        <v>1720</v>
      </c>
      <c r="H1433" s="151">
        <f t="shared" si="4"/>
        <v>2586.33</v>
      </c>
      <c r="J1433" s="20"/>
      <c r="K1433" s="20"/>
      <c r="L1433" s="20"/>
      <c r="M1433" s="20"/>
      <c r="N1433" s="20"/>
      <c r="O1433" s="20"/>
      <c r="P1433" s="20"/>
      <c r="Q1433" s="20"/>
      <c r="R1433" s="20"/>
      <c r="S1433" s="20"/>
      <c r="T1433" s="20"/>
      <c r="U1433" s="20"/>
      <c r="V1433" s="20"/>
      <c r="W1433" s="20"/>
      <c r="X1433" s="20"/>
      <c r="Y1433" s="20"/>
      <c r="Z1433" s="20"/>
    </row>
    <row r="1434" hidden="1">
      <c r="A1434" s="149">
        <v>45512.0</v>
      </c>
      <c r="B1434" s="150" t="s">
        <v>15</v>
      </c>
      <c r="C1434" s="150" t="s">
        <v>51</v>
      </c>
      <c r="D1434" s="150" t="s">
        <v>819</v>
      </c>
      <c r="E1434" s="150">
        <v>-47.07</v>
      </c>
      <c r="F1434" s="88" t="s">
        <v>330</v>
      </c>
      <c r="G1434" s="150" t="s">
        <v>819</v>
      </c>
      <c r="H1434" s="151">
        <f t="shared" si="4"/>
        <v>2539.26</v>
      </c>
      <c r="J1434" s="20"/>
      <c r="K1434" s="20"/>
      <c r="L1434" s="20"/>
      <c r="M1434" s="20"/>
      <c r="N1434" s="20"/>
      <c r="O1434" s="20"/>
      <c r="P1434" s="20"/>
      <c r="Q1434" s="20"/>
      <c r="R1434" s="20"/>
      <c r="S1434" s="20"/>
      <c r="T1434" s="20"/>
      <c r="U1434" s="20"/>
      <c r="V1434" s="20"/>
      <c r="W1434" s="20"/>
      <c r="X1434" s="20"/>
      <c r="Y1434" s="20"/>
      <c r="Z1434" s="20"/>
    </row>
    <row r="1435" hidden="1">
      <c r="A1435" s="149">
        <v>45513.0</v>
      </c>
      <c r="B1435" s="150" t="s">
        <v>15</v>
      </c>
      <c r="C1435" s="150" t="s">
        <v>51</v>
      </c>
      <c r="D1435" s="150" t="s">
        <v>819</v>
      </c>
      <c r="E1435" s="150">
        <v>-450.0</v>
      </c>
      <c r="F1435" s="88" t="s">
        <v>330</v>
      </c>
      <c r="G1435" s="150" t="s">
        <v>819</v>
      </c>
      <c r="H1435" s="151">
        <f t="shared" si="4"/>
        <v>2089.26</v>
      </c>
      <c r="I1435" s="177"/>
      <c r="J1435" s="20"/>
      <c r="K1435" s="20"/>
      <c r="L1435" s="20"/>
      <c r="M1435" s="20"/>
      <c r="N1435" s="20"/>
      <c r="O1435" s="20"/>
      <c r="P1435" s="20"/>
      <c r="Q1435" s="20"/>
      <c r="R1435" s="20"/>
      <c r="S1435" s="20"/>
      <c r="T1435" s="20"/>
      <c r="U1435" s="20"/>
      <c r="V1435" s="20"/>
      <c r="W1435" s="20"/>
      <c r="X1435" s="20"/>
      <c r="Y1435" s="20"/>
      <c r="Z1435" s="20"/>
    </row>
    <row r="1436" hidden="1">
      <c r="A1436" s="149">
        <v>45513.0</v>
      </c>
      <c r="B1436" s="150" t="s">
        <v>15</v>
      </c>
      <c r="C1436" s="150" t="s">
        <v>16</v>
      </c>
      <c r="D1436" s="150" t="s">
        <v>7</v>
      </c>
      <c r="E1436" s="150">
        <v>-292.17</v>
      </c>
      <c r="F1436" s="88" t="s">
        <v>330</v>
      </c>
      <c r="G1436" s="150" t="s">
        <v>7</v>
      </c>
      <c r="H1436" s="151">
        <f t="shared" si="4"/>
        <v>1797.09</v>
      </c>
      <c r="J1436" s="19"/>
      <c r="K1436" s="20"/>
      <c r="L1436" s="20"/>
      <c r="M1436" s="20"/>
      <c r="N1436" s="20"/>
      <c r="O1436" s="20"/>
      <c r="P1436" s="20"/>
      <c r="Q1436" s="20"/>
      <c r="R1436" s="20"/>
      <c r="S1436" s="20"/>
      <c r="T1436" s="20"/>
      <c r="U1436" s="20"/>
      <c r="V1436" s="20"/>
      <c r="W1436" s="20"/>
      <c r="X1436" s="20"/>
      <c r="Y1436" s="20"/>
      <c r="Z1436" s="20"/>
    </row>
    <row r="1437" hidden="1">
      <c r="A1437" s="149">
        <v>45514.0</v>
      </c>
      <c r="B1437" s="150" t="s">
        <v>15</v>
      </c>
      <c r="C1437" s="150" t="s">
        <v>51</v>
      </c>
      <c r="D1437" s="150" t="s">
        <v>819</v>
      </c>
      <c r="E1437" s="150">
        <v>-200.0</v>
      </c>
      <c r="F1437" s="88" t="s">
        <v>330</v>
      </c>
      <c r="G1437" s="150" t="s">
        <v>819</v>
      </c>
      <c r="H1437" s="151">
        <f t="shared" si="4"/>
        <v>1597.09</v>
      </c>
      <c r="J1437" s="19"/>
      <c r="K1437" s="20"/>
      <c r="L1437" s="20"/>
      <c r="M1437" s="20"/>
      <c r="N1437" s="20"/>
      <c r="O1437" s="20"/>
      <c r="P1437" s="20"/>
      <c r="Q1437" s="20"/>
      <c r="R1437" s="20"/>
      <c r="S1437" s="20"/>
      <c r="T1437" s="20"/>
      <c r="U1437" s="20"/>
      <c r="V1437" s="20"/>
      <c r="W1437" s="20"/>
      <c r="X1437" s="20"/>
      <c r="Y1437" s="20"/>
      <c r="Z1437" s="20"/>
    </row>
    <row r="1438" hidden="1">
      <c r="A1438" s="149">
        <v>45515.0</v>
      </c>
      <c r="B1438" s="150" t="s">
        <v>2060</v>
      </c>
      <c r="C1438" s="150" t="s">
        <v>1625</v>
      </c>
      <c r="D1438" s="150" t="s">
        <v>819</v>
      </c>
      <c r="E1438" s="150">
        <v>5.66</v>
      </c>
      <c r="F1438" s="88" t="s">
        <v>330</v>
      </c>
      <c r="G1438" s="150" t="s">
        <v>819</v>
      </c>
      <c r="H1438" s="151">
        <f t="shared" si="4"/>
        <v>1602.75</v>
      </c>
      <c r="I1438" s="178"/>
      <c r="J1438" s="19"/>
      <c r="K1438" s="20"/>
      <c r="L1438" s="20"/>
      <c r="M1438" s="20"/>
      <c r="N1438" s="20"/>
      <c r="O1438" s="20"/>
      <c r="P1438" s="20"/>
      <c r="Q1438" s="20"/>
      <c r="R1438" s="20"/>
      <c r="S1438" s="20"/>
      <c r="T1438" s="20"/>
      <c r="U1438" s="20"/>
      <c r="V1438" s="20"/>
      <c r="W1438" s="20"/>
      <c r="X1438" s="20"/>
      <c r="Y1438" s="20"/>
      <c r="Z1438" s="20"/>
    </row>
    <row r="1439" hidden="1">
      <c r="A1439" s="149">
        <v>45516.0</v>
      </c>
      <c r="B1439" s="150" t="s">
        <v>15</v>
      </c>
      <c r="C1439" s="150" t="s">
        <v>51</v>
      </c>
      <c r="D1439" s="150" t="s">
        <v>819</v>
      </c>
      <c r="E1439" s="150">
        <v>-200.0</v>
      </c>
      <c r="F1439" s="88" t="s">
        <v>330</v>
      </c>
      <c r="G1439" s="150" t="s">
        <v>819</v>
      </c>
      <c r="H1439" s="151">
        <f t="shared" si="4"/>
        <v>1402.75</v>
      </c>
      <c r="I1439" s="177"/>
      <c r="J1439" s="19"/>
      <c r="K1439" s="20"/>
      <c r="L1439" s="20"/>
      <c r="M1439" s="20"/>
      <c r="N1439" s="20"/>
      <c r="O1439" s="20"/>
      <c r="P1439" s="20"/>
      <c r="Q1439" s="20"/>
      <c r="R1439" s="20"/>
      <c r="S1439" s="20"/>
      <c r="T1439" s="20"/>
      <c r="U1439" s="20"/>
      <c r="V1439" s="20"/>
      <c r="W1439" s="20"/>
      <c r="X1439" s="20"/>
      <c r="Y1439" s="20"/>
      <c r="Z1439" s="20"/>
    </row>
    <row r="1440" hidden="1">
      <c r="A1440" s="149">
        <v>45517.0</v>
      </c>
      <c r="B1440" s="150" t="s">
        <v>15</v>
      </c>
      <c r="C1440" s="150" t="s">
        <v>16</v>
      </c>
      <c r="D1440" s="150" t="s">
        <v>819</v>
      </c>
      <c r="E1440" s="150">
        <v>-1000.0000000000002</v>
      </c>
      <c r="F1440" s="88" t="s">
        <v>330</v>
      </c>
      <c r="G1440" s="150" t="s">
        <v>819</v>
      </c>
      <c r="H1440" s="151">
        <f t="shared" si="4"/>
        <v>402.75</v>
      </c>
      <c r="I1440" s="177"/>
      <c r="J1440" s="20"/>
      <c r="K1440" s="20"/>
      <c r="L1440" s="20"/>
      <c r="M1440" s="20"/>
      <c r="N1440" s="20"/>
      <c r="O1440" s="20"/>
      <c r="P1440" s="20"/>
      <c r="Q1440" s="20"/>
      <c r="R1440" s="20"/>
      <c r="S1440" s="20"/>
      <c r="T1440" s="20"/>
      <c r="U1440" s="20"/>
      <c r="V1440" s="20"/>
      <c r="W1440" s="20"/>
      <c r="X1440" s="20"/>
      <c r="Y1440" s="20"/>
      <c r="Z1440" s="20"/>
    </row>
    <row r="1441" hidden="1">
      <c r="A1441" s="149">
        <v>45517.0</v>
      </c>
      <c r="B1441" s="150" t="s">
        <v>2312</v>
      </c>
      <c r="C1441" s="150" t="s">
        <v>40</v>
      </c>
      <c r="D1441" s="150" t="s">
        <v>41</v>
      </c>
      <c r="E1441" s="150">
        <v>-0.35</v>
      </c>
      <c r="F1441" s="88" t="s">
        <v>330</v>
      </c>
      <c r="G1441" s="150" t="s">
        <v>819</v>
      </c>
      <c r="H1441" s="151">
        <f t="shared" si="4"/>
        <v>402.4</v>
      </c>
      <c r="I1441" s="177"/>
      <c r="J1441" s="20"/>
      <c r="K1441" s="20"/>
      <c r="L1441" s="20"/>
      <c r="M1441" s="20"/>
      <c r="N1441" s="20"/>
      <c r="O1441" s="20"/>
      <c r="P1441" s="20"/>
      <c r="Q1441" s="20"/>
      <c r="R1441" s="20"/>
      <c r="S1441" s="20"/>
      <c r="T1441" s="20"/>
      <c r="U1441" s="20"/>
      <c r="V1441" s="20"/>
      <c r="W1441" s="20"/>
      <c r="X1441" s="20"/>
      <c r="Y1441" s="20"/>
      <c r="Z1441" s="20"/>
    </row>
    <row r="1442" hidden="1">
      <c r="A1442" s="149">
        <v>45523.0</v>
      </c>
      <c r="B1442" s="150" t="s">
        <v>2323</v>
      </c>
      <c r="C1442" s="150" t="s">
        <v>73</v>
      </c>
      <c r="D1442" s="150" t="s">
        <v>2280</v>
      </c>
      <c r="E1442" s="150">
        <v>22.0</v>
      </c>
      <c r="F1442" s="88" t="s">
        <v>330</v>
      </c>
      <c r="G1442" s="150" t="s">
        <v>1720</v>
      </c>
      <c r="H1442" s="151">
        <f t="shared" si="4"/>
        <v>424.4</v>
      </c>
      <c r="I1442" s="177"/>
      <c r="J1442" s="20"/>
      <c r="K1442" s="20"/>
      <c r="L1442" s="20"/>
      <c r="M1442" s="20"/>
      <c r="N1442" s="20"/>
      <c r="O1442" s="20"/>
      <c r="P1442" s="20"/>
      <c r="Q1442" s="20"/>
      <c r="R1442" s="20"/>
      <c r="S1442" s="20"/>
      <c r="T1442" s="20"/>
      <c r="U1442" s="20"/>
      <c r="V1442" s="20"/>
      <c r="W1442" s="20"/>
      <c r="X1442" s="20"/>
      <c r="Y1442" s="20"/>
      <c r="Z1442" s="20"/>
    </row>
    <row r="1443" hidden="1">
      <c r="A1443" s="149">
        <v>45524.0</v>
      </c>
      <c r="B1443" s="150" t="s">
        <v>2324</v>
      </c>
      <c r="C1443" s="150" t="s">
        <v>40</v>
      </c>
      <c r="D1443" s="150" t="s">
        <v>41</v>
      </c>
      <c r="E1443" s="150">
        <v>-208.78</v>
      </c>
      <c r="F1443" s="88" t="s">
        <v>330</v>
      </c>
      <c r="G1443" s="150" t="s">
        <v>1720</v>
      </c>
      <c r="H1443" s="151">
        <f t="shared" si="4"/>
        <v>215.62</v>
      </c>
      <c r="I1443" s="177"/>
      <c r="J1443" s="20"/>
      <c r="K1443" s="20"/>
      <c r="L1443" s="20"/>
      <c r="M1443" s="20"/>
      <c r="N1443" s="20"/>
      <c r="O1443" s="20"/>
      <c r="P1443" s="20"/>
      <c r="Q1443" s="20"/>
      <c r="R1443" s="20"/>
      <c r="S1443" s="20"/>
      <c r="T1443" s="20"/>
      <c r="U1443" s="20"/>
      <c r="V1443" s="20"/>
      <c r="W1443" s="20"/>
      <c r="X1443" s="20"/>
      <c r="Y1443" s="20"/>
      <c r="Z1443" s="20"/>
    </row>
    <row r="1444" hidden="1">
      <c r="A1444" s="149">
        <v>45524.0</v>
      </c>
      <c r="B1444" s="150" t="s">
        <v>2325</v>
      </c>
      <c r="C1444" s="150" t="s">
        <v>1638</v>
      </c>
      <c r="D1444" s="150" t="s">
        <v>2308</v>
      </c>
      <c r="E1444" s="150">
        <v>10.0</v>
      </c>
      <c r="F1444" s="88" t="s">
        <v>330</v>
      </c>
      <c r="G1444" s="150" t="s">
        <v>2308</v>
      </c>
      <c r="H1444" s="151">
        <f t="shared" si="4"/>
        <v>225.62</v>
      </c>
      <c r="J1444" s="20"/>
      <c r="K1444" s="20"/>
      <c r="L1444" s="20"/>
      <c r="M1444" s="20"/>
      <c r="N1444" s="20"/>
      <c r="O1444" s="20"/>
      <c r="P1444" s="20"/>
      <c r="Q1444" s="20"/>
      <c r="R1444" s="20"/>
      <c r="S1444" s="20"/>
      <c r="T1444" s="20"/>
      <c r="U1444" s="20"/>
      <c r="V1444" s="20"/>
      <c r="W1444" s="20"/>
      <c r="X1444" s="20"/>
      <c r="Y1444" s="20"/>
      <c r="Z1444" s="20"/>
    </row>
    <row r="1445" hidden="1">
      <c r="A1445" s="149">
        <v>45530.0</v>
      </c>
      <c r="B1445" s="150" t="s">
        <v>2067</v>
      </c>
      <c r="C1445" s="150" t="s">
        <v>40</v>
      </c>
      <c r="D1445" s="150" t="s">
        <v>41</v>
      </c>
      <c r="E1445" s="150">
        <v>-102.86</v>
      </c>
      <c r="F1445" s="88" t="s">
        <v>330</v>
      </c>
      <c r="G1445" s="150" t="s">
        <v>1645</v>
      </c>
      <c r="H1445" s="151">
        <f t="shared" si="4"/>
        <v>122.76</v>
      </c>
      <c r="J1445" s="20"/>
      <c r="K1445" s="20"/>
      <c r="L1445" s="20"/>
      <c r="M1445" s="20"/>
      <c r="N1445" s="20"/>
      <c r="O1445" s="20"/>
      <c r="P1445" s="20"/>
      <c r="Q1445" s="20"/>
      <c r="R1445" s="20"/>
      <c r="S1445" s="20"/>
      <c r="T1445" s="20"/>
      <c r="U1445" s="20"/>
      <c r="V1445" s="20"/>
      <c r="W1445" s="20"/>
      <c r="X1445" s="20"/>
      <c r="Y1445" s="20"/>
      <c r="Z1445" s="20"/>
    </row>
    <row r="1446" hidden="1">
      <c r="A1446" s="149">
        <v>45565.0</v>
      </c>
      <c r="B1446" s="150" t="s">
        <v>1637</v>
      </c>
      <c r="C1446" s="150" t="s">
        <v>1625</v>
      </c>
      <c r="D1446" s="150" t="s">
        <v>1720</v>
      </c>
      <c r="E1446" s="150">
        <v>7.420000000000001</v>
      </c>
      <c r="F1446" s="88" t="s">
        <v>335</v>
      </c>
      <c r="G1446" s="150" t="s">
        <v>1720</v>
      </c>
      <c r="H1446" s="151">
        <f t="shared" si="4"/>
        <v>130.18</v>
      </c>
      <c r="J1446" s="20"/>
      <c r="K1446" s="20"/>
      <c r="L1446" s="20"/>
      <c r="M1446" s="20"/>
      <c r="N1446" s="20"/>
      <c r="O1446" s="20"/>
      <c r="P1446" s="20"/>
      <c r="Q1446" s="20"/>
      <c r="R1446" s="20"/>
      <c r="S1446" s="20"/>
      <c r="T1446" s="20"/>
      <c r="U1446" s="20"/>
      <c r="V1446" s="20"/>
      <c r="W1446" s="20"/>
      <c r="X1446" s="20"/>
      <c r="Y1446" s="20"/>
      <c r="Z1446" s="20"/>
    </row>
    <row r="1447" hidden="1">
      <c r="A1447" s="149">
        <v>45534.0</v>
      </c>
      <c r="B1447" s="150" t="s">
        <v>2326</v>
      </c>
      <c r="C1447" s="150" t="s">
        <v>1575</v>
      </c>
      <c r="D1447" s="150" t="s">
        <v>2027</v>
      </c>
      <c r="E1447" s="150">
        <v>3268.95</v>
      </c>
      <c r="F1447" s="88" t="s">
        <v>335</v>
      </c>
      <c r="G1447" s="150" t="s">
        <v>1645</v>
      </c>
      <c r="H1447" s="151">
        <f t="shared" si="4"/>
        <v>3399.13</v>
      </c>
      <c r="I1447" s="177"/>
      <c r="J1447" s="20"/>
      <c r="K1447" s="20"/>
      <c r="L1447" s="20"/>
      <c r="M1447" s="20"/>
      <c r="N1447" s="20"/>
      <c r="O1447" s="20"/>
      <c r="P1447" s="20"/>
      <c r="Q1447" s="20"/>
      <c r="R1447" s="20"/>
      <c r="S1447" s="20"/>
      <c r="T1447" s="20"/>
      <c r="U1447" s="20"/>
      <c r="V1447" s="20"/>
      <c r="W1447" s="20"/>
      <c r="X1447" s="20"/>
      <c r="Y1447" s="20"/>
      <c r="Z1447" s="20"/>
    </row>
    <row r="1448" hidden="1">
      <c r="A1448" s="149">
        <v>45534.0</v>
      </c>
      <c r="B1448" s="150" t="s">
        <v>2327</v>
      </c>
      <c r="C1448" s="150" t="s">
        <v>2219</v>
      </c>
      <c r="D1448" s="150" t="s">
        <v>26</v>
      </c>
      <c r="E1448" s="162">
        <v>-449.75</v>
      </c>
      <c r="F1448" s="88" t="s">
        <v>335</v>
      </c>
      <c r="G1448" s="150" t="s">
        <v>7</v>
      </c>
      <c r="H1448" s="151">
        <f t="shared" si="4"/>
        <v>2949.38</v>
      </c>
      <c r="J1448" s="20"/>
      <c r="K1448" s="20"/>
      <c r="L1448" s="20"/>
      <c r="M1448" s="20"/>
      <c r="N1448" s="20"/>
      <c r="O1448" s="20"/>
      <c r="P1448" s="20"/>
      <c r="Q1448" s="20"/>
      <c r="R1448" s="20"/>
      <c r="S1448" s="20"/>
      <c r="T1448" s="20"/>
      <c r="U1448" s="20"/>
      <c r="V1448" s="20"/>
      <c r="W1448" s="20"/>
      <c r="X1448" s="20"/>
      <c r="Y1448" s="20"/>
      <c r="Z1448" s="20"/>
    </row>
    <row r="1449" hidden="1">
      <c r="A1449" s="149">
        <v>45537.0</v>
      </c>
      <c r="B1449" s="150" t="s">
        <v>15</v>
      </c>
      <c r="C1449" s="150" t="s">
        <v>16</v>
      </c>
      <c r="D1449" s="150" t="s">
        <v>443</v>
      </c>
      <c r="E1449" s="150">
        <v>-1904.5000000000002</v>
      </c>
      <c r="F1449" s="88" t="s">
        <v>335</v>
      </c>
      <c r="G1449" s="150" t="s">
        <v>1645</v>
      </c>
      <c r="H1449" s="151">
        <f t="shared" si="4"/>
        <v>1044.88</v>
      </c>
      <c r="J1449" s="20"/>
      <c r="K1449" s="20"/>
      <c r="L1449" s="20"/>
      <c r="M1449" s="20"/>
      <c r="N1449" s="20"/>
      <c r="O1449" s="20"/>
      <c r="P1449" s="20"/>
      <c r="Q1449" s="20"/>
      <c r="R1449" s="20"/>
      <c r="S1449" s="20"/>
      <c r="T1449" s="20"/>
      <c r="U1449" s="20"/>
      <c r="V1449" s="20"/>
      <c r="W1449" s="20"/>
      <c r="X1449" s="20"/>
      <c r="Y1449" s="20"/>
      <c r="Z1449" s="20"/>
    </row>
    <row r="1450" hidden="1">
      <c r="A1450" s="149">
        <v>45537.0</v>
      </c>
      <c r="B1450" s="150" t="s">
        <v>2152</v>
      </c>
      <c r="C1450" s="150" t="s">
        <v>1638</v>
      </c>
      <c r="D1450" s="150" t="s">
        <v>1720</v>
      </c>
      <c r="E1450" s="150">
        <v>5.0</v>
      </c>
      <c r="F1450" s="88" t="s">
        <v>335</v>
      </c>
      <c r="G1450" s="150" t="s">
        <v>1720</v>
      </c>
      <c r="H1450" s="151">
        <f t="shared" si="4"/>
        <v>1049.88</v>
      </c>
      <c r="J1450" s="20"/>
      <c r="K1450" s="20"/>
      <c r="L1450" s="20"/>
      <c r="M1450" s="20"/>
      <c r="N1450" s="20"/>
      <c r="O1450" s="20"/>
      <c r="P1450" s="20"/>
      <c r="Q1450" s="20"/>
      <c r="R1450" s="20"/>
      <c r="S1450" s="20"/>
      <c r="T1450" s="20"/>
      <c r="U1450" s="20"/>
      <c r="V1450" s="20"/>
      <c r="W1450" s="20"/>
      <c r="X1450" s="20"/>
      <c r="Y1450" s="20"/>
      <c r="Z1450" s="20"/>
    </row>
    <row r="1451" hidden="1">
      <c r="A1451" s="149">
        <v>45537.0</v>
      </c>
      <c r="B1451" s="150" t="s">
        <v>2328</v>
      </c>
      <c r="C1451" s="150" t="s">
        <v>73</v>
      </c>
      <c r="D1451" s="150" t="s">
        <v>778</v>
      </c>
      <c r="E1451" s="150">
        <v>17.0</v>
      </c>
      <c r="F1451" s="88" t="s">
        <v>335</v>
      </c>
      <c r="G1451" s="150" t="s">
        <v>1720</v>
      </c>
      <c r="H1451" s="151">
        <f t="shared" si="4"/>
        <v>1066.88</v>
      </c>
      <c r="I1451" s="178"/>
      <c r="J1451" s="20"/>
      <c r="K1451" s="20"/>
      <c r="L1451" s="20"/>
      <c r="M1451" s="20"/>
      <c r="N1451" s="20"/>
      <c r="O1451" s="20"/>
      <c r="P1451" s="20"/>
      <c r="Q1451" s="20"/>
      <c r="R1451" s="20"/>
      <c r="S1451" s="20"/>
      <c r="T1451" s="20"/>
      <c r="U1451" s="20"/>
      <c r="V1451" s="20"/>
      <c r="W1451" s="20"/>
      <c r="X1451" s="20"/>
      <c r="Y1451" s="20"/>
      <c r="Z1451" s="20"/>
    </row>
    <row r="1452" hidden="1">
      <c r="A1452" s="149">
        <v>45537.0</v>
      </c>
      <c r="B1452" s="150" t="s">
        <v>2329</v>
      </c>
      <c r="C1452" s="150" t="s">
        <v>50</v>
      </c>
      <c r="D1452" s="150" t="s">
        <v>243</v>
      </c>
      <c r="E1452" s="150">
        <v>-3.0</v>
      </c>
      <c r="F1452" s="88" t="s">
        <v>335</v>
      </c>
      <c r="G1452" s="150" t="s">
        <v>1720</v>
      </c>
      <c r="H1452" s="151">
        <f t="shared" si="4"/>
        <v>1063.88</v>
      </c>
      <c r="I1452" s="178"/>
      <c r="J1452" s="20"/>
      <c r="K1452" s="20"/>
      <c r="L1452" s="20"/>
      <c r="M1452" s="20"/>
      <c r="N1452" s="20"/>
      <c r="O1452" s="20"/>
      <c r="P1452" s="20"/>
      <c r="Q1452" s="20"/>
      <c r="R1452" s="20"/>
      <c r="S1452" s="20"/>
      <c r="T1452" s="20"/>
      <c r="U1452" s="20"/>
      <c r="V1452" s="20"/>
      <c r="W1452" s="20"/>
      <c r="X1452" s="20"/>
      <c r="Y1452" s="20"/>
      <c r="Z1452" s="20"/>
    </row>
    <row r="1453" hidden="1">
      <c r="A1453" s="149">
        <v>45537.0</v>
      </c>
      <c r="B1453" s="150" t="s">
        <v>2330</v>
      </c>
      <c r="C1453" s="150" t="s">
        <v>50</v>
      </c>
      <c r="D1453" s="150" t="s">
        <v>28</v>
      </c>
      <c r="E1453" s="150">
        <v>-14.0</v>
      </c>
      <c r="F1453" s="88" t="s">
        <v>335</v>
      </c>
      <c r="G1453" s="150" t="s">
        <v>1720</v>
      </c>
      <c r="H1453" s="151">
        <f t="shared" si="4"/>
        <v>1049.88</v>
      </c>
      <c r="J1453" s="20"/>
      <c r="K1453" s="20"/>
      <c r="L1453" s="20"/>
      <c r="M1453" s="20"/>
      <c r="N1453" s="20"/>
      <c r="O1453" s="20"/>
      <c r="P1453" s="20"/>
      <c r="Q1453" s="20"/>
      <c r="R1453" s="20"/>
      <c r="S1453" s="20"/>
      <c r="T1453" s="20"/>
      <c r="U1453" s="20"/>
      <c r="V1453" s="20"/>
      <c r="W1453" s="20"/>
      <c r="X1453" s="20"/>
      <c r="Y1453" s="20"/>
      <c r="Z1453" s="20"/>
    </row>
    <row r="1454" hidden="1">
      <c r="A1454" s="149">
        <v>45542.0</v>
      </c>
      <c r="B1454" s="150" t="s">
        <v>2331</v>
      </c>
      <c r="C1454" s="150" t="s">
        <v>73</v>
      </c>
      <c r="D1454" s="150" t="s">
        <v>26</v>
      </c>
      <c r="E1454" s="162">
        <v>108.88</v>
      </c>
      <c r="F1454" s="88" t="s">
        <v>335</v>
      </c>
      <c r="G1454" s="150" t="s">
        <v>1720</v>
      </c>
      <c r="H1454" s="151">
        <f t="shared" si="4"/>
        <v>1158.76</v>
      </c>
      <c r="I1454" s="178"/>
      <c r="J1454" s="20"/>
      <c r="K1454" s="20"/>
      <c r="L1454" s="20"/>
      <c r="M1454" s="20"/>
      <c r="N1454" s="20"/>
      <c r="O1454" s="20"/>
      <c r="P1454" s="20"/>
      <c r="Q1454" s="20"/>
      <c r="R1454" s="20"/>
      <c r="S1454" s="20"/>
      <c r="T1454" s="20"/>
      <c r="U1454" s="20"/>
      <c r="V1454" s="20"/>
      <c r="W1454" s="20"/>
      <c r="X1454" s="20"/>
      <c r="Y1454" s="20"/>
      <c r="Z1454" s="20"/>
    </row>
    <row r="1455" hidden="1">
      <c r="A1455" s="149">
        <v>45542.0</v>
      </c>
      <c r="B1455" s="150" t="s">
        <v>2332</v>
      </c>
      <c r="C1455" s="150" t="s">
        <v>73</v>
      </c>
      <c r="D1455" s="150" t="s">
        <v>26</v>
      </c>
      <c r="E1455" s="162">
        <v>292.17</v>
      </c>
      <c r="F1455" s="88" t="s">
        <v>335</v>
      </c>
      <c r="G1455" s="150" t="s">
        <v>1720</v>
      </c>
      <c r="H1455" s="151">
        <f t="shared" si="4"/>
        <v>1450.93</v>
      </c>
      <c r="I1455" s="178"/>
      <c r="J1455" s="20"/>
      <c r="K1455" s="20"/>
      <c r="L1455" s="20"/>
      <c r="M1455" s="20"/>
      <c r="N1455" s="20"/>
      <c r="O1455" s="20"/>
      <c r="P1455" s="20"/>
      <c r="Q1455" s="20"/>
      <c r="R1455" s="20"/>
      <c r="S1455" s="20"/>
      <c r="T1455" s="20"/>
      <c r="U1455" s="20"/>
      <c r="V1455" s="20"/>
      <c r="W1455" s="20"/>
      <c r="X1455" s="20"/>
      <c r="Y1455" s="20"/>
      <c r="Z1455" s="20"/>
    </row>
    <row r="1456" hidden="1">
      <c r="A1456" s="149">
        <v>45542.0</v>
      </c>
      <c r="B1456" s="150" t="s">
        <v>2333</v>
      </c>
      <c r="C1456" s="150" t="s">
        <v>73</v>
      </c>
      <c r="D1456" s="150" t="s">
        <v>26</v>
      </c>
      <c r="E1456" s="162">
        <v>76.58999999999969</v>
      </c>
      <c r="F1456" s="88" t="s">
        <v>335</v>
      </c>
      <c r="G1456" s="150" t="s">
        <v>1720</v>
      </c>
      <c r="H1456" s="151">
        <f t="shared" si="4"/>
        <v>1527.52</v>
      </c>
      <c r="I1456" s="178"/>
      <c r="J1456" s="20"/>
      <c r="K1456" s="20"/>
      <c r="L1456" s="20"/>
      <c r="M1456" s="20"/>
      <c r="N1456" s="20"/>
      <c r="O1456" s="20"/>
      <c r="P1456" s="20"/>
      <c r="Q1456" s="20"/>
      <c r="R1456" s="20"/>
      <c r="S1456" s="20"/>
      <c r="T1456" s="20"/>
      <c r="U1456" s="20"/>
      <c r="V1456" s="20"/>
      <c r="W1456" s="20"/>
      <c r="X1456" s="20"/>
      <c r="Y1456" s="20"/>
      <c r="Z1456" s="20"/>
    </row>
    <row r="1457" hidden="1">
      <c r="A1457" s="149">
        <v>45542.0</v>
      </c>
      <c r="B1457" s="150" t="s">
        <v>2334</v>
      </c>
      <c r="C1457" s="150" t="s">
        <v>73</v>
      </c>
      <c r="D1457" s="150" t="s">
        <v>26</v>
      </c>
      <c r="E1457" s="162">
        <v>108.88</v>
      </c>
      <c r="F1457" s="88" t="s">
        <v>335</v>
      </c>
      <c r="G1457" s="150" t="s">
        <v>1720</v>
      </c>
      <c r="H1457" s="151">
        <f t="shared" si="4"/>
        <v>1636.4</v>
      </c>
      <c r="I1457" s="178"/>
      <c r="J1457" s="20"/>
      <c r="K1457" s="20"/>
      <c r="L1457" s="20"/>
      <c r="M1457" s="20"/>
      <c r="N1457" s="20"/>
      <c r="O1457" s="20"/>
      <c r="P1457" s="20"/>
      <c r="Q1457" s="20"/>
      <c r="R1457" s="20"/>
      <c r="S1457" s="20"/>
      <c r="T1457" s="20"/>
      <c r="U1457" s="20"/>
      <c r="V1457" s="20"/>
      <c r="W1457" s="20"/>
      <c r="X1457" s="20"/>
      <c r="Y1457" s="20"/>
      <c r="Z1457" s="20"/>
    </row>
    <row r="1458" hidden="1">
      <c r="A1458" s="149">
        <v>45542.0</v>
      </c>
      <c r="B1458" s="150" t="s">
        <v>2335</v>
      </c>
      <c r="C1458" s="150" t="s">
        <v>73</v>
      </c>
      <c r="D1458" s="150" t="s">
        <v>26</v>
      </c>
      <c r="E1458" s="162">
        <v>292.17</v>
      </c>
      <c r="F1458" s="88" t="s">
        <v>335</v>
      </c>
      <c r="G1458" s="150" t="s">
        <v>1720</v>
      </c>
      <c r="H1458" s="151">
        <f t="shared" si="4"/>
        <v>1928.57</v>
      </c>
      <c r="I1458" s="178"/>
      <c r="J1458" s="20"/>
      <c r="K1458" s="20"/>
      <c r="L1458" s="20"/>
      <c r="M1458" s="20"/>
      <c r="N1458" s="20"/>
      <c r="O1458" s="20"/>
      <c r="P1458" s="20"/>
      <c r="Q1458" s="20"/>
      <c r="R1458" s="20"/>
      <c r="S1458" s="20"/>
      <c r="T1458" s="20"/>
      <c r="U1458" s="20"/>
      <c r="V1458" s="20"/>
      <c r="W1458" s="20"/>
      <c r="X1458" s="20"/>
      <c r="Y1458" s="20"/>
      <c r="Z1458" s="20"/>
    </row>
    <row r="1459" hidden="1">
      <c r="A1459" s="149">
        <v>45542.0</v>
      </c>
      <c r="B1459" s="150" t="s">
        <v>2336</v>
      </c>
      <c r="C1459" s="150" t="s">
        <v>73</v>
      </c>
      <c r="D1459" s="150" t="s">
        <v>26</v>
      </c>
      <c r="E1459" s="162">
        <v>421.31</v>
      </c>
      <c r="F1459" s="88" t="s">
        <v>335</v>
      </c>
      <c r="G1459" s="150" t="s">
        <v>1720</v>
      </c>
      <c r="H1459" s="151">
        <f t="shared" si="4"/>
        <v>2349.88</v>
      </c>
      <c r="I1459" s="178"/>
      <c r="J1459" s="20"/>
      <c r="K1459" s="20"/>
      <c r="L1459" s="20"/>
      <c r="M1459" s="20"/>
      <c r="N1459" s="20"/>
      <c r="O1459" s="20"/>
      <c r="P1459" s="20"/>
      <c r="Q1459" s="20"/>
      <c r="R1459" s="20"/>
      <c r="S1459" s="20"/>
      <c r="T1459" s="20"/>
      <c r="U1459" s="20"/>
      <c r="V1459" s="20"/>
      <c r="W1459" s="20"/>
      <c r="X1459" s="20"/>
      <c r="Y1459" s="20"/>
      <c r="Z1459" s="20"/>
    </row>
    <row r="1460" hidden="1">
      <c r="A1460" s="149">
        <v>45542.0</v>
      </c>
      <c r="B1460" s="150" t="s">
        <v>15</v>
      </c>
      <c r="C1460" s="150" t="s">
        <v>16</v>
      </c>
      <c r="D1460" s="150" t="s">
        <v>1667</v>
      </c>
      <c r="E1460" s="150">
        <v>-723.43</v>
      </c>
      <c r="F1460" s="88" t="s">
        <v>335</v>
      </c>
      <c r="G1460" s="150" t="s">
        <v>1645</v>
      </c>
      <c r="H1460" s="151">
        <f t="shared" si="4"/>
        <v>1626.45</v>
      </c>
      <c r="I1460" s="177"/>
      <c r="J1460" s="20"/>
      <c r="K1460" s="20"/>
      <c r="L1460" s="20"/>
      <c r="M1460" s="20"/>
      <c r="N1460" s="20"/>
      <c r="O1460" s="20"/>
      <c r="P1460" s="20"/>
      <c r="Q1460" s="20"/>
      <c r="R1460" s="20"/>
      <c r="S1460" s="20"/>
      <c r="T1460" s="20"/>
      <c r="U1460" s="20"/>
      <c r="V1460" s="20"/>
      <c r="W1460" s="20"/>
      <c r="X1460" s="20"/>
      <c r="Y1460" s="20"/>
      <c r="Z1460" s="20"/>
    </row>
    <row r="1461" hidden="1">
      <c r="A1461" s="149">
        <v>45542.0</v>
      </c>
      <c r="B1461" s="150" t="s">
        <v>2195</v>
      </c>
      <c r="C1461" s="150" t="s">
        <v>1638</v>
      </c>
      <c r="D1461" s="150" t="s">
        <v>1720</v>
      </c>
      <c r="E1461" s="150">
        <v>5.0</v>
      </c>
      <c r="F1461" s="88" t="s">
        <v>335</v>
      </c>
      <c r="G1461" s="150" t="s">
        <v>1720</v>
      </c>
      <c r="H1461" s="151">
        <f t="shared" si="4"/>
        <v>1631.45</v>
      </c>
      <c r="J1461" s="20"/>
      <c r="K1461" s="20"/>
      <c r="L1461" s="20"/>
      <c r="M1461" s="20"/>
      <c r="N1461" s="20"/>
      <c r="O1461" s="20"/>
      <c r="P1461" s="20"/>
      <c r="Q1461" s="20"/>
      <c r="R1461" s="20"/>
      <c r="S1461" s="20"/>
      <c r="T1461" s="20"/>
      <c r="U1461" s="20"/>
      <c r="V1461" s="20"/>
      <c r="W1461" s="20"/>
      <c r="X1461" s="20"/>
      <c r="Y1461" s="20"/>
      <c r="Z1461" s="20"/>
    </row>
    <row r="1462" hidden="1">
      <c r="A1462" s="149">
        <v>45542.0</v>
      </c>
      <c r="B1462" s="150" t="s">
        <v>2071</v>
      </c>
      <c r="C1462" s="150" t="s">
        <v>40</v>
      </c>
      <c r="D1462" s="150" t="s">
        <v>41</v>
      </c>
      <c r="E1462" s="150">
        <v>-212.4</v>
      </c>
      <c r="F1462" s="88" t="s">
        <v>335</v>
      </c>
      <c r="G1462" s="150" t="s">
        <v>1720</v>
      </c>
      <c r="H1462" s="151">
        <f t="shared" si="4"/>
        <v>1419.05</v>
      </c>
      <c r="J1462" s="20"/>
      <c r="K1462" s="20"/>
      <c r="L1462" s="20"/>
      <c r="M1462" s="20"/>
      <c r="N1462" s="20"/>
      <c r="O1462" s="20"/>
      <c r="P1462" s="20"/>
      <c r="Q1462" s="20"/>
      <c r="R1462" s="20"/>
      <c r="S1462" s="20"/>
      <c r="T1462" s="20"/>
      <c r="U1462" s="20"/>
      <c r="V1462" s="20"/>
      <c r="W1462" s="20"/>
      <c r="X1462" s="20"/>
      <c r="Y1462" s="20"/>
      <c r="Z1462" s="20"/>
    </row>
    <row r="1463" hidden="1">
      <c r="A1463" s="149">
        <v>45544.0</v>
      </c>
      <c r="B1463" s="150" t="s">
        <v>2337</v>
      </c>
      <c r="C1463" s="150" t="s">
        <v>78</v>
      </c>
      <c r="D1463" s="150" t="s">
        <v>28</v>
      </c>
      <c r="E1463" s="162">
        <v>-29.9</v>
      </c>
      <c r="F1463" s="88" t="s">
        <v>335</v>
      </c>
      <c r="G1463" s="150" t="s">
        <v>1720</v>
      </c>
      <c r="H1463" s="151">
        <f t="shared" si="4"/>
        <v>1389.15</v>
      </c>
      <c r="I1463" s="177"/>
      <c r="J1463" s="20"/>
      <c r="K1463" s="20"/>
      <c r="L1463" s="20"/>
      <c r="M1463" s="20"/>
      <c r="N1463" s="20"/>
      <c r="O1463" s="20"/>
      <c r="P1463" s="20"/>
      <c r="Q1463" s="20"/>
      <c r="R1463" s="20"/>
      <c r="S1463" s="20"/>
      <c r="T1463" s="20"/>
      <c r="U1463" s="20"/>
      <c r="V1463" s="20"/>
      <c r="W1463" s="20"/>
      <c r="X1463" s="20"/>
      <c r="Y1463" s="20"/>
      <c r="Z1463" s="20"/>
    </row>
    <row r="1464" hidden="1">
      <c r="A1464" s="149">
        <v>45544.0</v>
      </c>
      <c r="B1464" s="150" t="s">
        <v>15</v>
      </c>
      <c r="C1464" s="150" t="s">
        <v>16</v>
      </c>
      <c r="D1464" s="150" t="s">
        <v>7</v>
      </c>
      <c r="E1464" s="150">
        <v>-292.17</v>
      </c>
      <c r="F1464" s="88" t="s">
        <v>335</v>
      </c>
      <c r="G1464" s="150" t="s">
        <v>7</v>
      </c>
      <c r="H1464" s="151">
        <f t="shared" si="4"/>
        <v>1096.98</v>
      </c>
      <c r="J1464" s="20"/>
      <c r="K1464" s="20"/>
      <c r="L1464" s="20"/>
      <c r="M1464" s="20"/>
      <c r="N1464" s="20"/>
      <c r="O1464" s="20"/>
      <c r="P1464" s="20"/>
      <c r="Q1464" s="20"/>
      <c r="R1464" s="20"/>
      <c r="S1464" s="20"/>
      <c r="T1464" s="20"/>
      <c r="U1464" s="20"/>
      <c r="V1464" s="20"/>
      <c r="W1464" s="20"/>
      <c r="X1464" s="20"/>
      <c r="Y1464" s="20"/>
      <c r="Z1464" s="20"/>
    </row>
    <row r="1465" hidden="1">
      <c r="A1465" s="149">
        <v>45544.0</v>
      </c>
      <c r="B1465" s="150" t="s">
        <v>2195</v>
      </c>
      <c r="C1465" s="150" t="s">
        <v>1638</v>
      </c>
      <c r="D1465" s="150" t="s">
        <v>1720</v>
      </c>
      <c r="E1465" s="150">
        <v>2.0</v>
      </c>
      <c r="F1465" s="88" t="s">
        <v>335</v>
      </c>
      <c r="G1465" s="150" t="s">
        <v>1720</v>
      </c>
      <c r="H1465" s="151">
        <f t="shared" si="4"/>
        <v>1098.98</v>
      </c>
      <c r="J1465" s="20"/>
      <c r="K1465" s="20"/>
      <c r="L1465" s="20"/>
      <c r="M1465" s="20"/>
      <c r="N1465" s="20"/>
      <c r="O1465" s="20"/>
      <c r="P1465" s="20"/>
      <c r="Q1465" s="20"/>
      <c r="R1465" s="20"/>
      <c r="S1465" s="20"/>
      <c r="T1465" s="20"/>
      <c r="U1465" s="20"/>
      <c r="V1465" s="20"/>
      <c r="W1465" s="20"/>
      <c r="X1465" s="20"/>
      <c r="Y1465" s="20"/>
      <c r="Z1465" s="20"/>
    </row>
    <row r="1466" hidden="1">
      <c r="A1466" s="149">
        <v>45544.0</v>
      </c>
      <c r="B1466" s="150" t="s">
        <v>2338</v>
      </c>
      <c r="C1466" s="150" t="s">
        <v>73</v>
      </c>
      <c r="D1466" s="150" t="s">
        <v>1983</v>
      </c>
      <c r="E1466" s="150">
        <v>40.0</v>
      </c>
      <c r="F1466" s="88" t="s">
        <v>335</v>
      </c>
      <c r="G1466" s="150" t="s">
        <v>1720</v>
      </c>
      <c r="H1466" s="151">
        <f t="shared" si="4"/>
        <v>1138.98</v>
      </c>
      <c r="I1466" s="177"/>
      <c r="J1466" s="20"/>
      <c r="K1466" s="20"/>
      <c r="L1466" s="20"/>
      <c r="M1466" s="20"/>
      <c r="N1466" s="20"/>
      <c r="O1466" s="20"/>
      <c r="P1466" s="20"/>
      <c r="Q1466" s="20"/>
      <c r="R1466" s="20"/>
      <c r="S1466" s="20"/>
      <c r="T1466" s="20"/>
      <c r="U1466" s="20"/>
      <c r="V1466" s="20"/>
      <c r="W1466" s="20"/>
      <c r="X1466" s="20"/>
      <c r="Y1466" s="20"/>
      <c r="Z1466" s="20"/>
    </row>
    <row r="1467" hidden="1">
      <c r="A1467" s="149">
        <v>45544.0</v>
      </c>
      <c r="B1467" s="150" t="s">
        <v>2339</v>
      </c>
      <c r="C1467" s="150" t="s">
        <v>73</v>
      </c>
      <c r="D1467" s="150" t="s">
        <v>1983</v>
      </c>
      <c r="E1467" s="150">
        <v>-40.0</v>
      </c>
      <c r="F1467" s="88" t="s">
        <v>335</v>
      </c>
      <c r="G1467" s="150" t="s">
        <v>1720</v>
      </c>
      <c r="H1467" s="151">
        <f t="shared" si="4"/>
        <v>1098.98</v>
      </c>
      <c r="J1467" s="20"/>
      <c r="K1467" s="20"/>
      <c r="L1467" s="20"/>
      <c r="M1467" s="20"/>
      <c r="N1467" s="20"/>
      <c r="O1467" s="20"/>
      <c r="P1467" s="20"/>
      <c r="Q1467" s="20"/>
      <c r="R1467" s="20"/>
      <c r="S1467" s="20"/>
      <c r="T1467" s="20"/>
      <c r="U1467" s="20"/>
      <c r="V1467" s="20"/>
      <c r="W1467" s="20"/>
      <c r="X1467" s="20"/>
      <c r="Y1467" s="20"/>
      <c r="Z1467" s="20"/>
    </row>
    <row r="1468" hidden="1">
      <c r="A1468" s="149">
        <v>45544.0</v>
      </c>
      <c r="B1468" s="150" t="s">
        <v>2340</v>
      </c>
      <c r="C1468" s="150" t="s">
        <v>73</v>
      </c>
      <c r="D1468" s="150" t="s">
        <v>243</v>
      </c>
      <c r="E1468" s="150">
        <v>17.95</v>
      </c>
      <c r="F1468" s="88" t="s">
        <v>335</v>
      </c>
      <c r="G1468" s="150" t="s">
        <v>1720</v>
      </c>
      <c r="H1468" s="151">
        <f t="shared" si="4"/>
        <v>1116.93</v>
      </c>
      <c r="I1468" s="177"/>
      <c r="J1468" s="20"/>
      <c r="K1468" s="20"/>
      <c r="L1468" s="20"/>
      <c r="M1468" s="20"/>
      <c r="N1468" s="20"/>
      <c r="O1468" s="20"/>
      <c r="P1468" s="20"/>
      <c r="Q1468" s="20"/>
      <c r="R1468" s="20"/>
      <c r="S1468" s="20"/>
      <c r="T1468" s="20"/>
      <c r="U1468" s="20"/>
      <c r="V1468" s="20"/>
      <c r="W1468" s="20"/>
      <c r="X1468" s="20"/>
      <c r="Y1468" s="20"/>
      <c r="Z1468" s="20"/>
    </row>
    <row r="1469" hidden="1">
      <c r="A1469" s="149">
        <v>45544.0</v>
      </c>
      <c r="B1469" s="150" t="s">
        <v>2341</v>
      </c>
      <c r="C1469" s="150" t="s">
        <v>73</v>
      </c>
      <c r="D1469" s="150" t="s">
        <v>243</v>
      </c>
      <c r="E1469" s="150">
        <v>28.45</v>
      </c>
      <c r="F1469" s="88" t="s">
        <v>335</v>
      </c>
      <c r="G1469" s="150" t="s">
        <v>1720</v>
      </c>
      <c r="H1469" s="151">
        <f t="shared" si="4"/>
        <v>1145.38</v>
      </c>
      <c r="I1469" s="177"/>
      <c r="J1469" s="20"/>
      <c r="K1469" s="20"/>
      <c r="L1469" s="20"/>
      <c r="M1469" s="20"/>
      <c r="N1469" s="20"/>
      <c r="O1469" s="20"/>
      <c r="P1469" s="20"/>
      <c r="Q1469" s="20"/>
      <c r="R1469" s="20"/>
      <c r="S1469" s="20"/>
      <c r="T1469" s="20"/>
      <c r="U1469" s="20"/>
      <c r="V1469" s="20"/>
      <c r="W1469" s="20"/>
      <c r="X1469" s="20"/>
      <c r="Y1469" s="20"/>
      <c r="Z1469" s="20"/>
    </row>
    <row r="1470" hidden="1">
      <c r="A1470" s="149">
        <v>45544.0</v>
      </c>
      <c r="B1470" s="150" t="s">
        <v>628</v>
      </c>
      <c r="C1470" s="150" t="s">
        <v>73</v>
      </c>
      <c r="D1470" s="150" t="s">
        <v>243</v>
      </c>
      <c r="E1470" s="150">
        <v>96.64</v>
      </c>
      <c r="F1470" s="88" t="s">
        <v>335</v>
      </c>
      <c r="G1470" s="150" t="s">
        <v>1720</v>
      </c>
      <c r="H1470" s="151">
        <f t="shared" si="4"/>
        <v>1242.02</v>
      </c>
      <c r="I1470" s="177"/>
      <c r="J1470" s="19"/>
      <c r="K1470" s="20"/>
      <c r="L1470" s="20"/>
      <c r="M1470" s="20"/>
      <c r="N1470" s="20"/>
      <c r="O1470" s="20"/>
      <c r="P1470" s="20"/>
      <c r="Q1470" s="20"/>
      <c r="R1470" s="20"/>
      <c r="S1470" s="20"/>
      <c r="T1470" s="20"/>
      <c r="U1470" s="20"/>
      <c r="V1470" s="20"/>
      <c r="W1470" s="20"/>
      <c r="X1470" s="20"/>
      <c r="Y1470" s="20"/>
      <c r="Z1470" s="20"/>
    </row>
    <row r="1471" hidden="1">
      <c r="A1471" s="149">
        <v>45544.0</v>
      </c>
      <c r="B1471" s="150" t="s">
        <v>2338</v>
      </c>
      <c r="C1471" s="150" t="s">
        <v>73</v>
      </c>
      <c r="D1471" s="150" t="s">
        <v>243</v>
      </c>
      <c r="E1471" s="150">
        <v>36.89</v>
      </c>
      <c r="F1471" s="88" t="s">
        <v>335</v>
      </c>
      <c r="G1471" s="150" t="s">
        <v>1720</v>
      </c>
      <c r="H1471" s="151">
        <f t="shared" si="4"/>
        <v>1278.91</v>
      </c>
      <c r="I1471" s="177"/>
      <c r="J1471" s="20"/>
      <c r="K1471" s="20"/>
      <c r="L1471" s="20"/>
      <c r="M1471" s="20"/>
      <c r="N1471" s="20"/>
      <c r="O1471" s="20"/>
      <c r="P1471" s="20"/>
      <c r="Q1471" s="20"/>
      <c r="R1471" s="20"/>
      <c r="S1471" s="20"/>
      <c r="T1471" s="20"/>
      <c r="U1471" s="20"/>
      <c r="V1471" s="20"/>
      <c r="W1471" s="20"/>
      <c r="X1471" s="20"/>
      <c r="Y1471" s="20"/>
      <c r="Z1471" s="20"/>
    </row>
    <row r="1472" hidden="1">
      <c r="A1472" s="149">
        <v>45544.0</v>
      </c>
      <c r="B1472" s="150" t="s">
        <v>24</v>
      </c>
      <c r="C1472" s="150" t="s">
        <v>73</v>
      </c>
      <c r="D1472" s="150" t="s">
        <v>243</v>
      </c>
      <c r="E1472" s="150">
        <v>-7.0</v>
      </c>
      <c r="F1472" s="88" t="s">
        <v>335</v>
      </c>
      <c r="G1472" s="150" t="s">
        <v>1720</v>
      </c>
      <c r="H1472" s="151">
        <f t="shared" si="4"/>
        <v>1271.91</v>
      </c>
      <c r="I1472" s="177"/>
      <c r="J1472" s="20"/>
      <c r="K1472" s="20"/>
      <c r="L1472" s="20"/>
      <c r="M1472" s="20"/>
      <c r="N1472" s="20"/>
      <c r="O1472" s="20"/>
      <c r="P1472" s="20"/>
      <c r="Q1472" s="20"/>
      <c r="R1472" s="20"/>
      <c r="S1472" s="20"/>
      <c r="T1472" s="20"/>
      <c r="U1472" s="20"/>
      <c r="V1472" s="20"/>
      <c r="W1472" s="20"/>
      <c r="X1472" s="20"/>
      <c r="Y1472" s="20"/>
      <c r="Z1472" s="20"/>
    </row>
    <row r="1473" hidden="1">
      <c r="A1473" s="149">
        <v>45544.0</v>
      </c>
      <c r="B1473" s="150" t="s">
        <v>711</v>
      </c>
      <c r="C1473" s="150" t="s">
        <v>73</v>
      </c>
      <c r="D1473" s="150" t="s">
        <v>243</v>
      </c>
      <c r="E1473" s="150">
        <v>-25.0</v>
      </c>
      <c r="F1473" s="88" t="s">
        <v>335</v>
      </c>
      <c r="G1473" s="150" t="s">
        <v>1720</v>
      </c>
      <c r="H1473" s="151">
        <f t="shared" si="4"/>
        <v>1246.91</v>
      </c>
      <c r="I1473" s="177"/>
      <c r="J1473" s="20"/>
      <c r="K1473" s="20"/>
      <c r="L1473" s="20"/>
      <c r="M1473" s="20"/>
      <c r="N1473" s="20"/>
      <c r="O1473" s="20"/>
      <c r="P1473" s="20"/>
      <c r="Q1473" s="20"/>
      <c r="R1473" s="20"/>
      <c r="S1473" s="20"/>
      <c r="T1473" s="20"/>
      <c r="U1473" s="20"/>
      <c r="V1473" s="20"/>
      <c r="W1473" s="20"/>
      <c r="X1473" s="20"/>
      <c r="Y1473" s="20"/>
      <c r="Z1473" s="20"/>
    </row>
    <row r="1474" hidden="1">
      <c r="A1474" s="149">
        <v>45544.0</v>
      </c>
      <c r="B1474" s="150" t="s">
        <v>2338</v>
      </c>
      <c r="C1474" s="150" t="s">
        <v>73</v>
      </c>
      <c r="D1474" s="150" t="s">
        <v>581</v>
      </c>
      <c r="E1474" s="150">
        <v>36.89</v>
      </c>
      <c r="F1474" s="88" t="s">
        <v>335</v>
      </c>
      <c r="G1474" s="150" t="s">
        <v>1720</v>
      </c>
      <c r="H1474" s="151">
        <f t="shared" si="4"/>
        <v>1283.8</v>
      </c>
      <c r="J1474" s="20"/>
      <c r="K1474" s="20"/>
      <c r="L1474" s="20"/>
      <c r="M1474" s="20"/>
      <c r="N1474" s="20"/>
      <c r="O1474" s="20"/>
      <c r="P1474" s="20"/>
      <c r="Q1474" s="20"/>
      <c r="R1474" s="20"/>
      <c r="S1474" s="20"/>
      <c r="T1474" s="20"/>
      <c r="U1474" s="20"/>
      <c r="V1474" s="20"/>
      <c r="W1474" s="20"/>
      <c r="X1474" s="20"/>
      <c r="Y1474" s="20"/>
      <c r="Z1474" s="20"/>
    </row>
    <row r="1475" hidden="1">
      <c r="A1475" s="149">
        <v>45542.0</v>
      </c>
      <c r="B1475" s="150" t="s">
        <v>2336</v>
      </c>
      <c r="C1475" s="150" t="s">
        <v>73</v>
      </c>
      <c r="D1475" s="150" t="s">
        <v>26</v>
      </c>
      <c r="E1475" s="162">
        <v>850.0</v>
      </c>
      <c r="F1475" s="88" t="s">
        <v>335</v>
      </c>
      <c r="G1475" s="150" t="s">
        <v>1720</v>
      </c>
      <c r="H1475" s="151">
        <f t="shared" si="4"/>
        <v>2133.8</v>
      </c>
      <c r="J1475" s="20"/>
      <c r="K1475" s="20"/>
      <c r="L1475" s="20"/>
      <c r="M1475" s="20"/>
      <c r="N1475" s="20"/>
      <c r="O1475" s="20"/>
      <c r="P1475" s="20"/>
      <c r="Q1475" s="20"/>
      <c r="R1475" s="20"/>
      <c r="S1475" s="20"/>
      <c r="T1475" s="20"/>
      <c r="U1475" s="20"/>
      <c r="V1475" s="20"/>
      <c r="W1475" s="20"/>
      <c r="X1475" s="20"/>
      <c r="Y1475" s="20"/>
      <c r="Z1475" s="20"/>
    </row>
    <row r="1476" hidden="1">
      <c r="A1476" s="149">
        <v>45546.0</v>
      </c>
      <c r="B1476" s="150" t="s">
        <v>15</v>
      </c>
      <c r="C1476" s="150" t="s">
        <v>51</v>
      </c>
      <c r="D1476" s="150" t="s">
        <v>819</v>
      </c>
      <c r="E1476" s="150">
        <v>-350.0</v>
      </c>
      <c r="F1476" s="88" t="s">
        <v>335</v>
      </c>
      <c r="G1476" s="150" t="s">
        <v>819</v>
      </c>
      <c r="H1476" s="151">
        <f t="shared" si="4"/>
        <v>1783.8</v>
      </c>
      <c r="J1476" s="20"/>
      <c r="K1476" s="20"/>
      <c r="L1476" s="20"/>
      <c r="M1476" s="20"/>
      <c r="N1476" s="20"/>
      <c r="O1476" s="20"/>
      <c r="P1476" s="20"/>
      <c r="Q1476" s="20"/>
      <c r="R1476" s="20"/>
      <c r="S1476" s="20"/>
      <c r="T1476" s="20"/>
      <c r="U1476" s="20"/>
      <c r="V1476" s="20"/>
      <c r="W1476" s="20"/>
      <c r="X1476" s="20"/>
      <c r="Y1476" s="20"/>
      <c r="Z1476" s="20"/>
    </row>
    <row r="1477" hidden="1">
      <c r="A1477" s="149">
        <v>45547.0</v>
      </c>
      <c r="B1477" s="150" t="s">
        <v>15</v>
      </c>
      <c r="C1477" s="150" t="s">
        <v>51</v>
      </c>
      <c r="D1477" s="150" t="s">
        <v>819</v>
      </c>
      <c r="E1477" s="150">
        <v>-1779.8</v>
      </c>
      <c r="F1477" s="88" t="s">
        <v>335</v>
      </c>
      <c r="G1477" s="150" t="s">
        <v>819</v>
      </c>
      <c r="H1477" s="151">
        <f t="shared" si="4"/>
        <v>4</v>
      </c>
      <c r="J1477" s="20"/>
      <c r="K1477" s="20"/>
      <c r="L1477" s="20"/>
      <c r="M1477" s="20"/>
      <c r="N1477" s="20"/>
      <c r="O1477" s="20"/>
      <c r="P1477" s="20"/>
      <c r="Q1477" s="20"/>
      <c r="R1477" s="20"/>
      <c r="S1477" s="20"/>
      <c r="T1477" s="20"/>
      <c r="U1477" s="20"/>
      <c r="V1477" s="20"/>
      <c r="W1477" s="20"/>
      <c r="X1477" s="20"/>
      <c r="Y1477" s="20"/>
      <c r="Z1477" s="20"/>
    </row>
    <row r="1478" hidden="1">
      <c r="A1478" s="149">
        <v>45544.0</v>
      </c>
      <c r="B1478" s="150" t="s">
        <v>2342</v>
      </c>
      <c r="C1478" s="150" t="s">
        <v>73</v>
      </c>
      <c r="D1478" s="150" t="s">
        <v>2280</v>
      </c>
      <c r="E1478" s="150">
        <v>118.03</v>
      </c>
      <c r="F1478" s="88" t="s">
        <v>335</v>
      </c>
      <c r="G1478" s="150" t="s">
        <v>1720</v>
      </c>
      <c r="H1478" s="151">
        <f t="shared" si="4"/>
        <v>122.03</v>
      </c>
      <c r="I1478" s="178"/>
      <c r="J1478" s="20"/>
      <c r="K1478" s="20"/>
      <c r="L1478" s="20"/>
      <c r="M1478" s="20"/>
      <c r="N1478" s="20"/>
      <c r="O1478" s="20"/>
      <c r="P1478" s="20"/>
      <c r="Q1478" s="20"/>
      <c r="R1478" s="20"/>
      <c r="S1478" s="20"/>
      <c r="T1478" s="20"/>
      <c r="U1478" s="20"/>
      <c r="V1478" s="20"/>
      <c r="W1478" s="20"/>
      <c r="X1478" s="20"/>
      <c r="Y1478" s="20"/>
      <c r="Z1478" s="20"/>
    </row>
    <row r="1479" hidden="1">
      <c r="A1479" s="149">
        <v>45548.0</v>
      </c>
      <c r="B1479" s="150" t="s">
        <v>2336</v>
      </c>
      <c r="C1479" s="150" t="s">
        <v>73</v>
      </c>
      <c r="D1479" s="150" t="s">
        <v>26</v>
      </c>
      <c r="E1479" s="162">
        <v>607.73</v>
      </c>
      <c r="F1479" s="88" t="s">
        <v>335</v>
      </c>
      <c r="G1479" s="150" t="s">
        <v>1720</v>
      </c>
      <c r="H1479" s="151">
        <f t="shared" si="4"/>
        <v>729.76</v>
      </c>
      <c r="I1479" s="177"/>
      <c r="J1479" s="20"/>
      <c r="K1479" s="20"/>
      <c r="L1479" s="20"/>
      <c r="M1479" s="20"/>
      <c r="N1479" s="20"/>
      <c r="O1479" s="20"/>
      <c r="P1479" s="20"/>
      <c r="Q1479" s="20"/>
      <c r="R1479" s="20"/>
      <c r="S1479" s="20"/>
      <c r="T1479" s="20"/>
      <c r="U1479" s="20"/>
      <c r="V1479" s="20"/>
      <c r="W1479" s="20"/>
      <c r="X1479" s="20"/>
      <c r="Y1479" s="20"/>
      <c r="Z1479" s="20"/>
    </row>
    <row r="1480" hidden="1">
      <c r="A1480" s="149">
        <v>45548.0</v>
      </c>
      <c r="B1480" s="150" t="s">
        <v>15</v>
      </c>
      <c r="C1480" s="150" t="s">
        <v>16</v>
      </c>
      <c r="D1480" s="150" t="s">
        <v>819</v>
      </c>
      <c r="E1480" s="150">
        <v>-725.76</v>
      </c>
      <c r="F1480" s="88" t="s">
        <v>335</v>
      </c>
      <c r="G1480" s="150" t="s">
        <v>819</v>
      </c>
      <c r="H1480" s="151">
        <f t="shared" si="4"/>
        <v>4</v>
      </c>
      <c r="J1480" s="20"/>
      <c r="K1480" s="20"/>
      <c r="L1480" s="20"/>
      <c r="M1480" s="20"/>
      <c r="N1480" s="20"/>
      <c r="O1480" s="20"/>
      <c r="P1480" s="20"/>
      <c r="Q1480" s="20"/>
      <c r="R1480" s="20"/>
      <c r="S1480" s="20"/>
      <c r="T1480" s="20"/>
      <c r="U1480" s="20"/>
      <c r="V1480" s="20"/>
      <c r="W1480" s="20"/>
      <c r="X1480" s="20"/>
      <c r="Y1480" s="20"/>
      <c r="Z1480" s="20"/>
    </row>
    <row r="1481" hidden="1">
      <c r="A1481" s="149">
        <v>45556.0</v>
      </c>
      <c r="B1481" s="150" t="s">
        <v>2336</v>
      </c>
      <c r="C1481" s="150" t="s">
        <v>73</v>
      </c>
      <c r="D1481" s="150" t="s">
        <v>26</v>
      </c>
      <c r="E1481" s="162">
        <v>200.0</v>
      </c>
      <c r="F1481" s="88" t="s">
        <v>335</v>
      </c>
      <c r="G1481" s="150" t="s">
        <v>1720</v>
      </c>
      <c r="H1481" s="151">
        <f t="shared" si="4"/>
        <v>204</v>
      </c>
      <c r="J1481" s="20"/>
      <c r="K1481" s="20"/>
      <c r="L1481" s="20"/>
      <c r="M1481" s="20"/>
      <c r="N1481" s="20"/>
      <c r="O1481" s="20"/>
      <c r="P1481" s="20"/>
      <c r="Q1481" s="20"/>
      <c r="R1481" s="20"/>
      <c r="S1481" s="20"/>
      <c r="T1481" s="20"/>
      <c r="U1481" s="20"/>
      <c r="V1481" s="20"/>
      <c r="W1481" s="20"/>
      <c r="X1481" s="20"/>
      <c r="Y1481" s="20"/>
      <c r="Z1481" s="20"/>
    </row>
    <row r="1482" hidden="1">
      <c r="A1482" s="149">
        <v>45561.0</v>
      </c>
      <c r="B1482" s="150" t="s">
        <v>2336</v>
      </c>
      <c r="C1482" s="150" t="s">
        <v>73</v>
      </c>
      <c r="D1482" s="150" t="s">
        <v>26</v>
      </c>
      <c r="E1482" s="162">
        <v>102.86</v>
      </c>
      <c r="F1482" s="88" t="s">
        <v>335</v>
      </c>
      <c r="G1482" s="150" t="s">
        <v>1720</v>
      </c>
      <c r="H1482" s="151">
        <f t="shared" si="4"/>
        <v>306.86</v>
      </c>
      <c r="I1482" s="178"/>
      <c r="J1482" s="20"/>
      <c r="K1482" s="20"/>
      <c r="L1482" s="20"/>
      <c r="M1482" s="20"/>
      <c r="N1482" s="20"/>
      <c r="O1482" s="20"/>
      <c r="P1482" s="20"/>
      <c r="Q1482" s="20"/>
      <c r="R1482" s="20"/>
      <c r="S1482" s="20"/>
      <c r="T1482" s="20"/>
      <c r="U1482" s="20"/>
      <c r="V1482" s="20"/>
      <c r="W1482" s="20"/>
      <c r="X1482" s="20"/>
      <c r="Y1482" s="20"/>
      <c r="Z1482" s="20"/>
    </row>
    <row r="1483" hidden="1">
      <c r="A1483" s="149">
        <v>45561.0</v>
      </c>
      <c r="B1483" s="150" t="s">
        <v>1853</v>
      </c>
      <c r="C1483" s="150" t="s">
        <v>40</v>
      </c>
      <c r="D1483" s="150" t="s">
        <v>41</v>
      </c>
      <c r="E1483" s="150">
        <v>-102.86</v>
      </c>
      <c r="F1483" s="88" t="s">
        <v>335</v>
      </c>
      <c r="G1483" s="150" t="s">
        <v>1645</v>
      </c>
      <c r="H1483" s="151">
        <f t="shared" si="4"/>
        <v>204</v>
      </c>
      <c r="J1483" s="20"/>
      <c r="K1483" s="20"/>
      <c r="L1483" s="20"/>
      <c r="M1483" s="20"/>
      <c r="N1483" s="20"/>
      <c r="O1483" s="20"/>
      <c r="P1483" s="20"/>
      <c r="Q1483" s="20"/>
      <c r="R1483" s="20"/>
      <c r="S1483" s="20"/>
      <c r="T1483" s="20"/>
      <c r="U1483" s="20"/>
      <c r="V1483" s="20"/>
      <c r="W1483" s="20"/>
      <c r="X1483" s="20"/>
      <c r="Y1483" s="20"/>
      <c r="Z1483" s="20"/>
    </row>
    <row r="1484" hidden="1">
      <c r="A1484" s="149">
        <v>45565.0</v>
      </c>
      <c r="B1484" s="150" t="s">
        <v>2343</v>
      </c>
      <c r="C1484" s="150" t="s">
        <v>40</v>
      </c>
      <c r="D1484" s="150" t="s">
        <v>41</v>
      </c>
      <c r="E1484" s="150">
        <v>-195.63</v>
      </c>
      <c r="F1484" s="88" t="s">
        <v>335</v>
      </c>
      <c r="G1484" s="150" t="s">
        <v>1720</v>
      </c>
      <c r="H1484" s="151">
        <f t="shared" si="4"/>
        <v>8.37</v>
      </c>
      <c r="I1484" s="177"/>
      <c r="J1484" s="20"/>
      <c r="K1484" s="20"/>
      <c r="L1484" s="20"/>
      <c r="M1484" s="20"/>
      <c r="N1484" s="20"/>
      <c r="O1484" s="20"/>
      <c r="P1484" s="20"/>
      <c r="Q1484" s="20"/>
      <c r="R1484" s="20"/>
      <c r="S1484" s="20"/>
      <c r="T1484" s="20"/>
      <c r="U1484" s="20"/>
      <c r="V1484" s="20"/>
      <c r="W1484" s="20"/>
      <c r="X1484" s="20"/>
      <c r="Y1484" s="20"/>
      <c r="Z1484" s="20"/>
    </row>
    <row r="1485" hidden="1">
      <c r="A1485" s="149">
        <v>45596.0</v>
      </c>
      <c r="B1485" s="150" t="s">
        <v>1637</v>
      </c>
      <c r="C1485" s="150" t="s">
        <v>1625</v>
      </c>
      <c r="D1485" s="150" t="s">
        <v>1720</v>
      </c>
      <c r="E1485" s="150">
        <v>5.489999999999999</v>
      </c>
      <c r="F1485" s="88" t="s">
        <v>339</v>
      </c>
      <c r="G1485" s="150" t="s">
        <v>1720</v>
      </c>
      <c r="H1485" s="151">
        <f t="shared" si="4"/>
        <v>13.86</v>
      </c>
      <c r="I1485" s="177"/>
      <c r="J1485" s="20"/>
      <c r="K1485" s="20"/>
      <c r="L1485" s="20"/>
      <c r="M1485" s="20"/>
      <c r="N1485" s="20"/>
      <c r="O1485" s="20"/>
      <c r="P1485" s="20"/>
      <c r="Q1485" s="20"/>
      <c r="R1485" s="20"/>
      <c r="S1485" s="20"/>
      <c r="T1485" s="20"/>
      <c r="U1485" s="20"/>
      <c r="V1485" s="20"/>
      <c r="W1485" s="20"/>
      <c r="X1485" s="20"/>
      <c r="Y1485" s="20"/>
      <c r="Z1485" s="20"/>
    </row>
    <row r="1486" hidden="1">
      <c r="A1486" s="149">
        <v>45565.0</v>
      </c>
      <c r="B1486" s="150" t="s">
        <v>1862</v>
      </c>
      <c r="C1486" s="150" t="s">
        <v>1575</v>
      </c>
      <c r="D1486" s="150" t="s">
        <v>2027</v>
      </c>
      <c r="E1486" s="150">
        <v>3268.95</v>
      </c>
      <c r="F1486" s="88" t="s">
        <v>339</v>
      </c>
      <c r="G1486" s="150" t="s">
        <v>1645</v>
      </c>
      <c r="H1486" s="151">
        <f t="shared" si="4"/>
        <v>3282.81</v>
      </c>
      <c r="J1486" s="20"/>
      <c r="K1486" s="20"/>
      <c r="L1486" s="20"/>
      <c r="M1486" s="20"/>
      <c r="N1486" s="20"/>
      <c r="O1486" s="20"/>
      <c r="P1486" s="20"/>
      <c r="Q1486" s="20"/>
      <c r="R1486" s="20"/>
      <c r="S1486" s="20"/>
      <c r="T1486" s="20"/>
      <c r="U1486" s="20"/>
      <c r="V1486" s="20"/>
      <c r="W1486" s="20"/>
      <c r="X1486" s="20"/>
      <c r="Y1486" s="20"/>
      <c r="Z1486" s="20"/>
    </row>
    <row r="1487" hidden="1">
      <c r="A1487" s="149">
        <v>45565.0</v>
      </c>
      <c r="B1487" s="150" t="s">
        <v>2344</v>
      </c>
      <c r="C1487" s="150" t="s">
        <v>2219</v>
      </c>
      <c r="D1487" s="150" t="s">
        <v>26</v>
      </c>
      <c r="E1487" s="162">
        <v>-452.29</v>
      </c>
      <c r="F1487" s="88" t="s">
        <v>339</v>
      </c>
      <c r="G1487" s="150" t="s">
        <v>7</v>
      </c>
      <c r="H1487" s="151">
        <f t="shared" si="4"/>
        <v>2830.52</v>
      </c>
      <c r="I1487" s="177"/>
      <c r="J1487" s="20"/>
      <c r="K1487" s="20"/>
      <c r="L1487" s="20"/>
      <c r="M1487" s="20"/>
      <c r="N1487" s="20"/>
      <c r="O1487" s="20"/>
      <c r="P1487" s="20"/>
      <c r="Q1487" s="20"/>
      <c r="R1487" s="20"/>
      <c r="S1487" s="20"/>
      <c r="T1487" s="20"/>
      <c r="U1487" s="20"/>
      <c r="V1487" s="20"/>
      <c r="W1487" s="20"/>
      <c r="X1487" s="20"/>
      <c r="Y1487" s="20"/>
      <c r="Z1487" s="20"/>
    </row>
    <row r="1488" hidden="1">
      <c r="A1488" s="149">
        <v>45567.0</v>
      </c>
      <c r="B1488" s="150" t="s">
        <v>15</v>
      </c>
      <c r="C1488" s="150" t="s">
        <v>16</v>
      </c>
      <c r="D1488" s="150" t="s">
        <v>443</v>
      </c>
      <c r="E1488" s="150">
        <v>-2556.080000000002</v>
      </c>
      <c r="F1488" s="88" t="s">
        <v>339</v>
      </c>
      <c r="G1488" s="150" t="s">
        <v>1645</v>
      </c>
      <c r="H1488" s="151">
        <f t="shared" si="4"/>
        <v>274.44</v>
      </c>
      <c r="I1488" s="177"/>
      <c r="J1488" s="20"/>
      <c r="K1488" s="20"/>
      <c r="L1488" s="20"/>
      <c r="M1488" s="20"/>
      <c r="N1488" s="20"/>
      <c r="O1488" s="20"/>
      <c r="P1488" s="20"/>
      <c r="Q1488" s="20"/>
      <c r="R1488" s="20"/>
      <c r="S1488" s="20"/>
      <c r="T1488" s="20"/>
      <c r="U1488" s="20"/>
      <c r="V1488" s="20"/>
      <c r="W1488" s="20"/>
      <c r="X1488" s="20"/>
      <c r="Y1488" s="20"/>
      <c r="Z1488" s="20"/>
    </row>
    <row r="1489" hidden="1">
      <c r="A1489" s="149">
        <v>45568.0</v>
      </c>
      <c r="B1489" s="150" t="s">
        <v>2345</v>
      </c>
      <c r="C1489" s="150" t="s">
        <v>73</v>
      </c>
      <c r="D1489" s="150" t="s">
        <v>778</v>
      </c>
      <c r="E1489" s="150">
        <v>50.0</v>
      </c>
      <c r="F1489" s="88" t="s">
        <v>339</v>
      </c>
      <c r="G1489" s="150" t="s">
        <v>1720</v>
      </c>
      <c r="H1489" s="151">
        <f t="shared" si="4"/>
        <v>324.44</v>
      </c>
      <c r="I1489" s="178"/>
      <c r="J1489" s="20"/>
      <c r="K1489" s="20"/>
      <c r="L1489" s="20"/>
      <c r="M1489" s="20"/>
      <c r="N1489" s="20"/>
      <c r="O1489" s="20"/>
      <c r="P1489" s="20"/>
      <c r="Q1489" s="20"/>
      <c r="R1489" s="20"/>
      <c r="S1489" s="20"/>
      <c r="T1489" s="20"/>
      <c r="U1489" s="20"/>
      <c r="V1489" s="20"/>
      <c r="W1489" s="20"/>
      <c r="X1489" s="20"/>
      <c r="Y1489" s="20"/>
      <c r="Z1489" s="20"/>
    </row>
    <row r="1490" hidden="1">
      <c r="A1490" s="149">
        <v>45569.0</v>
      </c>
      <c r="B1490" s="150" t="s">
        <v>140</v>
      </c>
      <c r="C1490" s="150" t="s">
        <v>13</v>
      </c>
      <c r="D1490" s="150" t="s">
        <v>10</v>
      </c>
      <c r="E1490" s="150">
        <v>-15.0</v>
      </c>
      <c r="F1490" s="88" t="s">
        <v>339</v>
      </c>
      <c r="G1490" s="150" t="s">
        <v>1720</v>
      </c>
      <c r="H1490" s="151">
        <f t="shared" si="4"/>
        <v>309.44</v>
      </c>
      <c r="J1490" s="20"/>
      <c r="K1490" s="20"/>
      <c r="L1490" s="20"/>
      <c r="M1490" s="20"/>
      <c r="N1490" s="20"/>
      <c r="O1490" s="20"/>
      <c r="P1490" s="20"/>
      <c r="Q1490" s="20"/>
      <c r="R1490" s="20"/>
      <c r="S1490" s="20"/>
      <c r="T1490" s="20"/>
      <c r="U1490" s="20"/>
      <c r="V1490" s="20"/>
      <c r="W1490" s="20"/>
      <c r="X1490" s="20"/>
      <c r="Y1490" s="20"/>
      <c r="Z1490" s="20"/>
    </row>
    <row r="1491" hidden="1">
      <c r="A1491" s="149">
        <v>45572.0</v>
      </c>
      <c r="B1491" s="88" t="s">
        <v>2333</v>
      </c>
      <c r="C1491" s="88" t="s">
        <v>73</v>
      </c>
      <c r="D1491" s="88" t="s">
        <v>26</v>
      </c>
      <c r="E1491" s="166">
        <v>553.17</v>
      </c>
      <c r="F1491" s="171" t="s">
        <v>339</v>
      </c>
      <c r="G1491" s="164" t="s">
        <v>1720</v>
      </c>
      <c r="H1491" s="151">
        <f t="shared" si="4"/>
        <v>862.61</v>
      </c>
      <c r="I1491" s="178"/>
      <c r="J1491" s="20"/>
      <c r="K1491" s="20"/>
      <c r="L1491" s="20"/>
      <c r="M1491" s="20"/>
      <c r="N1491" s="20"/>
      <c r="O1491" s="20"/>
      <c r="P1491" s="20"/>
      <c r="Q1491" s="20"/>
      <c r="R1491" s="20"/>
      <c r="S1491" s="20"/>
      <c r="T1491" s="20"/>
      <c r="U1491" s="20"/>
      <c r="V1491" s="20"/>
      <c r="W1491" s="20"/>
      <c r="X1491" s="20"/>
      <c r="Y1491" s="20"/>
      <c r="Z1491" s="20"/>
    </row>
    <row r="1492" hidden="1">
      <c r="A1492" s="149">
        <v>45572.0</v>
      </c>
      <c r="B1492" s="88" t="s">
        <v>2334</v>
      </c>
      <c r="C1492" s="88" t="s">
        <v>73</v>
      </c>
      <c r="D1492" s="88" t="s">
        <v>26</v>
      </c>
      <c r="E1492" s="166">
        <v>108.88</v>
      </c>
      <c r="F1492" s="171" t="s">
        <v>339</v>
      </c>
      <c r="G1492" s="164" t="s">
        <v>1720</v>
      </c>
      <c r="H1492" s="151">
        <f t="shared" si="4"/>
        <v>971.49</v>
      </c>
      <c r="I1492" s="177"/>
      <c r="J1492" s="20"/>
      <c r="K1492" s="20"/>
      <c r="L1492" s="20"/>
      <c r="M1492" s="20"/>
      <c r="N1492" s="20"/>
      <c r="O1492" s="20"/>
      <c r="P1492" s="20"/>
      <c r="Q1492" s="20"/>
      <c r="R1492" s="20"/>
      <c r="S1492" s="20"/>
      <c r="T1492" s="20"/>
      <c r="U1492" s="20"/>
      <c r="V1492" s="20"/>
      <c r="W1492" s="20"/>
      <c r="X1492" s="20"/>
      <c r="Y1492" s="20"/>
      <c r="Z1492" s="20"/>
    </row>
    <row r="1493" hidden="1">
      <c r="A1493" s="149">
        <v>45572.0</v>
      </c>
      <c r="B1493" s="88" t="s">
        <v>2335</v>
      </c>
      <c r="C1493" s="88" t="s">
        <v>73</v>
      </c>
      <c r="D1493" s="88" t="s">
        <v>26</v>
      </c>
      <c r="E1493" s="166">
        <v>337.95</v>
      </c>
      <c r="F1493" s="171" t="s">
        <v>339</v>
      </c>
      <c r="G1493" s="164" t="s">
        <v>1720</v>
      </c>
      <c r="H1493" s="151">
        <f t="shared" si="4"/>
        <v>1309.44</v>
      </c>
      <c r="I1493" s="177"/>
      <c r="J1493" s="20"/>
      <c r="K1493" s="20"/>
      <c r="L1493" s="20"/>
      <c r="M1493" s="20"/>
      <c r="N1493" s="20"/>
      <c r="O1493" s="20"/>
      <c r="P1493" s="20"/>
      <c r="Q1493" s="20"/>
      <c r="R1493" s="20"/>
      <c r="S1493" s="20"/>
      <c r="T1493" s="20"/>
      <c r="U1493" s="20"/>
      <c r="V1493" s="20"/>
      <c r="W1493" s="20"/>
      <c r="X1493" s="20"/>
      <c r="Y1493" s="20"/>
      <c r="Z1493" s="20"/>
    </row>
    <row r="1494" hidden="1">
      <c r="A1494" s="149">
        <v>45573.0</v>
      </c>
      <c r="B1494" s="150" t="s">
        <v>15</v>
      </c>
      <c r="C1494" s="150" t="s">
        <v>16</v>
      </c>
      <c r="D1494" s="150" t="s">
        <v>1667</v>
      </c>
      <c r="E1494" s="150">
        <v>-586.8399999999999</v>
      </c>
      <c r="F1494" s="88" t="s">
        <v>339</v>
      </c>
      <c r="G1494" s="150" t="s">
        <v>1645</v>
      </c>
      <c r="H1494" s="151">
        <f t="shared" si="4"/>
        <v>722.6</v>
      </c>
      <c r="J1494" s="20"/>
      <c r="K1494" s="20"/>
      <c r="L1494" s="20"/>
      <c r="M1494" s="20"/>
      <c r="N1494" s="20"/>
      <c r="O1494" s="20"/>
      <c r="P1494" s="20"/>
      <c r="Q1494" s="20"/>
      <c r="R1494" s="20"/>
      <c r="S1494" s="20"/>
      <c r="T1494" s="20"/>
      <c r="U1494" s="20"/>
      <c r="V1494" s="20"/>
      <c r="W1494" s="20"/>
      <c r="X1494" s="20"/>
      <c r="Y1494" s="20"/>
      <c r="Z1494" s="20"/>
    </row>
    <row r="1495" hidden="1">
      <c r="A1495" s="149">
        <v>45573.0</v>
      </c>
      <c r="B1495" s="150" t="s">
        <v>2195</v>
      </c>
      <c r="C1495" s="150" t="s">
        <v>1638</v>
      </c>
      <c r="D1495" s="150" t="s">
        <v>1720</v>
      </c>
      <c r="E1495" s="150">
        <v>5.0</v>
      </c>
      <c r="F1495" s="88" t="s">
        <v>339</v>
      </c>
      <c r="G1495" s="150" t="s">
        <v>1720</v>
      </c>
      <c r="H1495" s="151">
        <f t="shared" si="4"/>
        <v>727.6</v>
      </c>
      <c r="J1495" s="20"/>
      <c r="K1495" s="20"/>
      <c r="L1495" s="20"/>
      <c r="M1495" s="20"/>
      <c r="N1495" s="20"/>
      <c r="O1495" s="20"/>
      <c r="P1495" s="20"/>
      <c r="Q1495" s="20"/>
      <c r="R1495" s="20"/>
      <c r="S1495" s="20"/>
      <c r="T1495" s="20"/>
      <c r="U1495" s="20"/>
      <c r="V1495" s="20"/>
      <c r="W1495" s="20"/>
      <c r="X1495" s="20"/>
      <c r="Y1495" s="20"/>
      <c r="Z1495" s="20"/>
    </row>
    <row r="1496" hidden="1">
      <c r="A1496" s="149">
        <v>45573.0</v>
      </c>
      <c r="B1496" s="150" t="s">
        <v>647</v>
      </c>
      <c r="C1496" s="150" t="s">
        <v>73</v>
      </c>
      <c r="D1496" s="150" t="s">
        <v>243</v>
      </c>
      <c r="E1496" s="150">
        <v>96.64</v>
      </c>
      <c r="F1496" s="88" t="s">
        <v>339</v>
      </c>
      <c r="G1496" s="150" t="s">
        <v>1720</v>
      </c>
      <c r="H1496" s="151">
        <f t="shared" si="4"/>
        <v>824.24</v>
      </c>
      <c r="I1496" s="177"/>
      <c r="J1496" s="20"/>
      <c r="K1496" s="20"/>
      <c r="L1496" s="20"/>
      <c r="M1496" s="20"/>
      <c r="N1496" s="20"/>
      <c r="O1496" s="20"/>
      <c r="P1496" s="20"/>
      <c r="Q1496" s="20"/>
      <c r="R1496" s="20"/>
      <c r="S1496" s="20"/>
      <c r="T1496" s="20"/>
      <c r="U1496" s="20"/>
      <c r="V1496" s="20"/>
      <c r="W1496" s="20"/>
      <c r="X1496" s="20"/>
      <c r="Y1496" s="20"/>
      <c r="Z1496" s="20"/>
    </row>
    <row r="1497" hidden="1">
      <c r="A1497" s="149">
        <v>45573.0</v>
      </c>
      <c r="B1497" s="150" t="s">
        <v>2346</v>
      </c>
      <c r="C1497" s="150" t="s">
        <v>73</v>
      </c>
      <c r="D1497" s="150" t="s">
        <v>243</v>
      </c>
      <c r="E1497" s="150">
        <v>27.05</v>
      </c>
      <c r="F1497" s="88" t="s">
        <v>339</v>
      </c>
      <c r="G1497" s="150" t="s">
        <v>1720</v>
      </c>
      <c r="H1497" s="151">
        <f t="shared" si="4"/>
        <v>851.29</v>
      </c>
      <c r="I1497" s="177"/>
      <c r="J1497" s="20"/>
      <c r="K1497" s="20"/>
      <c r="L1497" s="20"/>
      <c r="M1497" s="20"/>
      <c r="N1497" s="20"/>
      <c r="O1497" s="20"/>
      <c r="P1497" s="20"/>
      <c r="Q1497" s="20"/>
      <c r="R1497" s="20"/>
      <c r="S1497" s="20"/>
      <c r="T1497" s="20"/>
      <c r="U1497" s="20"/>
      <c r="V1497" s="20"/>
      <c r="W1497" s="20"/>
      <c r="X1497" s="20"/>
      <c r="Y1497" s="20"/>
      <c r="Z1497" s="20"/>
    </row>
    <row r="1498" hidden="1">
      <c r="A1498" s="149">
        <v>45573.0</v>
      </c>
      <c r="B1498" s="150" t="s">
        <v>651</v>
      </c>
      <c r="C1498" s="150" t="s">
        <v>73</v>
      </c>
      <c r="D1498" s="150" t="s">
        <v>243</v>
      </c>
      <c r="E1498" s="150">
        <v>26.93</v>
      </c>
      <c r="F1498" s="88" t="s">
        <v>339</v>
      </c>
      <c r="G1498" s="150" t="s">
        <v>1720</v>
      </c>
      <c r="H1498" s="151">
        <f t="shared" si="4"/>
        <v>878.22</v>
      </c>
      <c r="I1498" s="177"/>
      <c r="J1498" s="20"/>
      <c r="K1498" s="20"/>
      <c r="L1498" s="20"/>
      <c r="M1498" s="20"/>
      <c r="N1498" s="20"/>
      <c r="O1498" s="20"/>
      <c r="P1498" s="20"/>
      <c r="Q1498" s="20"/>
      <c r="R1498" s="20"/>
      <c r="S1498" s="20"/>
      <c r="T1498" s="20"/>
      <c r="U1498" s="20"/>
      <c r="V1498" s="20"/>
      <c r="W1498" s="20"/>
      <c r="X1498" s="20"/>
      <c r="Y1498" s="20"/>
      <c r="Z1498" s="20"/>
    </row>
    <row r="1499" hidden="1">
      <c r="A1499" s="149">
        <v>45573.0</v>
      </c>
      <c r="B1499" s="150" t="s">
        <v>2347</v>
      </c>
      <c r="C1499" s="150" t="s">
        <v>73</v>
      </c>
      <c r="D1499" s="150" t="s">
        <v>243</v>
      </c>
      <c r="E1499" s="150">
        <v>-8.0</v>
      </c>
      <c r="F1499" s="88" t="s">
        <v>339</v>
      </c>
      <c r="G1499" s="150" t="s">
        <v>1720</v>
      </c>
      <c r="H1499" s="151">
        <f t="shared" si="4"/>
        <v>870.22</v>
      </c>
      <c r="I1499" s="177"/>
      <c r="J1499" s="20"/>
      <c r="K1499" s="20"/>
      <c r="L1499" s="20"/>
      <c r="M1499" s="20"/>
      <c r="N1499" s="20"/>
      <c r="O1499" s="20"/>
      <c r="P1499" s="20"/>
      <c r="Q1499" s="20"/>
      <c r="R1499" s="20"/>
      <c r="S1499" s="20"/>
      <c r="T1499" s="20"/>
      <c r="U1499" s="20"/>
      <c r="V1499" s="20"/>
      <c r="W1499" s="20"/>
      <c r="X1499" s="20"/>
      <c r="Y1499" s="20"/>
      <c r="Z1499" s="20"/>
    </row>
    <row r="1500" hidden="1">
      <c r="A1500" s="149">
        <v>45573.0</v>
      </c>
      <c r="B1500" s="150" t="s">
        <v>2348</v>
      </c>
      <c r="C1500" s="150" t="s">
        <v>73</v>
      </c>
      <c r="D1500" s="150" t="s">
        <v>243</v>
      </c>
      <c r="E1500" s="150">
        <v>18.0</v>
      </c>
      <c r="F1500" s="88" t="s">
        <v>339</v>
      </c>
      <c r="G1500" s="150" t="s">
        <v>1720</v>
      </c>
      <c r="H1500" s="151">
        <f t="shared" si="4"/>
        <v>888.22</v>
      </c>
      <c r="I1500" s="177"/>
      <c r="J1500" s="20"/>
      <c r="K1500" s="20"/>
      <c r="L1500" s="20"/>
      <c r="M1500" s="20"/>
      <c r="N1500" s="20"/>
      <c r="O1500" s="20"/>
      <c r="P1500" s="20"/>
      <c r="Q1500" s="20"/>
      <c r="R1500" s="20"/>
      <c r="S1500" s="20"/>
      <c r="T1500" s="20"/>
      <c r="U1500" s="20"/>
      <c r="V1500" s="20"/>
      <c r="W1500" s="20"/>
      <c r="X1500" s="20"/>
      <c r="Y1500" s="20"/>
      <c r="Z1500" s="20"/>
    </row>
    <row r="1501" hidden="1">
      <c r="A1501" s="149">
        <v>45573.0</v>
      </c>
      <c r="B1501" s="150" t="s">
        <v>2349</v>
      </c>
      <c r="C1501" s="150" t="s">
        <v>73</v>
      </c>
      <c r="D1501" s="150" t="s">
        <v>243</v>
      </c>
      <c r="E1501" s="150">
        <v>27.34</v>
      </c>
      <c r="F1501" s="88" t="s">
        <v>339</v>
      </c>
      <c r="G1501" s="150" t="s">
        <v>1720</v>
      </c>
      <c r="H1501" s="151">
        <f t="shared" si="4"/>
        <v>915.56</v>
      </c>
      <c r="I1501" s="177"/>
      <c r="J1501" s="20"/>
      <c r="K1501" s="20"/>
      <c r="L1501" s="20"/>
      <c r="M1501" s="20"/>
      <c r="N1501" s="20"/>
      <c r="O1501" s="20"/>
      <c r="P1501" s="20"/>
      <c r="Q1501" s="20"/>
      <c r="R1501" s="20"/>
      <c r="S1501" s="20"/>
      <c r="T1501" s="20"/>
      <c r="U1501" s="20"/>
      <c r="V1501" s="20"/>
      <c r="W1501" s="20"/>
      <c r="X1501" s="20"/>
      <c r="Y1501" s="20"/>
      <c r="Z1501" s="20"/>
    </row>
    <row r="1502" hidden="1">
      <c r="A1502" s="149">
        <v>45573.0</v>
      </c>
      <c r="B1502" s="150" t="s">
        <v>2350</v>
      </c>
      <c r="C1502" s="150" t="s">
        <v>73</v>
      </c>
      <c r="D1502" s="150" t="s">
        <v>243</v>
      </c>
      <c r="E1502" s="150">
        <v>11.0</v>
      </c>
      <c r="F1502" s="88" t="s">
        <v>339</v>
      </c>
      <c r="G1502" s="150" t="s">
        <v>1720</v>
      </c>
      <c r="H1502" s="151">
        <f t="shared" si="4"/>
        <v>926.56</v>
      </c>
      <c r="I1502" s="177"/>
      <c r="J1502" s="20"/>
      <c r="K1502" s="20"/>
      <c r="L1502" s="20"/>
      <c r="M1502" s="20"/>
      <c r="N1502" s="20"/>
      <c r="O1502" s="20"/>
      <c r="P1502" s="20"/>
      <c r="Q1502" s="20"/>
      <c r="R1502" s="20"/>
      <c r="S1502" s="20"/>
      <c r="T1502" s="20"/>
      <c r="U1502" s="20"/>
      <c r="V1502" s="20"/>
      <c r="W1502" s="20"/>
      <c r="X1502" s="20"/>
      <c r="Y1502" s="20"/>
      <c r="Z1502" s="20"/>
    </row>
    <row r="1503" hidden="1">
      <c r="A1503" s="149">
        <v>45573.0</v>
      </c>
      <c r="B1503" s="150" t="s">
        <v>2346</v>
      </c>
      <c r="C1503" s="150" t="s">
        <v>73</v>
      </c>
      <c r="D1503" s="150" t="s">
        <v>1983</v>
      </c>
      <c r="E1503" s="150">
        <v>40.0</v>
      </c>
      <c r="F1503" s="88" t="s">
        <v>339</v>
      </c>
      <c r="G1503" s="150" t="s">
        <v>1720</v>
      </c>
      <c r="H1503" s="151">
        <f t="shared" si="4"/>
        <v>966.56</v>
      </c>
      <c r="I1503" s="177"/>
      <c r="J1503" s="20"/>
      <c r="K1503" s="20"/>
      <c r="L1503" s="20"/>
      <c r="M1503" s="20"/>
      <c r="N1503" s="20"/>
      <c r="O1503" s="20"/>
      <c r="P1503" s="20"/>
      <c r="Q1503" s="20"/>
      <c r="R1503" s="20"/>
      <c r="S1503" s="20"/>
      <c r="T1503" s="20"/>
      <c r="U1503" s="20"/>
      <c r="V1503" s="20"/>
      <c r="W1503" s="20"/>
      <c r="X1503" s="20"/>
      <c r="Y1503" s="20"/>
      <c r="Z1503" s="20"/>
    </row>
    <row r="1504" hidden="1">
      <c r="A1504" s="149">
        <v>45573.0</v>
      </c>
      <c r="B1504" s="150" t="s">
        <v>2351</v>
      </c>
      <c r="C1504" s="150" t="s">
        <v>73</v>
      </c>
      <c r="D1504" s="150" t="s">
        <v>1983</v>
      </c>
      <c r="E1504" s="150">
        <v>-40.0</v>
      </c>
      <c r="F1504" s="88" t="s">
        <v>339</v>
      </c>
      <c r="G1504" s="150" t="s">
        <v>1720</v>
      </c>
      <c r="H1504" s="151">
        <f t="shared" si="4"/>
        <v>926.56</v>
      </c>
      <c r="I1504" s="177"/>
      <c r="J1504" s="20"/>
      <c r="K1504" s="20"/>
      <c r="L1504" s="20"/>
      <c r="M1504" s="20"/>
      <c r="N1504" s="20"/>
      <c r="O1504" s="20"/>
      <c r="P1504" s="20"/>
      <c r="Q1504" s="20"/>
      <c r="R1504" s="20"/>
      <c r="S1504" s="20"/>
      <c r="T1504" s="20"/>
      <c r="U1504" s="20"/>
      <c r="V1504" s="20"/>
      <c r="W1504" s="20"/>
      <c r="X1504" s="20"/>
      <c r="Y1504" s="20"/>
      <c r="Z1504" s="20"/>
    </row>
    <row r="1505" hidden="1">
      <c r="A1505" s="149">
        <v>45573.0</v>
      </c>
      <c r="B1505" s="150" t="s">
        <v>2346</v>
      </c>
      <c r="C1505" s="150" t="s">
        <v>73</v>
      </c>
      <c r="D1505" s="150" t="s">
        <v>581</v>
      </c>
      <c r="E1505" s="150">
        <v>27.05</v>
      </c>
      <c r="F1505" s="88" t="s">
        <v>339</v>
      </c>
      <c r="G1505" s="150" t="s">
        <v>1720</v>
      </c>
      <c r="H1505" s="151">
        <f t="shared" si="4"/>
        <v>953.61</v>
      </c>
      <c r="J1505" s="20"/>
      <c r="K1505" s="20"/>
      <c r="L1505" s="20"/>
      <c r="M1505" s="20"/>
      <c r="N1505" s="20"/>
      <c r="O1505" s="20"/>
      <c r="P1505" s="20"/>
      <c r="Q1505" s="20"/>
      <c r="R1505" s="20"/>
      <c r="S1505" s="20"/>
      <c r="T1505" s="20"/>
      <c r="U1505" s="20"/>
      <c r="V1505" s="20"/>
      <c r="W1505" s="20"/>
      <c r="X1505" s="20"/>
      <c r="Y1505" s="20"/>
      <c r="Z1505" s="20"/>
    </row>
    <row r="1506" hidden="1">
      <c r="A1506" s="149">
        <v>45573.0</v>
      </c>
      <c r="B1506" s="88" t="s">
        <v>2335</v>
      </c>
      <c r="C1506" s="88" t="s">
        <v>73</v>
      </c>
      <c r="D1506" s="88" t="s">
        <v>26</v>
      </c>
      <c r="E1506" s="166">
        <v>446.35</v>
      </c>
      <c r="F1506" s="88" t="s">
        <v>339</v>
      </c>
      <c r="G1506" s="150" t="s">
        <v>1720</v>
      </c>
      <c r="H1506" s="151">
        <f t="shared" si="4"/>
        <v>1399.96</v>
      </c>
      <c r="I1506" s="178"/>
      <c r="J1506" s="20"/>
      <c r="K1506" s="20"/>
      <c r="L1506" s="20"/>
      <c r="M1506" s="20"/>
      <c r="N1506" s="20"/>
      <c r="O1506" s="20"/>
      <c r="P1506" s="20"/>
      <c r="Q1506" s="20"/>
      <c r="R1506" s="20"/>
      <c r="S1506" s="20"/>
      <c r="T1506" s="20"/>
      <c r="U1506" s="20"/>
      <c r="V1506" s="20"/>
      <c r="W1506" s="20"/>
      <c r="X1506" s="20"/>
      <c r="Y1506" s="20"/>
      <c r="Z1506" s="20"/>
    </row>
    <row r="1507" hidden="1">
      <c r="A1507" s="149">
        <v>45573.0</v>
      </c>
      <c r="B1507" s="150" t="s">
        <v>2336</v>
      </c>
      <c r="C1507" s="150" t="s">
        <v>73</v>
      </c>
      <c r="D1507" s="88" t="s">
        <v>26</v>
      </c>
      <c r="E1507" s="162">
        <v>553.65</v>
      </c>
      <c r="F1507" s="88" t="s">
        <v>339</v>
      </c>
      <c r="G1507" s="150" t="s">
        <v>1720</v>
      </c>
      <c r="H1507" s="151">
        <f t="shared" si="4"/>
        <v>1953.61</v>
      </c>
      <c r="I1507" s="178"/>
      <c r="J1507" s="20"/>
      <c r="K1507" s="20"/>
      <c r="L1507" s="20"/>
      <c r="M1507" s="20"/>
      <c r="N1507" s="20"/>
      <c r="O1507" s="20"/>
      <c r="P1507" s="20"/>
      <c r="Q1507" s="20"/>
      <c r="R1507" s="20"/>
      <c r="S1507" s="20"/>
      <c r="T1507" s="20"/>
      <c r="U1507" s="20"/>
      <c r="V1507" s="20"/>
      <c r="W1507" s="20"/>
      <c r="X1507" s="20"/>
      <c r="Y1507" s="20"/>
      <c r="Z1507" s="20"/>
    </row>
    <row r="1508" hidden="1">
      <c r="A1508" s="149">
        <v>45574.0</v>
      </c>
      <c r="B1508" s="150" t="s">
        <v>15</v>
      </c>
      <c r="C1508" s="150" t="s">
        <v>16</v>
      </c>
      <c r="D1508" s="150" t="s">
        <v>7</v>
      </c>
      <c r="E1508" s="150">
        <v>-804.4000000000001</v>
      </c>
      <c r="F1508" s="88" t="s">
        <v>339</v>
      </c>
      <c r="G1508" s="150" t="s">
        <v>7</v>
      </c>
      <c r="H1508" s="151">
        <f t="shared" si="4"/>
        <v>1149.21</v>
      </c>
      <c r="I1508" s="177"/>
      <c r="J1508" s="20"/>
      <c r="K1508" s="20"/>
      <c r="L1508" s="20"/>
      <c r="M1508" s="20"/>
      <c r="N1508" s="20"/>
      <c r="O1508" s="20"/>
      <c r="P1508" s="20"/>
      <c r="Q1508" s="20"/>
      <c r="R1508" s="20"/>
      <c r="S1508" s="20"/>
      <c r="T1508" s="20"/>
      <c r="U1508" s="20"/>
      <c r="V1508" s="20"/>
      <c r="W1508" s="20"/>
      <c r="X1508" s="20"/>
      <c r="Y1508" s="20"/>
      <c r="Z1508" s="20"/>
    </row>
    <row r="1509" hidden="1">
      <c r="A1509" s="149">
        <v>45574.0</v>
      </c>
      <c r="B1509" s="150" t="s">
        <v>15</v>
      </c>
      <c r="C1509" s="150" t="s">
        <v>51</v>
      </c>
      <c r="D1509" s="150" t="s">
        <v>819</v>
      </c>
      <c r="E1509" s="150">
        <v>-500.0</v>
      </c>
      <c r="F1509" s="88" t="s">
        <v>339</v>
      </c>
      <c r="G1509" s="150" t="s">
        <v>7</v>
      </c>
      <c r="H1509" s="151">
        <f t="shared" si="4"/>
        <v>649.21</v>
      </c>
      <c r="J1509" s="20"/>
      <c r="K1509" s="20"/>
      <c r="L1509" s="20"/>
      <c r="M1509" s="20"/>
      <c r="N1509" s="20"/>
      <c r="O1509" s="20"/>
      <c r="P1509" s="20"/>
      <c r="Q1509" s="20"/>
      <c r="R1509" s="20"/>
      <c r="S1509" s="20"/>
      <c r="T1509" s="20"/>
      <c r="U1509" s="20"/>
      <c r="V1509" s="20"/>
      <c r="W1509" s="20"/>
      <c r="X1509" s="20"/>
      <c r="Y1509" s="20"/>
      <c r="Z1509" s="20"/>
    </row>
    <row r="1510" hidden="1">
      <c r="A1510" s="149">
        <v>45574.0</v>
      </c>
      <c r="B1510" s="150" t="s">
        <v>2271</v>
      </c>
      <c r="C1510" s="150" t="s">
        <v>1638</v>
      </c>
      <c r="D1510" s="150" t="s">
        <v>1720</v>
      </c>
      <c r="E1510" s="150">
        <v>5.0</v>
      </c>
      <c r="F1510" s="88" t="s">
        <v>339</v>
      </c>
      <c r="G1510" s="150" t="s">
        <v>1720</v>
      </c>
      <c r="H1510" s="151">
        <f t="shared" si="4"/>
        <v>654.21</v>
      </c>
      <c r="J1510" s="20"/>
      <c r="K1510" s="20"/>
      <c r="L1510" s="20"/>
      <c r="M1510" s="20"/>
      <c r="N1510" s="20"/>
      <c r="O1510" s="20"/>
      <c r="P1510" s="20"/>
      <c r="Q1510" s="20"/>
      <c r="R1510" s="20"/>
      <c r="S1510" s="20"/>
      <c r="T1510" s="20"/>
      <c r="U1510" s="20"/>
      <c r="V1510" s="20"/>
      <c r="W1510" s="20"/>
      <c r="X1510" s="20"/>
      <c r="Y1510" s="20"/>
      <c r="Z1510" s="20"/>
    </row>
    <row r="1511" hidden="1">
      <c r="A1511" s="149">
        <v>45574.0</v>
      </c>
      <c r="B1511" s="150" t="s">
        <v>2352</v>
      </c>
      <c r="C1511" s="150" t="s">
        <v>78</v>
      </c>
      <c r="D1511" s="150" t="s">
        <v>28</v>
      </c>
      <c r="E1511" s="162">
        <v>-29.9</v>
      </c>
      <c r="F1511" s="88" t="s">
        <v>339</v>
      </c>
      <c r="G1511" s="150" t="s">
        <v>1720</v>
      </c>
      <c r="H1511" s="151">
        <f t="shared" si="4"/>
        <v>624.31</v>
      </c>
      <c r="I1511" s="177"/>
      <c r="J1511" s="20"/>
      <c r="K1511" s="20"/>
      <c r="L1511" s="20"/>
      <c r="M1511" s="20"/>
      <c r="N1511" s="20"/>
      <c r="O1511" s="20"/>
      <c r="P1511" s="20"/>
      <c r="Q1511" s="20"/>
      <c r="R1511" s="20"/>
      <c r="S1511" s="20"/>
      <c r="T1511" s="20"/>
      <c r="U1511" s="20"/>
      <c r="V1511" s="20"/>
      <c r="W1511" s="20"/>
      <c r="X1511" s="20"/>
      <c r="Y1511" s="20"/>
      <c r="Z1511" s="20"/>
    </row>
    <row r="1512" hidden="1">
      <c r="A1512" s="149">
        <v>45574.0</v>
      </c>
      <c r="B1512" s="150" t="s">
        <v>1864</v>
      </c>
      <c r="C1512" s="150" t="s">
        <v>40</v>
      </c>
      <c r="D1512" s="150" t="s">
        <v>41</v>
      </c>
      <c r="E1512" s="150">
        <v>-173.41</v>
      </c>
      <c r="F1512" s="88" t="s">
        <v>339</v>
      </c>
      <c r="G1512" s="150" t="s">
        <v>1720</v>
      </c>
      <c r="H1512" s="151">
        <f t="shared" si="4"/>
        <v>450.9</v>
      </c>
      <c r="J1512" s="20"/>
      <c r="K1512" s="20"/>
      <c r="L1512" s="20"/>
      <c r="M1512" s="20"/>
      <c r="N1512" s="20"/>
      <c r="O1512" s="20"/>
      <c r="P1512" s="20"/>
      <c r="Q1512" s="20"/>
      <c r="R1512" s="20"/>
      <c r="S1512" s="20"/>
      <c r="T1512" s="20"/>
      <c r="U1512" s="20"/>
      <c r="V1512" s="20"/>
      <c r="W1512" s="20"/>
      <c r="X1512" s="20"/>
      <c r="Y1512" s="20"/>
      <c r="Z1512" s="20"/>
    </row>
    <row r="1513" hidden="1">
      <c r="A1513" s="149">
        <v>45579.0</v>
      </c>
      <c r="B1513" s="150" t="s">
        <v>2353</v>
      </c>
      <c r="C1513" s="150" t="s">
        <v>1594</v>
      </c>
      <c r="D1513" s="150" t="s">
        <v>1595</v>
      </c>
      <c r="E1513" s="150">
        <v>110.0</v>
      </c>
      <c r="F1513" s="88" t="s">
        <v>339</v>
      </c>
      <c r="G1513" s="150" t="s">
        <v>1720</v>
      </c>
      <c r="H1513" s="151">
        <f t="shared" si="4"/>
        <v>560.9</v>
      </c>
      <c r="J1513" s="20"/>
      <c r="K1513" s="20"/>
      <c r="L1513" s="20"/>
      <c r="M1513" s="20"/>
      <c r="N1513" s="20"/>
      <c r="O1513" s="20"/>
      <c r="P1513" s="20"/>
      <c r="Q1513" s="20"/>
      <c r="R1513" s="20"/>
      <c r="S1513" s="20"/>
      <c r="T1513" s="20"/>
      <c r="U1513" s="20"/>
      <c r="V1513" s="20"/>
      <c r="W1513" s="20"/>
      <c r="X1513" s="20"/>
      <c r="Y1513" s="20"/>
      <c r="Z1513" s="20"/>
    </row>
    <row r="1514" hidden="1">
      <c r="A1514" s="149">
        <v>45581.0</v>
      </c>
      <c r="B1514" s="150" t="s">
        <v>2354</v>
      </c>
      <c r="C1514" s="150" t="s">
        <v>9</v>
      </c>
      <c r="D1514" s="150" t="s">
        <v>41</v>
      </c>
      <c r="E1514" s="150">
        <v>-251.25</v>
      </c>
      <c r="F1514" s="88" t="s">
        <v>339</v>
      </c>
      <c r="G1514" s="150" t="s">
        <v>1720</v>
      </c>
      <c r="H1514" s="151">
        <f t="shared" si="4"/>
        <v>309.65</v>
      </c>
      <c r="J1514" s="20"/>
      <c r="K1514" s="20"/>
      <c r="L1514" s="20"/>
      <c r="M1514" s="20"/>
      <c r="N1514" s="20"/>
      <c r="O1514" s="20"/>
      <c r="P1514" s="20"/>
      <c r="Q1514" s="20"/>
      <c r="R1514" s="20"/>
      <c r="S1514" s="20"/>
      <c r="T1514" s="20"/>
      <c r="U1514" s="20"/>
      <c r="V1514" s="20"/>
      <c r="W1514" s="20"/>
      <c r="X1514" s="20"/>
      <c r="Y1514" s="20"/>
      <c r="Z1514" s="20"/>
    </row>
    <row r="1515" hidden="1">
      <c r="A1515" s="149">
        <v>45593.0</v>
      </c>
      <c r="B1515" s="150" t="s">
        <v>1870</v>
      </c>
      <c r="C1515" s="150" t="s">
        <v>40</v>
      </c>
      <c r="D1515" s="150" t="s">
        <v>41</v>
      </c>
      <c r="E1515" s="150">
        <v>-102.86</v>
      </c>
      <c r="F1515" s="88" t="s">
        <v>339</v>
      </c>
      <c r="G1515" s="150" t="s">
        <v>1645</v>
      </c>
      <c r="H1515" s="151">
        <f t="shared" si="4"/>
        <v>206.79</v>
      </c>
      <c r="J1515" s="20"/>
      <c r="K1515" s="20"/>
      <c r="L1515" s="20"/>
      <c r="M1515" s="20"/>
      <c r="N1515" s="20"/>
      <c r="O1515" s="20"/>
      <c r="P1515" s="20"/>
      <c r="Q1515" s="20"/>
      <c r="R1515" s="20"/>
      <c r="S1515" s="20"/>
      <c r="T1515" s="20"/>
      <c r="U1515" s="20"/>
      <c r="V1515" s="20"/>
      <c r="W1515" s="20"/>
      <c r="X1515" s="20"/>
      <c r="Y1515" s="20"/>
      <c r="Z1515" s="20"/>
    </row>
    <row r="1516" hidden="1">
      <c r="A1516" s="149">
        <v>45593.0</v>
      </c>
      <c r="B1516" s="150" t="s">
        <v>2355</v>
      </c>
      <c r="C1516" s="150" t="s">
        <v>73</v>
      </c>
      <c r="D1516" s="150" t="s">
        <v>26</v>
      </c>
      <c r="E1516" s="150">
        <v>-69.79</v>
      </c>
      <c r="F1516" s="88" t="s">
        <v>339</v>
      </c>
      <c r="G1516" s="150" t="s">
        <v>1720</v>
      </c>
      <c r="H1516" s="151">
        <f t="shared" si="4"/>
        <v>137</v>
      </c>
      <c r="J1516" s="20"/>
      <c r="K1516" s="20"/>
      <c r="L1516" s="20"/>
      <c r="M1516" s="20"/>
      <c r="N1516" s="20"/>
      <c r="O1516" s="20"/>
      <c r="P1516" s="20"/>
      <c r="Q1516" s="20"/>
      <c r="R1516" s="20"/>
      <c r="S1516" s="20"/>
      <c r="T1516" s="20"/>
      <c r="U1516" s="20"/>
      <c r="V1516" s="20"/>
      <c r="W1516" s="20"/>
      <c r="X1516" s="20"/>
      <c r="Y1516" s="20"/>
      <c r="Z1516" s="20"/>
    </row>
    <row r="1517" hidden="1">
      <c r="A1517" s="149">
        <v>45626.0</v>
      </c>
      <c r="B1517" s="150" t="s">
        <v>1637</v>
      </c>
      <c r="C1517" s="150" t="s">
        <v>1625</v>
      </c>
      <c r="D1517" s="150" t="s">
        <v>1720</v>
      </c>
      <c r="E1517" s="150">
        <v>4.779999999999999</v>
      </c>
      <c r="F1517" s="88" t="s">
        <v>348</v>
      </c>
      <c r="G1517" s="150" t="s">
        <v>1720</v>
      </c>
      <c r="H1517" s="151">
        <f t="shared" si="4"/>
        <v>141.78</v>
      </c>
      <c r="I1517" s="177"/>
      <c r="J1517" s="20"/>
      <c r="K1517" s="20"/>
      <c r="L1517" s="20"/>
      <c r="M1517" s="20"/>
      <c r="N1517" s="20"/>
      <c r="O1517" s="20"/>
      <c r="P1517" s="20"/>
      <c r="Q1517" s="20"/>
      <c r="R1517" s="20"/>
      <c r="S1517" s="20"/>
      <c r="T1517" s="20"/>
      <c r="U1517" s="20"/>
      <c r="V1517" s="20"/>
      <c r="W1517" s="20"/>
      <c r="X1517" s="20"/>
      <c r="Y1517" s="20"/>
      <c r="Z1517" s="20"/>
    </row>
    <row r="1518" hidden="1">
      <c r="A1518" s="149">
        <v>45626.0</v>
      </c>
      <c r="B1518" s="150" t="s">
        <v>1637</v>
      </c>
      <c r="C1518" s="150" t="s">
        <v>1625</v>
      </c>
      <c r="D1518" s="150" t="s">
        <v>2308</v>
      </c>
      <c r="E1518" s="150">
        <v>3.58</v>
      </c>
      <c r="F1518" s="88" t="s">
        <v>348</v>
      </c>
      <c r="G1518" s="150" t="s">
        <v>2308</v>
      </c>
      <c r="H1518" s="151">
        <f t="shared" si="4"/>
        <v>145.36</v>
      </c>
      <c r="I1518" s="177"/>
      <c r="J1518" s="20"/>
      <c r="K1518" s="20"/>
      <c r="L1518" s="20"/>
      <c r="M1518" s="20"/>
      <c r="N1518" s="20"/>
      <c r="O1518" s="20"/>
      <c r="P1518" s="20"/>
      <c r="Q1518" s="20"/>
      <c r="R1518" s="20"/>
      <c r="S1518" s="20"/>
      <c r="T1518" s="20"/>
      <c r="U1518" s="20"/>
      <c r="V1518" s="20"/>
      <c r="W1518" s="20"/>
      <c r="X1518" s="20"/>
      <c r="Y1518" s="20"/>
      <c r="Z1518" s="20"/>
    </row>
    <row r="1519" hidden="1">
      <c r="A1519" s="149">
        <v>45596.0</v>
      </c>
      <c r="B1519" s="150" t="s">
        <v>2126</v>
      </c>
      <c r="C1519" s="150" t="s">
        <v>1575</v>
      </c>
      <c r="D1519" s="150" t="s">
        <v>2027</v>
      </c>
      <c r="E1519" s="150">
        <v>3268.95</v>
      </c>
      <c r="F1519" s="88" t="s">
        <v>348</v>
      </c>
      <c r="G1519" s="150" t="s">
        <v>1645</v>
      </c>
      <c r="H1519" s="151">
        <f t="shared" si="4"/>
        <v>3414.31</v>
      </c>
      <c r="I1519" s="177"/>
      <c r="J1519" s="20"/>
      <c r="K1519" s="20"/>
      <c r="L1519" s="20"/>
      <c r="M1519" s="20"/>
      <c r="N1519" s="20"/>
      <c r="O1519" s="20"/>
      <c r="P1519" s="20"/>
      <c r="Q1519" s="20"/>
      <c r="R1519" s="20"/>
      <c r="S1519" s="20"/>
      <c r="T1519" s="20"/>
      <c r="U1519" s="20"/>
      <c r="V1519" s="20"/>
      <c r="W1519" s="20"/>
      <c r="X1519" s="20"/>
      <c r="Y1519" s="20"/>
      <c r="Z1519" s="20"/>
    </row>
    <row r="1520" hidden="1">
      <c r="A1520" s="149">
        <v>45596.0</v>
      </c>
      <c r="B1520" s="150" t="s">
        <v>2356</v>
      </c>
      <c r="C1520" s="150" t="s">
        <v>2219</v>
      </c>
      <c r="D1520" s="150" t="s">
        <v>26</v>
      </c>
      <c r="E1520" s="150">
        <v>-452.29</v>
      </c>
      <c r="F1520" s="88" t="s">
        <v>348</v>
      </c>
      <c r="G1520" s="150" t="s">
        <v>7</v>
      </c>
      <c r="H1520" s="151">
        <f t="shared" si="4"/>
        <v>2962.02</v>
      </c>
      <c r="J1520" s="20"/>
      <c r="K1520" s="20"/>
      <c r="L1520" s="20"/>
      <c r="M1520" s="20"/>
      <c r="N1520" s="20"/>
      <c r="O1520" s="20"/>
      <c r="P1520" s="20"/>
      <c r="Q1520" s="20"/>
      <c r="R1520" s="20"/>
      <c r="S1520" s="20"/>
      <c r="T1520" s="20"/>
      <c r="U1520" s="20"/>
      <c r="V1520" s="20"/>
      <c r="W1520" s="20"/>
      <c r="X1520" s="20"/>
      <c r="Y1520" s="20"/>
      <c r="Z1520" s="20"/>
    </row>
    <row r="1521" hidden="1">
      <c r="A1521" s="149">
        <v>45597.0</v>
      </c>
      <c r="B1521" s="150" t="s">
        <v>2357</v>
      </c>
      <c r="C1521" s="150" t="s">
        <v>1814</v>
      </c>
      <c r="D1521" s="150" t="s">
        <v>682</v>
      </c>
      <c r="E1521" s="150">
        <v>-346.79</v>
      </c>
      <c r="F1521" s="88" t="s">
        <v>348</v>
      </c>
      <c r="G1521" s="150" t="s">
        <v>819</v>
      </c>
      <c r="H1521" s="151">
        <f t="shared" si="4"/>
        <v>2615.23</v>
      </c>
      <c r="I1521" s="177"/>
      <c r="J1521" s="20"/>
      <c r="K1521" s="20"/>
      <c r="L1521" s="20"/>
      <c r="M1521" s="20"/>
      <c r="N1521" s="20"/>
      <c r="O1521" s="20"/>
      <c r="P1521" s="20"/>
      <c r="Q1521" s="20"/>
      <c r="R1521" s="20"/>
      <c r="S1521" s="20"/>
      <c r="T1521" s="20"/>
      <c r="U1521" s="20"/>
      <c r="V1521" s="20"/>
      <c r="W1521" s="20"/>
      <c r="X1521" s="20"/>
      <c r="Y1521" s="20"/>
      <c r="Z1521" s="20"/>
    </row>
    <row r="1522" hidden="1">
      <c r="A1522" s="149">
        <v>45597.0</v>
      </c>
      <c r="B1522" s="150" t="s">
        <v>2358</v>
      </c>
      <c r="C1522" s="150" t="s">
        <v>73</v>
      </c>
      <c r="D1522" s="150" t="s">
        <v>243</v>
      </c>
      <c r="E1522" s="150">
        <v>27.05</v>
      </c>
      <c r="F1522" s="88" t="s">
        <v>348</v>
      </c>
      <c r="G1522" s="150" t="s">
        <v>1720</v>
      </c>
      <c r="H1522" s="151">
        <f t="shared" si="4"/>
        <v>2642.28</v>
      </c>
      <c r="I1522" s="177"/>
      <c r="J1522" s="20"/>
      <c r="K1522" s="20"/>
      <c r="L1522" s="20"/>
      <c r="M1522" s="20"/>
      <c r="N1522" s="20"/>
      <c r="O1522" s="20"/>
      <c r="P1522" s="20"/>
      <c r="Q1522" s="20"/>
      <c r="R1522" s="20"/>
      <c r="S1522" s="20"/>
      <c r="T1522" s="20"/>
      <c r="U1522" s="20"/>
      <c r="V1522" s="20"/>
      <c r="W1522" s="20"/>
      <c r="X1522" s="20"/>
      <c r="Y1522" s="20"/>
      <c r="Z1522" s="20"/>
    </row>
    <row r="1523" hidden="1">
      <c r="A1523" s="149">
        <v>45597.0</v>
      </c>
      <c r="B1523" s="150" t="s">
        <v>2359</v>
      </c>
      <c r="C1523" s="150" t="s">
        <v>73</v>
      </c>
      <c r="D1523" s="150" t="s">
        <v>243</v>
      </c>
      <c r="E1523" s="150">
        <v>-83.0</v>
      </c>
      <c r="F1523" s="88" t="s">
        <v>348</v>
      </c>
      <c r="G1523" s="150" t="s">
        <v>1720</v>
      </c>
      <c r="H1523" s="151">
        <f t="shared" si="4"/>
        <v>2559.28</v>
      </c>
      <c r="I1523" s="177"/>
      <c r="J1523" s="20"/>
      <c r="K1523" s="20"/>
      <c r="L1523" s="20"/>
      <c r="M1523" s="20"/>
      <c r="N1523" s="20"/>
      <c r="O1523" s="20"/>
      <c r="P1523" s="20"/>
      <c r="Q1523" s="20"/>
      <c r="R1523" s="20"/>
      <c r="S1523" s="20"/>
      <c r="T1523" s="20"/>
      <c r="U1523" s="20"/>
      <c r="V1523" s="20"/>
      <c r="W1523" s="20"/>
      <c r="X1523" s="20"/>
      <c r="Y1523" s="20"/>
      <c r="Z1523" s="20"/>
    </row>
    <row r="1524" hidden="1">
      <c r="A1524" s="149">
        <v>45597.0</v>
      </c>
      <c r="B1524" s="150" t="s">
        <v>2358</v>
      </c>
      <c r="C1524" s="150" t="s">
        <v>73</v>
      </c>
      <c r="D1524" s="150" t="s">
        <v>1983</v>
      </c>
      <c r="E1524" s="150">
        <v>19.01</v>
      </c>
      <c r="F1524" s="88" t="s">
        <v>348</v>
      </c>
      <c r="G1524" s="150" t="s">
        <v>1720</v>
      </c>
      <c r="H1524" s="151">
        <f t="shared" si="4"/>
        <v>2578.29</v>
      </c>
      <c r="I1524" s="177"/>
      <c r="J1524" s="20"/>
      <c r="K1524" s="20"/>
      <c r="L1524" s="20"/>
      <c r="M1524" s="20"/>
      <c r="N1524" s="20"/>
      <c r="O1524" s="20"/>
      <c r="P1524" s="20"/>
      <c r="Q1524" s="20"/>
      <c r="R1524" s="20"/>
      <c r="S1524" s="20"/>
      <c r="T1524" s="20"/>
      <c r="U1524" s="20"/>
      <c r="V1524" s="20"/>
      <c r="W1524" s="20"/>
      <c r="X1524" s="20"/>
      <c r="Y1524" s="20"/>
      <c r="Z1524" s="20"/>
    </row>
    <row r="1525" hidden="1">
      <c r="A1525" s="149">
        <v>45597.0</v>
      </c>
      <c r="B1525" s="150" t="s">
        <v>2358</v>
      </c>
      <c r="C1525" s="150" t="s">
        <v>73</v>
      </c>
      <c r="D1525" s="150" t="s">
        <v>581</v>
      </c>
      <c r="E1525" s="150">
        <v>27.05</v>
      </c>
      <c r="F1525" s="88" t="s">
        <v>348</v>
      </c>
      <c r="G1525" s="150" t="s">
        <v>1720</v>
      </c>
      <c r="H1525" s="151">
        <f t="shared" si="4"/>
        <v>2605.34</v>
      </c>
      <c r="J1525" s="20"/>
      <c r="K1525" s="20"/>
      <c r="L1525" s="20"/>
      <c r="M1525" s="20"/>
      <c r="N1525" s="20"/>
      <c r="O1525" s="20"/>
      <c r="P1525" s="20"/>
      <c r="Q1525" s="20"/>
      <c r="R1525" s="20"/>
      <c r="S1525" s="20"/>
      <c r="T1525" s="20"/>
      <c r="U1525" s="20"/>
      <c r="V1525" s="20"/>
      <c r="W1525" s="20"/>
      <c r="X1525" s="20"/>
      <c r="Y1525" s="20"/>
      <c r="Z1525" s="20"/>
    </row>
    <row r="1526" hidden="1">
      <c r="A1526" s="149">
        <v>45598.0</v>
      </c>
      <c r="B1526" s="150" t="s">
        <v>15</v>
      </c>
      <c r="C1526" s="150" t="s">
        <v>16</v>
      </c>
      <c r="D1526" s="150" t="s">
        <v>443</v>
      </c>
      <c r="E1526" s="150">
        <v>-2157.9100000000008</v>
      </c>
      <c r="F1526" s="88" t="s">
        <v>348</v>
      </c>
      <c r="G1526" s="150" t="s">
        <v>1645</v>
      </c>
      <c r="H1526" s="151">
        <f t="shared" si="4"/>
        <v>447.43</v>
      </c>
      <c r="J1526" s="20"/>
      <c r="K1526" s="20"/>
      <c r="L1526" s="20"/>
      <c r="M1526" s="20"/>
      <c r="N1526" s="20"/>
      <c r="O1526" s="20"/>
      <c r="P1526" s="20"/>
      <c r="Q1526" s="20"/>
      <c r="R1526" s="20"/>
      <c r="S1526" s="20"/>
      <c r="T1526" s="20"/>
      <c r="U1526" s="20"/>
      <c r="V1526" s="20"/>
      <c r="W1526" s="20"/>
      <c r="X1526" s="20"/>
      <c r="Y1526" s="20"/>
      <c r="Z1526" s="20"/>
    </row>
    <row r="1527" hidden="1">
      <c r="A1527" s="149">
        <v>45600.0</v>
      </c>
      <c r="B1527" s="150" t="s">
        <v>2123</v>
      </c>
      <c r="C1527" s="150" t="s">
        <v>40</v>
      </c>
      <c r="D1527" s="150" t="s">
        <v>41</v>
      </c>
      <c r="E1527" s="150">
        <v>-207.92</v>
      </c>
      <c r="F1527" s="88" t="s">
        <v>348</v>
      </c>
      <c r="G1527" s="150" t="s">
        <v>1720</v>
      </c>
      <c r="H1527" s="151">
        <f t="shared" si="4"/>
        <v>239.51</v>
      </c>
      <c r="I1527" s="178"/>
      <c r="J1527" s="20"/>
      <c r="K1527" s="20"/>
      <c r="L1527" s="20"/>
      <c r="M1527" s="20"/>
      <c r="N1527" s="20"/>
      <c r="O1527" s="20"/>
      <c r="P1527" s="20"/>
      <c r="Q1527" s="20"/>
      <c r="R1527" s="20"/>
      <c r="S1527" s="20"/>
      <c r="T1527" s="20"/>
      <c r="U1527" s="20"/>
      <c r="V1527" s="20"/>
      <c r="W1527" s="20"/>
      <c r="X1527" s="20"/>
      <c r="Y1527" s="20"/>
      <c r="Z1527" s="20"/>
    </row>
    <row r="1528" hidden="1">
      <c r="A1528" s="149">
        <v>45602.0</v>
      </c>
      <c r="B1528" s="150" t="s">
        <v>241</v>
      </c>
      <c r="C1528" s="150" t="s">
        <v>9</v>
      </c>
      <c r="D1528" s="150" t="s">
        <v>28</v>
      </c>
      <c r="E1528" s="150">
        <v>-6.3</v>
      </c>
      <c r="F1528" s="88" t="s">
        <v>348</v>
      </c>
      <c r="G1528" s="150" t="s">
        <v>1720</v>
      </c>
      <c r="H1528" s="151">
        <f t="shared" si="4"/>
        <v>233.21</v>
      </c>
      <c r="I1528" s="178"/>
      <c r="J1528" s="20"/>
      <c r="K1528" s="20"/>
      <c r="L1528" s="20"/>
      <c r="M1528" s="20"/>
      <c r="N1528" s="20"/>
      <c r="O1528" s="20"/>
      <c r="P1528" s="20"/>
      <c r="Q1528" s="20"/>
      <c r="R1528" s="20"/>
      <c r="S1528" s="20"/>
      <c r="T1528" s="20"/>
      <c r="U1528" s="20"/>
      <c r="V1528" s="20"/>
      <c r="W1528" s="20"/>
      <c r="X1528" s="20"/>
      <c r="Y1528" s="20"/>
      <c r="Z1528" s="20"/>
    </row>
    <row r="1529" hidden="1">
      <c r="A1529" s="149">
        <v>45602.0</v>
      </c>
      <c r="B1529" s="150" t="s">
        <v>2360</v>
      </c>
      <c r="C1529" s="150" t="s">
        <v>1594</v>
      </c>
      <c r="D1529" s="150" t="s">
        <v>1595</v>
      </c>
      <c r="E1529" s="150">
        <v>215.0</v>
      </c>
      <c r="F1529" s="88" t="s">
        <v>348</v>
      </c>
      <c r="G1529" s="150" t="s">
        <v>1720</v>
      </c>
      <c r="H1529" s="151">
        <f t="shared" si="4"/>
        <v>448.21</v>
      </c>
      <c r="I1529" s="177"/>
      <c r="J1529" s="20"/>
      <c r="K1529" s="20"/>
      <c r="L1529" s="20"/>
      <c r="M1529" s="20"/>
      <c r="N1529" s="20"/>
      <c r="O1529" s="20"/>
      <c r="P1529" s="20"/>
      <c r="Q1529" s="20"/>
      <c r="R1529" s="20"/>
      <c r="S1529" s="20"/>
      <c r="T1529" s="20"/>
      <c r="U1529" s="20"/>
      <c r="V1529" s="20"/>
      <c r="W1529" s="20"/>
      <c r="X1529" s="20"/>
      <c r="Y1529" s="20"/>
      <c r="Z1529" s="20"/>
    </row>
    <row r="1530" hidden="1">
      <c r="A1530" s="149">
        <v>45604.0</v>
      </c>
      <c r="B1530" s="88" t="s">
        <v>2361</v>
      </c>
      <c r="C1530" s="150" t="s">
        <v>73</v>
      </c>
      <c r="D1530" s="150" t="s">
        <v>26</v>
      </c>
      <c r="E1530" s="162">
        <v>108.88</v>
      </c>
      <c r="F1530" s="88" t="s">
        <v>348</v>
      </c>
      <c r="G1530" s="150" t="s">
        <v>1720</v>
      </c>
      <c r="H1530" s="151">
        <f t="shared" si="4"/>
        <v>557.09</v>
      </c>
      <c r="I1530" s="177"/>
      <c r="J1530" s="20"/>
      <c r="K1530" s="20"/>
      <c r="L1530" s="20"/>
      <c r="M1530" s="20"/>
      <c r="N1530" s="20"/>
      <c r="O1530" s="20"/>
      <c r="P1530" s="20"/>
      <c r="Q1530" s="20"/>
      <c r="R1530" s="20"/>
      <c r="S1530" s="20"/>
      <c r="T1530" s="20"/>
      <c r="U1530" s="20"/>
      <c r="V1530" s="20"/>
      <c r="W1530" s="20"/>
      <c r="X1530" s="20"/>
      <c r="Y1530" s="20"/>
      <c r="Z1530" s="20"/>
    </row>
    <row r="1531" hidden="1">
      <c r="A1531" s="149">
        <v>45604.0</v>
      </c>
      <c r="B1531" s="166" t="s">
        <v>2362</v>
      </c>
      <c r="C1531" s="150" t="s">
        <v>73</v>
      </c>
      <c r="D1531" s="150" t="s">
        <v>26</v>
      </c>
      <c r="E1531" s="162">
        <v>401.29999999999995</v>
      </c>
      <c r="F1531" s="88" t="s">
        <v>348</v>
      </c>
      <c r="G1531" s="150" t="s">
        <v>1720</v>
      </c>
      <c r="H1531" s="151">
        <f t="shared" si="4"/>
        <v>958.39</v>
      </c>
      <c r="I1531" s="177"/>
      <c r="J1531" s="20"/>
      <c r="K1531" s="20"/>
      <c r="L1531" s="20"/>
      <c r="M1531" s="20"/>
      <c r="N1531" s="20"/>
      <c r="O1531" s="20"/>
      <c r="P1531" s="20"/>
      <c r="Q1531" s="20"/>
      <c r="R1531" s="20"/>
      <c r="S1531" s="20"/>
      <c r="T1531" s="20"/>
      <c r="U1531" s="20"/>
      <c r="V1531" s="20"/>
      <c r="W1531" s="20"/>
      <c r="X1531" s="20"/>
      <c r="Y1531" s="20"/>
      <c r="Z1531" s="20"/>
    </row>
    <row r="1532" hidden="1">
      <c r="A1532" s="149">
        <v>45604.0</v>
      </c>
      <c r="B1532" s="150" t="s">
        <v>1592</v>
      </c>
      <c r="C1532" s="150" t="s">
        <v>73</v>
      </c>
      <c r="D1532" s="150" t="s">
        <v>26</v>
      </c>
      <c r="E1532" s="162">
        <v>210.66</v>
      </c>
      <c r="F1532" s="88" t="s">
        <v>348</v>
      </c>
      <c r="G1532" s="150" t="s">
        <v>1720</v>
      </c>
      <c r="H1532" s="151">
        <f t="shared" si="4"/>
        <v>1169.05</v>
      </c>
      <c r="I1532" s="177"/>
      <c r="J1532" s="20"/>
      <c r="K1532" s="20"/>
      <c r="L1532" s="20"/>
      <c r="M1532" s="20"/>
      <c r="N1532" s="20"/>
      <c r="O1532" s="20"/>
      <c r="P1532" s="20"/>
      <c r="Q1532" s="20"/>
      <c r="R1532" s="20"/>
      <c r="S1532" s="20"/>
      <c r="T1532" s="20"/>
      <c r="U1532" s="20"/>
      <c r="V1532" s="20"/>
      <c r="W1532" s="20"/>
      <c r="X1532" s="20"/>
      <c r="Y1532" s="20"/>
      <c r="Z1532" s="20"/>
    </row>
    <row r="1533" hidden="1">
      <c r="A1533" s="149">
        <v>45604.0</v>
      </c>
      <c r="B1533" s="150" t="s">
        <v>2363</v>
      </c>
      <c r="C1533" s="150" t="s">
        <v>73</v>
      </c>
      <c r="D1533" s="150" t="s">
        <v>26</v>
      </c>
      <c r="E1533" s="162">
        <v>359.37</v>
      </c>
      <c r="F1533" s="88" t="s">
        <v>348</v>
      </c>
      <c r="G1533" s="150" t="s">
        <v>1720</v>
      </c>
      <c r="H1533" s="151">
        <f t="shared" si="4"/>
        <v>1528.42</v>
      </c>
      <c r="I1533" s="177"/>
      <c r="J1533" s="20"/>
      <c r="K1533" s="20"/>
      <c r="L1533" s="20"/>
      <c r="M1533" s="20"/>
      <c r="N1533" s="20"/>
      <c r="O1533" s="20"/>
      <c r="P1533" s="20"/>
      <c r="Q1533" s="20"/>
      <c r="R1533" s="20"/>
      <c r="S1533" s="20"/>
      <c r="T1533" s="20"/>
      <c r="U1533" s="20"/>
      <c r="V1533" s="20"/>
      <c r="W1533" s="20"/>
      <c r="X1533" s="20"/>
      <c r="Y1533" s="20"/>
      <c r="Z1533" s="20"/>
    </row>
    <row r="1534" hidden="1">
      <c r="A1534" s="149">
        <v>45604.0</v>
      </c>
      <c r="B1534" s="150" t="s">
        <v>2355</v>
      </c>
      <c r="C1534" s="150" t="s">
        <v>73</v>
      </c>
      <c r="D1534" s="150" t="s">
        <v>26</v>
      </c>
      <c r="E1534" s="162">
        <v>69.79</v>
      </c>
      <c r="F1534" s="88" t="s">
        <v>348</v>
      </c>
      <c r="G1534" s="150" t="s">
        <v>1720</v>
      </c>
      <c r="H1534" s="151">
        <f t="shared" si="4"/>
        <v>1598.21</v>
      </c>
      <c r="I1534" s="177"/>
      <c r="J1534" s="20"/>
      <c r="K1534" s="20"/>
      <c r="L1534" s="20"/>
      <c r="M1534" s="20"/>
      <c r="N1534" s="20"/>
      <c r="O1534" s="20"/>
      <c r="P1534" s="20"/>
      <c r="Q1534" s="20"/>
      <c r="R1534" s="20"/>
      <c r="S1534" s="20"/>
      <c r="T1534" s="20"/>
      <c r="U1534" s="20"/>
      <c r="V1534" s="20"/>
      <c r="W1534" s="20"/>
      <c r="X1534" s="20"/>
      <c r="Y1534" s="20"/>
      <c r="Z1534" s="20"/>
    </row>
    <row r="1535" hidden="1">
      <c r="A1535" s="149">
        <v>45604.0</v>
      </c>
      <c r="B1535" s="150" t="s">
        <v>15</v>
      </c>
      <c r="C1535" s="150" t="s">
        <v>16</v>
      </c>
      <c r="D1535" s="150" t="s">
        <v>1667</v>
      </c>
      <c r="E1535" s="150">
        <v>-586.8399999999999</v>
      </c>
      <c r="F1535" s="88" t="s">
        <v>348</v>
      </c>
      <c r="G1535" s="150" t="s">
        <v>1645</v>
      </c>
      <c r="H1535" s="151">
        <f t="shared" si="4"/>
        <v>1011.37</v>
      </c>
      <c r="I1535" s="177"/>
      <c r="J1535" s="20"/>
      <c r="K1535" s="20"/>
      <c r="L1535" s="20"/>
      <c r="M1535" s="20"/>
      <c r="N1535" s="20"/>
      <c r="O1535" s="20"/>
      <c r="P1535" s="20"/>
      <c r="Q1535" s="20"/>
      <c r="R1535" s="20"/>
      <c r="S1535" s="20"/>
      <c r="T1535" s="20"/>
      <c r="U1535" s="20"/>
      <c r="V1535" s="20"/>
      <c r="W1535" s="20"/>
      <c r="X1535" s="20"/>
      <c r="Y1535" s="20"/>
      <c r="Z1535" s="20"/>
    </row>
    <row r="1536" hidden="1">
      <c r="A1536" s="149">
        <v>45604.0</v>
      </c>
      <c r="B1536" s="150" t="s">
        <v>2364</v>
      </c>
      <c r="C1536" s="150" t="s">
        <v>78</v>
      </c>
      <c r="D1536" s="150" t="s">
        <v>28</v>
      </c>
      <c r="E1536" s="162">
        <v>-29.9</v>
      </c>
      <c r="F1536" s="88" t="s">
        <v>348</v>
      </c>
      <c r="G1536" s="150" t="s">
        <v>1720</v>
      </c>
      <c r="H1536" s="151">
        <f t="shared" si="4"/>
        <v>981.47</v>
      </c>
      <c r="J1536" s="20"/>
      <c r="K1536" s="20"/>
      <c r="L1536" s="20"/>
      <c r="M1536" s="20"/>
      <c r="N1536" s="20"/>
      <c r="O1536" s="20"/>
      <c r="P1536" s="20"/>
      <c r="Q1536" s="20"/>
      <c r="R1536" s="20"/>
      <c r="S1536" s="20"/>
      <c r="T1536" s="20"/>
      <c r="U1536" s="20"/>
      <c r="V1536" s="20"/>
      <c r="W1536" s="20"/>
      <c r="X1536" s="20"/>
      <c r="Y1536" s="20"/>
      <c r="Z1536" s="20"/>
    </row>
    <row r="1537" hidden="1">
      <c r="A1537" s="149">
        <v>45605.0</v>
      </c>
      <c r="B1537" s="150" t="s">
        <v>15</v>
      </c>
      <c r="C1537" s="150" t="s">
        <v>16</v>
      </c>
      <c r="D1537" s="150" t="s">
        <v>7</v>
      </c>
      <c r="E1537" s="150">
        <v>-421.4</v>
      </c>
      <c r="F1537" s="88" t="s">
        <v>348</v>
      </c>
      <c r="G1537" s="150" t="s">
        <v>7</v>
      </c>
      <c r="H1537" s="151">
        <f t="shared" si="4"/>
        <v>560.07</v>
      </c>
      <c r="J1537" s="20"/>
      <c r="K1537" s="20"/>
      <c r="L1537" s="20"/>
      <c r="M1537" s="20"/>
      <c r="N1537" s="20"/>
      <c r="O1537" s="20"/>
      <c r="P1537" s="20"/>
      <c r="Q1537" s="20"/>
      <c r="R1537" s="20"/>
      <c r="S1537" s="20"/>
      <c r="T1537" s="20"/>
      <c r="U1537" s="20"/>
      <c r="V1537" s="20"/>
      <c r="W1537" s="20"/>
      <c r="X1537" s="20"/>
      <c r="Y1537" s="20"/>
      <c r="Z1537" s="20"/>
    </row>
    <row r="1538" hidden="1">
      <c r="A1538" s="149">
        <v>45606.0</v>
      </c>
      <c r="B1538" s="150" t="s">
        <v>2365</v>
      </c>
      <c r="C1538" s="150" t="s">
        <v>73</v>
      </c>
      <c r="D1538" s="150" t="s">
        <v>778</v>
      </c>
      <c r="E1538" s="150">
        <v>34.0</v>
      </c>
      <c r="F1538" s="88" t="s">
        <v>348</v>
      </c>
      <c r="G1538" s="150" t="s">
        <v>1720</v>
      </c>
      <c r="H1538" s="151">
        <f t="shared" si="4"/>
        <v>594.07</v>
      </c>
      <c r="J1538" s="19"/>
      <c r="K1538" s="20"/>
      <c r="L1538" s="20"/>
      <c r="M1538" s="20"/>
      <c r="N1538" s="20"/>
      <c r="O1538" s="20"/>
      <c r="P1538" s="20"/>
      <c r="Q1538" s="20"/>
      <c r="R1538" s="20"/>
      <c r="S1538" s="20"/>
      <c r="T1538" s="20"/>
      <c r="U1538" s="20"/>
      <c r="V1538" s="20"/>
      <c r="W1538" s="20"/>
      <c r="X1538" s="20"/>
      <c r="Y1538" s="20"/>
      <c r="Z1538" s="20"/>
    </row>
    <row r="1539" hidden="1">
      <c r="A1539" s="149">
        <v>45607.0</v>
      </c>
      <c r="B1539" s="150" t="s">
        <v>2366</v>
      </c>
      <c r="C1539" s="150" t="s">
        <v>73</v>
      </c>
      <c r="D1539" s="150" t="s">
        <v>26</v>
      </c>
      <c r="E1539" s="150">
        <v>85.0</v>
      </c>
      <c r="F1539" s="88" t="s">
        <v>348</v>
      </c>
      <c r="G1539" s="150" t="s">
        <v>1720</v>
      </c>
      <c r="H1539" s="151">
        <f t="shared" si="4"/>
        <v>679.07</v>
      </c>
      <c r="J1539" s="19"/>
      <c r="K1539" s="20"/>
      <c r="L1539" s="20"/>
      <c r="M1539" s="20"/>
      <c r="N1539" s="20"/>
      <c r="O1539" s="20"/>
      <c r="P1539" s="20"/>
      <c r="Q1539" s="20"/>
      <c r="R1539" s="20"/>
      <c r="S1539" s="20"/>
      <c r="T1539" s="20"/>
      <c r="U1539" s="20"/>
      <c r="V1539" s="20"/>
      <c r="W1539" s="20"/>
      <c r="X1539" s="20"/>
      <c r="Y1539" s="20"/>
      <c r="Z1539" s="20"/>
    </row>
    <row r="1540" hidden="1">
      <c r="A1540" s="149">
        <v>45607.0</v>
      </c>
      <c r="B1540" s="150" t="s">
        <v>2367</v>
      </c>
      <c r="C1540" s="150" t="s">
        <v>73</v>
      </c>
      <c r="D1540" s="150" t="s">
        <v>26</v>
      </c>
      <c r="E1540" s="150">
        <v>-225.08</v>
      </c>
      <c r="F1540" s="88" t="s">
        <v>348</v>
      </c>
      <c r="G1540" s="150" t="s">
        <v>1720</v>
      </c>
      <c r="H1540" s="151">
        <f t="shared" si="4"/>
        <v>453.99</v>
      </c>
      <c r="J1540" s="19"/>
      <c r="K1540" s="20"/>
      <c r="L1540" s="20"/>
      <c r="M1540" s="20"/>
      <c r="N1540" s="20"/>
      <c r="O1540" s="20"/>
      <c r="P1540" s="20"/>
      <c r="Q1540" s="20"/>
      <c r="R1540" s="20"/>
      <c r="S1540" s="20"/>
      <c r="T1540" s="20"/>
      <c r="U1540" s="20"/>
      <c r="V1540" s="20"/>
      <c r="W1540" s="20"/>
      <c r="X1540" s="20"/>
      <c r="Y1540" s="20"/>
      <c r="Z1540" s="20"/>
    </row>
    <row r="1541" hidden="1">
      <c r="A1541" s="149">
        <v>45607.0</v>
      </c>
      <c r="B1541" s="150" t="s">
        <v>2368</v>
      </c>
      <c r="C1541" s="150" t="s">
        <v>73</v>
      </c>
      <c r="D1541" s="150" t="s">
        <v>26</v>
      </c>
      <c r="E1541" s="150">
        <v>70.0</v>
      </c>
      <c r="F1541" s="88" t="s">
        <v>348</v>
      </c>
      <c r="G1541" s="150" t="s">
        <v>1720</v>
      </c>
      <c r="H1541" s="151">
        <f t="shared" si="4"/>
        <v>523.99</v>
      </c>
      <c r="J1541" s="19"/>
      <c r="K1541" s="20"/>
      <c r="L1541" s="20"/>
      <c r="M1541" s="20"/>
      <c r="N1541" s="20"/>
      <c r="O1541" s="20"/>
      <c r="P1541" s="20"/>
      <c r="Q1541" s="20"/>
      <c r="R1541" s="20"/>
      <c r="S1541" s="20"/>
      <c r="T1541" s="20"/>
      <c r="U1541" s="20"/>
      <c r="V1541" s="20"/>
      <c r="W1541" s="20"/>
      <c r="X1541" s="20"/>
      <c r="Y1541" s="20"/>
      <c r="Z1541" s="20"/>
    </row>
    <row r="1542" hidden="1">
      <c r="A1542" s="149">
        <v>45607.0</v>
      </c>
      <c r="B1542" s="150" t="s">
        <v>2369</v>
      </c>
      <c r="C1542" s="150" t="s">
        <v>73</v>
      </c>
      <c r="D1542" s="150" t="s">
        <v>26</v>
      </c>
      <c r="E1542" s="150">
        <v>700.0</v>
      </c>
      <c r="F1542" s="88" t="s">
        <v>348</v>
      </c>
      <c r="G1542" s="150" t="s">
        <v>1720</v>
      </c>
      <c r="H1542" s="151">
        <f t="shared" si="4"/>
        <v>1223.99</v>
      </c>
      <c r="I1542" s="177"/>
      <c r="J1542" s="20"/>
      <c r="K1542" s="20"/>
      <c r="L1542" s="20"/>
      <c r="M1542" s="20"/>
      <c r="N1542" s="20"/>
      <c r="O1542" s="20"/>
      <c r="P1542" s="20"/>
      <c r="Q1542" s="20"/>
      <c r="R1542" s="20"/>
      <c r="S1542" s="20"/>
      <c r="T1542" s="20"/>
      <c r="U1542" s="20"/>
      <c r="V1542" s="20"/>
      <c r="W1542" s="20"/>
      <c r="X1542" s="20"/>
      <c r="Y1542" s="20"/>
      <c r="Z1542" s="20"/>
    </row>
    <row r="1543" hidden="1">
      <c r="A1543" s="149">
        <v>45607.0</v>
      </c>
      <c r="B1543" s="150" t="s">
        <v>2370</v>
      </c>
      <c r="C1543" s="150" t="s">
        <v>1814</v>
      </c>
      <c r="D1543" s="150" t="s">
        <v>682</v>
      </c>
      <c r="E1543" s="150">
        <v>-407.0</v>
      </c>
      <c r="F1543" s="88" t="s">
        <v>348</v>
      </c>
      <c r="G1543" s="150" t="s">
        <v>2371</v>
      </c>
      <c r="H1543" s="151">
        <f t="shared" si="4"/>
        <v>816.99</v>
      </c>
      <c r="I1543" s="177"/>
      <c r="J1543" s="20"/>
      <c r="K1543" s="20"/>
      <c r="L1543" s="20"/>
      <c r="M1543" s="20"/>
      <c r="N1543" s="20"/>
      <c r="O1543" s="20"/>
      <c r="P1543" s="20"/>
      <c r="Q1543" s="20"/>
      <c r="R1543" s="20"/>
      <c r="S1543" s="20"/>
      <c r="T1543" s="20"/>
      <c r="U1543" s="20"/>
      <c r="V1543" s="20"/>
      <c r="W1543" s="20"/>
      <c r="X1543" s="20"/>
      <c r="Y1543" s="20"/>
      <c r="Z1543" s="20"/>
    </row>
    <row r="1544" hidden="1">
      <c r="A1544" s="149">
        <v>45607.0</v>
      </c>
      <c r="B1544" s="150" t="s">
        <v>2372</v>
      </c>
      <c r="C1544" s="150" t="s">
        <v>73</v>
      </c>
      <c r="D1544" s="150" t="s">
        <v>1983</v>
      </c>
      <c r="E1544" s="150">
        <v>-795.0</v>
      </c>
      <c r="F1544" s="88" t="s">
        <v>348</v>
      </c>
      <c r="G1544" s="150" t="s">
        <v>1720</v>
      </c>
      <c r="H1544" s="151">
        <f t="shared" si="4"/>
        <v>21.99</v>
      </c>
      <c r="J1544" s="20"/>
      <c r="K1544" s="20"/>
      <c r="L1544" s="20"/>
      <c r="M1544" s="20"/>
      <c r="N1544" s="20"/>
      <c r="O1544" s="20"/>
      <c r="P1544" s="20"/>
      <c r="Q1544" s="20"/>
      <c r="R1544" s="20"/>
      <c r="S1544" s="20"/>
      <c r="T1544" s="20"/>
      <c r="U1544" s="20"/>
      <c r="V1544" s="20"/>
      <c r="W1544" s="20"/>
      <c r="X1544" s="20"/>
      <c r="Y1544" s="20"/>
      <c r="Z1544" s="20"/>
    </row>
    <row r="1545" hidden="1">
      <c r="A1545" s="149">
        <v>45609.0</v>
      </c>
      <c r="B1545" s="150" t="s">
        <v>2373</v>
      </c>
      <c r="C1545" s="150" t="s">
        <v>1579</v>
      </c>
      <c r="D1545" s="150" t="s">
        <v>1720</v>
      </c>
      <c r="E1545" s="162">
        <v>3000.0</v>
      </c>
      <c r="F1545" s="88" t="s">
        <v>348</v>
      </c>
      <c r="G1545" s="150" t="s">
        <v>1720</v>
      </c>
      <c r="H1545" s="151">
        <f t="shared" si="4"/>
        <v>3021.99</v>
      </c>
      <c r="J1545" s="20"/>
      <c r="K1545" s="20"/>
      <c r="L1545" s="20"/>
      <c r="M1545" s="20"/>
      <c r="N1545" s="20"/>
      <c r="O1545" s="20"/>
      <c r="P1545" s="20"/>
      <c r="Q1545" s="20"/>
      <c r="R1545" s="20"/>
      <c r="S1545" s="20"/>
      <c r="T1545" s="20"/>
      <c r="U1545" s="20"/>
      <c r="V1545" s="20"/>
      <c r="W1545" s="20"/>
      <c r="X1545" s="20"/>
      <c r="Y1545" s="20"/>
      <c r="Z1545" s="20"/>
    </row>
    <row r="1546" hidden="1">
      <c r="A1546" s="149">
        <v>45609.0</v>
      </c>
      <c r="B1546" s="150" t="s">
        <v>2373</v>
      </c>
      <c r="C1546" s="150" t="s">
        <v>73</v>
      </c>
      <c r="D1546" s="150" t="s">
        <v>26</v>
      </c>
      <c r="E1546" s="162">
        <v>-3000.0</v>
      </c>
      <c r="F1546" s="88" t="s">
        <v>348</v>
      </c>
      <c r="G1546" s="150" t="s">
        <v>1720</v>
      </c>
      <c r="H1546" s="151">
        <f t="shared" si="4"/>
        <v>21.99</v>
      </c>
      <c r="J1546" s="20"/>
      <c r="K1546" s="20"/>
      <c r="L1546" s="20"/>
      <c r="M1546" s="20"/>
      <c r="N1546" s="20"/>
      <c r="O1546" s="20"/>
      <c r="P1546" s="20"/>
      <c r="Q1546" s="20"/>
      <c r="R1546" s="20"/>
      <c r="S1546" s="20"/>
      <c r="T1546" s="20"/>
      <c r="U1546" s="20"/>
      <c r="V1546" s="20"/>
      <c r="W1546" s="20"/>
      <c r="X1546" s="20"/>
      <c r="Y1546" s="20"/>
      <c r="Z1546" s="20"/>
    </row>
    <row r="1547" hidden="1">
      <c r="A1547" s="149">
        <v>45609.0</v>
      </c>
      <c r="B1547" s="150" t="s">
        <v>819</v>
      </c>
      <c r="C1547" s="150" t="s">
        <v>73</v>
      </c>
      <c r="D1547" s="150" t="s">
        <v>26</v>
      </c>
      <c r="E1547" s="162">
        <v>1654.24</v>
      </c>
      <c r="F1547" s="88" t="s">
        <v>348</v>
      </c>
      <c r="G1547" s="150" t="s">
        <v>1720</v>
      </c>
      <c r="H1547" s="151">
        <f t="shared" si="4"/>
        <v>1676.23</v>
      </c>
      <c r="I1547" s="177"/>
      <c r="J1547" s="20"/>
      <c r="K1547" s="20"/>
      <c r="L1547" s="20"/>
      <c r="M1547" s="20"/>
      <c r="N1547" s="20"/>
      <c r="O1547" s="20"/>
      <c r="P1547" s="20"/>
      <c r="Q1547" s="20"/>
      <c r="R1547" s="20"/>
      <c r="S1547" s="20"/>
      <c r="T1547" s="20"/>
      <c r="U1547" s="20"/>
      <c r="V1547" s="20"/>
      <c r="W1547" s="20"/>
      <c r="X1547" s="20"/>
      <c r="Y1547" s="20"/>
      <c r="Z1547" s="20"/>
    </row>
    <row r="1548" hidden="1">
      <c r="A1548" s="149">
        <v>45609.0</v>
      </c>
      <c r="B1548" s="150" t="s">
        <v>2374</v>
      </c>
      <c r="C1548" s="150" t="s">
        <v>73</v>
      </c>
      <c r="D1548" s="150" t="s">
        <v>26</v>
      </c>
      <c r="E1548" s="162">
        <v>70.08</v>
      </c>
      <c r="F1548" s="88" t="s">
        <v>348</v>
      </c>
      <c r="G1548" s="150" t="s">
        <v>1720</v>
      </c>
      <c r="H1548" s="151">
        <f t="shared" si="4"/>
        <v>1746.31</v>
      </c>
      <c r="I1548" s="177"/>
      <c r="J1548" s="20"/>
      <c r="K1548" s="20"/>
      <c r="L1548" s="20"/>
      <c r="M1548" s="20"/>
      <c r="N1548" s="20"/>
      <c r="O1548" s="20"/>
      <c r="P1548" s="20"/>
      <c r="Q1548" s="20"/>
      <c r="R1548" s="20"/>
      <c r="S1548" s="20"/>
      <c r="T1548" s="20"/>
      <c r="U1548" s="20"/>
      <c r="V1548" s="20"/>
      <c r="W1548" s="20"/>
      <c r="X1548" s="20"/>
      <c r="Y1548" s="20"/>
      <c r="Z1548" s="20"/>
    </row>
    <row r="1549" hidden="1">
      <c r="A1549" s="149">
        <v>45609.0</v>
      </c>
      <c r="B1549" s="150" t="s">
        <v>2375</v>
      </c>
      <c r="C1549" s="150" t="s">
        <v>73</v>
      </c>
      <c r="D1549" s="150" t="s">
        <v>26</v>
      </c>
      <c r="E1549" s="162">
        <v>1275.68</v>
      </c>
      <c r="F1549" s="88" t="s">
        <v>348</v>
      </c>
      <c r="G1549" s="150" t="s">
        <v>1720</v>
      </c>
      <c r="H1549" s="151">
        <f t="shared" si="4"/>
        <v>3021.99</v>
      </c>
      <c r="I1549" s="177"/>
      <c r="J1549" s="20"/>
      <c r="K1549" s="20"/>
      <c r="L1549" s="20"/>
      <c r="M1549" s="20"/>
      <c r="N1549" s="20"/>
      <c r="O1549" s="20"/>
      <c r="P1549" s="20"/>
      <c r="Q1549" s="20"/>
      <c r="R1549" s="20"/>
      <c r="S1549" s="20"/>
      <c r="T1549" s="20"/>
      <c r="U1549" s="20"/>
      <c r="V1549" s="20"/>
      <c r="W1549" s="20"/>
      <c r="X1549" s="20"/>
      <c r="Y1549" s="20"/>
      <c r="Z1549" s="20"/>
    </row>
    <row r="1550" hidden="1">
      <c r="A1550" s="149">
        <v>45609.0</v>
      </c>
      <c r="B1550" s="150" t="s">
        <v>15</v>
      </c>
      <c r="C1550" s="150" t="s">
        <v>16</v>
      </c>
      <c r="D1550" s="150" t="s">
        <v>819</v>
      </c>
      <c r="E1550" s="150">
        <v>-1786.61</v>
      </c>
      <c r="F1550" s="88" t="s">
        <v>348</v>
      </c>
      <c r="G1550" s="150" t="s">
        <v>819</v>
      </c>
      <c r="H1550" s="151">
        <f t="shared" si="4"/>
        <v>1235.38</v>
      </c>
      <c r="I1550" s="177"/>
      <c r="J1550" s="20"/>
      <c r="K1550" s="20"/>
      <c r="L1550" s="20"/>
      <c r="M1550" s="20"/>
      <c r="N1550" s="20"/>
      <c r="O1550" s="20"/>
      <c r="P1550" s="20"/>
      <c r="Q1550" s="20"/>
      <c r="R1550" s="20"/>
      <c r="S1550" s="20"/>
      <c r="T1550" s="20"/>
      <c r="U1550" s="20"/>
      <c r="V1550" s="20"/>
      <c r="W1550" s="20"/>
      <c r="X1550" s="20"/>
      <c r="Y1550" s="20"/>
      <c r="Z1550" s="20"/>
    </row>
    <row r="1551" hidden="1">
      <c r="A1551" s="149">
        <v>45610.0</v>
      </c>
      <c r="B1551" s="150" t="s">
        <v>2376</v>
      </c>
      <c r="C1551" s="150" t="s">
        <v>1575</v>
      </c>
      <c r="D1551" s="150" t="s">
        <v>2027</v>
      </c>
      <c r="E1551" s="150">
        <v>1365.0</v>
      </c>
      <c r="F1551" s="88" t="s">
        <v>348</v>
      </c>
      <c r="G1551" s="150" t="s">
        <v>1645</v>
      </c>
      <c r="H1551" s="151">
        <f t="shared" si="4"/>
        <v>2600.38</v>
      </c>
      <c r="J1551" s="20"/>
      <c r="K1551" s="20"/>
      <c r="L1551" s="20"/>
      <c r="M1551" s="20"/>
      <c r="N1551" s="20"/>
      <c r="O1551" s="20"/>
      <c r="P1551" s="20"/>
      <c r="Q1551" s="20"/>
      <c r="R1551" s="20"/>
      <c r="S1551" s="20"/>
      <c r="T1551" s="20"/>
      <c r="U1551" s="20"/>
      <c r="V1551" s="20"/>
      <c r="W1551" s="20"/>
      <c r="X1551" s="20"/>
      <c r="Y1551" s="20"/>
      <c r="Z1551" s="20"/>
    </row>
    <row r="1552" hidden="1">
      <c r="A1552" s="149">
        <v>45611.0</v>
      </c>
      <c r="B1552" s="150" t="s">
        <v>2377</v>
      </c>
      <c r="C1552" s="150" t="s">
        <v>2219</v>
      </c>
      <c r="D1552" s="150" t="s">
        <v>26</v>
      </c>
      <c r="E1552" s="150">
        <v>-438.09</v>
      </c>
      <c r="F1552" s="88" t="s">
        <v>348</v>
      </c>
      <c r="G1552" s="150" t="s">
        <v>7</v>
      </c>
      <c r="H1552" s="151">
        <f t="shared" si="4"/>
        <v>2162.29</v>
      </c>
      <c r="J1552" s="20"/>
      <c r="K1552" s="20"/>
      <c r="L1552" s="20"/>
      <c r="M1552" s="20"/>
      <c r="N1552" s="20"/>
      <c r="O1552" s="20"/>
      <c r="P1552" s="20"/>
      <c r="Q1552" s="20"/>
      <c r="R1552" s="20"/>
      <c r="S1552" s="20"/>
      <c r="T1552" s="20"/>
      <c r="U1552" s="20"/>
      <c r="V1552" s="20"/>
      <c r="W1552" s="20"/>
      <c r="X1552" s="20"/>
      <c r="Y1552" s="20"/>
      <c r="Z1552" s="20"/>
    </row>
    <row r="1553" hidden="1">
      <c r="A1553" s="149">
        <v>45611.0</v>
      </c>
      <c r="B1553" s="150" t="s">
        <v>2125</v>
      </c>
      <c r="C1553" s="150" t="s">
        <v>40</v>
      </c>
      <c r="D1553" s="150" t="s">
        <v>41</v>
      </c>
      <c r="E1553" s="150">
        <v>-178.84</v>
      </c>
      <c r="F1553" s="88" t="s">
        <v>348</v>
      </c>
      <c r="G1553" s="150" t="s">
        <v>1720</v>
      </c>
      <c r="H1553" s="151">
        <f t="shared" si="4"/>
        <v>1983.45</v>
      </c>
      <c r="J1553" s="20"/>
      <c r="K1553" s="20"/>
      <c r="L1553" s="20"/>
      <c r="M1553" s="20"/>
      <c r="N1553" s="20"/>
      <c r="O1553" s="20"/>
      <c r="P1553" s="20"/>
      <c r="Q1553" s="20"/>
      <c r="R1553" s="20"/>
      <c r="S1553" s="20"/>
      <c r="T1553" s="20"/>
      <c r="U1553" s="20"/>
      <c r="V1553" s="20"/>
      <c r="W1553" s="20"/>
      <c r="X1553" s="20"/>
      <c r="Y1553" s="20"/>
      <c r="Z1553" s="20"/>
    </row>
    <row r="1554" hidden="1">
      <c r="A1554" s="149">
        <v>45611.0</v>
      </c>
      <c r="B1554" s="150" t="s">
        <v>1994</v>
      </c>
      <c r="C1554" s="150" t="s">
        <v>1638</v>
      </c>
      <c r="D1554" s="150" t="s">
        <v>1720</v>
      </c>
      <c r="E1554" s="150">
        <v>5.0</v>
      </c>
      <c r="F1554" s="88" t="s">
        <v>348</v>
      </c>
      <c r="G1554" s="150" t="s">
        <v>1720</v>
      </c>
      <c r="H1554" s="151">
        <f t="shared" si="4"/>
        <v>1988.45</v>
      </c>
      <c r="J1554" s="20"/>
      <c r="K1554" s="20"/>
      <c r="L1554" s="20"/>
      <c r="M1554" s="20"/>
      <c r="N1554" s="20"/>
      <c r="O1554" s="20"/>
      <c r="P1554" s="20"/>
      <c r="Q1554" s="20"/>
      <c r="R1554" s="20"/>
      <c r="S1554" s="20"/>
      <c r="T1554" s="20"/>
      <c r="U1554" s="20"/>
      <c r="V1554" s="20"/>
      <c r="W1554" s="20"/>
      <c r="X1554" s="20"/>
      <c r="Y1554" s="20"/>
      <c r="Z1554" s="20"/>
    </row>
    <row r="1555" hidden="1">
      <c r="A1555" s="149">
        <v>45613.0</v>
      </c>
      <c r="B1555" s="150" t="s">
        <v>2378</v>
      </c>
      <c r="C1555" s="150" t="s">
        <v>73</v>
      </c>
      <c r="D1555" s="150" t="s">
        <v>581</v>
      </c>
      <c r="E1555" s="150">
        <v>10.0</v>
      </c>
      <c r="F1555" s="88" t="s">
        <v>348</v>
      </c>
      <c r="G1555" s="150" t="s">
        <v>1720</v>
      </c>
      <c r="H1555" s="151">
        <f t="shared" si="4"/>
        <v>1998.45</v>
      </c>
      <c r="J1555" s="20"/>
      <c r="K1555" s="20"/>
      <c r="L1555" s="20"/>
      <c r="M1555" s="20"/>
      <c r="N1555" s="20"/>
      <c r="O1555" s="20"/>
      <c r="P1555" s="20"/>
      <c r="Q1555" s="20"/>
      <c r="R1555" s="20"/>
      <c r="S1555" s="20"/>
      <c r="T1555" s="20"/>
      <c r="U1555" s="20"/>
      <c r="V1555" s="20"/>
      <c r="W1555" s="20"/>
      <c r="X1555" s="20"/>
      <c r="Y1555" s="20"/>
      <c r="Z1555" s="20"/>
    </row>
    <row r="1556" hidden="1">
      <c r="A1556" s="149">
        <v>45614.0</v>
      </c>
      <c r="B1556" s="150" t="s">
        <v>1935</v>
      </c>
      <c r="C1556" s="150" t="s">
        <v>73</v>
      </c>
      <c r="D1556" s="150" t="s">
        <v>1983</v>
      </c>
      <c r="E1556" s="150">
        <v>-1000.0</v>
      </c>
      <c r="F1556" s="88" t="s">
        <v>348</v>
      </c>
      <c r="G1556" s="150" t="s">
        <v>1720</v>
      </c>
      <c r="H1556" s="151">
        <f t="shared" si="4"/>
        <v>998.45</v>
      </c>
      <c r="J1556" s="20"/>
      <c r="K1556" s="20"/>
      <c r="L1556" s="20"/>
      <c r="M1556" s="20"/>
      <c r="N1556" s="20"/>
      <c r="O1556" s="20"/>
      <c r="P1556" s="20"/>
      <c r="Q1556" s="20"/>
      <c r="R1556" s="20"/>
      <c r="S1556" s="20"/>
      <c r="T1556" s="20"/>
      <c r="U1556" s="20"/>
      <c r="V1556" s="20"/>
      <c r="W1556" s="20"/>
      <c r="X1556" s="20"/>
      <c r="Y1556" s="20"/>
      <c r="Z1556" s="20"/>
    </row>
    <row r="1557" hidden="1">
      <c r="A1557" s="149">
        <v>45617.0</v>
      </c>
      <c r="B1557" s="150" t="s">
        <v>1935</v>
      </c>
      <c r="C1557" s="150" t="s">
        <v>73</v>
      </c>
      <c r="D1557" s="150" t="s">
        <v>1983</v>
      </c>
      <c r="E1557" s="150">
        <v>1000.0</v>
      </c>
      <c r="F1557" s="88" t="s">
        <v>348</v>
      </c>
      <c r="G1557" s="150" t="s">
        <v>1720</v>
      </c>
      <c r="H1557" s="151">
        <f t="shared" si="4"/>
        <v>1998.45</v>
      </c>
      <c r="J1557" s="20"/>
      <c r="K1557" s="20"/>
      <c r="L1557" s="20"/>
      <c r="M1557" s="20"/>
      <c r="N1557" s="20"/>
      <c r="O1557" s="20"/>
      <c r="P1557" s="20"/>
      <c r="Q1557" s="20"/>
      <c r="R1557" s="20"/>
      <c r="S1557" s="20"/>
      <c r="T1557" s="20"/>
      <c r="U1557" s="20"/>
      <c r="V1557" s="20"/>
      <c r="W1557" s="20"/>
      <c r="X1557" s="20"/>
      <c r="Y1557" s="20"/>
      <c r="Z1557" s="20"/>
    </row>
    <row r="1558" hidden="1">
      <c r="A1558" s="149">
        <v>45617.0</v>
      </c>
      <c r="B1558" s="150" t="s">
        <v>2196</v>
      </c>
      <c r="C1558" s="150" t="s">
        <v>40</v>
      </c>
      <c r="D1558" s="150" t="s">
        <v>41</v>
      </c>
      <c r="E1558" s="150">
        <v>-195.83</v>
      </c>
      <c r="F1558" s="88" t="s">
        <v>348</v>
      </c>
      <c r="G1558" s="150" t="s">
        <v>1720</v>
      </c>
      <c r="H1558" s="151">
        <f t="shared" si="4"/>
        <v>1802.62</v>
      </c>
      <c r="J1558" s="20"/>
      <c r="K1558" s="20"/>
      <c r="L1558" s="20"/>
      <c r="M1558" s="20"/>
      <c r="N1558" s="20"/>
      <c r="O1558" s="20"/>
      <c r="P1558" s="20"/>
      <c r="Q1558" s="20"/>
      <c r="R1558" s="20"/>
      <c r="S1558" s="20"/>
      <c r="T1558" s="20"/>
      <c r="U1558" s="20"/>
      <c r="V1558" s="20"/>
      <c r="W1558" s="20"/>
      <c r="X1558" s="20"/>
      <c r="Y1558" s="20"/>
      <c r="Z1558" s="20"/>
    </row>
    <row r="1559" hidden="1">
      <c r="A1559" s="149">
        <v>45620.0</v>
      </c>
      <c r="B1559" s="150" t="s">
        <v>718</v>
      </c>
      <c r="C1559" s="88" t="s">
        <v>73</v>
      </c>
      <c r="D1559" s="88" t="s">
        <v>226</v>
      </c>
      <c r="E1559" s="150">
        <v>27.0</v>
      </c>
      <c r="F1559" s="88" t="s">
        <v>348</v>
      </c>
      <c r="G1559" s="150" t="s">
        <v>1720</v>
      </c>
      <c r="H1559" s="151">
        <f t="shared" si="4"/>
        <v>1829.62</v>
      </c>
      <c r="J1559" s="20"/>
      <c r="K1559" s="20"/>
      <c r="L1559" s="20"/>
      <c r="M1559" s="20"/>
      <c r="N1559" s="20"/>
      <c r="O1559" s="20"/>
      <c r="P1559" s="20"/>
      <c r="Q1559" s="20"/>
      <c r="R1559" s="20"/>
      <c r="S1559" s="20"/>
      <c r="T1559" s="20"/>
      <c r="U1559" s="20"/>
      <c r="V1559" s="20"/>
      <c r="W1559" s="20"/>
      <c r="X1559" s="20"/>
      <c r="Y1559" s="20"/>
      <c r="Z1559" s="20"/>
    </row>
    <row r="1560" hidden="1">
      <c r="A1560" s="149">
        <v>45622.0</v>
      </c>
      <c r="B1560" s="150" t="s">
        <v>1894</v>
      </c>
      <c r="C1560" s="150" t="s">
        <v>40</v>
      </c>
      <c r="D1560" s="150" t="s">
        <v>41</v>
      </c>
      <c r="E1560" s="150">
        <v>-104.57</v>
      </c>
      <c r="F1560" s="88" t="s">
        <v>348</v>
      </c>
      <c r="G1560" s="150" t="s">
        <v>1645</v>
      </c>
      <c r="H1560" s="151">
        <f t="shared" si="4"/>
        <v>1725.05</v>
      </c>
      <c r="J1560" s="20"/>
      <c r="K1560" s="20"/>
      <c r="L1560" s="20"/>
      <c r="M1560" s="20"/>
      <c r="N1560" s="20"/>
      <c r="O1560" s="20"/>
      <c r="P1560" s="20"/>
      <c r="Q1560" s="20"/>
      <c r="R1560" s="20"/>
      <c r="S1560" s="20"/>
      <c r="T1560" s="20"/>
      <c r="U1560" s="20"/>
      <c r="V1560" s="20"/>
      <c r="W1560" s="20"/>
      <c r="X1560" s="20"/>
      <c r="Y1560" s="20"/>
      <c r="Z1560" s="20"/>
    </row>
    <row r="1561" hidden="1">
      <c r="A1561" s="149">
        <v>45657.0</v>
      </c>
      <c r="B1561" s="150" t="s">
        <v>1637</v>
      </c>
      <c r="C1561" s="150" t="s">
        <v>1625</v>
      </c>
      <c r="D1561" s="150" t="s">
        <v>1720</v>
      </c>
      <c r="E1561" s="150">
        <f> 2.19 + 0.07 + 0.3 + 0.3 + 0.06</f>
        <v>2.92</v>
      </c>
      <c r="F1561" s="88" t="s">
        <v>356</v>
      </c>
      <c r="G1561" s="150" t="s">
        <v>1720</v>
      </c>
      <c r="H1561" s="151">
        <f t="shared" si="4"/>
        <v>1727.97</v>
      </c>
      <c r="I1561" s="177"/>
      <c r="J1561" s="20"/>
      <c r="K1561" s="20"/>
      <c r="L1561" s="20"/>
      <c r="M1561" s="20"/>
      <c r="N1561" s="20"/>
      <c r="O1561" s="20"/>
      <c r="P1561" s="20"/>
      <c r="Q1561" s="20"/>
      <c r="R1561" s="20"/>
      <c r="S1561" s="20"/>
      <c r="T1561" s="20"/>
      <c r="U1561" s="20"/>
      <c r="V1561" s="20"/>
      <c r="W1561" s="20"/>
      <c r="X1561" s="20"/>
      <c r="Y1561" s="20"/>
      <c r="Z1561" s="20"/>
    </row>
    <row r="1562" hidden="1">
      <c r="A1562" s="149">
        <v>45657.0</v>
      </c>
      <c r="B1562" s="150" t="s">
        <v>1637</v>
      </c>
      <c r="C1562" s="150" t="s">
        <v>1625</v>
      </c>
      <c r="D1562" s="150" t="s">
        <v>2308</v>
      </c>
      <c r="E1562" s="150">
        <f> 10.1 + 0.35 + 3.05</f>
        <v>13.5</v>
      </c>
      <c r="F1562" s="88" t="s">
        <v>356</v>
      </c>
      <c r="G1562" s="150" t="s">
        <v>2308</v>
      </c>
      <c r="H1562" s="151">
        <f t="shared" si="4"/>
        <v>1741.47</v>
      </c>
      <c r="I1562" s="177"/>
      <c r="J1562" s="20"/>
      <c r="K1562" s="20"/>
      <c r="L1562" s="20"/>
      <c r="M1562" s="20"/>
      <c r="N1562" s="20"/>
      <c r="O1562" s="20"/>
      <c r="P1562" s="20"/>
      <c r="Q1562" s="20"/>
      <c r="R1562" s="20"/>
      <c r="S1562" s="20"/>
      <c r="T1562" s="20"/>
      <c r="U1562" s="20"/>
      <c r="V1562" s="20"/>
      <c r="W1562" s="20"/>
      <c r="X1562" s="20"/>
      <c r="Y1562" s="20"/>
      <c r="Z1562" s="20"/>
    </row>
    <row r="1563" hidden="1">
      <c r="A1563" s="149">
        <v>45626.0</v>
      </c>
      <c r="B1563" s="150" t="s">
        <v>1897</v>
      </c>
      <c r="C1563" s="150" t="s">
        <v>1575</v>
      </c>
      <c r="D1563" s="150" t="s">
        <v>2027</v>
      </c>
      <c r="E1563" s="150">
        <v>3268.95</v>
      </c>
      <c r="F1563" s="88" t="s">
        <v>356</v>
      </c>
      <c r="G1563" s="150" t="s">
        <v>1645</v>
      </c>
      <c r="H1563" s="151">
        <f t="shared" si="4"/>
        <v>5010.42</v>
      </c>
      <c r="J1563" s="20"/>
      <c r="K1563" s="20"/>
      <c r="L1563" s="20"/>
      <c r="M1563" s="20"/>
      <c r="N1563" s="20"/>
      <c r="O1563" s="20"/>
      <c r="P1563" s="20"/>
      <c r="Q1563" s="20"/>
      <c r="R1563" s="20"/>
      <c r="S1563" s="20"/>
      <c r="T1563" s="20"/>
      <c r="U1563" s="20"/>
      <c r="V1563" s="20"/>
      <c r="W1563" s="20"/>
      <c r="X1563" s="20"/>
      <c r="Y1563" s="20"/>
      <c r="Z1563" s="20"/>
    </row>
    <row r="1564" hidden="1">
      <c r="A1564" s="149">
        <v>45627.0</v>
      </c>
      <c r="B1564" s="150" t="s">
        <v>15</v>
      </c>
      <c r="C1564" s="150" t="s">
        <v>51</v>
      </c>
      <c r="D1564" s="150" t="s">
        <v>443</v>
      </c>
      <c r="E1564" s="186">
        <v>-158.67</v>
      </c>
      <c r="F1564" s="88" t="s">
        <v>356</v>
      </c>
      <c r="G1564" s="150" t="s">
        <v>1645</v>
      </c>
      <c r="H1564" s="151">
        <f t="shared" si="4"/>
        <v>4851.75</v>
      </c>
      <c r="J1564" s="20"/>
      <c r="K1564" s="20"/>
      <c r="L1564" s="20"/>
      <c r="M1564" s="20"/>
      <c r="N1564" s="20"/>
      <c r="O1564" s="20"/>
      <c r="P1564" s="20"/>
      <c r="Q1564" s="20"/>
      <c r="R1564" s="20"/>
      <c r="S1564" s="20"/>
      <c r="T1564" s="20"/>
      <c r="U1564" s="20"/>
      <c r="V1564" s="20"/>
      <c r="W1564" s="20"/>
      <c r="X1564" s="20"/>
      <c r="Y1564" s="20"/>
      <c r="Z1564" s="20"/>
    </row>
    <row r="1565" hidden="1">
      <c r="A1565" s="149">
        <v>45628.0</v>
      </c>
      <c r="B1565" s="150" t="s">
        <v>15</v>
      </c>
      <c r="C1565" s="150" t="s">
        <v>16</v>
      </c>
      <c r="D1565" s="150" t="s">
        <v>443</v>
      </c>
      <c r="E1565" s="187">
        <f> SUMIFS(CLICK!$F$2:$F2046, CLICK!$D$2:$D2046, "PAYMENT", CLICK!$E$2:$E2046, "CARD", CLICK!$G$2:$G2046, $F1565) * -1</f>
        <v>-2206.95</v>
      </c>
      <c r="F1565" s="88" t="s">
        <v>356</v>
      </c>
      <c r="G1565" s="150" t="s">
        <v>1645</v>
      </c>
      <c r="H1565" s="151">
        <f t="shared" si="4"/>
        <v>2644.8</v>
      </c>
      <c r="I1565" s="177"/>
      <c r="J1565" s="20"/>
      <c r="K1565" s="20"/>
      <c r="L1565" s="20"/>
      <c r="M1565" s="20"/>
      <c r="N1565" s="20"/>
      <c r="O1565" s="20"/>
      <c r="P1565" s="20"/>
      <c r="Q1565" s="20"/>
      <c r="R1565" s="20"/>
      <c r="S1565" s="20"/>
      <c r="T1565" s="20"/>
      <c r="U1565" s="20"/>
      <c r="V1565" s="20"/>
      <c r="W1565" s="20"/>
      <c r="X1565" s="20"/>
      <c r="Y1565" s="20"/>
      <c r="Z1565" s="20"/>
    </row>
    <row r="1566" hidden="1">
      <c r="A1566" s="149">
        <v>45629.0</v>
      </c>
      <c r="B1566" s="150" t="s">
        <v>2379</v>
      </c>
      <c r="C1566" s="150" t="s">
        <v>73</v>
      </c>
      <c r="D1566" s="150" t="s">
        <v>778</v>
      </c>
      <c r="E1566" s="150">
        <v>34.0</v>
      </c>
      <c r="F1566" s="88" t="s">
        <v>356</v>
      </c>
      <c r="G1566" s="150" t="s">
        <v>1720</v>
      </c>
      <c r="H1566" s="151">
        <f t="shared" si="4"/>
        <v>2678.8</v>
      </c>
      <c r="J1566" s="20"/>
      <c r="K1566" s="20"/>
      <c r="L1566" s="20"/>
      <c r="M1566" s="20"/>
      <c r="N1566" s="20"/>
      <c r="O1566" s="20"/>
      <c r="P1566" s="20"/>
      <c r="Q1566" s="20"/>
      <c r="R1566" s="20"/>
      <c r="S1566" s="20"/>
      <c r="T1566" s="20"/>
      <c r="U1566" s="20"/>
      <c r="V1566" s="20"/>
      <c r="W1566" s="20"/>
      <c r="X1566" s="20"/>
      <c r="Y1566" s="20"/>
      <c r="Z1566" s="20"/>
    </row>
    <row r="1567" hidden="1">
      <c r="A1567" s="149">
        <v>45630.0</v>
      </c>
      <c r="B1567" s="150" t="s">
        <v>2380</v>
      </c>
      <c r="C1567" s="150" t="s">
        <v>1594</v>
      </c>
      <c r="D1567" s="150" t="s">
        <v>1595</v>
      </c>
      <c r="E1567" s="150">
        <v>510.0</v>
      </c>
      <c r="F1567" s="88" t="s">
        <v>356</v>
      </c>
      <c r="G1567" s="150" t="s">
        <v>1720</v>
      </c>
      <c r="H1567" s="151">
        <f t="shared" si="4"/>
        <v>3188.8</v>
      </c>
      <c r="J1567" s="20"/>
      <c r="K1567" s="20"/>
      <c r="L1567" s="20"/>
      <c r="M1567" s="20"/>
      <c r="N1567" s="20"/>
      <c r="O1567" s="20"/>
      <c r="P1567" s="20"/>
      <c r="Q1567" s="20"/>
      <c r="R1567" s="20"/>
      <c r="S1567" s="20"/>
      <c r="T1567" s="20"/>
      <c r="U1567" s="20"/>
      <c r="V1567" s="20"/>
      <c r="W1567" s="20"/>
      <c r="X1567" s="20"/>
      <c r="Y1567" s="20"/>
      <c r="Z1567" s="20"/>
    </row>
    <row r="1568" hidden="1">
      <c r="A1568" s="149">
        <v>45630.0</v>
      </c>
      <c r="B1568" s="150" t="s">
        <v>2381</v>
      </c>
      <c r="C1568" s="150" t="s">
        <v>1814</v>
      </c>
      <c r="D1568" s="150" t="s">
        <v>682</v>
      </c>
      <c r="E1568" s="150">
        <v>-347.89</v>
      </c>
      <c r="F1568" s="88" t="s">
        <v>356</v>
      </c>
      <c r="G1568" s="150" t="s">
        <v>819</v>
      </c>
      <c r="H1568" s="151">
        <f t="shared" si="4"/>
        <v>2840.91</v>
      </c>
      <c r="I1568" s="177"/>
      <c r="J1568" s="20"/>
      <c r="K1568" s="20"/>
      <c r="L1568" s="20"/>
      <c r="M1568" s="20"/>
      <c r="N1568" s="20"/>
      <c r="O1568" s="20"/>
      <c r="P1568" s="20"/>
      <c r="Q1568" s="20"/>
      <c r="R1568" s="20"/>
      <c r="S1568" s="20"/>
      <c r="T1568" s="20"/>
      <c r="U1568" s="20"/>
      <c r="V1568" s="20"/>
      <c r="W1568" s="20"/>
      <c r="X1568" s="20"/>
      <c r="Y1568" s="20"/>
      <c r="Z1568" s="20"/>
    </row>
    <row r="1569" hidden="1">
      <c r="A1569" s="149">
        <v>45630.0</v>
      </c>
      <c r="B1569" s="150" t="s">
        <v>2382</v>
      </c>
      <c r="C1569" s="150" t="s">
        <v>1814</v>
      </c>
      <c r="D1569" s="150" t="s">
        <v>682</v>
      </c>
      <c r="E1569" s="150">
        <v>-404.7</v>
      </c>
      <c r="F1569" s="88" t="s">
        <v>356</v>
      </c>
      <c r="G1569" s="150" t="s">
        <v>2371</v>
      </c>
      <c r="H1569" s="151">
        <f t="shared" si="4"/>
        <v>2436.21</v>
      </c>
      <c r="I1569" s="177"/>
      <c r="J1569" s="20"/>
      <c r="K1569" s="20"/>
      <c r="L1569" s="20"/>
      <c r="M1569" s="20"/>
      <c r="N1569" s="20"/>
      <c r="O1569" s="20"/>
      <c r="P1569" s="20"/>
      <c r="Q1569" s="20"/>
      <c r="R1569" s="20"/>
      <c r="S1569" s="20"/>
      <c r="T1569" s="20"/>
      <c r="U1569" s="20"/>
      <c r="V1569" s="20"/>
      <c r="W1569" s="20"/>
      <c r="X1569" s="20"/>
      <c r="Y1569" s="20"/>
      <c r="Z1569" s="20"/>
    </row>
    <row r="1570" hidden="1">
      <c r="A1570" s="149">
        <v>45630.0</v>
      </c>
      <c r="B1570" s="150" t="s">
        <v>2383</v>
      </c>
      <c r="C1570" s="150" t="s">
        <v>73</v>
      </c>
      <c r="D1570" s="150" t="s">
        <v>243</v>
      </c>
      <c r="E1570" s="150">
        <v>27.05</v>
      </c>
      <c r="F1570" s="88" t="s">
        <v>356</v>
      </c>
      <c r="G1570" s="150" t="s">
        <v>1720</v>
      </c>
      <c r="H1570" s="151">
        <f t="shared" si="4"/>
        <v>2463.26</v>
      </c>
      <c r="I1570" s="177"/>
      <c r="J1570" s="20"/>
      <c r="K1570" s="20"/>
      <c r="L1570" s="20"/>
      <c r="M1570" s="20"/>
      <c r="N1570" s="20"/>
      <c r="O1570" s="20"/>
      <c r="P1570" s="20"/>
      <c r="Q1570" s="20"/>
      <c r="R1570" s="20"/>
      <c r="S1570" s="20"/>
      <c r="T1570" s="20"/>
      <c r="U1570" s="20"/>
      <c r="V1570" s="20"/>
      <c r="W1570" s="20"/>
      <c r="X1570" s="20"/>
      <c r="Y1570" s="20"/>
      <c r="Z1570" s="20"/>
    </row>
    <row r="1571" hidden="1">
      <c r="A1571" s="149">
        <v>45630.0</v>
      </c>
      <c r="B1571" s="150" t="s">
        <v>2384</v>
      </c>
      <c r="C1571" s="150" t="s">
        <v>73</v>
      </c>
      <c r="D1571" s="150" t="s">
        <v>243</v>
      </c>
      <c r="E1571" s="150">
        <v>-72.46</v>
      </c>
      <c r="F1571" s="88" t="s">
        <v>356</v>
      </c>
      <c r="G1571" s="150" t="s">
        <v>1720</v>
      </c>
      <c r="H1571" s="151">
        <f t="shared" si="4"/>
        <v>2390.8</v>
      </c>
      <c r="I1571" s="177"/>
      <c r="J1571" s="20"/>
      <c r="K1571" s="20"/>
      <c r="L1571" s="20"/>
      <c r="M1571" s="20"/>
      <c r="N1571" s="20"/>
      <c r="O1571" s="20"/>
      <c r="P1571" s="20"/>
      <c r="Q1571" s="20"/>
      <c r="R1571" s="20"/>
      <c r="S1571" s="20"/>
      <c r="T1571" s="20"/>
      <c r="U1571" s="20"/>
      <c r="V1571" s="20"/>
      <c r="W1571" s="20"/>
      <c r="X1571" s="20"/>
      <c r="Y1571" s="20"/>
      <c r="Z1571" s="20"/>
    </row>
    <row r="1572" hidden="1">
      <c r="A1572" s="149">
        <v>45630.0</v>
      </c>
      <c r="B1572" s="150" t="s">
        <v>2385</v>
      </c>
      <c r="C1572" s="150" t="s">
        <v>73</v>
      </c>
      <c r="D1572" s="150" t="s">
        <v>243</v>
      </c>
      <c r="E1572" s="150">
        <v>359.89</v>
      </c>
      <c r="F1572" s="88" t="s">
        <v>356</v>
      </c>
      <c r="G1572" s="150" t="s">
        <v>1720</v>
      </c>
      <c r="H1572" s="151">
        <f t="shared" si="4"/>
        <v>2750.69</v>
      </c>
      <c r="I1572" s="177"/>
      <c r="J1572" s="20"/>
      <c r="K1572" s="20"/>
      <c r="L1572" s="20"/>
      <c r="M1572" s="20"/>
      <c r="N1572" s="20"/>
      <c r="O1572" s="20"/>
      <c r="P1572" s="20"/>
      <c r="Q1572" s="20"/>
      <c r="R1572" s="20"/>
      <c r="S1572" s="20"/>
      <c r="T1572" s="20"/>
      <c r="U1572" s="20"/>
      <c r="V1572" s="20"/>
      <c r="W1572" s="20"/>
      <c r="X1572" s="20"/>
      <c r="Y1572" s="20"/>
      <c r="Z1572" s="20"/>
    </row>
    <row r="1573" hidden="1">
      <c r="A1573" s="149">
        <v>45630.0</v>
      </c>
      <c r="B1573" s="150" t="s">
        <v>2386</v>
      </c>
      <c r="C1573" s="150" t="s">
        <v>73</v>
      </c>
      <c r="D1573" s="150" t="s">
        <v>243</v>
      </c>
      <c r="E1573" s="150">
        <v>106.94</v>
      </c>
      <c r="F1573" s="88" t="s">
        <v>356</v>
      </c>
      <c r="G1573" s="150" t="s">
        <v>1720</v>
      </c>
      <c r="H1573" s="151">
        <f t="shared" si="4"/>
        <v>2857.63</v>
      </c>
      <c r="I1573" s="177"/>
      <c r="J1573" s="20"/>
      <c r="K1573" s="20"/>
      <c r="L1573" s="20"/>
      <c r="M1573" s="20"/>
      <c r="N1573" s="20"/>
      <c r="O1573" s="20"/>
      <c r="P1573" s="20"/>
      <c r="Q1573" s="20"/>
      <c r="R1573" s="20"/>
      <c r="S1573" s="20"/>
      <c r="T1573" s="20"/>
      <c r="U1573" s="20"/>
      <c r="V1573" s="20"/>
      <c r="W1573" s="20"/>
      <c r="X1573" s="20"/>
      <c r="Y1573" s="20"/>
      <c r="Z1573" s="20"/>
    </row>
    <row r="1574" hidden="1">
      <c r="A1574" s="149">
        <v>45630.0</v>
      </c>
      <c r="B1574" s="150" t="s">
        <v>711</v>
      </c>
      <c r="C1574" s="150" t="s">
        <v>73</v>
      </c>
      <c r="D1574" s="150" t="s">
        <v>243</v>
      </c>
      <c r="E1574" s="150">
        <v>16.0</v>
      </c>
      <c r="F1574" s="88" t="s">
        <v>356</v>
      </c>
      <c r="G1574" s="150" t="s">
        <v>1720</v>
      </c>
      <c r="H1574" s="151">
        <f t="shared" si="4"/>
        <v>2873.63</v>
      </c>
      <c r="I1574" s="177"/>
      <c r="J1574" s="20"/>
      <c r="K1574" s="20"/>
      <c r="L1574" s="20"/>
      <c r="M1574" s="20"/>
      <c r="N1574" s="20"/>
      <c r="O1574" s="20"/>
      <c r="P1574" s="20"/>
      <c r="Q1574" s="20"/>
      <c r="R1574" s="20"/>
      <c r="S1574" s="20"/>
      <c r="T1574" s="20"/>
      <c r="U1574" s="20"/>
      <c r="V1574" s="20"/>
      <c r="W1574" s="20"/>
      <c r="X1574" s="20"/>
      <c r="Y1574" s="20"/>
      <c r="Z1574" s="20"/>
    </row>
    <row r="1575" hidden="1">
      <c r="A1575" s="149">
        <v>45630.0</v>
      </c>
      <c r="B1575" s="150" t="s">
        <v>2378</v>
      </c>
      <c r="C1575" s="150" t="s">
        <v>73</v>
      </c>
      <c r="D1575" s="150" t="s">
        <v>243</v>
      </c>
      <c r="E1575" s="150">
        <v>18.0</v>
      </c>
      <c r="F1575" s="88" t="s">
        <v>356</v>
      </c>
      <c r="G1575" s="150" t="s">
        <v>1720</v>
      </c>
      <c r="H1575" s="151">
        <f t="shared" si="4"/>
        <v>2891.63</v>
      </c>
      <c r="I1575" s="177"/>
      <c r="J1575" s="20"/>
      <c r="K1575" s="20"/>
      <c r="L1575" s="20"/>
      <c r="M1575" s="20"/>
      <c r="N1575" s="20"/>
      <c r="O1575" s="20"/>
      <c r="P1575" s="20"/>
      <c r="Q1575" s="20"/>
      <c r="R1575" s="20"/>
      <c r="S1575" s="20"/>
      <c r="T1575" s="20"/>
      <c r="U1575" s="20"/>
      <c r="V1575" s="20"/>
      <c r="W1575" s="20"/>
      <c r="X1575" s="20"/>
      <c r="Y1575" s="20"/>
      <c r="Z1575" s="20"/>
    </row>
    <row r="1576" hidden="1">
      <c r="A1576" s="149">
        <v>45630.0</v>
      </c>
      <c r="B1576" s="150" t="s">
        <v>549</v>
      </c>
      <c r="C1576" s="150" t="s">
        <v>73</v>
      </c>
      <c r="D1576" s="150" t="s">
        <v>243</v>
      </c>
      <c r="E1576" s="150">
        <v>-65.0</v>
      </c>
      <c r="F1576" s="88" t="s">
        <v>356</v>
      </c>
      <c r="G1576" s="150" t="s">
        <v>1720</v>
      </c>
      <c r="H1576" s="151">
        <f t="shared" si="4"/>
        <v>2826.63</v>
      </c>
      <c r="I1576" s="177"/>
      <c r="J1576" s="20"/>
      <c r="K1576" s="20"/>
      <c r="L1576" s="20"/>
      <c r="M1576" s="20"/>
      <c r="N1576" s="20"/>
      <c r="O1576" s="20"/>
      <c r="P1576" s="20"/>
      <c r="Q1576" s="20"/>
      <c r="R1576" s="20"/>
      <c r="S1576" s="20"/>
      <c r="T1576" s="20"/>
      <c r="U1576" s="20"/>
      <c r="V1576" s="20"/>
      <c r="W1576" s="20"/>
      <c r="X1576" s="20"/>
      <c r="Y1576" s="20"/>
      <c r="Z1576" s="20"/>
    </row>
    <row r="1577" hidden="1">
      <c r="A1577" s="149">
        <v>45630.0</v>
      </c>
      <c r="B1577" s="150" t="s">
        <v>2387</v>
      </c>
      <c r="C1577" s="150" t="s">
        <v>73</v>
      </c>
      <c r="D1577" s="150" t="s">
        <v>243</v>
      </c>
      <c r="E1577" s="150">
        <v>-100.0</v>
      </c>
      <c r="F1577" s="88" t="s">
        <v>356</v>
      </c>
      <c r="G1577" s="150" t="s">
        <v>1720</v>
      </c>
      <c r="H1577" s="151">
        <f t="shared" si="4"/>
        <v>2726.63</v>
      </c>
      <c r="I1577" s="177"/>
      <c r="J1577" s="20"/>
      <c r="K1577" s="20"/>
      <c r="L1577" s="20"/>
      <c r="M1577" s="20"/>
      <c r="N1577" s="20"/>
      <c r="O1577" s="20"/>
      <c r="P1577" s="20"/>
      <c r="Q1577" s="20"/>
      <c r="R1577" s="20"/>
      <c r="S1577" s="20"/>
      <c r="T1577" s="20"/>
      <c r="U1577" s="20"/>
      <c r="V1577" s="20"/>
      <c r="W1577" s="20"/>
      <c r="X1577" s="20"/>
      <c r="Y1577" s="20"/>
      <c r="Z1577" s="20"/>
    </row>
    <row r="1578" hidden="1">
      <c r="A1578" s="149">
        <v>45630.0</v>
      </c>
      <c r="B1578" s="150" t="s">
        <v>2383</v>
      </c>
      <c r="C1578" s="150" t="s">
        <v>73</v>
      </c>
      <c r="D1578" s="150" t="s">
        <v>1983</v>
      </c>
      <c r="E1578" s="150">
        <v>19.01</v>
      </c>
      <c r="F1578" s="88" t="s">
        <v>356</v>
      </c>
      <c r="G1578" s="150" t="s">
        <v>1720</v>
      </c>
      <c r="H1578" s="151">
        <f t="shared" si="4"/>
        <v>2745.64</v>
      </c>
      <c r="I1578" s="177"/>
      <c r="J1578" s="20"/>
      <c r="K1578" s="20"/>
      <c r="L1578" s="20"/>
      <c r="M1578" s="20"/>
      <c r="N1578" s="20"/>
      <c r="O1578" s="20"/>
      <c r="P1578" s="20"/>
      <c r="Q1578" s="20"/>
      <c r="R1578" s="20"/>
      <c r="S1578" s="20"/>
      <c r="T1578" s="20"/>
      <c r="U1578" s="20"/>
      <c r="V1578" s="20"/>
      <c r="W1578" s="20"/>
      <c r="X1578" s="20"/>
      <c r="Y1578" s="20"/>
      <c r="Z1578" s="20"/>
    </row>
    <row r="1579" hidden="1">
      <c r="A1579" s="149">
        <v>45630.0</v>
      </c>
      <c r="B1579" s="150" t="s">
        <v>2388</v>
      </c>
      <c r="C1579" s="150" t="s">
        <v>73</v>
      </c>
      <c r="D1579" s="88" t="s">
        <v>1983</v>
      </c>
      <c r="E1579" s="150">
        <v>-85.0</v>
      </c>
      <c r="F1579" s="88" t="s">
        <v>356</v>
      </c>
      <c r="G1579" s="187" t="s">
        <v>1720</v>
      </c>
      <c r="H1579" s="151">
        <f t="shared" si="4"/>
        <v>2660.64</v>
      </c>
      <c r="I1579" s="180"/>
      <c r="J1579" s="181"/>
      <c r="K1579" s="181"/>
      <c r="L1579" s="181"/>
      <c r="M1579" s="181"/>
      <c r="N1579" s="181"/>
      <c r="O1579" s="181"/>
      <c r="P1579" s="181"/>
      <c r="Q1579" s="181"/>
      <c r="R1579" s="181"/>
      <c r="S1579" s="181"/>
      <c r="T1579" s="181"/>
      <c r="U1579" s="181"/>
      <c r="V1579" s="181"/>
      <c r="W1579" s="181"/>
      <c r="X1579" s="181"/>
      <c r="Y1579" s="181"/>
      <c r="Z1579" s="181"/>
    </row>
    <row r="1580" hidden="1">
      <c r="A1580" s="149">
        <v>45630.0</v>
      </c>
      <c r="B1580" s="150" t="s">
        <v>2378</v>
      </c>
      <c r="C1580" s="150" t="s">
        <v>73</v>
      </c>
      <c r="D1580" s="88" t="s">
        <v>1983</v>
      </c>
      <c r="E1580" s="150">
        <v>10.0</v>
      </c>
      <c r="F1580" s="88" t="s">
        <v>356</v>
      </c>
      <c r="G1580" s="187" t="s">
        <v>1720</v>
      </c>
      <c r="H1580" s="151">
        <f t="shared" si="4"/>
        <v>2670.64</v>
      </c>
      <c r="I1580" s="180"/>
      <c r="J1580" s="181"/>
      <c r="K1580" s="181"/>
      <c r="L1580" s="181"/>
      <c r="M1580" s="181"/>
      <c r="N1580" s="181"/>
      <c r="O1580" s="181"/>
      <c r="P1580" s="181"/>
      <c r="Q1580" s="181"/>
      <c r="R1580" s="181"/>
      <c r="S1580" s="181"/>
      <c r="T1580" s="181"/>
      <c r="U1580" s="181"/>
      <c r="V1580" s="181"/>
      <c r="W1580" s="181"/>
      <c r="X1580" s="181"/>
      <c r="Y1580" s="181"/>
      <c r="Z1580" s="181"/>
    </row>
    <row r="1581" hidden="1">
      <c r="A1581" s="149">
        <v>45630.0</v>
      </c>
      <c r="B1581" s="150" t="s">
        <v>2383</v>
      </c>
      <c r="C1581" s="150" t="s">
        <v>73</v>
      </c>
      <c r="D1581" s="150" t="s">
        <v>581</v>
      </c>
      <c r="E1581" s="150">
        <v>27.05</v>
      </c>
      <c r="F1581" s="88" t="s">
        <v>356</v>
      </c>
      <c r="G1581" s="150" t="s">
        <v>1720</v>
      </c>
      <c r="H1581" s="151">
        <f t="shared" si="4"/>
        <v>2697.69</v>
      </c>
      <c r="J1581" s="20"/>
      <c r="K1581" s="20"/>
      <c r="L1581" s="20"/>
      <c r="M1581" s="20"/>
      <c r="N1581" s="20"/>
      <c r="O1581" s="20"/>
      <c r="P1581" s="20"/>
      <c r="Q1581" s="20"/>
      <c r="R1581" s="20"/>
      <c r="S1581" s="20"/>
      <c r="T1581" s="20"/>
      <c r="U1581" s="20"/>
      <c r="V1581" s="20"/>
      <c r="W1581" s="20"/>
      <c r="X1581" s="20"/>
      <c r="Y1581" s="20"/>
      <c r="Z1581" s="20"/>
    </row>
    <row r="1582" hidden="1">
      <c r="A1582" s="149">
        <v>45630.0</v>
      </c>
      <c r="B1582" s="88" t="s">
        <v>2389</v>
      </c>
      <c r="C1582" s="88" t="s">
        <v>2219</v>
      </c>
      <c r="D1582" s="88" t="s">
        <v>26</v>
      </c>
      <c r="E1582" s="88">
        <v>-429.14</v>
      </c>
      <c r="F1582" s="88" t="s">
        <v>356</v>
      </c>
      <c r="G1582" s="187" t="s">
        <v>7</v>
      </c>
      <c r="H1582" s="151">
        <f t="shared" si="4"/>
        <v>2268.55</v>
      </c>
      <c r="J1582" s="181"/>
      <c r="K1582" s="181"/>
      <c r="L1582" s="181"/>
      <c r="M1582" s="181"/>
      <c r="N1582" s="181"/>
      <c r="O1582" s="181"/>
      <c r="P1582" s="181"/>
      <c r="Q1582" s="181"/>
      <c r="R1582" s="181"/>
      <c r="S1582" s="181"/>
      <c r="T1582" s="181"/>
      <c r="U1582" s="181"/>
      <c r="V1582" s="181"/>
      <c r="W1582" s="181"/>
      <c r="X1582" s="181"/>
      <c r="Y1582" s="181"/>
      <c r="Z1582" s="181"/>
    </row>
    <row r="1583" hidden="1">
      <c r="A1583" s="149">
        <v>45630.0</v>
      </c>
      <c r="B1583" s="150" t="s">
        <v>2390</v>
      </c>
      <c r="C1583" s="150" t="s">
        <v>1579</v>
      </c>
      <c r="D1583" s="150" t="s">
        <v>1720</v>
      </c>
      <c r="E1583" s="162">
        <v>-380.03</v>
      </c>
      <c r="F1583" s="88" t="s">
        <v>356</v>
      </c>
      <c r="G1583" s="150" t="s">
        <v>1720</v>
      </c>
      <c r="H1583" s="151">
        <f t="shared" si="4"/>
        <v>1888.52</v>
      </c>
      <c r="I1583" s="177"/>
      <c r="J1583" s="20"/>
      <c r="K1583" s="20"/>
      <c r="L1583" s="20"/>
      <c r="M1583" s="20"/>
      <c r="N1583" s="20"/>
      <c r="O1583" s="20"/>
      <c r="P1583" s="20"/>
      <c r="Q1583" s="20"/>
      <c r="R1583" s="20"/>
      <c r="S1583" s="20"/>
      <c r="T1583" s="20"/>
      <c r="U1583" s="20"/>
      <c r="V1583" s="20"/>
      <c r="W1583" s="20"/>
      <c r="X1583" s="20"/>
      <c r="Y1583" s="20"/>
      <c r="Z1583" s="20"/>
    </row>
    <row r="1584" hidden="1">
      <c r="A1584" s="149">
        <v>45630.0</v>
      </c>
      <c r="B1584" s="150" t="s">
        <v>2391</v>
      </c>
      <c r="C1584" s="150" t="s">
        <v>1579</v>
      </c>
      <c r="D1584" s="150" t="s">
        <v>1720</v>
      </c>
      <c r="E1584" s="162">
        <v>-352.81</v>
      </c>
      <c r="F1584" s="88" t="s">
        <v>356</v>
      </c>
      <c r="G1584" s="150" t="s">
        <v>1720</v>
      </c>
      <c r="H1584" s="151">
        <f t="shared" si="4"/>
        <v>1535.71</v>
      </c>
      <c r="J1584" s="181"/>
      <c r="K1584" s="181"/>
      <c r="L1584" s="181"/>
      <c r="M1584" s="181"/>
      <c r="N1584" s="181"/>
      <c r="O1584" s="181"/>
      <c r="P1584" s="181"/>
      <c r="Q1584" s="181"/>
      <c r="R1584" s="181"/>
      <c r="S1584" s="181"/>
      <c r="T1584" s="181"/>
      <c r="U1584" s="181"/>
      <c r="V1584" s="181"/>
      <c r="W1584" s="181"/>
      <c r="X1584" s="181"/>
      <c r="Y1584" s="181"/>
      <c r="Z1584" s="181"/>
    </row>
    <row r="1585" hidden="1">
      <c r="A1585" s="149">
        <v>45632.0</v>
      </c>
      <c r="B1585" s="150" t="s">
        <v>718</v>
      </c>
      <c r="C1585" s="88" t="s">
        <v>73</v>
      </c>
      <c r="D1585" s="88" t="s">
        <v>226</v>
      </c>
      <c r="E1585" s="162">
        <v>11.0</v>
      </c>
      <c r="F1585" s="88" t="s">
        <v>356</v>
      </c>
      <c r="G1585" s="150" t="s">
        <v>1720</v>
      </c>
      <c r="H1585" s="151">
        <f t="shared" si="4"/>
        <v>1546.71</v>
      </c>
      <c r="I1585" s="178"/>
      <c r="J1585" s="181"/>
      <c r="K1585" s="181"/>
      <c r="L1585" s="181"/>
      <c r="M1585" s="181"/>
      <c r="N1585" s="181"/>
      <c r="O1585" s="181"/>
      <c r="P1585" s="181"/>
      <c r="Q1585" s="181"/>
      <c r="R1585" s="181"/>
      <c r="S1585" s="181"/>
      <c r="T1585" s="181"/>
      <c r="U1585" s="181"/>
      <c r="V1585" s="181"/>
      <c r="W1585" s="181"/>
      <c r="X1585" s="181"/>
      <c r="Y1585" s="181"/>
      <c r="Z1585" s="181"/>
    </row>
    <row r="1586" hidden="1">
      <c r="A1586" s="149">
        <v>45634.0</v>
      </c>
      <c r="B1586" s="150" t="s">
        <v>15</v>
      </c>
      <c r="C1586" s="150" t="s">
        <v>16</v>
      </c>
      <c r="D1586" s="150" t="s">
        <v>1667</v>
      </c>
      <c r="E1586" s="187">
        <f> SUMIFS(AZUL!$F$2:$F2046, AZUL!$D$2:$D2046, "PAYMENT", AZUL!$E$2:$E2046, "CARD", AZUL!$G$2:$G2046, $F1586) * -1</f>
        <v>-517.98</v>
      </c>
      <c r="F1586" s="88" t="s">
        <v>356</v>
      </c>
      <c r="G1586" s="150" t="s">
        <v>1645</v>
      </c>
      <c r="H1586" s="151">
        <f t="shared" si="4"/>
        <v>1028.73</v>
      </c>
      <c r="I1586" s="177"/>
      <c r="J1586" s="20"/>
      <c r="K1586" s="20"/>
      <c r="L1586" s="20"/>
      <c r="M1586" s="20"/>
      <c r="N1586" s="20"/>
      <c r="O1586" s="20"/>
      <c r="P1586" s="20"/>
      <c r="Q1586" s="20"/>
      <c r="R1586" s="20"/>
      <c r="S1586" s="20"/>
      <c r="T1586" s="20"/>
      <c r="U1586" s="20"/>
      <c r="V1586" s="20"/>
      <c r="W1586" s="20"/>
      <c r="X1586" s="20"/>
      <c r="Y1586" s="20"/>
      <c r="Z1586" s="20"/>
    </row>
    <row r="1587" hidden="1">
      <c r="A1587" s="149">
        <v>45634.0</v>
      </c>
      <c r="B1587" s="150" t="s">
        <v>2392</v>
      </c>
      <c r="C1587" s="150" t="s">
        <v>1638</v>
      </c>
      <c r="D1587" s="150" t="s">
        <v>1720</v>
      </c>
      <c r="E1587" s="150">
        <v>5.77</v>
      </c>
      <c r="F1587" s="88" t="s">
        <v>356</v>
      </c>
      <c r="G1587" s="150" t="s">
        <v>1720</v>
      </c>
      <c r="H1587" s="151">
        <f t="shared" si="4"/>
        <v>1034.5</v>
      </c>
      <c r="I1587" s="177"/>
      <c r="J1587" s="20"/>
      <c r="K1587" s="20"/>
      <c r="L1587" s="20"/>
      <c r="M1587" s="20"/>
      <c r="N1587" s="20"/>
      <c r="O1587" s="20"/>
      <c r="P1587" s="20"/>
      <c r="Q1587" s="20"/>
      <c r="R1587" s="20"/>
      <c r="S1587" s="20"/>
      <c r="T1587" s="20"/>
      <c r="U1587" s="20"/>
      <c r="V1587" s="20"/>
      <c r="W1587" s="20"/>
      <c r="X1587" s="20"/>
      <c r="Y1587" s="20"/>
      <c r="Z1587" s="20"/>
    </row>
    <row r="1588" hidden="1">
      <c r="A1588" s="149">
        <v>45634.0</v>
      </c>
      <c r="B1588" s="150" t="s">
        <v>2393</v>
      </c>
      <c r="C1588" s="150" t="s">
        <v>78</v>
      </c>
      <c r="D1588" s="150" t="s">
        <v>28</v>
      </c>
      <c r="E1588" s="162">
        <v>-29.9</v>
      </c>
      <c r="F1588" s="88" t="s">
        <v>356</v>
      </c>
      <c r="G1588" s="150" t="s">
        <v>1720</v>
      </c>
      <c r="H1588" s="151">
        <f t="shared" si="4"/>
        <v>1004.6</v>
      </c>
      <c r="J1588" s="20"/>
      <c r="K1588" s="20"/>
      <c r="L1588" s="20"/>
      <c r="M1588" s="20"/>
      <c r="N1588" s="20"/>
      <c r="O1588" s="20"/>
      <c r="P1588" s="20"/>
      <c r="Q1588" s="20"/>
      <c r="R1588" s="20"/>
      <c r="S1588" s="20"/>
      <c r="T1588" s="20"/>
      <c r="U1588" s="20"/>
      <c r="V1588" s="20"/>
      <c r="W1588" s="20"/>
      <c r="X1588" s="20"/>
      <c r="Y1588" s="20"/>
      <c r="Z1588" s="20"/>
    </row>
    <row r="1589" hidden="1">
      <c r="A1589" s="149">
        <v>45634.0</v>
      </c>
      <c r="B1589" s="88" t="s">
        <v>2361</v>
      </c>
      <c r="C1589" s="150" t="s">
        <v>73</v>
      </c>
      <c r="D1589" s="150" t="s">
        <v>26</v>
      </c>
      <c r="E1589" s="162">
        <v>40.02</v>
      </c>
      <c r="F1589" s="88" t="s">
        <v>356</v>
      </c>
      <c r="G1589" s="150" t="s">
        <v>1720</v>
      </c>
      <c r="H1589" s="151">
        <f t="shared" si="4"/>
        <v>1044.62</v>
      </c>
      <c r="J1589" s="20"/>
      <c r="K1589" s="20"/>
      <c r="L1589" s="20"/>
      <c r="M1589" s="20"/>
      <c r="N1589" s="20"/>
      <c r="O1589" s="20"/>
      <c r="P1589" s="20"/>
      <c r="Q1589" s="20"/>
      <c r="R1589" s="20"/>
      <c r="S1589" s="20"/>
      <c r="T1589" s="20"/>
      <c r="U1589" s="20"/>
      <c r="V1589" s="20"/>
      <c r="W1589" s="20"/>
      <c r="X1589" s="20"/>
      <c r="Y1589" s="20"/>
      <c r="Z1589" s="20"/>
    </row>
    <row r="1590" hidden="1">
      <c r="A1590" s="149">
        <v>45634.0</v>
      </c>
      <c r="B1590" s="166" t="s">
        <v>2362</v>
      </c>
      <c r="C1590" s="150" t="s">
        <v>73</v>
      </c>
      <c r="D1590" s="150" t="s">
        <v>26</v>
      </c>
      <c r="E1590" s="162">
        <v>414.76</v>
      </c>
      <c r="F1590" s="88" t="s">
        <v>356</v>
      </c>
      <c r="G1590" s="150" t="s">
        <v>1720</v>
      </c>
      <c r="H1590" s="151">
        <f t="shared" si="4"/>
        <v>1459.38</v>
      </c>
      <c r="J1590" s="20"/>
      <c r="K1590" s="20"/>
      <c r="L1590" s="20"/>
      <c r="M1590" s="20"/>
      <c r="N1590" s="20"/>
      <c r="O1590" s="20"/>
      <c r="P1590" s="20"/>
      <c r="Q1590" s="20"/>
      <c r="R1590" s="20"/>
      <c r="S1590" s="20"/>
      <c r="T1590" s="20"/>
      <c r="U1590" s="20"/>
      <c r="V1590" s="20"/>
      <c r="W1590" s="20"/>
      <c r="X1590" s="20"/>
      <c r="Y1590" s="20"/>
      <c r="Z1590" s="20"/>
    </row>
    <row r="1591" hidden="1">
      <c r="A1591" s="149">
        <v>45634.0</v>
      </c>
      <c r="B1591" s="150" t="s">
        <v>1592</v>
      </c>
      <c r="C1591" s="150" t="s">
        <v>73</v>
      </c>
      <c r="D1591" s="150" t="s">
        <v>26</v>
      </c>
      <c r="E1591" s="162">
        <v>495.22</v>
      </c>
      <c r="F1591" s="88" t="s">
        <v>356</v>
      </c>
      <c r="G1591" s="150" t="s">
        <v>1720</v>
      </c>
      <c r="H1591" s="151">
        <f t="shared" si="4"/>
        <v>1954.6</v>
      </c>
      <c r="J1591" s="20"/>
      <c r="K1591" s="20"/>
      <c r="L1591" s="20"/>
      <c r="M1591" s="20"/>
      <c r="N1591" s="20"/>
      <c r="O1591" s="20"/>
      <c r="P1591" s="20"/>
      <c r="Q1591" s="20"/>
      <c r="R1591" s="20"/>
      <c r="S1591" s="20"/>
      <c r="T1591" s="20"/>
      <c r="U1591" s="20"/>
      <c r="V1591" s="20"/>
      <c r="W1591" s="20"/>
      <c r="X1591" s="20"/>
      <c r="Y1591" s="20"/>
      <c r="Z1591" s="20"/>
    </row>
    <row r="1592" hidden="1">
      <c r="A1592" s="149">
        <v>45635.0</v>
      </c>
      <c r="B1592" s="150" t="s">
        <v>15</v>
      </c>
      <c r="C1592" s="150" t="s">
        <v>16</v>
      </c>
      <c r="D1592" s="150" t="s">
        <v>7</v>
      </c>
      <c r="E1592" s="150">
        <v>-669.07</v>
      </c>
      <c r="F1592" s="88" t="s">
        <v>356</v>
      </c>
      <c r="G1592" s="150" t="s">
        <v>7</v>
      </c>
      <c r="H1592" s="151">
        <f t="shared" si="4"/>
        <v>1285.53</v>
      </c>
      <c r="I1592" s="177"/>
      <c r="J1592" s="20"/>
      <c r="K1592" s="20"/>
      <c r="L1592" s="20"/>
      <c r="M1592" s="20"/>
      <c r="N1592" s="20"/>
      <c r="O1592" s="20"/>
      <c r="P1592" s="20"/>
      <c r="Q1592" s="20"/>
      <c r="R1592" s="20"/>
      <c r="S1592" s="20"/>
      <c r="T1592" s="20"/>
      <c r="U1592" s="20"/>
      <c r="V1592" s="20"/>
      <c r="W1592" s="20"/>
      <c r="X1592" s="20"/>
      <c r="Y1592" s="20"/>
      <c r="Z1592" s="20"/>
    </row>
    <row r="1593" hidden="1">
      <c r="A1593" s="149">
        <v>45635.0</v>
      </c>
      <c r="B1593" s="150" t="s">
        <v>2394</v>
      </c>
      <c r="C1593" s="150" t="s">
        <v>1638</v>
      </c>
      <c r="D1593" s="150" t="s">
        <v>1720</v>
      </c>
      <c r="E1593" s="150">
        <v>2.0</v>
      </c>
      <c r="F1593" s="88" t="s">
        <v>356</v>
      </c>
      <c r="G1593" s="150" t="s">
        <v>1720</v>
      </c>
      <c r="H1593" s="151">
        <f t="shared" si="4"/>
        <v>1287.53</v>
      </c>
      <c r="J1593" s="20"/>
      <c r="K1593" s="20"/>
      <c r="L1593" s="20"/>
      <c r="M1593" s="20"/>
      <c r="N1593" s="20"/>
      <c r="O1593" s="20"/>
      <c r="P1593" s="20"/>
      <c r="Q1593" s="20"/>
      <c r="R1593" s="20"/>
      <c r="S1593" s="20"/>
      <c r="T1593" s="20"/>
      <c r="U1593" s="20"/>
      <c r="V1593" s="20"/>
      <c r="W1593" s="20"/>
      <c r="X1593" s="20"/>
      <c r="Y1593" s="20"/>
      <c r="Z1593" s="20"/>
    </row>
    <row r="1594" hidden="1">
      <c r="A1594" s="149">
        <v>45635.0</v>
      </c>
      <c r="B1594" s="150" t="s">
        <v>1592</v>
      </c>
      <c r="C1594" s="150" t="s">
        <v>73</v>
      </c>
      <c r="D1594" s="150" t="s">
        <v>26</v>
      </c>
      <c r="E1594" s="162">
        <v>153.93</v>
      </c>
      <c r="F1594" s="88" t="s">
        <v>356</v>
      </c>
      <c r="G1594" s="150" t="s">
        <v>1720</v>
      </c>
      <c r="H1594" s="151">
        <f t="shared" si="4"/>
        <v>1441.46</v>
      </c>
      <c r="I1594" s="178"/>
      <c r="J1594" s="20"/>
      <c r="K1594" s="20"/>
      <c r="L1594" s="20"/>
      <c r="M1594" s="20"/>
      <c r="N1594" s="20"/>
      <c r="O1594" s="20"/>
      <c r="P1594" s="20"/>
      <c r="Q1594" s="20"/>
      <c r="R1594" s="20"/>
      <c r="S1594" s="20"/>
      <c r="T1594" s="20"/>
      <c r="U1594" s="20"/>
      <c r="V1594" s="20"/>
      <c r="W1594" s="20"/>
      <c r="X1594" s="20"/>
      <c r="Y1594" s="20"/>
      <c r="Z1594" s="20"/>
    </row>
    <row r="1595" hidden="1">
      <c r="A1595" s="149">
        <v>45635.0</v>
      </c>
      <c r="B1595" s="166" t="s">
        <v>2395</v>
      </c>
      <c r="C1595" s="166" t="s">
        <v>73</v>
      </c>
      <c r="D1595" s="166" t="s">
        <v>26</v>
      </c>
      <c r="E1595" s="171">
        <v>300.0</v>
      </c>
      <c r="F1595" s="171" t="s">
        <v>356</v>
      </c>
      <c r="G1595" s="164" t="s">
        <v>1720</v>
      </c>
      <c r="H1595" s="151">
        <f t="shared" si="4"/>
        <v>1741.46</v>
      </c>
      <c r="I1595" s="178"/>
      <c r="J1595" s="20"/>
      <c r="K1595" s="20"/>
      <c r="L1595" s="20"/>
      <c r="M1595" s="20"/>
      <c r="N1595" s="20"/>
      <c r="O1595" s="20"/>
      <c r="P1595" s="20"/>
      <c r="Q1595" s="20"/>
      <c r="R1595" s="20"/>
      <c r="S1595" s="20"/>
      <c r="T1595" s="20"/>
      <c r="U1595" s="20"/>
      <c r="V1595" s="20"/>
      <c r="W1595" s="20"/>
      <c r="X1595" s="20"/>
      <c r="Y1595" s="20"/>
      <c r="Z1595" s="20"/>
    </row>
    <row r="1596" hidden="1">
      <c r="A1596" s="149">
        <v>45635.0</v>
      </c>
      <c r="B1596" s="166" t="s">
        <v>2396</v>
      </c>
      <c r="C1596" s="166" t="s">
        <v>73</v>
      </c>
      <c r="D1596" s="166" t="s">
        <v>26</v>
      </c>
      <c r="E1596" s="171">
        <v>60.0</v>
      </c>
      <c r="F1596" s="171" t="s">
        <v>356</v>
      </c>
      <c r="G1596" s="164" t="s">
        <v>1720</v>
      </c>
      <c r="H1596" s="151">
        <f t="shared" si="4"/>
        <v>1801.46</v>
      </c>
      <c r="I1596" s="178"/>
      <c r="J1596" s="20"/>
      <c r="K1596" s="20"/>
      <c r="L1596" s="20"/>
      <c r="M1596" s="20"/>
      <c r="N1596" s="20"/>
      <c r="O1596" s="20"/>
      <c r="P1596" s="20"/>
      <c r="Q1596" s="20"/>
      <c r="R1596" s="20"/>
      <c r="S1596" s="20"/>
      <c r="T1596" s="20"/>
      <c r="U1596" s="20"/>
      <c r="V1596" s="20"/>
      <c r="W1596" s="20"/>
      <c r="X1596" s="20"/>
      <c r="Y1596" s="20"/>
      <c r="Z1596" s="20"/>
    </row>
    <row r="1597" hidden="1">
      <c r="A1597" s="149">
        <v>45635.0</v>
      </c>
      <c r="B1597" s="88" t="s">
        <v>2397</v>
      </c>
      <c r="C1597" s="88" t="s">
        <v>73</v>
      </c>
      <c r="D1597" s="88" t="s">
        <v>26</v>
      </c>
      <c r="E1597" s="171">
        <v>386.07</v>
      </c>
      <c r="F1597" s="171" t="s">
        <v>356</v>
      </c>
      <c r="G1597" s="164" t="s">
        <v>1720</v>
      </c>
      <c r="H1597" s="151">
        <f t="shared" si="4"/>
        <v>2187.53</v>
      </c>
      <c r="I1597" s="178"/>
      <c r="J1597" s="20"/>
      <c r="K1597" s="20"/>
      <c r="L1597" s="20"/>
      <c r="M1597" s="20"/>
      <c r="N1597" s="20"/>
      <c r="O1597" s="20"/>
      <c r="P1597" s="20"/>
      <c r="Q1597" s="20"/>
      <c r="R1597" s="20"/>
      <c r="S1597" s="20"/>
      <c r="T1597" s="20"/>
      <c r="U1597" s="20"/>
      <c r="V1597" s="20"/>
      <c r="W1597" s="20"/>
      <c r="X1597" s="20"/>
      <c r="Y1597" s="20"/>
      <c r="Z1597" s="20"/>
    </row>
    <row r="1598" hidden="1">
      <c r="A1598" s="149">
        <v>45636.0</v>
      </c>
      <c r="B1598" s="150" t="s">
        <v>2398</v>
      </c>
      <c r="C1598" s="150" t="s">
        <v>1575</v>
      </c>
      <c r="D1598" s="150" t="s">
        <v>2027</v>
      </c>
      <c r="E1598" s="150">
        <v>1138.59</v>
      </c>
      <c r="F1598" s="88" t="s">
        <v>356</v>
      </c>
      <c r="G1598" s="150" t="s">
        <v>1645</v>
      </c>
      <c r="H1598" s="151">
        <f t="shared" si="4"/>
        <v>3326.12</v>
      </c>
      <c r="J1598" s="20"/>
      <c r="K1598" s="20"/>
      <c r="L1598" s="20"/>
      <c r="M1598" s="20"/>
      <c r="N1598" s="20"/>
      <c r="O1598" s="20"/>
      <c r="P1598" s="20"/>
      <c r="Q1598" s="20"/>
      <c r="R1598" s="20"/>
      <c r="S1598" s="20"/>
      <c r="T1598" s="20"/>
      <c r="U1598" s="20"/>
      <c r="V1598" s="20"/>
      <c r="W1598" s="20"/>
      <c r="X1598" s="20"/>
      <c r="Y1598" s="20"/>
      <c r="Z1598" s="20"/>
    </row>
    <row r="1599" hidden="1">
      <c r="A1599" s="149">
        <v>45636.0</v>
      </c>
      <c r="B1599" s="150" t="s">
        <v>15</v>
      </c>
      <c r="C1599" s="150" t="s">
        <v>51</v>
      </c>
      <c r="D1599" s="150" t="s">
        <v>819</v>
      </c>
      <c r="E1599" s="150">
        <v>-50.0</v>
      </c>
      <c r="F1599" s="171" t="s">
        <v>356</v>
      </c>
      <c r="G1599" s="150" t="s">
        <v>819</v>
      </c>
      <c r="H1599" s="151">
        <f t="shared" si="4"/>
        <v>3276.12</v>
      </c>
      <c r="J1599" s="20"/>
      <c r="K1599" s="20"/>
      <c r="L1599" s="20"/>
      <c r="M1599" s="20"/>
      <c r="N1599" s="20"/>
      <c r="O1599" s="20"/>
      <c r="P1599" s="20"/>
      <c r="Q1599" s="20"/>
      <c r="R1599" s="20"/>
      <c r="S1599" s="20"/>
      <c r="T1599" s="20"/>
      <c r="U1599" s="20"/>
      <c r="V1599" s="20"/>
      <c r="W1599" s="20"/>
      <c r="X1599" s="20"/>
      <c r="Y1599" s="20"/>
      <c r="Z1599" s="20"/>
    </row>
    <row r="1600" hidden="1">
      <c r="A1600" s="149">
        <v>45636.0</v>
      </c>
      <c r="B1600" s="150" t="s">
        <v>15</v>
      </c>
      <c r="C1600" s="150" t="s">
        <v>51</v>
      </c>
      <c r="D1600" s="150" t="s">
        <v>819</v>
      </c>
      <c r="E1600" s="150">
        <v>-700.0</v>
      </c>
      <c r="F1600" s="171" t="s">
        <v>356</v>
      </c>
      <c r="G1600" s="150" t="s">
        <v>819</v>
      </c>
      <c r="H1600" s="151">
        <f t="shared" si="4"/>
        <v>2576.12</v>
      </c>
      <c r="J1600" s="20"/>
      <c r="K1600" s="20"/>
      <c r="L1600" s="20"/>
      <c r="M1600" s="20"/>
      <c r="N1600" s="20"/>
      <c r="O1600" s="20"/>
      <c r="P1600" s="20"/>
      <c r="Q1600" s="20"/>
      <c r="R1600" s="20"/>
      <c r="S1600" s="20"/>
      <c r="T1600" s="20"/>
      <c r="U1600" s="20"/>
      <c r="V1600" s="20"/>
      <c r="W1600" s="20"/>
      <c r="X1600" s="20"/>
      <c r="Y1600" s="20"/>
      <c r="Z1600" s="20"/>
    </row>
    <row r="1601" hidden="1">
      <c r="A1601" s="149">
        <v>45636.0</v>
      </c>
      <c r="B1601" s="150" t="s">
        <v>2399</v>
      </c>
      <c r="C1601" s="150" t="s">
        <v>40</v>
      </c>
      <c r="D1601" s="150" t="s">
        <v>41</v>
      </c>
      <c r="E1601" s="150">
        <v>-197.3</v>
      </c>
      <c r="F1601" s="88" t="s">
        <v>356</v>
      </c>
      <c r="G1601" s="150" t="s">
        <v>1720</v>
      </c>
      <c r="H1601" s="151">
        <f t="shared" si="4"/>
        <v>2378.82</v>
      </c>
      <c r="J1601" s="20"/>
      <c r="K1601" s="20"/>
      <c r="L1601" s="20"/>
      <c r="M1601" s="20"/>
      <c r="N1601" s="20"/>
      <c r="O1601" s="20"/>
      <c r="P1601" s="20"/>
      <c r="Q1601" s="20"/>
      <c r="R1601" s="20"/>
      <c r="S1601" s="20"/>
      <c r="T1601" s="20"/>
      <c r="U1601" s="20"/>
      <c r="V1601" s="20"/>
      <c r="W1601" s="20"/>
      <c r="X1601" s="20"/>
      <c r="Y1601" s="20"/>
      <c r="Z1601" s="20"/>
    </row>
    <row r="1602" hidden="1">
      <c r="A1602" s="149">
        <v>45636.0</v>
      </c>
      <c r="B1602" s="150" t="s">
        <v>2400</v>
      </c>
      <c r="C1602" s="150" t="s">
        <v>1638</v>
      </c>
      <c r="D1602" s="150" t="s">
        <v>1720</v>
      </c>
      <c r="E1602" s="150">
        <v>7.0</v>
      </c>
      <c r="F1602" s="88" t="s">
        <v>356</v>
      </c>
      <c r="G1602" s="150" t="s">
        <v>1720</v>
      </c>
      <c r="H1602" s="151">
        <f t="shared" si="4"/>
        <v>2385.82</v>
      </c>
      <c r="J1602" s="19"/>
      <c r="K1602" s="20"/>
      <c r="L1602" s="20"/>
      <c r="M1602" s="20"/>
      <c r="N1602" s="20"/>
      <c r="O1602" s="20"/>
      <c r="P1602" s="20"/>
      <c r="Q1602" s="20"/>
      <c r="R1602" s="20"/>
      <c r="S1602" s="20"/>
      <c r="T1602" s="20"/>
      <c r="U1602" s="20"/>
      <c r="V1602" s="20"/>
      <c r="W1602" s="20"/>
      <c r="X1602" s="20"/>
      <c r="Y1602" s="20"/>
      <c r="Z1602" s="20"/>
    </row>
    <row r="1603" hidden="1">
      <c r="A1603" s="149">
        <v>45637.0</v>
      </c>
      <c r="B1603" s="150" t="s">
        <v>2401</v>
      </c>
      <c r="C1603" s="150" t="s">
        <v>73</v>
      </c>
      <c r="D1603" s="150" t="s">
        <v>26</v>
      </c>
      <c r="E1603" s="162">
        <v>-852.37</v>
      </c>
      <c r="F1603" s="88" t="s">
        <v>356</v>
      </c>
      <c r="G1603" s="150" t="s">
        <v>1720</v>
      </c>
      <c r="H1603" s="151">
        <f t="shared" si="4"/>
        <v>1533.45</v>
      </c>
      <c r="I1603" s="177"/>
      <c r="J1603" s="20"/>
      <c r="K1603" s="20"/>
      <c r="L1603" s="20"/>
      <c r="M1603" s="20"/>
      <c r="N1603" s="20"/>
      <c r="O1603" s="20"/>
      <c r="P1603" s="20"/>
      <c r="Q1603" s="20"/>
      <c r="R1603" s="20"/>
      <c r="S1603" s="20"/>
      <c r="T1603" s="20"/>
      <c r="U1603" s="20"/>
      <c r="V1603" s="20"/>
      <c r="W1603" s="20"/>
      <c r="X1603" s="20"/>
      <c r="Y1603" s="20"/>
      <c r="Z1603" s="20"/>
    </row>
    <row r="1604" hidden="1">
      <c r="A1604" s="149">
        <v>45637.0</v>
      </c>
      <c r="B1604" s="150" t="s">
        <v>1592</v>
      </c>
      <c r="C1604" s="150" t="s">
        <v>73</v>
      </c>
      <c r="D1604" s="150" t="s">
        <v>26</v>
      </c>
      <c r="E1604" s="150">
        <v>1029.48</v>
      </c>
      <c r="F1604" s="88" t="s">
        <v>356</v>
      </c>
      <c r="G1604" s="150" t="s">
        <v>1720</v>
      </c>
      <c r="H1604" s="151">
        <f t="shared" si="4"/>
        <v>2562.93</v>
      </c>
      <c r="K1604" s="20"/>
      <c r="L1604" s="19"/>
      <c r="M1604" s="20"/>
      <c r="N1604" s="20"/>
      <c r="O1604" s="20"/>
      <c r="P1604" s="20"/>
      <c r="Q1604" s="20"/>
      <c r="R1604" s="20"/>
      <c r="S1604" s="20"/>
      <c r="T1604" s="20"/>
      <c r="U1604" s="20"/>
      <c r="V1604" s="20"/>
      <c r="W1604" s="20"/>
      <c r="X1604" s="20"/>
      <c r="Y1604" s="20"/>
      <c r="Z1604" s="20"/>
    </row>
    <row r="1605" hidden="1">
      <c r="A1605" s="149">
        <v>45639.0</v>
      </c>
      <c r="B1605" s="150" t="s">
        <v>15</v>
      </c>
      <c r="C1605" s="150" t="s">
        <v>16</v>
      </c>
      <c r="D1605" s="150" t="s">
        <v>819</v>
      </c>
      <c r="E1605" s="162">
        <v>-1100.61</v>
      </c>
      <c r="F1605" s="88" t="s">
        <v>356</v>
      </c>
      <c r="G1605" s="150" t="s">
        <v>819</v>
      </c>
      <c r="H1605" s="151">
        <f t="shared" si="4"/>
        <v>1462.32</v>
      </c>
      <c r="K1605" s="20"/>
      <c r="L1605" s="20"/>
      <c r="M1605" s="20"/>
      <c r="N1605" s="20"/>
      <c r="O1605" s="20"/>
      <c r="P1605" s="20"/>
      <c r="Q1605" s="20"/>
      <c r="R1605" s="20"/>
      <c r="S1605" s="20"/>
      <c r="T1605" s="20"/>
      <c r="U1605" s="20"/>
      <c r="V1605" s="20"/>
      <c r="W1605" s="20"/>
      <c r="X1605" s="20"/>
      <c r="Y1605" s="20"/>
      <c r="Z1605" s="20"/>
    </row>
    <row r="1606" hidden="1">
      <c r="A1606" s="149">
        <v>45639.0</v>
      </c>
      <c r="B1606" s="150" t="s">
        <v>2402</v>
      </c>
      <c r="C1606" s="150" t="s">
        <v>1579</v>
      </c>
      <c r="D1606" s="150" t="s">
        <v>1720</v>
      </c>
      <c r="E1606" s="150">
        <v>-337.27</v>
      </c>
      <c r="F1606" s="88" t="s">
        <v>356</v>
      </c>
      <c r="G1606" s="187" t="s">
        <v>1720</v>
      </c>
      <c r="H1606" s="151">
        <f t="shared" si="4"/>
        <v>1125.05</v>
      </c>
      <c r="L1606" s="181"/>
      <c r="M1606" s="181"/>
      <c r="N1606" s="181"/>
      <c r="O1606" s="181"/>
      <c r="P1606" s="181"/>
      <c r="Q1606" s="181"/>
      <c r="R1606" s="181"/>
      <c r="S1606" s="181"/>
      <c r="T1606" s="181"/>
      <c r="U1606" s="181"/>
      <c r="V1606" s="181"/>
      <c r="W1606" s="181"/>
      <c r="X1606" s="181"/>
      <c r="Y1606" s="181"/>
      <c r="Z1606" s="181"/>
    </row>
    <row r="1607" hidden="1">
      <c r="A1607" s="149">
        <v>45647.0</v>
      </c>
      <c r="B1607" s="150" t="s">
        <v>1912</v>
      </c>
      <c r="C1607" s="150" t="s">
        <v>50</v>
      </c>
      <c r="D1607" s="88" t="s">
        <v>2403</v>
      </c>
      <c r="E1607" s="162">
        <v>25.0</v>
      </c>
      <c r="F1607" s="88" t="s">
        <v>356</v>
      </c>
      <c r="G1607" s="187" t="s">
        <v>1720</v>
      </c>
      <c r="H1607" s="151">
        <f t="shared" si="4"/>
        <v>1150.05</v>
      </c>
      <c r="I1607" s="19"/>
      <c r="L1607" s="181"/>
      <c r="M1607" s="181"/>
      <c r="N1607" s="181"/>
      <c r="O1607" s="181"/>
      <c r="P1607" s="181"/>
      <c r="Q1607" s="181"/>
      <c r="R1607" s="181"/>
      <c r="S1607" s="181"/>
      <c r="T1607" s="181"/>
      <c r="U1607" s="181"/>
      <c r="V1607" s="181"/>
      <c r="W1607" s="181"/>
      <c r="X1607" s="181"/>
      <c r="Y1607" s="181"/>
      <c r="Z1607" s="181"/>
    </row>
    <row r="1608" hidden="1">
      <c r="A1608" s="149">
        <v>45647.0</v>
      </c>
      <c r="B1608" s="150" t="s">
        <v>2404</v>
      </c>
      <c r="C1608" s="150" t="s">
        <v>1575</v>
      </c>
      <c r="D1608" s="88" t="s">
        <v>2027</v>
      </c>
      <c r="E1608" s="150">
        <v>500.0</v>
      </c>
      <c r="F1608" s="88" t="s">
        <v>356</v>
      </c>
      <c r="G1608" s="187" t="s">
        <v>1720</v>
      </c>
      <c r="H1608" s="151">
        <f t="shared" si="4"/>
        <v>1650.05</v>
      </c>
      <c r="J1608" s="188"/>
      <c r="L1608" s="181"/>
      <c r="M1608" s="181"/>
      <c r="N1608" s="181"/>
      <c r="O1608" s="181"/>
      <c r="P1608" s="181"/>
      <c r="Q1608" s="181"/>
      <c r="R1608" s="181"/>
      <c r="S1608" s="181"/>
      <c r="T1608" s="181"/>
      <c r="U1608" s="181"/>
      <c r="V1608" s="181"/>
      <c r="W1608" s="181"/>
      <c r="X1608" s="181"/>
      <c r="Y1608" s="181"/>
      <c r="Z1608" s="181"/>
    </row>
    <row r="1609" hidden="1">
      <c r="A1609" s="149">
        <v>45652.0</v>
      </c>
      <c r="B1609" s="150" t="s">
        <v>1895</v>
      </c>
      <c r="C1609" s="150" t="s">
        <v>40</v>
      </c>
      <c r="D1609" s="150" t="s">
        <v>41</v>
      </c>
      <c r="E1609" s="162">
        <v>-104.82</v>
      </c>
      <c r="F1609" s="88" t="s">
        <v>356</v>
      </c>
      <c r="G1609" s="150" t="s">
        <v>1645</v>
      </c>
      <c r="H1609" s="151">
        <f t="shared" si="4"/>
        <v>1545.23</v>
      </c>
      <c r="J1609" s="20"/>
      <c r="K1609" s="20"/>
      <c r="L1609" s="20"/>
      <c r="M1609" s="20"/>
      <c r="N1609" s="20"/>
      <c r="O1609" s="20"/>
      <c r="P1609" s="20"/>
      <c r="Q1609" s="20"/>
      <c r="R1609" s="20"/>
      <c r="S1609" s="20"/>
      <c r="T1609" s="20"/>
      <c r="U1609" s="20"/>
      <c r="V1609" s="20"/>
      <c r="W1609" s="20"/>
      <c r="X1609" s="20"/>
      <c r="Y1609" s="20"/>
      <c r="Z1609" s="20"/>
    </row>
    <row r="1610" hidden="1">
      <c r="A1610" s="149">
        <v>45655.0</v>
      </c>
      <c r="B1610" s="150" t="s">
        <v>2099</v>
      </c>
      <c r="C1610" s="150" t="s">
        <v>1638</v>
      </c>
      <c r="D1610" s="150" t="s">
        <v>2100</v>
      </c>
      <c r="E1610" s="162">
        <v>8.0</v>
      </c>
      <c r="F1610" s="88" t="s">
        <v>356</v>
      </c>
      <c r="G1610" s="187" t="s">
        <v>1720</v>
      </c>
      <c r="H1610" s="151">
        <f t="shared" si="4"/>
        <v>1553.23</v>
      </c>
      <c r="J1610" s="20"/>
      <c r="K1610" s="20"/>
      <c r="L1610" s="20"/>
      <c r="M1610" s="20"/>
      <c r="N1610" s="20"/>
      <c r="O1610" s="20"/>
      <c r="P1610" s="20"/>
      <c r="Q1610" s="20"/>
      <c r="R1610" s="20"/>
      <c r="S1610" s="20"/>
      <c r="T1610" s="20"/>
      <c r="U1610" s="20"/>
      <c r="V1610" s="20"/>
      <c r="W1610" s="20"/>
      <c r="X1610" s="20"/>
      <c r="Y1610" s="20"/>
      <c r="Z1610" s="20"/>
    </row>
    <row r="1611" hidden="1">
      <c r="A1611" s="56">
        <v>45688.0</v>
      </c>
      <c r="B1611" s="88" t="s">
        <v>1637</v>
      </c>
      <c r="C1611" s="150" t="s">
        <v>1625</v>
      </c>
      <c r="D1611" s="88" t="s">
        <v>1720</v>
      </c>
      <c r="E1611" s="162">
        <v>0.02</v>
      </c>
      <c r="F1611" s="166" t="s">
        <v>367</v>
      </c>
      <c r="G1611" s="150" t="s">
        <v>1720</v>
      </c>
      <c r="H1611" s="151">
        <f t="shared" si="4"/>
        <v>1553.25</v>
      </c>
      <c r="I1611" s="180"/>
      <c r="J1611" s="181"/>
      <c r="K1611" s="181"/>
      <c r="L1611" s="181"/>
      <c r="M1611" s="181"/>
      <c r="N1611" s="181"/>
      <c r="O1611" s="181"/>
      <c r="P1611" s="181"/>
      <c r="Q1611" s="181"/>
      <c r="R1611" s="181"/>
      <c r="S1611" s="181"/>
      <c r="T1611" s="181"/>
      <c r="U1611" s="181"/>
      <c r="V1611" s="181"/>
      <c r="W1611" s="181"/>
      <c r="X1611" s="181"/>
      <c r="Y1611" s="181"/>
      <c r="Z1611" s="181"/>
    </row>
    <row r="1612" hidden="1">
      <c r="A1612" s="56">
        <v>45688.0</v>
      </c>
      <c r="B1612" s="150" t="s">
        <v>1637</v>
      </c>
      <c r="C1612" s="150" t="s">
        <v>1625</v>
      </c>
      <c r="D1612" s="150" t="s">
        <v>2308</v>
      </c>
      <c r="E1612" s="162">
        <f> 1.78 + 1.05 + 0.83 + 0.73 + 0.68 + 1.43 + 1.1 + 0.88 + 0.28 + 0.28 + 0.12 + 0.12 + 0.15 + 0.15 + 0.16 + 0.15 + 0.16 + 0.15 + 0.04 + 0.01 + 1.21</f>
        <v>11.46</v>
      </c>
      <c r="F1612" s="166" t="s">
        <v>367</v>
      </c>
      <c r="G1612" s="150" t="s">
        <v>2308</v>
      </c>
      <c r="H1612" s="151">
        <f t="shared" si="4"/>
        <v>1564.71</v>
      </c>
      <c r="I1612" s="180"/>
      <c r="J1612" s="181"/>
      <c r="K1612" s="181"/>
      <c r="L1612" s="181"/>
      <c r="M1612" s="181"/>
      <c r="N1612" s="181"/>
      <c r="O1612" s="181"/>
      <c r="P1612" s="181"/>
      <c r="Q1612" s="181"/>
      <c r="R1612" s="181"/>
      <c r="S1612" s="181"/>
      <c r="T1612" s="181"/>
      <c r="U1612" s="181"/>
      <c r="V1612" s="181"/>
      <c r="W1612" s="181"/>
      <c r="X1612" s="181"/>
      <c r="Y1612" s="181"/>
      <c r="Z1612" s="181"/>
    </row>
    <row r="1613" hidden="1">
      <c r="A1613" s="149">
        <v>45653.0</v>
      </c>
      <c r="B1613" s="189" t="s">
        <v>1919</v>
      </c>
      <c r="C1613" s="150" t="s">
        <v>1575</v>
      </c>
      <c r="D1613" s="189" t="s">
        <v>2027</v>
      </c>
      <c r="E1613" s="162">
        <v>3268.95</v>
      </c>
      <c r="F1613" s="166" t="s">
        <v>367</v>
      </c>
      <c r="G1613" s="190" t="s">
        <v>1645</v>
      </c>
      <c r="H1613" s="151">
        <f t="shared" si="4"/>
        <v>4833.66</v>
      </c>
      <c r="I1613" s="180"/>
      <c r="J1613" s="181"/>
      <c r="K1613" s="181"/>
      <c r="L1613" s="181"/>
      <c r="M1613" s="181"/>
      <c r="N1613" s="181"/>
      <c r="O1613" s="181"/>
      <c r="P1613" s="181"/>
      <c r="Q1613" s="181"/>
      <c r="R1613" s="181"/>
      <c r="S1613" s="181"/>
      <c r="T1613" s="181"/>
      <c r="U1613" s="181"/>
      <c r="V1613" s="181"/>
      <c r="W1613" s="181"/>
      <c r="X1613" s="181"/>
      <c r="Y1613" s="181"/>
      <c r="Z1613" s="181"/>
    </row>
    <row r="1614" hidden="1">
      <c r="A1614" s="149">
        <v>45657.0</v>
      </c>
      <c r="B1614" s="150" t="s">
        <v>2405</v>
      </c>
      <c r="C1614" s="150" t="s">
        <v>50</v>
      </c>
      <c r="D1614" s="150" t="s">
        <v>2406</v>
      </c>
      <c r="E1614" s="162">
        <v>10.0</v>
      </c>
      <c r="F1614" s="166" t="s">
        <v>367</v>
      </c>
      <c r="G1614" s="150" t="s">
        <v>819</v>
      </c>
      <c r="H1614" s="151">
        <f t="shared" si="4"/>
        <v>4843.66</v>
      </c>
      <c r="I1614" s="180"/>
      <c r="J1614" s="181"/>
      <c r="K1614" s="181"/>
      <c r="L1614" s="181"/>
      <c r="M1614" s="181"/>
      <c r="N1614" s="181"/>
      <c r="O1614" s="181"/>
      <c r="P1614" s="181"/>
      <c r="Q1614" s="181"/>
      <c r="R1614" s="181"/>
      <c r="S1614" s="181"/>
      <c r="T1614" s="181"/>
      <c r="U1614" s="181"/>
      <c r="V1614" s="181"/>
      <c r="W1614" s="181"/>
      <c r="X1614" s="181"/>
      <c r="Y1614" s="181"/>
      <c r="Z1614" s="181"/>
    </row>
    <row r="1615" hidden="1">
      <c r="A1615" s="149">
        <v>45659.0</v>
      </c>
      <c r="B1615" s="88" t="s">
        <v>15</v>
      </c>
      <c r="C1615" s="88" t="s">
        <v>16</v>
      </c>
      <c r="D1615" s="88" t="s">
        <v>443</v>
      </c>
      <c r="E1615" s="162">
        <f> SUMIFS(CLICK!$F$2:$F2046, CLICK!$D$2:$D2046, "PAYMENT", CLICK!$E$2:$E2046, "CARD", CLICK!$G$2:$G2046, $F1615) * -1</f>
        <v>-1801.05</v>
      </c>
      <c r="F1615" s="166" t="s">
        <v>367</v>
      </c>
      <c r="G1615" s="187" t="s">
        <v>1645</v>
      </c>
      <c r="H1615" s="151">
        <f t="shared" si="4"/>
        <v>3042.61</v>
      </c>
      <c r="J1615" s="181"/>
      <c r="K1615" s="181"/>
      <c r="L1615" s="181"/>
      <c r="M1615" s="181"/>
      <c r="N1615" s="181"/>
      <c r="O1615" s="181"/>
      <c r="P1615" s="181"/>
      <c r="Q1615" s="181"/>
      <c r="R1615" s="181"/>
      <c r="S1615" s="181"/>
      <c r="T1615" s="181"/>
      <c r="U1615" s="181"/>
      <c r="V1615" s="181"/>
      <c r="W1615" s="181"/>
      <c r="X1615" s="181"/>
      <c r="Y1615" s="181"/>
      <c r="Z1615" s="181"/>
    </row>
    <row r="1616" hidden="1">
      <c r="A1616" s="149">
        <v>45659.0</v>
      </c>
      <c r="B1616" s="150" t="s">
        <v>2407</v>
      </c>
      <c r="C1616" s="150" t="s">
        <v>40</v>
      </c>
      <c r="D1616" s="150" t="s">
        <v>41</v>
      </c>
      <c r="E1616" s="150">
        <v>-195.89</v>
      </c>
      <c r="F1616" s="166" t="s">
        <v>367</v>
      </c>
      <c r="G1616" s="150" t="s">
        <v>1720</v>
      </c>
      <c r="H1616" s="151">
        <f t="shared" si="4"/>
        <v>2846.72</v>
      </c>
      <c r="I1616" s="177"/>
      <c r="J1616" s="20"/>
      <c r="K1616" s="20"/>
      <c r="L1616" s="20"/>
      <c r="M1616" s="20"/>
      <c r="N1616" s="20"/>
      <c r="O1616" s="20"/>
      <c r="P1616" s="20"/>
      <c r="Q1616" s="20"/>
      <c r="R1616" s="20"/>
      <c r="S1616" s="20"/>
      <c r="T1616" s="20"/>
      <c r="U1616" s="20"/>
      <c r="V1616" s="20"/>
      <c r="W1616" s="20"/>
      <c r="X1616" s="20"/>
      <c r="Y1616" s="20"/>
      <c r="Z1616" s="20"/>
    </row>
    <row r="1617" hidden="1">
      <c r="A1617" s="149">
        <v>45660.0</v>
      </c>
      <c r="B1617" s="150" t="s">
        <v>2408</v>
      </c>
      <c r="C1617" s="150" t="s">
        <v>1814</v>
      </c>
      <c r="D1617" s="150" t="s">
        <v>682</v>
      </c>
      <c r="E1617" s="150">
        <v>-333.4</v>
      </c>
      <c r="F1617" s="166" t="s">
        <v>367</v>
      </c>
      <c r="G1617" s="150" t="s">
        <v>819</v>
      </c>
      <c r="H1617" s="151">
        <f t="shared" si="4"/>
        <v>2513.32</v>
      </c>
      <c r="I1617" s="180"/>
      <c r="J1617" s="181"/>
      <c r="K1617" s="181"/>
      <c r="L1617" s="181"/>
      <c r="M1617" s="181"/>
      <c r="N1617" s="181"/>
      <c r="O1617" s="181"/>
      <c r="P1617" s="181"/>
      <c r="Q1617" s="181"/>
      <c r="R1617" s="181"/>
      <c r="S1617" s="181"/>
      <c r="T1617" s="181"/>
      <c r="U1617" s="181"/>
      <c r="V1617" s="181"/>
      <c r="W1617" s="181"/>
      <c r="X1617" s="181"/>
      <c r="Y1617" s="181"/>
      <c r="Z1617" s="181"/>
    </row>
    <row r="1618" hidden="1">
      <c r="A1618" s="149">
        <v>45660.0</v>
      </c>
      <c r="B1618" s="150" t="s">
        <v>2409</v>
      </c>
      <c r="C1618" s="150" t="s">
        <v>1814</v>
      </c>
      <c r="D1618" s="150" t="s">
        <v>682</v>
      </c>
      <c r="E1618" s="150">
        <v>-407.0</v>
      </c>
      <c r="F1618" s="166" t="s">
        <v>367</v>
      </c>
      <c r="G1618" s="150" t="s">
        <v>2371</v>
      </c>
      <c r="H1618" s="151">
        <f t="shared" si="4"/>
        <v>2106.32</v>
      </c>
      <c r="I1618" s="180"/>
      <c r="J1618" s="181"/>
      <c r="K1618" s="181"/>
      <c r="L1618" s="181"/>
      <c r="M1618" s="181"/>
      <c r="N1618" s="181"/>
      <c r="O1618" s="181"/>
      <c r="P1618" s="181"/>
      <c r="Q1618" s="181"/>
      <c r="R1618" s="181"/>
      <c r="S1618" s="181"/>
      <c r="T1618" s="181"/>
      <c r="U1618" s="181"/>
      <c r="V1618" s="181"/>
      <c r="W1618" s="181"/>
      <c r="X1618" s="181"/>
      <c r="Y1618" s="181"/>
      <c r="Z1618" s="181"/>
    </row>
    <row r="1619" hidden="1">
      <c r="A1619" s="149">
        <v>45660.0</v>
      </c>
      <c r="B1619" s="88" t="s">
        <v>2410</v>
      </c>
      <c r="C1619" s="88" t="s">
        <v>73</v>
      </c>
      <c r="D1619" s="88" t="s">
        <v>243</v>
      </c>
      <c r="E1619" s="88">
        <v>-77.73</v>
      </c>
      <c r="F1619" s="166" t="s">
        <v>367</v>
      </c>
      <c r="G1619" s="187" t="s">
        <v>1720</v>
      </c>
      <c r="H1619" s="151">
        <f t="shared" si="4"/>
        <v>2028.59</v>
      </c>
      <c r="I1619" s="180"/>
      <c r="J1619" s="181"/>
      <c r="K1619" s="181"/>
      <c r="L1619" s="181"/>
      <c r="M1619" s="181"/>
      <c r="N1619" s="181"/>
      <c r="O1619" s="181"/>
      <c r="P1619" s="181"/>
      <c r="Q1619" s="181"/>
      <c r="R1619" s="181"/>
      <c r="S1619" s="181"/>
      <c r="T1619" s="181"/>
      <c r="U1619" s="181"/>
      <c r="V1619" s="181"/>
      <c r="W1619" s="181"/>
      <c r="X1619" s="181"/>
      <c r="Y1619" s="181"/>
      <c r="Z1619" s="181"/>
    </row>
    <row r="1620" hidden="1">
      <c r="A1620" s="149">
        <v>45660.0</v>
      </c>
      <c r="B1620" s="150" t="s">
        <v>2411</v>
      </c>
      <c r="C1620" s="150" t="s">
        <v>73</v>
      </c>
      <c r="D1620" s="150" t="s">
        <v>243</v>
      </c>
      <c r="E1620" s="150">
        <v>359.89</v>
      </c>
      <c r="F1620" s="166" t="s">
        <v>367</v>
      </c>
      <c r="G1620" s="187" t="s">
        <v>1720</v>
      </c>
      <c r="H1620" s="151">
        <f t="shared" si="4"/>
        <v>2388.48</v>
      </c>
      <c r="I1620" s="180"/>
      <c r="J1620" s="181"/>
      <c r="K1620" s="181"/>
      <c r="L1620" s="181"/>
      <c r="M1620" s="181"/>
      <c r="N1620" s="181"/>
      <c r="O1620" s="181"/>
      <c r="P1620" s="181"/>
      <c r="Q1620" s="181"/>
      <c r="R1620" s="181"/>
      <c r="S1620" s="181"/>
      <c r="T1620" s="181"/>
      <c r="U1620" s="181"/>
      <c r="V1620" s="181"/>
      <c r="W1620" s="181"/>
      <c r="X1620" s="181"/>
      <c r="Y1620" s="181"/>
      <c r="Z1620" s="181"/>
    </row>
    <row r="1621" hidden="1">
      <c r="A1621" s="149">
        <v>45660.0</v>
      </c>
      <c r="B1621" s="150" t="s">
        <v>576</v>
      </c>
      <c r="C1621" s="150" t="s">
        <v>73</v>
      </c>
      <c r="D1621" s="150" t="s">
        <v>243</v>
      </c>
      <c r="E1621" s="150">
        <v>20.0</v>
      </c>
      <c r="F1621" s="166" t="s">
        <v>367</v>
      </c>
      <c r="G1621" s="187" t="s">
        <v>1720</v>
      </c>
      <c r="H1621" s="151">
        <f t="shared" si="4"/>
        <v>2408.48</v>
      </c>
      <c r="I1621" s="180"/>
      <c r="J1621" s="181"/>
      <c r="K1621" s="181"/>
      <c r="L1621" s="181"/>
      <c r="M1621" s="181"/>
      <c r="N1621" s="181"/>
      <c r="O1621" s="181"/>
      <c r="P1621" s="181"/>
      <c r="Q1621" s="181"/>
      <c r="R1621" s="181"/>
      <c r="S1621" s="181"/>
      <c r="T1621" s="181"/>
      <c r="U1621" s="181"/>
      <c r="V1621" s="181"/>
      <c r="W1621" s="181"/>
      <c r="X1621" s="181"/>
      <c r="Y1621" s="181"/>
      <c r="Z1621" s="181"/>
    </row>
    <row r="1622" hidden="1">
      <c r="A1622" s="149">
        <v>45660.0</v>
      </c>
      <c r="B1622" s="150" t="s">
        <v>2412</v>
      </c>
      <c r="C1622" s="150" t="s">
        <v>73</v>
      </c>
      <c r="D1622" s="150" t="s">
        <v>243</v>
      </c>
      <c r="E1622" s="150">
        <v>44.0</v>
      </c>
      <c r="F1622" s="166" t="s">
        <v>367</v>
      </c>
      <c r="G1622" s="187" t="s">
        <v>1720</v>
      </c>
      <c r="H1622" s="151">
        <f t="shared" si="4"/>
        <v>2452.48</v>
      </c>
      <c r="I1622" s="180"/>
      <c r="J1622" s="181"/>
      <c r="K1622" s="181"/>
      <c r="L1622" s="181"/>
      <c r="M1622" s="181"/>
      <c r="N1622" s="181"/>
      <c r="O1622" s="181"/>
      <c r="P1622" s="181"/>
      <c r="Q1622" s="181"/>
      <c r="R1622" s="181"/>
      <c r="S1622" s="181"/>
      <c r="T1622" s="181"/>
      <c r="U1622" s="181"/>
      <c r="V1622" s="181"/>
      <c r="W1622" s="181"/>
      <c r="X1622" s="181"/>
      <c r="Y1622" s="181"/>
      <c r="Z1622" s="181"/>
    </row>
    <row r="1623" hidden="1">
      <c r="A1623" s="149">
        <v>45660.0</v>
      </c>
      <c r="B1623" s="150" t="s">
        <v>366</v>
      </c>
      <c r="C1623" s="150" t="s">
        <v>73</v>
      </c>
      <c r="D1623" s="150" t="s">
        <v>243</v>
      </c>
      <c r="E1623" s="150">
        <v>34.0</v>
      </c>
      <c r="F1623" s="166" t="s">
        <v>367</v>
      </c>
      <c r="G1623" s="187" t="s">
        <v>1720</v>
      </c>
      <c r="H1623" s="151">
        <f t="shared" si="4"/>
        <v>2486.48</v>
      </c>
      <c r="I1623" s="180"/>
      <c r="J1623" s="181"/>
      <c r="K1623" s="181"/>
      <c r="L1623" s="181"/>
      <c r="M1623" s="181"/>
      <c r="N1623" s="181"/>
      <c r="O1623" s="181"/>
      <c r="P1623" s="181"/>
      <c r="Q1623" s="181"/>
      <c r="R1623" s="181"/>
      <c r="S1623" s="181"/>
      <c r="T1623" s="181"/>
      <c r="U1623" s="181"/>
      <c r="V1623" s="181"/>
      <c r="W1623" s="181"/>
      <c r="X1623" s="181"/>
      <c r="Y1623" s="181"/>
      <c r="Z1623" s="181"/>
    </row>
    <row r="1624" hidden="1">
      <c r="A1624" s="149">
        <v>45660.0</v>
      </c>
      <c r="B1624" s="150" t="s">
        <v>549</v>
      </c>
      <c r="C1624" s="150" t="s">
        <v>73</v>
      </c>
      <c r="D1624" s="150" t="s">
        <v>243</v>
      </c>
      <c r="E1624" s="150">
        <v>-100.0</v>
      </c>
      <c r="F1624" s="166" t="s">
        <v>367</v>
      </c>
      <c r="G1624" s="187" t="s">
        <v>1720</v>
      </c>
      <c r="H1624" s="151">
        <f t="shared" si="4"/>
        <v>2386.48</v>
      </c>
      <c r="I1624" s="180"/>
      <c r="J1624" s="181"/>
      <c r="K1624" s="181"/>
      <c r="L1624" s="181"/>
      <c r="M1624" s="181"/>
      <c r="N1624" s="181"/>
      <c r="O1624" s="181"/>
      <c r="P1624" s="181"/>
      <c r="Q1624" s="181"/>
      <c r="R1624" s="181"/>
      <c r="S1624" s="181"/>
      <c r="T1624" s="181"/>
      <c r="U1624" s="181"/>
      <c r="V1624" s="181"/>
      <c r="W1624" s="181"/>
      <c r="X1624" s="181"/>
      <c r="Y1624" s="181"/>
      <c r="Z1624" s="181"/>
    </row>
    <row r="1625" hidden="1">
      <c r="A1625" s="149">
        <v>45660.0</v>
      </c>
      <c r="B1625" s="150" t="s">
        <v>2413</v>
      </c>
      <c r="C1625" s="150" t="s">
        <v>73</v>
      </c>
      <c r="D1625" s="150" t="s">
        <v>243</v>
      </c>
      <c r="E1625" s="150">
        <v>-50.0</v>
      </c>
      <c r="F1625" s="166" t="s">
        <v>367</v>
      </c>
      <c r="G1625" s="187" t="s">
        <v>1720</v>
      </c>
      <c r="H1625" s="151">
        <f t="shared" si="4"/>
        <v>2336.48</v>
      </c>
      <c r="I1625" s="180"/>
      <c r="J1625" s="181"/>
      <c r="K1625" s="181"/>
      <c r="L1625" s="181"/>
      <c r="M1625" s="181"/>
      <c r="N1625" s="181"/>
      <c r="O1625" s="181"/>
      <c r="P1625" s="181"/>
      <c r="Q1625" s="181"/>
      <c r="R1625" s="181"/>
      <c r="S1625" s="181"/>
      <c r="T1625" s="181"/>
      <c r="U1625" s="181"/>
      <c r="V1625" s="181"/>
      <c r="W1625" s="181"/>
      <c r="X1625" s="181"/>
      <c r="Y1625" s="181"/>
      <c r="Z1625" s="181"/>
    </row>
    <row r="1626" hidden="1">
      <c r="A1626" s="149">
        <v>45660.0</v>
      </c>
      <c r="B1626" s="150" t="s">
        <v>2414</v>
      </c>
      <c r="C1626" s="150" t="s">
        <v>73</v>
      </c>
      <c r="D1626" s="150" t="s">
        <v>243</v>
      </c>
      <c r="E1626" s="150">
        <v>-60.75</v>
      </c>
      <c r="F1626" s="166" t="s">
        <v>367</v>
      </c>
      <c r="G1626" s="187" t="s">
        <v>1720</v>
      </c>
      <c r="H1626" s="151">
        <f t="shared" si="4"/>
        <v>2275.73</v>
      </c>
      <c r="J1626" s="181"/>
      <c r="K1626" s="181"/>
      <c r="L1626" s="181"/>
      <c r="M1626" s="181"/>
      <c r="N1626" s="181"/>
      <c r="O1626" s="181"/>
      <c r="P1626" s="181"/>
      <c r="Q1626" s="181"/>
      <c r="R1626" s="181"/>
      <c r="S1626" s="181"/>
      <c r="T1626" s="181"/>
      <c r="U1626" s="181"/>
      <c r="V1626" s="181"/>
      <c r="W1626" s="181"/>
      <c r="X1626" s="181"/>
      <c r="Y1626" s="181"/>
      <c r="Z1626" s="181"/>
    </row>
    <row r="1627" hidden="1">
      <c r="A1627" s="149">
        <v>45660.0</v>
      </c>
      <c r="B1627" s="150" t="s">
        <v>2415</v>
      </c>
      <c r="C1627" s="150" t="s">
        <v>50</v>
      </c>
      <c r="D1627" s="150" t="s">
        <v>1983</v>
      </c>
      <c r="E1627" s="150">
        <v>107.0</v>
      </c>
      <c r="F1627" s="166" t="s">
        <v>367</v>
      </c>
      <c r="G1627" s="187" t="s">
        <v>1720</v>
      </c>
      <c r="H1627" s="151">
        <f t="shared" si="4"/>
        <v>2382.73</v>
      </c>
      <c r="J1627" s="181"/>
      <c r="K1627" s="181"/>
      <c r="L1627" s="181"/>
      <c r="M1627" s="181"/>
      <c r="N1627" s="181"/>
      <c r="O1627" s="181"/>
      <c r="P1627" s="181"/>
      <c r="Q1627" s="181"/>
      <c r="R1627" s="181"/>
      <c r="S1627" s="181"/>
      <c r="T1627" s="181"/>
      <c r="U1627" s="181"/>
      <c r="V1627" s="181"/>
      <c r="W1627" s="181"/>
      <c r="X1627" s="181"/>
      <c r="Y1627" s="181"/>
      <c r="Z1627" s="181"/>
    </row>
    <row r="1628" hidden="1">
      <c r="A1628" s="149">
        <v>45662.0</v>
      </c>
      <c r="B1628" s="150" t="s">
        <v>2416</v>
      </c>
      <c r="C1628" s="150" t="s">
        <v>1638</v>
      </c>
      <c r="D1628" s="150" t="s">
        <v>1536</v>
      </c>
      <c r="E1628" s="150">
        <v>3.48</v>
      </c>
      <c r="F1628" s="166" t="s">
        <v>367</v>
      </c>
      <c r="G1628" s="88" t="s">
        <v>2308</v>
      </c>
      <c r="H1628" s="151">
        <f t="shared" si="4"/>
        <v>2386.21</v>
      </c>
      <c r="J1628" s="181"/>
      <c r="K1628" s="181"/>
      <c r="L1628" s="181"/>
      <c r="M1628" s="181"/>
      <c r="N1628" s="181"/>
      <c r="O1628" s="181"/>
      <c r="P1628" s="181"/>
      <c r="Q1628" s="181"/>
      <c r="R1628" s="181"/>
      <c r="S1628" s="181"/>
      <c r="T1628" s="181"/>
      <c r="U1628" s="181"/>
      <c r="V1628" s="181"/>
      <c r="W1628" s="181"/>
      <c r="X1628" s="181"/>
      <c r="Y1628" s="181"/>
      <c r="Z1628" s="181"/>
    </row>
    <row r="1629" hidden="1">
      <c r="A1629" s="149">
        <v>45662.0</v>
      </c>
      <c r="B1629" s="150" t="s">
        <v>1592</v>
      </c>
      <c r="C1629" s="88" t="s">
        <v>73</v>
      </c>
      <c r="D1629" s="88" t="s">
        <v>26</v>
      </c>
      <c r="E1629" s="166">
        <v>142.24</v>
      </c>
      <c r="F1629" s="166" t="s">
        <v>367</v>
      </c>
      <c r="G1629" s="187" t="s">
        <v>1720</v>
      </c>
      <c r="H1629" s="151">
        <f t="shared" si="4"/>
        <v>2528.45</v>
      </c>
      <c r="J1629" s="181"/>
      <c r="K1629" s="181"/>
      <c r="L1629" s="181"/>
      <c r="M1629" s="181"/>
      <c r="N1629" s="181"/>
      <c r="O1629" s="181"/>
      <c r="P1629" s="181"/>
      <c r="Q1629" s="181"/>
      <c r="R1629" s="181"/>
      <c r="S1629" s="181"/>
      <c r="T1629" s="181"/>
      <c r="U1629" s="181"/>
      <c r="V1629" s="181"/>
      <c r="W1629" s="181"/>
      <c r="X1629" s="181"/>
      <c r="Y1629" s="181"/>
      <c r="Z1629" s="181"/>
    </row>
    <row r="1630" hidden="1">
      <c r="A1630" s="149">
        <v>45663.0</v>
      </c>
      <c r="B1630" s="88" t="s">
        <v>15</v>
      </c>
      <c r="C1630" s="88" t="s">
        <v>16</v>
      </c>
      <c r="D1630" s="88" t="s">
        <v>1667</v>
      </c>
      <c r="E1630" s="187">
        <f> SUMIFS(AZUL!$F$2:$F2046, AZUL!$D$2:$D2046, "PAYMENT", AZUL!$E$2:$E2046, "CARD", AZUL!$G$2:$G2046, $F1630) * -1</f>
        <v>-517.98</v>
      </c>
      <c r="F1630" s="166" t="s">
        <v>367</v>
      </c>
      <c r="G1630" s="187" t="s">
        <v>1645</v>
      </c>
      <c r="H1630" s="151">
        <f t="shared" si="4"/>
        <v>2010.47</v>
      </c>
      <c r="I1630" s="180"/>
      <c r="J1630" s="181"/>
      <c r="K1630" s="181"/>
      <c r="L1630" s="181"/>
      <c r="M1630" s="181"/>
      <c r="N1630" s="181"/>
      <c r="O1630" s="181"/>
      <c r="P1630" s="181"/>
      <c r="Q1630" s="181"/>
      <c r="R1630" s="181"/>
      <c r="S1630" s="181"/>
      <c r="T1630" s="181"/>
      <c r="U1630" s="181"/>
      <c r="V1630" s="181"/>
      <c r="W1630" s="181"/>
      <c r="X1630" s="181"/>
      <c r="Y1630" s="181"/>
      <c r="Z1630" s="181"/>
    </row>
    <row r="1631" hidden="1">
      <c r="A1631" s="149">
        <v>45663.0</v>
      </c>
      <c r="B1631" s="130" t="s">
        <v>15</v>
      </c>
      <c r="C1631" s="130" t="s">
        <v>51</v>
      </c>
      <c r="D1631" s="130" t="s">
        <v>819</v>
      </c>
      <c r="E1631" s="33">
        <v>-120.0</v>
      </c>
      <c r="F1631" s="166" t="s">
        <v>367</v>
      </c>
      <c r="G1631" s="187" t="s">
        <v>819</v>
      </c>
      <c r="H1631" s="151">
        <f t="shared" si="4"/>
        <v>1890.47</v>
      </c>
      <c r="I1631" s="180"/>
      <c r="J1631" s="181"/>
      <c r="K1631" s="181"/>
      <c r="L1631" s="181"/>
      <c r="M1631" s="181"/>
      <c r="N1631" s="181"/>
      <c r="O1631" s="181"/>
      <c r="P1631" s="181"/>
      <c r="Q1631" s="181"/>
      <c r="R1631" s="181"/>
      <c r="S1631" s="181"/>
      <c r="T1631" s="181"/>
      <c r="U1631" s="181"/>
      <c r="V1631" s="181"/>
      <c r="W1631" s="181"/>
      <c r="X1631" s="181"/>
      <c r="Y1631" s="181"/>
      <c r="Z1631" s="181"/>
    </row>
    <row r="1632" hidden="1">
      <c r="A1632" s="149">
        <v>45663.0</v>
      </c>
      <c r="B1632" s="88" t="s">
        <v>2417</v>
      </c>
      <c r="C1632" s="88" t="s">
        <v>78</v>
      </c>
      <c r="D1632" s="88" t="s">
        <v>28</v>
      </c>
      <c r="E1632" s="191">
        <v>-29.9</v>
      </c>
      <c r="F1632" s="166" t="s">
        <v>367</v>
      </c>
      <c r="G1632" s="187" t="s">
        <v>1720</v>
      </c>
      <c r="H1632" s="151">
        <f t="shared" si="4"/>
        <v>1860.57</v>
      </c>
      <c r="J1632" s="192"/>
      <c r="K1632" s="181"/>
      <c r="L1632" s="181"/>
      <c r="M1632" s="181"/>
      <c r="N1632" s="181"/>
      <c r="O1632" s="181"/>
      <c r="P1632" s="181"/>
      <c r="Q1632" s="181"/>
      <c r="R1632" s="181"/>
      <c r="S1632" s="181"/>
      <c r="T1632" s="181"/>
      <c r="U1632" s="181"/>
      <c r="V1632" s="181"/>
      <c r="W1632" s="181"/>
      <c r="X1632" s="181"/>
      <c r="Y1632" s="181"/>
      <c r="Z1632" s="181"/>
    </row>
    <row r="1633" hidden="1">
      <c r="A1633" s="149">
        <v>45664.0</v>
      </c>
      <c r="B1633" s="150" t="s">
        <v>2401</v>
      </c>
      <c r="C1633" s="150" t="s">
        <v>73</v>
      </c>
      <c r="D1633" s="150" t="s">
        <v>26</v>
      </c>
      <c r="E1633" s="162">
        <v>-176.52</v>
      </c>
      <c r="F1633" s="166" t="s">
        <v>367</v>
      </c>
      <c r="G1633" s="187" t="s">
        <v>1720</v>
      </c>
      <c r="H1633" s="151">
        <f t="shared" si="4"/>
        <v>1684.05</v>
      </c>
      <c r="I1633" s="180"/>
      <c r="J1633" s="181"/>
      <c r="K1633" s="181"/>
      <c r="L1633" s="181"/>
      <c r="M1633" s="181"/>
      <c r="N1633" s="181"/>
      <c r="O1633" s="181"/>
      <c r="P1633" s="181"/>
      <c r="Q1633" s="181"/>
      <c r="R1633" s="181"/>
      <c r="S1633" s="181"/>
      <c r="T1633" s="181"/>
      <c r="U1633" s="181"/>
      <c r="V1633" s="181"/>
      <c r="W1633" s="181"/>
      <c r="X1633" s="181"/>
      <c r="Y1633" s="181"/>
      <c r="Z1633" s="181"/>
    </row>
    <row r="1634" hidden="1">
      <c r="A1634" s="149">
        <v>45664.0</v>
      </c>
      <c r="B1634" s="88" t="s">
        <v>2361</v>
      </c>
      <c r="C1634" s="88" t="s">
        <v>73</v>
      </c>
      <c r="D1634" s="88" t="s">
        <v>26</v>
      </c>
      <c r="E1634" s="187">
        <f> IFERROR(SUMIFS(AZUL!$F$2:$F2046, AZUL!$D$2:$D2046, $C1634, AZUL!$E$2:$E2046, $D1634, AZUL!$G$2:$G2046, $F1634), 0) * -1</f>
        <v>40.02</v>
      </c>
      <c r="F1634" s="166" t="s">
        <v>367</v>
      </c>
      <c r="G1634" s="187" t="s">
        <v>1720</v>
      </c>
      <c r="H1634" s="151">
        <f t="shared" si="4"/>
        <v>1724.07</v>
      </c>
      <c r="I1634" s="180"/>
      <c r="J1634" s="181"/>
      <c r="K1634" s="181"/>
      <c r="L1634" s="181"/>
      <c r="M1634" s="181"/>
      <c r="N1634" s="181"/>
      <c r="O1634" s="181"/>
      <c r="P1634" s="181"/>
      <c r="Q1634" s="181"/>
      <c r="R1634" s="181"/>
      <c r="S1634" s="181"/>
      <c r="T1634" s="181"/>
      <c r="U1634" s="181"/>
      <c r="V1634" s="181"/>
      <c r="W1634" s="181"/>
      <c r="X1634" s="181"/>
      <c r="Y1634" s="181"/>
      <c r="Z1634" s="181"/>
    </row>
    <row r="1635" hidden="1">
      <c r="A1635" s="149">
        <v>45664.0</v>
      </c>
      <c r="B1635" s="166" t="s">
        <v>2362</v>
      </c>
      <c r="C1635" s="88" t="s">
        <v>73</v>
      </c>
      <c r="D1635" s="88" t="s">
        <v>26</v>
      </c>
      <c r="E1635" s="187">
        <f> IFERROR(SUMIFS(WILL!$F$2:$F2046, WILL!$D$2:$D2046, $C1635, WILL!$E$2:$E2046, $D1635, WILL!$G$2:$G2046, $F1635), 0) * -1</f>
        <v>289.17</v>
      </c>
      <c r="F1635" s="166" t="s">
        <v>367</v>
      </c>
      <c r="G1635" s="187" t="s">
        <v>1720</v>
      </c>
      <c r="H1635" s="151">
        <f t="shared" si="4"/>
        <v>2013.24</v>
      </c>
      <c r="I1635" s="180"/>
      <c r="J1635" s="181"/>
      <c r="K1635" s="181"/>
      <c r="L1635" s="181"/>
      <c r="M1635" s="181"/>
      <c r="N1635" s="181"/>
      <c r="O1635" s="181"/>
      <c r="P1635" s="181"/>
      <c r="Q1635" s="181"/>
      <c r="R1635" s="181"/>
      <c r="S1635" s="181"/>
      <c r="T1635" s="181"/>
      <c r="U1635" s="181"/>
      <c r="V1635" s="181"/>
      <c r="W1635" s="181"/>
      <c r="X1635" s="181"/>
      <c r="Y1635" s="181"/>
      <c r="Z1635" s="181"/>
    </row>
    <row r="1636" hidden="1">
      <c r="A1636" s="149">
        <v>45664.0</v>
      </c>
      <c r="B1636" s="150" t="s">
        <v>1592</v>
      </c>
      <c r="C1636" s="88" t="s">
        <v>73</v>
      </c>
      <c r="D1636" s="88" t="s">
        <v>26</v>
      </c>
      <c r="E1636" s="191">
        <f> IFERROR(SUMIFS(NBNK!$F$40:$F2046, NBNK!$D$40:$D2046, $C1636, NBNK!$E$40:$E2046, $D1636, NBNK!$G$40:$G2046, $F1636), 0) * -1 - 142.24</f>
        <v>1211.26</v>
      </c>
      <c r="F1636" s="166" t="s">
        <v>367</v>
      </c>
      <c r="G1636" s="187" t="s">
        <v>1720</v>
      </c>
      <c r="H1636" s="151">
        <f t="shared" si="4"/>
        <v>3224.5</v>
      </c>
      <c r="I1636" s="180"/>
      <c r="J1636" s="181"/>
      <c r="K1636" s="19"/>
      <c r="L1636" s="19"/>
      <c r="M1636" s="181"/>
      <c r="N1636" s="181"/>
      <c r="O1636" s="181"/>
      <c r="P1636" s="181"/>
      <c r="Q1636" s="181"/>
      <c r="R1636" s="181"/>
      <c r="S1636" s="181"/>
      <c r="T1636" s="181"/>
      <c r="U1636" s="181"/>
      <c r="V1636" s="181"/>
      <c r="W1636" s="181"/>
      <c r="X1636" s="181"/>
      <c r="Y1636" s="181"/>
      <c r="Z1636" s="181"/>
    </row>
    <row r="1637" hidden="1">
      <c r="A1637" s="149">
        <v>45665.0</v>
      </c>
      <c r="B1637" s="150" t="s">
        <v>2418</v>
      </c>
      <c r="C1637" s="150" t="s">
        <v>73</v>
      </c>
      <c r="D1637" s="150" t="s">
        <v>26</v>
      </c>
      <c r="E1637" s="162">
        <v>386.07</v>
      </c>
      <c r="F1637" s="166" t="s">
        <v>367</v>
      </c>
      <c r="G1637" s="150" t="s">
        <v>1720</v>
      </c>
      <c r="H1637" s="151">
        <f t="shared" si="4"/>
        <v>3610.57</v>
      </c>
      <c r="I1637" s="180"/>
      <c r="J1637" s="181"/>
      <c r="M1637" s="181"/>
      <c r="N1637" s="181"/>
      <c r="O1637" s="181"/>
      <c r="P1637" s="181"/>
      <c r="Q1637" s="181"/>
      <c r="R1637" s="181"/>
      <c r="S1637" s="181"/>
      <c r="T1637" s="181"/>
      <c r="U1637" s="181"/>
      <c r="V1637" s="181"/>
      <c r="W1637" s="181"/>
      <c r="X1637" s="181"/>
      <c r="Y1637" s="181"/>
      <c r="Z1637" s="181"/>
    </row>
    <row r="1638" hidden="1">
      <c r="A1638" s="149">
        <v>45665.0</v>
      </c>
      <c r="B1638" s="88" t="s">
        <v>2419</v>
      </c>
      <c r="C1638" s="88" t="s">
        <v>73</v>
      </c>
      <c r="D1638" s="88" t="s">
        <v>26</v>
      </c>
      <c r="E1638" s="166">
        <v>250.0</v>
      </c>
      <c r="F1638" s="166" t="s">
        <v>367</v>
      </c>
      <c r="G1638" s="187" t="s">
        <v>1720</v>
      </c>
      <c r="H1638" s="151">
        <f t="shared" si="4"/>
        <v>3860.57</v>
      </c>
      <c r="I1638" s="180"/>
      <c r="J1638" s="181"/>
      <c r="K1638" s="20"/>
      <c r="L1638" s="19"/>
      <c r="M1638" s="181"/>
      <c r="N1638" s="181"/>
      <c r="O1638" s="181"/>
      <c r="P1638" s="181"/>
      <c r="Q1638" s="181"/>
      <c r="R1638" s="181"/>
      <c r="S1638" s="181"/>
      <c r="T1638" s="181"/>
      <c r="U1638" s="181"/>
      <c r="V1638" s="181"/>
      <c r="W1638" s="181"/>
      <c r="X1638" s="181"/>
      <c r="Y1638" s="181"/>
      <c r="Z1638" s="181"/>
    </row>
    <row r="1639" hidden="1">
      <c r="A1639" s="149">
        <v>45666.0</v>
      </c>
      <c r="B1639" s="150" t="s">
        <v>2420</v>
      </c>
      <c r="C1639" s="150" t="s">
        <v>73</v>
      </c>
      <c r="D1639" s="150" t="s">
        <v>778</v>
      </c>
      <c r="E1639" s="150">
        <v>34.0</v>
      </c>
      <c r="F1639" s="166" t="s">
        <v>367</v>
      </c>
      <c r="G1639" s="150" t="s">
        <v>1720</v>
      </c>
      <c r="H1639" s="151">
        <f t="shared" si="4"/>
        <v>3894.57</v>
      </c>
      <c r="I1639" s="178"/>
      <c r="J1639" s="181"/>
      <c r="K1639" s="181"/>
      <c r="L1639" s="181"/>
      <c r="M1639" s="181"/>
      <c r="N1639" s="181"/>
      <c r="O1639" s="181"/>
      <c r="P1639" s="181"/>
      <c r="Q1639" s="181"/>
      <c r="R1639" s="181"/>
      <c r="S1639" s="181"/>
      <c r="T1639" s="181"/>
      <c r="U1639" s="181"/>
      <c r="V1639" s="181"/>
      <c r="W1639" s="181"/>
      <c r="X1639" s="181"/>
      <c r="Y1639" s="181"/>
      <c r="Z1639" s="181"/>
    </row>
    <row r="1640" hidden="1">
      <c r="A1640" s="149">
        <v>45666.0</v>
      </c>
      <c r="B1640" s="130" t="s">
        <v>15</v>
      </c>
      <c r="C1640" s="130" t="s">
        <v>51</v>
      </c>
      <c r="D1640" s="130" t="s">
        <v>819</v>
      </c>
      <c r="E1640" s="33">
        <v>-790.48</v>
      </c>
      <c r="F1640" s="166" t="s">
        <v>367</v>
      </c>
      <c r="G1640" s="187" t="s">
        <v>819</v>
      </c>
      <c r="H1640" s="151">
        <f t="shared" si="4"/>
        <v>3104.09</v>
      </c>
      <c r="I1640" s="178"/>
      <c r="J1640" s="181"/>
      <c r="K1640" s="181"/>
      <c r="L1640" s="181"/>
      <c r="M1640" s="181"/>
      <c r="N1640" s="181"/>
      <c r="O1640" s="181"/>
      <c r="P1640" s="181"/>
      <c r="Q1640" s="181"/>
      <c r="R1640" s="181"/>
      <c r="S1640" s="181"/>
      <c r="T1640" s="181"/>
      <c r="U1640" s="181"/>
      <c r="V1640" s="181"/>
      <c r="W1640" s="181"/>
      <c r="X1640" s="181"/>
      <c r="Y1640" s="181"/>
      <c r="Z1640" s="181"/>
    </row>
    <row r="1641" hidden="1">
      <c r="A1641" s="149">
        <v>45666.0</v>
      </c>
      <c r="B1641" s="42" t="s">
        <v>2421</v>
      </c>
      <c r="C1641" s="42" t="s">
        <v>9</v>
      </c>
      <c r="D1641" s="42" t="s">
        <v>10</v>
      </c>
      <c r="E1641" s="42">
        <v>-150.0</v>
      </c>
      <c r="F1641" s="166" t="s">
        <v>367</v>
      </c>
      <c r="G1641" s="88" t="s">
        <v>2308</v>
      </c>
      <c r="H1641" s="151">
        <f t="shared" si="4"/>
        <v>2954.09</v>
      </c>
      <c r="J1641" s="181"/>
      <c r="K1641" s="181"/>
      <c r="L1641" s="181"/>
      <c r="M1641" s="181"/>
      <c r="N1641" s="181"/>
      <c r="O1641" s="181"/>
      <c r="P1641" s="181"/>
      <c r="Q1641" s="181"/>
      <c r="R1641" s="181"/>
      <c r="S1641" s="181"/>
      <c r="T1641" s="181"/>
      <c r="U1641" s="181"/>
      <c r="V1641" s="181"/>
      <c r="W1641" s="181"/>
      <c r="X1641" s="181"/>
      <c r="Y1641" s="181"/>
      <c r="Z1641" s="181"/>
    </row>
    <row r="1642" hidden="1">
      <c r="A1642" s="149">
        <v>45667.0</v>
      </c>
      <c r="B1642" s="88" t="s">
        <v>15</v>
      </c>
      <c r="C1642" s="88" t="s">
        <v>16</v>
      </c>
      <c r="D1642" s="88" t="s">
        <v>7</v>
      </c>
      <c r="E1642" s="187">
        <f> SUMIFS(WILL!$F$2:$F2046, WILL!$D$2:$D2046, "PAYMENT", WILL!$E$2:$E2046, "CARD", WILL!$G$2:$G2046, $F1642) * -1</f>
        <v>-602.18</v>
      </c>
      <c r="F1642" s="166" t="s">
        <v>367</v>
      </c>
      <c r="G1642" s="187" t="s">
        <v>7</v>
      </c>
      <c r="H1642" s="151">
        <f t="shared" si="4"/>
        <v>2351.91</v>
      </c>
      <c r="J1642" s="181"/>
      <c r="K1642" s="181"/>
      <c r="L1642" s="181"/>
      <c r="M1642" s="181"/>
      <c r="N1642" s="181"/>
      <c r="O1642" s="181"/>
      <c r="P1642" s="181"/>
      <c r="Q1642" s="181"/>
      <c r="R1642" s="181"/>
      <c r="S1642" s="181"/>
      <c r="T1642" s="181"/>
      <c r="U1642" s="181"/>
      <c r="V1642" s="181"/>
      <c r="W1642" s="181"/>
      <c r="X1642" s="181"/>
      <c r="Y1642" s="181"/>
      <c r="Z1642" s="181"/>
    </row>
    <row r="1643" hidden="1">
      <c r="A1643" s="149">
        <v>45667.0</v>
      </c>
      <c r="B1643" s="150" t="s">
        <v>2400</v>
      </c>
      <c r="C1643" s="150" t="s">
        <v>1638</v>
      </c>
      <c r="D1643" s="150" t="s">
        <v>1720</v>
      </c>
      <c r="E1643" s="150">
        <v>7.0</v>
      </c>
      <c r="F1643" s="166" t="s">
        <v>367</v>
      </c>
      <c r="G1643" s="150" t="s">
        <v>1720</v>
      </c>
      <c r="H1643" s="151">
        <f t="shared" si="4"/>
        <v>2358.91</v>
      </c>
      <c r="J1643" s="181"/>
      <c r="K1643" s="181"/>
      <c r="L1643" s="181"/>
      <c r="M1643" s="181"/>
      <c r="N1643" s="181"/>
      <c r="O1643" s="181"/>
      <c r="P1643" s="181"/>
      <c r="Q1643" s="181"/>
      <c r="R1643" s="181"/>
      <c r="S1643" s="181"/>
      <c r="T1643" s="181"/>
      <c r="U1643" s="181"/>
      <c r="V1643" s="181"/>
      <c r="W1643" s="181"/>
      <c r="X1643" s="181"/>
      <c r="Y1643" s="181"/>
      <c r="Z1643" s="181"/>
    </row>
    <row r="1644" hidden="1">
      <c r="A1644" s="149">
        <v>45670.0</v>
      </c>
      <c r="B1644" s="88" t="s">
        <v>15</v>
      </c>
      <c r="C1644" s="88" t="s">
        <v>16</v>
      </c>
      <c r="D1644" s="88" t="s">
        <v>819</v>
      </c>
      <c r="E1644" s="187">
        <f> SUMIFS(NBNK!$F$41:$F2046, NBNK!$D$41:$D2046, "PAYMENT", NBNK!$E$41:$E2046, "CARD", NBNK!$G$41:$G2046, $F1644) * -1</f>
        <v>-1600</v>
      </c>
      <c r="F1644" s="166" t="s">
        <v>367</v>
      </c>
      <c r="G1644" s="187" t="s">
        <v>819</v>
      </c>
      <c r="H1644" s="151">
        <f t="shared" si="4"/>
        <v>758.91</v>
      </c>
      <c r="J1644" s="181"/>
      <c r="K1644" s="181"/>
      <c r="L1644" s="181"/>
      <c r="M1644" s="181"/>
      <c r="N1644" s="181"/>
      <c r="O1644" s="181"/>
      <c r="P1644" s="181"/>
      <c r="Q1644" s="181"/>
      <c r="R1644" s="181"/>
      <c r="S1644" s="181"/>
      <c r="T1644" s="181"/>
      <c r="U1644" s="181"/>
      <c r="V1644" s="181"/>
      <c r="W1644" s="181"/>
      <c r="X1644" s="181"/>
      <c r="Y1644" s="181"/>
      <c r="Z1644" s="181"/>
    </row>
    <row r="1645" hidden="1">
      <c r="A1645" s="149">
        <v>45672.0</v>
      </c>
      <c r="B1645" s="88" t="s">
        <v>2422</v>
      </c>
      <c r="C1645" s="88" t="s">
        <v>2219</v>
      </c>
      <c r="D1645" s="88" t="s">
        <v>26</v>
      </c>
      <c r="E1645" s="88">
        <v>-438.92</v>
      </c>
      <c r="F1645" s="166" t="s">
        <v>367</v>
      </c>
      <c r="G1645" s="187" t="s">
        <v>7</v>
      </c>
      <c r="H1645" s="151">
        <f t="shared" si="4"/>
        <v>319.99</v>
      </c>
      <c r="I1645" s="188"/>
      <c r="J1645" s="181"/>
      <c r="K1645" s="181"/>
      <c r="L1645" s="181"/>
      <c r="M1645" s="181"/>
      <c r="N1645" s="181"/>
      <c r="O1645" s="181"/>
      <c r="P1645" s="181"/>
      <c r="Q1645" s="181"/>
      <c r="R1645" s="181"/>
      <c r="S1645" s="181"/>
      <c r="T1645" s="181"/>
      <c r="U1645" s="181"/>
      <c r="V1645" s="181"/>
      <c r="W1645" s="181"/>
      <c r="X1645" s="181"/>
      <c r="Y1645" s="181"/>
      <c r="Z1645" s="181"/>
    </row>
    <row r="1646" hidden="1">
      <c r="A1646" s="149">
        <v>45673.0</v>
      </c>
      <c r="B1646" s="88" t="s">
        <v>2423</v>
      </c>
      <c r="C1646" s="88" t="s">
        <v>1575</v>
      </c>
      <c r="D1646" s="88" t="s">
        <v>1644</v>
      </c>
      <c r="E1646" s="88">
        <v>100.0</v>
      </c>
      <c r="F1646" s="166" t="s">
        <v>367</v>
      </c>
      <c r="G1646" s="88" t="s">
        <v>2308</v>
      </c>
      <c r="H1646" s="151">
        <f t="shared" si="4"/>
        <v>419.99</v>
      </c>
      <c r="J1646" s="181"/>
      <c r="K1646" s="181"/>
      <c r="L1646" s="181"/>
      <c r="M1646" s="181"/>
      <c r="N1646" s="181"/>
      <c r="O1646" s="181"/>
      <c r="P1646" s="181"/>
      <c r="Q1646" s="181"/>
      <c r="R1646" s="181"/>
      <c r="S1646" s="181"/>
      <c r="T1646" s="181"/>
      <c r="U1646" s="181"/>
      <c r="V1646" s="181"/>
      <c r="W1646" s="181"/>
      <c r="X1646" s="181"/>
      <c r="Y1646" s="181"/>
      <c r="Z1646" s="181"/>
    </row>
    <row r="1647" hidden="1">
      <c r="A1647" s="149">
        <v>45684.0</v>
      </c>
      <c r="B1647" s="88" t="s">
        <v>1939</v>
      </c>
      <c r="C1647" s="88" t="s">
        <v>40</v>
      </c>
      <c r="D1647" s="88" t="s">
        <v>41</v>
      </c>
      <c r="E1647" s="88">
        <v>-104.82</v>
      </c>
      <c r="F1647" s="166" t="s">
        <v>367</v>
      </c>
      <c r="G1647" s="187" t="s">
        <v>1645</v>
      </c>
      <c r="H1647" s="151">
        <f t="shared" si="4"/>
        <v>315.17</v>
      </c>
      <c r="J1647" s="181"/>
      <c r="K1647" s="181"/>
      <c r="L1647" s="181"/>
      <c r="M1647" s="181"/>
      <c r="N1647" s="181"/>
      <c r="O1647" s="181"/>
      <c r="P1647" s="181"/>
      <c r="Q1647" s="181"/>
      <c r="R1647" s="181"/>
      <c r="S1647" s="181"/>
      <c r="T1647" s="181"/>
      <c r="U1647" s="181"/>
      <c r="V1647" s="181"/>
      <c r="W1647" s="181"/>
      <c r="X1647" s="181"/>
      <c r="Y1647" s="181"/>
      <c r="Z1647" s="181"/>
    </row>
    <row r="1648" hidden="1">
      <c r="A1648" s="149">
        <v>45684.0</v>
      </c>
      <c r="B1648" s="88" t="s">
        <v>15</v>
      </c>
      <c r="C1648" s="88" t="s">
        <v>51</v>
      </c>
      <c r="D1648" s="88" t="s">
        <v>443</v>
      </c>
      <c r="E1648" s="88">
        <v>-313.91</v>
      </c>
      <c r="F1648" s="166" t="s">
        <v>378</v>
      </c>
      <c r="G1648" s="187" t="s">
        <v>1645</v>
      </c>
      <c r="H1648" s="151">
        <f t="shared" si="4"/>
        <v>1.26</v>
      </c>
      <c r="J1648" s="181"/>
      <c r="K1648" s="181"/>
      <c r="L1648" s="181"/>
      <c r="M1648" s="181"/>
      <c r="N1648" s="181"/>
      <c r="O1648" s="181"/>
      <c r="P1648" s="181"/>
      <c r="Q1648" s="181"/>
      <c r="R1648" s="181"/>
      <c r="S1648" s="181"/>
      <c r="T1648" s="181"/>
      <c r="U1648" s="181"/>
      <c r="V1648" s="181"/>
      <c r="W1648" s="181"/>
      <c r="X1648" s="181"/>
      <c r="Y1648" s="181"/>
      <c r="Z1648" s="181"/>
    </row>
    <row r="1649" hidden="1">
      <c r="A1649" s="149">
        <v>45684.0</v>
      </c>
      <c r="B1649" s="150" t="s">
        <v>2424</v>
      </c>
      <c r="C1649" s="150" t="s">
        <v>73</v>
      </c>
      <c r="D1649" s="150" t="s">
        <v>778</v>
      </c>
      <c r="E1649" s="150">
        <v>40.0</v>
      </c>
      <c r="F1649" s="166" t="s">
        <v>378</v>
      </c>
      <c r="G1649" s="187" t="s">
        <v>1720</v>
      </c>
      <c r="H1649" s="151">
        <f t="shared" si="4"/>
        <v>41.26</v>
      </c>
      <c r="I1649" s="180"/>
      <c r="J1649" s="181"/>
      <c r="K1649" s="181"/>
      <c r="L1649" s="181"/>
      <c r="M1649" s="181"/>
      <c r="N1649" s="181"/>
      <c r="O1649" s="181"/>
      <c r="P1649" s="181"/>
      <c r="Q1649" s="181"/>
      <c r="R1649" s="181"/>
      <c r="S1649" s="181"/>
      <c r="T1649" s="181"/>
      <c r="U1649" s="181"/>
      <c r="V1649" s="181"/>
      <c r="W1649" s="181"/>
      <c r="X1649" s="181"/>
      <c r="Y1649" s="181"/>
      <c r="Z1649" s="181"/>
    </row>
    <row r="1650" hidden="1">
      <c r="A1650" s="149">
        <v>45686.0</v>
      </c>
      <c r="B1650" s="88" t="s">
        <v>2423</v>
      </c>
      <c r="C1650" s="88" t="s">
        <v>1575</v>
      </c>
      <c r="D1650" s="88" t="s">
        <v>1644</v>
      </c>
      <c r="E1650" s="88">
        <v>50.0</v>
      </c>
      <c r="F1650" s="166" t="s">
        <v>367</v>
      </c>
      <c r="G1650" s="88" t="s">
        <v>2308</v>
      </c>
      <c r="H1650" s="151">
        <f t="shared" si="4"/>
        <v>91.26</v>
      </c>
      <c r="J1650" s="181"/>
      <c r="K1650" s="181"/>
      <c r="L1650" s="181"/>
      <c r="M1650" s="181"/>
      <c r="N1650" s="181"/>
      <c r="O1650" s="181"/>
      <c r="P1650" s="181"/>
      <c r="Q1650" s="181"/>
      <c r="R1650" s="181"/>
      <c r="S1650" s="181"/>
      <c r="T1650" s="181"/>
      <c r="U1650" s="181"/>
      <c r="V1650" s="181"/>
      <c r="W1650" s="181"/>
      <c r="X1650" s="181"/>
      <c r="Y1650" s="181"/>
      <c r="Z1650" s="181"/>
    </row>
    <row r="1651" hidden="1">
      <c r="A1651" s="56">
        <v>45716.0</v>
      </c>
      <c r="B1651" s="88" t="s">
        <v>1637</v>
      </c>
      <c r="C1651" s="150" t="s">
        <v>1625</v>
      </c>
      <c r="D1651" s="88" t="s">
        <v>1720</v>
      </c>
      <c r="E1651" s="162">
        <f> 0.27 + 0.28 + 0.28 + 0.27 + 0.27 + 0.14 + 0.02 + 0.01</f>
        <v>1.54</v>
      </c>
      <c r="F1651" s="166" t="s">
        <v>378</v>
      </c>
      <c r="G1651" s="150" t="s">
        <v>1720</v>
      </c>
      <c r="H1651" s="151">
        <f t="shared" si="4"/>
        <v>92.8</v>
      </c>
      <c r="I1651" s="180"/>
      <c r="J1651" s="181"/>
      <c r="K1651" s="181"/>
      <c r="L1651" s="181"/>
      <c r="M1651" s="181"/>
      <c r="N1651" s="181"/>
      <c r="O1651" s="181"/>
      <c r="P1651" s="181"/>
      <c r="Q1651" s="181"/>
      <c r="R1651" s="181"/>
      <c r="S1651" s="181"/>
      <c r="T1651" s="181"/>
      <c r="U1651" s="181"/>
      <c r="V1651" s="181"/>
      <c r="W1651" s="181"/>
      <c r="X1651" s="181"/>
      <c r="Y1651" s="181"/>
      <c r="Z1651" s="181"/>
    </row>
    <row r="1652" hidden="1">
      <c r="A1652" s="56">
        <v>45716.0</v>
      </c>
      <c r="B1652" s="88" t="s">
        <v>1637</v>
      </c>
      <c r="C1652" s="150" t="s">
        <v>1625</v>
      </c>
      <c r="D1652" s="88" t="s">
        <v>2308</v>
      </c>
      <c r="E1652" s="88">
        <f> 1.21 + 1.61 + 3.78 + 0.2 + 0.17 + 0.07 + 0.04</f>
        <v>7.08</v>
      </c>
      <c r="F1652" s="166" t="s">
        <v>378</v>
      </c>
      <c r="G1652" s="88" t="s">
        <v>2308</v>
      </c>
      <c r="H1652" s="151">
        <f t="shared" si="4"/>
        <v>99.88</v>
      </c>
      <c r="I1652" s="180"/>
      <c r="J1652" s="181"/>
      <c r="K1652" s="181"/>
      <c r="L1652" s="181"/>
      <c r="M1652" s="181"/>
      <c r="N1652" s="181"/>
      <c r="O1652" s="181"/>
      <c r="P1652" s="181"/>
      <c r="Q1652" s="181"/>
      <c r="R1652" s="181"/>
      <c r="S1652" s="181"/>
      <c r="T1652" s="181"/>
      <c r="U1652" s="181"/>
      <c r="V1652" s="181"/>
      <c r="W1652" s="181"/>
      <c r="X1652" s="181"/>
      <c r="Y1652" s="181"/>
      <c r="Z1652" s="181"/>
    </row>
    <row r="1653" hidden="1">
      <c r="A1653" s="149">
        <v>45687.0</v>
      </c>
      <c r="B1653" s="189" t="s">
        <v>1666</v>
      </c>
      <c r="C1653" s="150" t="s">
        <v>1575</v>
      </c>
      <c r="D1653" s="189" t="s">
        <v>2027</v>
      </c>
      <c r="E1653" s="150">
        <v>3274.36</v>
      </c>
      <c r="F1653" s="166" t="s">
        <v>378</v>
      </c>
      <c r="G1653" s="190" t="s">
        <v>1645</v>
      </c>
      <c r="H1653" s="151">
        <f t="shared" si="4"/>
        <v>3374.24</v>
      </c>
      <c r="I1653" s="180"/>
      <c r="J1653" s="181"/>
      <c r="K1653" s="181"/>
      <c r="L1653" s="181"/>
      <c r="M1653" s="181"/>
      <c r="N1653" s="181"/>
      <c r="O1653" s="181"/>
      <c r="P1653" s="181"/>
      <c r="Q1653" s="181"/>
      <c r="R1653" s="181"/>
      <c r="S1653" s="181"/>
      <c r="T1653" s="181"/>
      <c r="U1653" s="181"/>
      <c r="V1653" s="181"/>
      <c r="W1653" s="181"/>
      <c r="X1653" s="181"/>
      <c r="Y1653" s="181"/>
      <c r="Z1653" s="181"/>
    </row>
    <row r="1654" hidden="1">
      <c r="A1654" s="149">
        <v>45687.0</v>
      </c>
      <c r="B1654" s="150" t="s">
        <v>2425</v>
      </c>
      <c r="C1654" s="150" t="s">
        <v>1814</v>
      </c>
      <c r="D1654" s="150" t="s">
        <v>682</v>
      </c>
      <c r="E1654" s="150">
        <v>-345.0</v>
      </c>
      <c r="F1654" s="166" t="s">
        <v>378</v>
      </c>
      <c r="G1654" s="150" t="s">
        <v>819</v>
      </c>
      <c r="H1654" s="151">
        <f t="shared" si="4"/>
        <v>3029.24</v>
      </c>
      <c r="I1654" s="180"/>
      <c r="J1654" s="181"/>
      <c r="K1654" s="181"/>
      <c r="L1654" s="181"/>
      <c r="M1654" s="181"/>
      <c r="N1654" s="181"/>
      <c r="O1654" s="181"/>
      <c r="P1654" s="181"/>
      <c r="Q1654" s="181"/>
      <c r="R1654" s="181"/>
      <c r="S1654" s="181"/>
      <c r="T1654" s="181"/>
      <c r="U1654" s="181"/>
      <c r="V1654" s="181"/>
      <c r="W1654" s="181"/>
      <c r="X1654" s="181"/>
      <c r="Y1654" s="181"/>
      <c r="Z1654" s="181"/>
    </row>
    <row r="1655" hidden="1">
      <c r="A1655" s="149">
        <v>45687.0</v>
      </c>
      <c r="B1655" s="150" t="s">
        <v>2426</v>
      </c>
      <c r="C1655" s="150" t="s">
        <v>1814</v>
      </c>
      <c r="D1655" s="150" t="s">
        <v>682</v>
      </c>
      <c r="E1655" s="150">
        <v>-407.0</v>
      </c>
      <c r="F1655" s="166" t="s">
        <v>378</v>
      </c>
      <c r="G1655" s="150" t="s">
        <v>2371</v>
      </c>
      <c r="H1655" s="151">
        <f t="shared" si="4"/>
        <v>2622.24</v>
      </c>
      <c r="I1655" s="180"/>
      <c r="J1655" s="181"/>
      <c r="K1655" s="181"/>
      <c r="L1655" s="181"/>
      <c r="M1655" s="181"/>
      <c r="N1655" s="181"/>
      <c r="O1655" s="181"/>
      <c r="P1655" s="181"/>
      <c r="Q1655" s="181"/>
      <c r="R1655" s="181"/>
      <c r="S1655" s="181"/>
      <c r="T1655" s="181"/>
      <c r="U1655" s="181"/>
      <c r="V1655" s="181"/>
      <c r="W1655" s="181"/>
      <c r="X1655" s="181"/>
      <c r="Y1655" s="181"/>
      <c r="Z1655" s="181"/>
    </row>
    <row r="1656" hidden="1">
      <c r="A1656" s="149">
        <v>45687.0</v>
      </c>
      <c r="B1656" s="88" t="s">
        <v>2427</v>
      </c>
      <c r="C1656" s="88" t="s">
        <v>73</v>
      </c>
      <c r="D1656" s="88" t="s">
        <v>243</v>
      </c>
      <c r="E1656" s="88">
        <v>-77.72</v>
      </c>
      <c r="F1656" s="166" t="s">
        <v>378</v>
      </c>
      <c r="G1656" s="88" t="s">
        <v>2308</v>
      </c>
      <c r="H1656" s="151">
        <f t="shared" si="4"/>
        <v>2544.52</v>
      </c>
      <c r="I1656" s="180"/>
      <c r="J1656" s="181"/>
      <c r="K1656" s="181"/>
      <c r="L1656" s="181"/>
      <c r="M1656" s="181"/>
      <c r="N1656" s="181"/>
      <c r="O1656" s="181"/>
      <c r="P1656" s="181"/>
      <c r="Q1656" s="181"/>
      <c r="R1656" s="181"/>
      <c r="S1656" s="181"/>
      <c r="T1656" s="181"/>
      <c r="U1656" s="181"/>
      <c r="V1656" s="181"/>
      <c r="W1656" s="181"/>
      <c r="X1656" s="181"/>
      <c r="Y1656" s="181"/>
      <c r="Z1656" s="181"/>
    </row>
    <row r="1657" hidden="1">
      <c r="A1657" s="149">
        <v>45687.0</v>
      </c>
      <c r="B1657" s="88" t="s">
        <v>2428</v>
      </c>
      <c r="C1657" s="88" t="s">
        <v>73</v>
      </c>
      <c r="D1657" s="88" t="s">
        <v>243</v>
      </c>
      <c r="E1657" s="164">
        <v>359.89</v>
      </c>
      <c r="F1657" s="166" t="s">
        <v>378</v>
      </c>
      <c r="G1657" s="88" t="s">
        <v>2308</v>
      </c>
      <c r="H1657" s="151">
        <f t="shared" si="4"/>
        <v>2904.41</v>
      </c>
      <c r="I1657" s="180"/>
      <c r="J1657" s="181"/>
      <c r="K1657" s="181"/>
      <c r="L1657" s="181"/>
      <c r="M1657" s="181"/>
      <c r="N1657" s="181"/>
      <c r="O1657" s="181"/>
      <c r="P1657" s="181"/>
      <c r="Q1657" s="181"/>
      <c r="R1657" s="181"/>
      <c r="S1657" s="181"/>
      <c r="T1657" s="181"/>
      <c r="U1657" s="181"/>
      <c r="V1657" s="181"/>
      <c r="W1657" s="181"/>
      <c r="X1657" s="181"/>
      <c r="Y1657" s="181"/>
      <c r="Z1657" s="181"/>
    </row>
    <row r="1658" hidden="1">
      <c r="A1658" s="149">
        <v>45687.0</v>
      </c>
      <c r="B1658" s="150" t="s">
        <v>2429</v>
      </c>
      <c r="C1658" s="150" t="s">
        <v>73</v>
      </c>
      <c r="D1658" s="150" t="s">
        <v>243</v>
      </c>
      <c r="E1658" s="150">
        <v>44.0</v>
      </c>
      <c r="F1658" s="166" t="s">
        <v>378</v>
      </c>
      <c r="G1658" s="88" t="s">
        <v>2308</v>
      </c>
      <c r="H1658" s="151">
        <f t="shared" si="4"/>
        <v>2948.41</v>
      </c>
      <c r="I1658" s="180"/>
      <c r="J1658" s="181"/>
      <c r="K1658" s="181"/>
      <c r="L1658" s="181"/>
      <c r="M1658" s="181"/>
      <c r="N1658" s="181"/>
      <c r="O1658" s="181"/>
      <c r="P1658" s="181"/>
      <c r="Q1658" s="181"/>
      <c r="R1658" s="181"/>
      <c r="S1658" s="181"/>
      <c r="T1658" s="181"/>
      <c r="U1658" s="181"/>
      <c r="V1658" s="181"/>
      <c r="W1658" s="181"/>
      <c r="X1658" s="181"/>
      <c r="Y1658" s="181"/>
      <c r="Z1658" s="181"/>
    </row>
    <row r="1659" hidden="1">
      <c r="A1659" s="149">
        <v>45687.0</v>
      </c>
      <c r="B1659" s="150" t="s">
        <v>2430</v>
      </c>
      <c r="C1659" s="150" t="s">
        <v>73</v>
      </c>
      <c r="D1659" s="150" t="s">
        <v>243</v>
      </c>
      <c r="E1659" s="150">
        <v>-5.0</v>
      </c>
      <c r="F1659" s="166" t="s">
        <v>378</v>
      </c>
      <c r="G1659" s="88" t="s">
        <v>2308</v>
      </c>
      <c r="H1659" s="151">
        <f t="shared" si="4"/>
        <v>2943.41</v>
      </c>
      <c r="I1659" s="180"/>
      <c r="J1659" s="181"/>
      <c r="K1659" s="181"/>
      <c r="L1659" s="181"/>
      <c r="M1659" s="181"/>
      <c r="N1659" s="181"/>
      <c r="O1659" s="181"/>
      <c r="P1659" s="181"/>
      <c r="Q1659" s="181"/>
      <c r="R1659" s="181"/>
      <c r="S1659" s="181"/>
      <c r="T1659" s="181"/>
      <c r="U1659" s="181"/>
      <c r="V1659" s="181"/>
      <c r="W1659" s="181"/>
      <c r="X1659" s="181"/>
      <c r="Y1659" s="181"/>
      <c r="Z1659" s="181"/>
    </row>
    <row r="1660" hidden="1">
      <c r="A1660" s="149">
        <v>45687.0</v>
      </c>
      <c r="B1660" s="150" t="s">
        <v>776</v>
      </c>
      <c r="C1660" s="150" t="s">
        <v>73</v>
      </c>
      <c r="D1660" s="150" t="s">
        <v>243</v>
      </c>
      <c r="E1660" s="150">
        <v>18.0</v>
      </c>
      <c r="F1660" s="166" t="s">
        <v>378</v>
      </c>
      <c r="G1660" s="88" t="s">
        <v>2308</v>
      </c>
      <c r="H1660" s="151">
        <f t="shared" si="4"/>
        <v>2961.41</v>
      </c>
      <c r="I1660" s="180"/>
      <c r="J1660" s="181"/>
      <c r="K1660" s="181"/>
      <c r="L1660" s="181"/>
      <c r="M1660" s="181"/>
      <c r="N1660" s="181"/>
      <c r="O1660" s="181"/>
      <c r="P1660" s="181"/>
      <c r="Q1660" s="181"/>
      <c r="R1660" s="181"/>
      <c r="S1660" s="181"/>
      <c r="T1660" s="181"/>
      <c r="U1660" s="181"/>
      <c r="V1660" s="181"/>
      <c r="W1660" s="181"/>
      <c r="X1660" s="181"/>
      <c r="Y1660" s="181"/>
      <c r="Z1660" s="181"/>
    </row>
    <row r="1661" hidden="1">
      <c r="A1661" s="149">
        <v>45687.0</v>
      </c>
      <c r="B1661" s="150" t="s">
        <v>741</v>
      </c>
      <c r="C1661" s="150" t="s">
        <v>73</v>
      </c>
      <c r="D1661" s="150" t="s">
        <v>243</v>
      </c>
      <c r="E1661" s="72">
        <v>17.9</v>
      </c>
      <c r="F1661" s="166" t="s">
        <v>378</v>
      </c>
      <c r="G1661" s="88" t="s">
        <v>2308</v>
      </c>
      <c r="H1661" s="151">
        <f t="shared" si="4"/>
        <v>2979.31</v>
      </c>
      <c r="I1661" s="180"/>
      <c r="J1661" s="181"/>
      <c r="K1661" s="181"/>
      <c r="L1661" s="181"/>
      <c r="M1661" s="181"/>
      <c r="N1661" s="181"/>
      <c r="O1661" s="181"/>
      <c r="P1661" s="181"/>
      <c r="Q1661" s="181"/>
      <c r="R1661" s="181"/>
      <c r="S1661" s="181"/>
      <c r="T1661" s="181"/>
      <c r="U1661" s="181"/>
      <c r="V1661" s="181"/>
      <c r="W1661" s="181"/>
      <c r="X1661" s="181"/>
      <c r="Y1661" s="181"/>
      <c r="Z1661" s="181"/>
    </row>
    <row r="1662" hidden="1">
      <c r="A1662" s="149">
        <v>45687.0</v>
      </c>
      <c r="B1662" s="150" t="s">
        <v>744</v>
      </c>
      <c r="C1662" s="150" t="s">
        <v>73</v>
      </c>
      <c r="D1662" s="150" t="s">
        <v>243</v>
      </c>
      <c r="E1662" s="72">
        <v>87.71</v>
      </c>
      <c r="F1662" s="166" t="s">
        <v>378</v>
      </c>
      <c r="G1662" s="88" t="s">
        <v>2308</v>
      </c>
      <c r="H1662" s="151">
        <f t="shared" si="4"/>
        <v>3067.02</v>
      </c>
      <c r="I1662" s="180"/>
      <c r="J1662" s="181"/>
      <c r="K1662" s="181"/>
      <c r="L1662" s="181"/>
      <c r="M1662" s="181"/>
      <c r="N1662" s="181"/>
      <c r="O1662" s="181"/>
      <c r="P1662" s="181"/>
      <c r="Q1662" s="181"/>
      <c r="R1662" s="181"/>
      <c r="S1662" s="181"/>
      <c r="T1662" s="181"/>
      <c r="U1662" s="181"/>
      <c r="V1662" s="181"/>
      <c r="W1662" s="181"/>
      <c r="X1662" s="181"/>
      <c r="Y1662" s="181"/>
      <c r="Z1662" s="181"/>
    </row>
    <row r="1663" hidden="1">
      <c r="A1663" s="149">
        <v>45687.0</v>
      </c>
      <c r="B1663" s="150" t="s">
        <v>1381</v>
      </c>
      <c r="C1663" s="150" t="s">
        <v>73</v>
      </c>
      <c r="D1663" s="150" t="s">
        <v>243</v>
      </c>
      <c r="E1663" s="72">
        <v>-18.0</v>
      </c>
      <c r="F1663" s="166" t="s">
        <v>378</v>
      </c>
      <c r="G1663" s="88" t="s">
        <v>2308</v>
      </c>
      <c r="H1663" s="151">
        <f t="shared" si="4"/>
        <v>3049.02</v>
      </c>
      <c r="I1663" s="180"/>
      <c r="J1663" s="181"/>
      <c r="K1663" s="181"/>
      <c r="L1663" s="181"/>
      <c r="M1663" s="181"/>
      <c r="N1663" s="181"/>
      <c r="O1663" s="181"/>
      <c r="P1663" s="181"/>
      <c r="Q1663" s="181"/>
      <c r="R1663" s="181"/>
      <c r="S1663" s="181"/>
      <c r="T1663" s="181"/>
      <c r="U1663" s="181"/>
      <c r="V1663" s="181"/>
      <c r="W1663" s="181"/>
      <c r="X1663" s="181"/>
      <c r="Y1663" s="181"/>
      <c r="Z1663" s="181"/>
    </row>
    <row r="1664" hidden="1">
      <c r="A1664" s="149">
        <v>45687.0</v>
      </c>
      <c r="B1664" s="150" t="s">
        <v>140</v>
      </c>
      <c r="C1664" s="150" t="s">
        <v>73</v>
      </c>
      <c r="D1664" s="150" t="s">
        <v>243</v>
      </c>
      <c r="E1664" s="72">
        <v>-18.8</v>
      </c>
      <c r="F1664" s="166" t="s">
        <v>378</v>
      </c>
      <c r="G1664" s="88" t="s">
        <v>2308</v>
      </c>
      <c r="H1664" s="151">
        <f t="shared" si="4"/>
        <v>3030.22</v>
      </c>
      <c r="I1664" s="180"/>
      <c r="J1664" s="181"/>
      <c r="K1664" s="181"/>
      <c r="L1664" s="181"/>
      <c r="M1664" s="181"/>
      <c r="N1664" s="181"/>
      <c r="O1664" s="181"/>
      <c r="P1664" s="181"/>
      <c r="Q1664" s="181"/>
      <c r="R1664" s="181"/>
      <c r="S1664" s="181"/>
      <c r="T1664" s="181"/>
      <c r="U1664" s="181"/>
      <c r="V1664" s="181"/>
      <c r="W1664" s="181"/>
      <c r="X1664" s="181"/>
      <c r="Y1664" s="181"/>
      <c r="Z1664" s="181"/>
    </row>
    <row r="1665" hidden="1">
      <c r="A1665" s="149">
        <v>45687.0</v>
      </c>
      <c r="B1665" s="150" t="s">
        <v>2431</v>
      </c>
      <c r="C1665" s="150" t="s">
        <v>73</v>
      </c>
      <c r="D1665" s="150" t="s">
        <v>243</v>
      </c>
      <c r="E1665" s="72">
        <v>-11.21</v>
      </c>
      <c r="F1665" s="166" t="s">
        <v>378</v>
      </c>
      <c r="G1665" s="88" t="s">
        <v>2308</v>
      </c>
      <c r="H1665" s="151">
        <f t="shared" si="4"/>
        <v>3019.01</v>
      </c>
      <c r="I1665" s="180"/>
      <c r="J1665" s="181"/>
      <c r="K1665" s="181"/>
      <c r="L1665" s="181"/>
      <c r="M1665" s="181"/>
      <c r="N1665" s="181"/>
      <c r="O1665" s="181"/>
      <c r="P1665" s="181"/>
      <c r="Q1665" s="181"/>
      <c r="R1665" s="181"/>
      <c r="S1665" s="181"/>
      <c r="T1665" s="181"/>
      <c r="U1665" s="181"/>
      <c r="V1665" s="181"/>
      <c r="W1665" s="181"/>
      <c r="X1665" s="181"/>
      <c r="Y1665" s="181"/>
      <c r="Z1665" s="181"/>
    </row>
    <row r="1666" hidden="1">
      <c r="A1666" s="149">
        <v>45687.0</v>
      </c>
      <c r="B1666" s="150" t="s">
        <v>2432</v>
      </c>
      <c r="C1666" s="150" t="s">
        <v>73</v>
      </c>
      <c r="D1666" s="150" t="s">
        <v>243</v>
      </c>
      <c r="E1666" s="72">
        <v>-26.58</v>
      </c>
      <c r="F1666" s="166" t="s">
        <v>378</v>
      </c>
      <c r="G1666" s="88" t="s">
        <v>2308</v>
      </c>
      <c r="H1666" s="151">
        <f t="shared" si="4"/>
        <v>2992.43</v>
      </c>
      <c r="I1666" s="180"/>
      <c r="J1666" s="181"/>
      <c r="K1666" s="181"/>
      <c r="L1666" s="181"/>
      <c r="M1666" s="181"/>
      <c r="N1666" s="181"/>
      <c r="O1666" s="181"/>
      <c r="P1666" s="181"/>
      <c r="Q1666" s="181"/>
      <c r="R1666" s="181"/>
      <c r="S1666" s="181"/>
      <c r="T1666" s="181"/>
      <c r="U1666" s="181"/>
      <c r="V1666" s="181"/>
      <c r="W1666" s="181"/>
      <c r="X1666" s="181"/>
      <c r="Y1666" s="181"/>
      <c r="Z1666" s="181"/>
    </row>
    <row r="1667" hidden="1">
      <c r="A1667" s="149">
        <v>45687.0</v>
      </c>
      <c r="B1667" s="150" t="s">
        <v>776</v>
      </c>
      <c r="C1667" s="150" t="s">
        <v>73</v>
      </c>
      <c r="D1667" s="150" t="s">
        <v>243</v>
      </c>
      <c r="E1667" s="72">
        <v>25.0</v>
      </c>
      <c r="F1667" s="166" t="s">
        <v>378</v>
      </c>
      <c r="G1667" s="88" t="s">
        <v>2308</v>
      </c>
      <c r="H1667" s="151">
        <f t="shared" si="4"/>
        <v>3017.43</v>
      </c>
      <c r="I1667" s="180"/>
      <c r="J1667" s="181"/>
      <c r="K1667" s="181"/>
      <c r="L1667" s="181"/>
      <c r="M1667" s="181"/>
      <c r="N1667" s="181"/>
      <c r="O1667" s="181"/>
      <c r="P1667" s="181"/>
      <c r="Q1667" s="181"/>
      <c r="R1667" s="181"/>
      <c r="S1667" s="181"/>
      <c r="T1667" s="181"/>
      <c r="U1667" s="181"/>
      <c r="V1667" s="181"/>
      <c r="W1667" s="181"/>
      <c r="X1667" s="181"/>
      <c r="Y1667" s="181"/>
      <c r="Z1667" s="181"/>
    </row>
    <row r="1668" hidden="1">
      <c r="A1668" s="149">
        <v>45687.0</v>
      </c>
      <c r="B1668" s="150" t="s">
        <v>689</v>
      </c>
      <c r="C1668" s="150" t="s">
        <v>73</v>
      </c>
      <c r="D1668" s="150" t="s">
        <v>243</v>
      </c>
      <c r="E1668" s="72">
        <v>31.29</v>
      </c>
      <c r="F1668" s="166" t="s">
        <v>378</v>
      </c>
      <c r="G1668" s="88" t="s">
        <v>2308</v>
      </c>
      <c r="H1668" s="151">
        <f t="shared" si="4"/>
        <v>3048.72</v>
      </c>
      <c r="I1668" s="180"/>
      <c r="J1668" s="181"/>
      <c r="K1668" s="181"/>
      <c r="L1668" s="181"/>
      <c r="M1668" s="181"/>
      <c r="N1668" s="181"/>
      <c r="O1668" s="181"/>
      <c r="P1668" s="181"/>
      <c r="Q1668" s="181"/>
      <c r="R1668" s="181"/>
      <c r="S1668" s="181"/>
      <c r="T1668" s="181"/>
      <c r="U1668" s="181"/>
      <c r="V1668" s="181"/>
      <c r="W1668" s="181"/>
      <c r="X1668" s="181"/>
      <c r="Y1668" s="181"/>
      <c r="Z1668" s="181"/>
    </row>
    <row r="1669" hidden="1">
      <c r="A1669" s="71">
        <v>45690.0</v>
      </c>
      <c r="B1669" s="88" t="s">
        <v>15</v>
      </c>
      <c r="C1669" s="88" t="s">
        <v>16</v>
      </c>
      <c r="D1669" s="88" t="s">
        <v>443</v>
      </c>
      <c r="E1669" s="187">
        <f> SUMIFS(CLICK!$F$2:$F2046, CLICK!$D$2:$D2046, "PAYMENT", CLICK!$E$2:$E2046, "CARD", CLICK!$G$2:$G2046, $F1669) * -1</f>
        <v>-1534.54</v>
      </c>
      <c r="F1669" s="166" t="s">
        <v>378</v>
      </c>
      <c r="G1669" s="187" t="s">
        <v>1645</v>
      </c>
      <c r="H1669" s="151">
        <f t="shared" si="4"/>
        <v>1514.18</v>
      </c>
      <c r="J1669" s="181"/>
      <c r="K1669" s="181"/>
      <c r="L1669" s="181"/>
      <c r="M1669" s="181"/>
      <c r="N1669" s="181"/>
      <c r="O1669" s="181"/>
      <c r="P1669" s="181"/>
      <c r="Q1669" s="181"/>
      <c r="R1669" s="181"/>
      <c r="S1669" s="181"/>
      <c r="T1669" s="181"/>
      <c r="U1669" s="181"/>
      <c r="V1669" s="181"/>
      <c r="W1669" s="181"/>
      <c r="X1669" s="181"/>
      <c r="Y1669" s="181"/>
      <c r="Z1669" s="181"/>
    </row>
    <row r="1670" hidden="1">
      <c r="A1670" s="71">
        <v>45690.0</v>
      </c>
      <c r="B1670" s="150" t="s">
        <v>2433</v>
      </c>
      <c r="C1670" s="150" t="s">
        <v>1638</v>
      </c>
      <c r="D1670" s="150" t="s">
        <v>1720</v>
      </c>
      <c r="E1670" s="150">
        <v>2.0</v>
      </c>
      <c r="F1670" s="166" t="s">
        <v>378</v>
      </c>
      <c r="G1670" s="150" t="s">
        <v>1720</v>
      </c>
      <c r="H1670" s="151">
        <f t="shared" si="4"/>
        <v>1516.18</v>
      </c>
      <c r="J1670" s="181"/>
      <c r="K1670" s="181"/>
      <c r="L1670" s="181"/>
      <c r="M1670" s="181"/>
      <c r="N1670" s="181"/>
      <c r="O1670" s="181"/>
      <c r="P1670" s="181"/>
      <c r="Q1670" s="181"/>
      <c r="R1670" s="181"/>
      <c r="S1670" s="181"/>
      <c r="T1670" s="181"/>
      <c r="U1670" s="181"/>
      <c r="V1670" s="181"/>
      <c r="W1670" s="181"/>
      <c r="X1670" s="181"/>
      <c r="Y1670" s="181"/>
      <c r="Z1670" s="181"/>
    </row>
    <row r="1671" hidden="1">
      <c r="A1671" s="71">
        <v>45695.0</v>
      </c>
      <c r="B1671" s="150" t="s">
        <v>2433</v>
      </c>
      <c r="C1671" s="150" t="s">
        <v>1638</v>
      </c>
      <c r="D1671" s="150" t="s">
        <v>1720</v>
      </c>
      <c r="E1671" s="150">
        <v>3.0</v>
      </c>
      <c r="F1671" s="166" t="s">
        <v>378</v>
      </c>
      <c r="G1671" s="150" t="s">
        <v>1720</v>
      </c>
      <c r="H1671" s="151">
        <f t="shared" si="4"/>
        <v>1519.18</v>
      </c>
      <c r="J1671" s="181"/>
      <c r="K1671" s="181"/>
      <c r="L1671" s="181"/>
      <c r="M1671" s="181"/>
      <c r="N1671" s="181"/>
      <c r="O1671" s="181"/>
      <c r="P1671" s="181"/>
      <c r="Q1671" s="181"/>
      <c r="R1671" s="181"/>
      <c r="S1671" s="181"/>
      <c r="T1671" s="181"/>
      <c r="U1671" s="181"/>
      <c r="V1671" s="181"/>
      <c r="W1671" s="181"/>
      <c r="X1671" s="181"/>
      <c r="Y1671" s="181"/>
      <c r="Z1671" s="181"/>
    </row>
    <row r="1672" hidden="1">
      <c r="A1672" s="71">
        <v>45695.0</v>
      </c>
      <c r="B1672" s="88" t="s">
        <v>2434</v>
      </c>
      <c r="C1672" s="88" t="s">
        <v>40</v>
      </c>
      <c r="D1672" s="88" t="s">
        <v>41</v>
      </c>
      <c r="E1672" s="150">
        <v>-249.91</v>
      </c>
      <c r="F1672" s="166" t="s">
        <v>378</v>
      </c>
      <c r="G1672" s="187" t="s">
        <v>1720</v>
      </c>
      <c r="H1672" s="151">
        <f t="shared" si="4"/>
        <v>1269.27</v>
      </c>
      <c r="J1672" s="181"/>
      <c r="K1672" s="181"/>
      <c r="L1672" s="181"/>
      <c r="M1672" s="181"/>
      <c r="N1672" s="181"/>
      <c r="O1672" s="181"/>
      <c r="P1672" s="181"/>
      <c r="Q1672" s="181"/>
      <c r="R1672" s="181"/>
      <c r="S1672" s="181"/>
      <c r="T1672" s="181"/>
      <c r="U1672" s="181"/>
      <c r="V1672" s="181"/>
      <c r="W1672" s="181"/>
      <c r="X1672" s="181"/>
      <c r="Y1672" s="181"/>
      <c r="Z1672" s="181"/>
    </row>
    <row r="1673" hidden="1">
      <c r="A1673" s="71">
        <v>45695.0</v>
      </c>
      <c r="B1673" s="88" t="s">
        <v>2435</v>
      </c>
      <c r="C1673" s="88" t="s">
        <v>78</v>
      </c>
      <c r="D1673" s="88" t="s">
        <v>28</v>
      </c>
      <c r="E1673" s="191">
        <v>-29.9</v>
      </c>
      <c r="F1673" s="166" t="s">
        <v>378</v>
      </c>
      <c r="G1673" s="187" t="s">
        <v>1720</v>
      </c>
      <c r="H1673" s="151">
        <f t="shared" si="4"/>
        <v>1239.37</v>
      </c>
      <c r="J1673" s="192"/>
      <c r="K1673" s="181"/>
      <c r="L1673" s="181"/>
      <c r="M1673" s="181"/>
      <c r="N1673" s="181"/>
      <c r="O1673" s="181"/>
      <c r="P1673" s="181"/>
      <c r="Q1673" s="181"/>
      <c r="R1673" s="181"/>
      <c r="S1673" s="181"/>
      <c r="T1673" s="181"/>
      <c r="U1673" s="181"/>
      <c r="V1673" s="181"/>
      <c r="W1673" s="181"/>
      <c r="X1673" s="181"/>
      <c r="Y1673" s="181"/>
      <c r="Z1673" s="181"/>
    </row>
    <row r="1674" hidden="1">
      <c r="A1674" s="71">
        <v>45696.0</v>
      </c>
      <c r="B1674" s="88" t="s">
        <v>15</v>
      </c>
      <c r="C1674" s="88" t="s">
        <v>16</v>
      </c>
      <c r="D1674" s="88" t="s">
        <v>7</v>
      </c>
      <c r="E1674" s="187">
        <f> SUMIFS(WILL!$F$2:$F2046, WILL!$D$2:$D2046, "PAYMENT", WILL!$E$2:$E2046, "CARD", WILL!$G$2:$G2046, $F1674) * -1</f>
        <v>-269.82</v>
      </c>
      <c r="F1674" s="166" t="s">
        <v>378</v>
      </c>
      <c r="G1674" s="187" t="s">
        <v>7</v>
      </c>
      <c r="H1674" s="151">
        <f t="shared" si="4"/>
        <v>969.55</v>
      </c>
      <c r="I1674" s="180"/>
      <c r="J1674" s="181"/>
      <c r="K1674" s="181"/>
      <c r="L1674" s="181"/>
      <c r="M1674" s="181"/>
      <c r="N1674" s="181"/>
      <c r="O1674" s="181"/>
      <c r="P1674" s="181"/>
      <c r="Q1674" s="181"/>
      <c r="R1674" s="181"/>
      <c r="S1674" s="181"/>
      <c r="T1674" s="181"/>
      <c r="U1674" s="181"/>
      <c r="V1674" s="181"/>
      <c r="W1674" s="181"/>
      <c r="X1674" s="181"/>
      <c r="Y1674" s="181"/>
      <c r="Z1674" s="181"/>
    </row>
    <row r="1675" hidden="1">
      <c r="A1675" s="71">
        <v>45696.0</v>
      </c>
      <c r="B1675" s="88" t="s">
        <v>15</v>
      </c>
      <c r="C1675" s="88" t="s">
        <v>16</v>
      </c>
      <c r="D1675" s="88" t="s">
        <v>1667</v>
      </c>
      <c r="E1675" s="187">
        <f> SUMIFS(AZUL!$F$2:$F2046, AZUL!$D$2:$D2046, "PAYMENT", AZUL!$E$2:$E2046, "CARD", AZUL!$G$2:$G2046, $F1675) * -1</f>
        <v>-517.98</v>
      </c>
      <c r="F1675" s="166" t="s">
        <v>378</v>
      </c>
      <c r="G1675" s="187" t="s">
        <v>1645</v>
      </c>
      <c r="H1675" s="151">
        <f t="shared" si="4"/>
        <v>451.57</v>
      </c>
      <c r="I1675" s="180"/>
      <c r="J1675" s="181"/>
      <c r="K1675" s="181"/>
      <c r="L1675" s="181"/>
      <c r="M1675" s="181"/>
      <c r="N1675" s="181"/>
      <c r="O1675" s="181"/>
      <c r="P1675" s="181"/>
      <c r="Q1675" s="181"/>
      <c r="R1675" s="181"/>
      <c r="S1675" s="181"/>
      <c r="T1675" s="181"/>
      <c r="U1675" s="181"/>
      <c r="V1675" s="181"/>
      <c r="W1675" s="181"/>
      <c r="X1675" s="181"/>
      <c r="Y1675" s="181"/>
      <c r="Z1675" s="181"/>
    </row>
    <row r="1676" hidden="1">
      <c r="A1676" s="71">
        <v>45696.0</v>
      </c>
      <c r="B1676" s="150" t="s">
        <v>2433</v>
      </c>
      <c r="C1676" s="150" t="s">
        <v>1638</v>
      </c>
      <c r="D1676" s="150" t="s">
        <v>1720</v>
      </c>
      <c r="E1676" s="150">
        <v>7.0</v>
      </c>
      <c r="F1676" s="166" t="s">
        <v>378</v>
      </c>
      <c r="G1676" s="150" t="s">
        <v>1720</v>
      </c>
      <c r="H1676" s="151">
        <f t="shared" si="4"/>
        <v>458.57</v>
      </c>
      <c r="I1676" s="180"/>
      <c r="J1676" s="181"/>
      <c r="K1676" s="181"/>
      <c r="L1676" s="181"/>
      <c r="M1676" s="181"/>
      <c r="N1676" s="181"/>
      <c r="O1676" s="181"/>
      <c r="P1676" s="181"/>
      <c r="Q1676" s="181"/>
      <c r="R1676" s="181"/>
      <c r="S1676" s="181"/>
      <c r="T1676" s="181"/>
      <c r="U1676" s="181"/>
      <c r="V1676" s="181"/>
      <c r="W1676" s="181"/>
      <c r="X1676" s="181"/>
      <c r="Y1676" s="181"/>
      <c r="Z1676" s="181"/>
    </row>
    <row r="1677" hidden="1">
      <c r="A1677" s="71">
        <v>45697.0</v>
      </c>
      <c r="B1677" s="150" t="s">
        <v>2401</v>
      </c>
      <c r="C1677" s="150" t="s">
        <v>73</v>
      </c>
      <c r="D1677" s="150" t="s">
        <v>26</v>
      </c>
      <c r="E1677" s="162">
        <v>194.05</v>
      </c>
      <c r="F1677" s="166" t="s">
        <v>378</v>
      </c>
      <c r="G1677" s="187" t="s">
        <v>1720</v>
      </c>
      <c r="H1677" s="151">
        <f t="shared" si="4"/>
        <v>652.62</v>
      </c>
      <c r="I1677" s="180"/>
      <c r="J1677" s="181"/>
      <c r="K1677" s="181"/>
      <c r="L1677" s="181"/>
      <c r="M1677" s="181"/>
      <c r="N1677" s="181"/>
      <c r="O1677" s="181"/>
      <c r="P1677" s="181"/>
      <c r="Q1677" s="181"/>
      <c r="R1677" s="181"/>
      <c r="S1677" s="181"/>
      <c r="T1677" s="181"/>
      <c r="U1677" s="181"/>
      <c r="V1677" s="181"/>
      <c r="W1677" s="181"/>
      <c r="X1677" s="181"/>
      <c r="Y1677" s="181"/>
      <c r="Z1677" s="181"/>
    </row>
    <row r="1678" hidden="1">
      <c r="A1678" s="71">
        <v>45697.0</v>
      </c>
      <c r="B1678" s="88" t="s">
        <v>2361</v>
      </c>
      <c r="C1678" s="88" t="s">
        <v>73</v>
      </c>
      <c r="D1678" s="88" t="s">
        <v>26</v>
      </c>
      <c r="E1678" s="187">
        <f> IFERROR(SUMIFS(AZUL!$F$2:$F2046, AZUL!$D$2:$D2046, $C1678, AZUL!$E$2:$E2046, $D1678, AZUL!$G$2:$G2046, $F1678), 0) * -1</f>
        <v>40.02</v>
      </c>
      <c r="F1678" s="166" t="s">
        <v>378</v>
      </c>
      <c r="G1678" s="187" t="s">
        <v>1720</v>
      </c>
      <c r="H1678" s="151">
        <f t="shared" si="4"/>
        <v>692.64</v>
      </c>
      <c r="I1678" s="180"/>
      <c r="J1678" s="181"/>
      <c r="K1678" s="181"/>
      <c r="L1678" s="181"/>
      <c r="M1678" s="181"/>
      <c r="N1678" s="181"/>
      <c r="O1678" s="181"/>
      <c r="P1678" s="181"/>
      <c r="Q1678" s="181"/>
      <c r="R1678" s="181"/>
      <c r="S1678" s="181"/>
      <c r="T1678" s="181"/>
      <c r="U1678" s="181"/>
      <c r="V1678" s="181"/>
      <c r="W1678" s="181"/>
      <c r="X1678" s="181"/>
      <c r="Y1678" s="181"/>
      <c r="Z1678" s="181"/>
    </row>
    <row r="1679" hidden="1">
      <c r="A1679" s="71">
        <v>45697.0</v>
      </c>
      <c r="B1679" s="166" t="s">
        <v>2362</v>
      </c>
      <c r="C1679" s="88" t="s">
        <v>73</v>
      </c>
      <c r="D1679" s="88" t="s">
        <v>26</v>
      </c>
      <c r="E1679" s="187">
        <f> IFERROR(SUMIFS(WILL!$F$2:$F2046, WILL!$D$2:$D2046, $C1679, WILL!$E$2:$E2046, $D1679, WILL!$G$2:$G2046, $F1679), 0) * -1</f>
        <v>263.19</v>
      </c>
      <c r="F1679" s="166" t="s">
        <v>378</v>
      </c>
      <c r="G1679" s="187" t="s">
        <v>1720</v>
      </c>
      <c r="H1679" s="151">
        <f t="shared" si="4"/>
        <v>955.83</v>
      </c>
      <c r="I1679" s="180"/>
      <c r="J1679" s="181"/>
      <c r="K1679" s="181"/>
      <c r="L1679" s="181"/>
      <c r="M1679" s="181"/>
      <c r="N1679" s="181"/>
      <c r="O1679" s="181"/>
      <c r="P1679" s="181"/>
      <c r="Q1679" s="181"/>
      <c r="R1679" s="181"/>
      <c r="S1679" s="181"/>
      <c r="T1679" s="181"/>
      <c r="U1679" s="181"/>
      <c r="V1679" s="181"/>
      <c r="W1679" s="181"/>
      <c r="X1679" s="181"/>
      <c r="Y1679" s="181"/>
      <c r="Z1679" s="181"/>
    </row>
    <row r="1680" hidden="1">
      <c r="A1680" s="71">
        <v>45697.0</v>
      </c>
      <c r="B1680" s="150" t="s">
        <v>1592</v>
      </c>
      <c r="C1680" s="88" t="s">
        <v>73</v>
      </c>
      <c r="D1680" s="88" t="s">
        <v>26</v>
      </c>
      <c r="E1680" s="191">
        <f> IFERROR(SUMIFS(NBNK!$F$40:$F2046, NBNK!$D$40:$D2046, $C1680, NBNK!$E$40:$E2046, $D1680, NBNK!$G$40:$G2046, $F1680), 0) * -1 - 150</f>
        <v>1504.25</v>
      </c>
      <c r="F1680" s="166" t="s">
        <v>378</v>
      </c>
      <c r="G1680" s="187" t="s">
        <v>1720</v>
      </c>
      <c r="H1680" s="151">
        <f t="shared" si="4"/>
        <v>2460.08</v>
      </c>
      <c r="I1680" s="180"/>
      <c r="J1680" s="181"/>
      <c r="K1680" s="181"/>
      <c r="L1680" s="181"/>
      <c r="M1680" s="181"/>
      <c r="N1680" s="181"/>
      <c r="O1680" s="181"/>
      <c r="P1680" s="181"/>
      <c r="Q1680" s="181"/>
      <c r="R1680" s="181"/>
      <c r="S1680" s="181"/>
      <c r="T1680" s="181"/>
      <c r="U1680" s="181"/>
      <c r="V1680" s="181"/>
      <c r="W1680" s="181"/>
      <c r="X1680" s="181"/>
      <c r="Y1680" s="181"/>
      <c r="Z1680" s="181"/>
    </row>
    <row r="1681" hidden="1">
      <c r="A1681" s="71">
        <v>45697.0</v>
      </c>
      <c r="B1681" s="150" t="s">
        <v>2436</v>
      </c>
      <c r="C1681" s="150" t="s">
        <v>73</v>
      </c>
      <c r="D1681" s="88" t="s">
        <v>26</v>
      </c>
      <c r="E1681" s="162">
        <v>386.07</v>
      </c>
      <c r="F1681" s="166" t="s">
        <v>378</v>
      </c>
      <c r="G1681" s="187" t="s">
        <v>1720</v>
      </c>
      <c r="H1681" s="151">
        <f t="shared" si="4"/>
        <v>2846.15</v>
      </c>
      <c r="J1681" s="192"/>
      <c r="K1681" s="20"/>
      <c r="L1681" s="19"/>
      <c r="M1681" s="181"/>
      <c r="N1681" s="181"/>
      <c r="O1681" s="181"/>
      <c r="P1681" s="181"/>
      <c r="Q1681" s="181"/>
      <c r="R1681" s="181"/>
      <c r="S1681" s="181"/>
      <c r="T1681" s="181"/>
      <c r="U1681" s="181"/>
      <c r="V1681" s="181"/>
      <c r="W1681" s="181"/>
      <c r="X1681" s="181"/>
      <c r="Y1681" s="181"/>
      <c r="Z1681" s="181"/>
    </row>
    <row r="1682" hidden="1">
      <c r="A1682" s="122">
        <v>45701.0</v>
      </c>
      <c r="B1682" s="88" t="s">
        <v>15</v>
      </c>
      <c r="C1682" s="88" t="s">
        <v>16</v>
      </c>
      <c r="D1682" s="88" t="s">
        <v>819</v>
      </c>
      <c r="E1682" s="187">
        <f> SUMIFS(NBNK!$F$41:$F2046, NBNK!$D$41:$D2046, "PAYMENT", NBNK!$E$41:$E2046, "CARD", NBNK!$G$41:$G2046, $F1682) * -1</f>
        <v>-2563.33</v>
      </c>
      <c r="F1682" s="166" t="s">
        <v>378</v>
      </c>
      <c r="G1682" s="187" t="s">
        <v>819</v>
      </c>
      <c r="H1682" s="151">
        <f t="shared" si="4"/>
        <v>282.82</v>
      </c>
      <c r="I1682" s="180"/>
      <c r="J1682" s="181"/>
      <c r="K1682" s="181"/>
      <c r="L1682" s="181"/>
      <c r="M1682" s="181"/>
      <c r="N1682" s="181"/>
      <c r="O1682" s="181"/>
      <c r="P1682" s="181"/>
      <c r="Q1682" s="181"/>
      <c r="R1682" s="181"/>
      <c r="S1682" s="181"/>
      <c r="T1682" s="181"/>
      <c r="U1682" s="181"/>
      <c r="V1682" s="181"/>
      <c r="W1682" s="181"/>
      <c r="X1682" s="181"/>
      <c r="Y1682" s="181"/>
      <c r="Z1682" s="181"/>
    </row>
    <row r="1683" hidden="1">
      <c r="A1683" s="122">
        <v>45701.0</v>
      </c>
      <c r="B1683" s="72" t="s">
        <v>2437</v>
      </c>
      <c r="C1683" s="32" t="s">
        <v>40</v>
      </c>
      <c r="D1683" s="32" t="s">
        <v>41</v>
      </c>
      <c r="E1683" s="72">
        <v>-184.84</v>
      </c>
      <c r="F1683" s="166" t="s">
        <v>378</v>
      </c>
      <c r="G1683" s="187" t="s">
        <v>1720</v>
      </c>
      <c r="H1683" s="151">
        <f t="shared" si="4"/>
        <v>97.98</v>
      </c>
      <c r="J1683" s="181"/>
      <c r="K1683" s="181"/>
      <c r="L1683" s="181"/>
      <c r="M1683" s="181"/>
      <c r="N1683" s="181"/>
      <c r="O1683" s="181"/>
      <c r="P1683" s="181"/>
      <c r="Q1683" s="181"/>
      <c r="R1683" s="181"/>
      <c r="S1683" s="181"/>
      <c r="T1683" s="181"/>
      <c r="U1683" s="181"/>
      <c r="V1683" s="181"/>
      <c r="W1683" s="181"/>
      <c r="X1683" s="181"/>
      <c r="Y1683" s="181"/>
      <c r="Z1683" s="181"/>
    </row>
    <row r="1684" hidden="1">
      <c r="A1684" s="122">
        <v>45707.0</v>
      </c>
      <c r="B1684" s="72" t="s">
        <v>2423</v>
      </c>
      <c r="C1684" s="19" t="s">
        <v>1575</v>
      </c>
      <c r="D1684" s="19" t="s">
        <v>1644</v>
      </c>
      <c r="E1684" s="72">
        <v>50.0</v>
      </c>
      <c r="F1684" s="166" t="s">
        <v>378</v>
      </c>
      <c r="G1684" s="187" t="s">
        <v>1720</v>
      </c>
      <c r="H1684" s="151">
        <f t="shared" si="4"/>
        <v>147.98</v>
      </c>
      <c r="J1684" s="181"/>
      <c r="K1684" s="181"/>
      <c r="L1684" s="181"/>
      <c r="M1684" s="181"/>
      <c r="N1684" s="181"/>
      <c r="O1684" s="181"/>
      <c r="P1684" s="181"/>
      <c r="Q1684" s="181"/>
      <c r="R1684" s="181"/>
      <c r="S1684" s="181"/>
      <c r="T1684" s="181"/>
      <c r="U1684" s="181"/>
      <c r="V1684" s="181"/>
      <c r="W1684" s="181"/>
      <c r="X1684" s="181"/>
      <c r="Y1684" s="181"/>
      <c r="Z1684" s="181"/>
    </row>
    <row r="1685" hidden="1">
      <c r="A1685" s="122">
        <v>45714.0</v>
      </c>
      <c r="B1685" s="88" t="s">
        <v>1964</v>
      </c>
      <c r="C1685" s="88" t="s">
        <v>40</v>
      </c>
      <c r="D1685" s="88" t="s">
        <v>41</v>
      </c>
      <c r="E1685" s="88">
        <v>-104.82</v>
      </c>
      <c r="F1685" s="166" t="s">
        <v>378</v>
      </c>
      <c r="G1685" s="187" t="s">
        <v>1645</v>
      </c>
      <c r="H1685" s="151">
        <f t="shared" si="4"/>
        <v>43.16</v>
      </c>
      <c r="J1685" s="181"/>
      <c r="K1685" s="181"/>
      <c r="L1685" s="181"/>
      <c r="M1685" s="181"/>
      <c r="N1685" s="181"/>
      <c r="O1685" s="181"/>
      <c r="P1685" s="181"/>
      <c r="Q1685" s="181"/>
      <c r="R1685" s="181"/>
      <c r="S1685" s="181"/>
      <c r="T1685" s="181"/>
      <c r="U1685" s="181"/>
      <c r="V1685" s="181"/>
      <c r="W1685" s="181"/>
      <c r="X1685" s="181"/>
      <c r="Y1685" s="181"/>
      <c r="Z1685" s="181"/>
    </row>
    <row r="1686" hidden="1">
      <c r="A1686" s="122">
        <v>45715.0</v>
      </c>
      <c r="B1686" s="88" t="s">
        <v>2438</v>
      </c>
      <c r="C1686" s="88" t="s">
        <v>73</v>
      </c>
      <c r="D1686" s="88" t="s">
        <v>243</v>
      </c>
      <c r="E1686" s="88">
        <v>150.0</v>
      </c>
      <c r="F1686" s="166" t="s">
        <v>378</v>
      </c>
      <c r="G1686" s="187" t="s">
        <v>819</v>
      </c>
      <c r="H1686" s="151">
        <f t="shared" si="4"/>
        <v>193.16</v>
      </c>
      <c r="I1686" s="188"/>
      <c r="J1686" s="181"/>
      <c r="K1686" s="181"/>
      <c r="L1686" s="181"/>
      <c r="M1686" s="181"/>
      <c r="N1686" s="181"/>
      <c r="O1686" s="181"/>
      <c r="P1686" s="181"/>
      <c r="Q1686" s="181"/>
      <c r="R1686" s="181"/>
      <c r="S1686" s="181"/>
      <c r="T1686" s="181"/>
      <c r="U1686" s="181"/>
      <c r="V1686" s="181"/>
      <c r="W1686" s="181"/>
      <c r="X1686" s="181"/>
      <c r="Y1686" s="181"/>
      <c r="Z1686" s="181"/>
    </row>
    <row r="1687" hidden="1">
      <c r="A1687" s="122">
        <v>45715.0</v>
      </c>
      <c r="B1687" s="88" t="s">
        <v>2439</v>
      </c>
      <c r="C1687" s="88" t="s">
        <v>494</v>
      </c>
      <c r="D1687" s="88" t="s">
        <v>28</v>
      </c>
      <c r="E1687" s="88">
        <v>-147.0</v>
      </c>
      <c r="F1687" s="166" t="s">
        <v>378</v>
      </c>
      <c r="G1687" s="187" t="s">
        <v>819</v>
      </c>
      <c r="H1687" s="151">
        <f t="shared" si="4"/>
        <v>46.16</v>
      </c>
      <c r="J1687" s="181"/>
      <c r="K1687" s="181"/>
      <c r="L1687" s="181"/>
      <c r="M1687" s="181"/>
      <c r="N1687" s="181"/>
      <c r="O1687" s="181"/>
      <c r="P1687" s="181"/>
      <c r="Q1687" s="181"/>
      <c r="R1687" s="181"/>
      <c r="S1687" s="181"/>
      <c r="T1687" s="181"/>
      <c r="U1687" s="181"/>
      <c r="V1687" s="181"/>
      <c r="W1687" s="181"/>
      <c r="X1687" s="181"/>
      <c r="Y1687" s="181"/>
      <c r="Z1687" s="181"/>
    </row>
    <row r="1688" hidden="1">
      <c r="A1688" s="56">
        <v>45747.0</v>
      </c>
      <c r="B1688" s="88" t="s">
        <v>1637</v>
      </c>
      <c r="C1688" s="150" t="s">
        <v>1625</v>
      </c>
      <c r="D1688" s="88" t="s">
        <v>1720</v>
      </c>
      <c r="E1688" s="88">
        <f> 4.67 + 3.01 + 0.65 + 0.33</f>
        <v>8.66</v>
      </c>
      <c r="F1688" s="166" t="s">
        <v>386</v>
      </c>
      <c r="G1688" s="150" t="s">
        <v>1720</v>
      </c>
      <c r="H1688" s="193">
        <f t="shared" si="4"/>
        <v>54.82</v>
      </c>
      <c r="J1688" s="181"/>
      <c r="K1688" s="181"/>
      <c r="L1688" s="181"/>
      <c r="M1688" s="181"/>
      <c r="N1688" s="181"/>
      <c r="O1688" s="181"/>
      <c r="P1688" s="181"/>
      <c r="Q1688" s="181"/>
      <c r="R1688" s="181"/>
      <c r="S1688" s="181"/>
      <c r="T1688" s="181"/>
      <c r="U1688" s="181"/>
      <c r="V1688" s="181"/>
      <c r="W1688" s="181"/>
      <c r="X1688" s="181"/>
      <c r="Y1688" s="181"/>
      <c r="Z1688" s="181"/>
    </row>
    <row r="1689" hidden="1">
      <c r="A1689" s="122">
        <v>45716.0</v>
      </c>
      <c r="B1689" s="189" t="s">
        <v>1688</v>
      </c>
      <c r="C1689" s="150" t="s">
        <v>1575</v>
      </c>
      <c r="D1689" s="189" t="s">
        <v>2027</v>
      </c>
      <c r="E1689" s="150">
        <v>3274.36</v>
      </c>
      <c r="F1689" s="166" t="s">
        <v>386</v>
      </c>
      <c r="G1689" s="190" t="s">
        <v>1645</v>
      </c>
      <c r="H1689" s="151">
        <f t="shared" si="4"/>
        <v>3329.18</v>
      </c>
      <c r="J1689" s="181"/>
      <c r="K1689" s="181"/>
      <c r="L1689" s="181"/>
      <c r="M1689" s="181"/>
      <c r="N1689" s="181"/>
      <c r="O1689" s="181"/>
      <c r="P1689" s="181"/>
      <c r="Q1689" s="181"/>
      <c r="R1689" s="181"/>
      <c r="S1689" s="181"/>
      <c r="T1689" s="181"/>
      <c r="U1689" s="181"/>
      <c r="V1689" s="181"/>
      <c r="W1689" s="181"/>
      <c r="X1689" s="181"/>
      <c r="Y1689" s="181"/>
      <c r="Z1689" s="181"/>
    </row>
    <row r="1690" hidden="1">
      <c r="A1690" s="122">
        <v>45716.0</v>
      </c>
      <c r="B1690" s="150" t="s">
        <v>2440</v>
      </c>
      <c r="C1690" s="150" t="s">
        <v>2219</v>
      </c>
      <c r="D1690" s="150" t="s">
        <v>26</v>
      </c>
      <c r="E1690" s="166">
        <v>-339.43</v>
      </c>
      <c r="F1690" s="166" t="s">
        <v>386</v>
      </c>
      <c r="G1690" s="187" t="s">
        <v>7</v>
      </c>
      <c r="H1690" s="151">
        <f t="shared" si="4"/>
        <v>2989.75</v>
      </c>
      <c r="J1690" s="181"/>
      <c r="K1690" s="181"/>
      <c r="L1690" s="181"/>
      <c r="M1690" s="181"/>
      <c r="N1690" s="181"/>
      <c r="O1690" s="181"/>
      <c r="P1690" s="181"/>
      <c r="Q1690" s="181"/>
      <c r="R1690" s="181"/>
      <c r="S1690" s="181"/>
      <c r="T1690" s="181"/>
      <c r="U1690" s="181"/>
      <c r="V1690" s="181"/>
      <c r="W1690" s="181"/>
      <c r="X1690" s="181"/>
      <c r="Y1690" s="181"/>
      <c r="Z1690" s="181"/>
    </row>
    <row r="1691" hidden="1">
      <c r="A1691" s="122">
        <v>45716.0</v>
      </c>
      <c r="B1691" s="150" t="s">
        <v>2441</v>
      </c>
      <c r="C1691" s="150" t="s">
        <v>2219</v>
      </c>
      <c r="D1691" s="150" t="s">
        <v>26</v>
      </c>
      <c r="E1691" s="166">
        <v>-359.76</v>
      </c>
      <c r="F1691" s="166" t="s">
        <v>386</v>
      </c>
      <c r="G1691" s="187" t="s">
        <v>7</v>
      </c>
      <c r="H1691" s="151">
        <f t="shared" si="4"/>
        <v>2629.99</v>
      </c>
      <c r="J1691" s="181"/>
      <c r="K1691" s="181"/>
      <c r="L1691" s="181"/>
      <c r="M1691" s="181"/>
      <c r="N1691" s="181"/>
      <c r="O1691" s="181"/>
      <c r="P1691" s="181"/>
      <c r="Q1691" s="181"/>
      <c r="R1691" s="181"/>
      <c r="S1691" s="181"/>
      <c r="T1691" s="181"/>
      <c r="U1691" s="181"/>
      <c r="V1691" s="181"/>
      <c r="W1691" s="181"/>
      <c r="X1691" s="181"/>
      <c r="Y1691" s="181"/>
      <c r="Z1691" s="181"/>
    </row>
    <row r="1692" hidden="1">
      <c r="A1692" s="122">
        <v>45716.0</v>
      </c>
      <c r="B1692" s="166" t="s">
        <v>2442</v>
      </c>
      <c r="C1692" s="166" t="s">
        <v>2219</v>
      </c>
      <c r="D1692" s="166" t="s">
        <v>26</v>
      </c>
      <c r="E1692" s="166">
        <v>-379.16</v>
      </c>
      <c r="F1692" s="166" t="s">
        <v>386</v>
      </c>
      <c r="G1692" s="187" t="s">
        <v>7</v>
      </c>
      <c r="H1692" s="151">
        <f t="shared" si="4"/>
        <v>2250.83</v>
      </c>
      <c r="J1692" s="181"/>
      <c r="K1692" s="181"/>
      <c r="L1692" s="181"/>
      <c r="M1692" s="181"/>
      <c r="N1692" s="181"/>
      <c r="O1692" s="181"/>
      <c r="P1692" s="181"/>
      <c r="Q1692" s="181"/>
      <c r="R1692" s="181"/>
      <c r="S1692" s="181"/>
      <c r="T1692" s="181"/>
      <c r="U1692" s="181"/>
      <c r="V1692" s="181"/>
      <c r="W1692" s="181"/>
      <c r="X1692" s="181"/>
      <c r="Y1692" s="181"/>
      <c r="Z1692" s="181"/>
    </row>
    <row r="1693" hidden="1">
      <c r="A1693" s="122">
        <v>45716.0</v>
      </c>
      <c r="B1693" s="88" t="s">
        <v>2443</v>
      </c>
      <c r="C1693" s="88" t="s">
        <v>2219</v>
      </c>
      <c r="D1693" s="88" t="s">
        <v>26</v>
      </c>
      <c r="E1693" s="88">
        <v>-452.29</v>
      </c>
      <c r="F1693" s="166" t="s">
        <v>386</v>
      </c>
      <c r="G1693" s="187" t="s">
        <v>7</v>
      </c>
      <c r="H1693" s="151">
        <f t="shared" si="4"/>
        <v>1798.54</v>
      </c>
      <c r="J1693" s="181"/>
      <c r="K1693" s="181"/>
      <c r="L1693" s="181"/>
      <c r="M1693" s="181"/>
      <c r="N1693" s="181"/>
      <c r="O1693" s="181"/>
      <c r="P1693" s="181"/>
      <c r="Q1693" s="181"/>
      <c r="R1693" s="181"/>
      <c r="S1693" s="181"/>
      <c r="T1693" s="181"/>
      <c r="U1693" s="181"/>
      <c r="V1693" s="181"/>
      <c r="W1693" s="181"/>
      <c r="X1693" s="181"/>
      <c r="Y1693" s="181"/>
      <c r="Z1693" s="181"/>
    </row>
    <row r="1694" hidden="1">
      <c r="A1694" s="122">
        <v>45716.0</v>
      </c>
      <c r="B1694" s="150" t="s">
        <v>2444</v>
      </c>
      <c r="C1694" s="150" t="s">
        <v>1814</v>
      </c>
      <c r="D1694" s="150" t="s">
        <v>682</v>
      </c>
      <c r="E1694" s="150">
        <v>-351.0</v>
      </c>
      <c r="F1694" s="166" t="s">
        <v>386</v>
      </c>
      <c r="G1694" s="150" t="s">
        <v>819</v>
      </c>
      <c r="H1694" s="151">
        <f t="shared" si="4"/>
        <v>1447.54</v>
      </c>
      <c r="J1694" s="181"/>
      <c r="K1694" s="181"/>
      <c r="L1694" s="181"/>
      <c r="M1694" s="181"/>
      <c r="N1694" s="181"/>
      <c r="O1694" s="181"/>
      <c r="P1694" s="181"/>
      <c r="Q1694" s="181"/>
      <c r="R1694" s="181"/>
      <c r="S1694" s="181"/>
      <c r="T1694" s="181"/>
      <c r="U1694" s="181"/>
      <c r="V1694" s="181"/>
      <c r="W1694" s="181"/>
      <c r="X1694" s="181"/>
      <c r="Y1694" s="181"/>
      <c r="Z1694" s="181"/>
    </row>
    <row r="1695" hidden="1">
      <c r="A1695" s="122">
        <v>45716.0</v>
      </c>
      <c r="B1695" s="150" t="s">
        <v>2445</v>
      </c>
      <c r="C1695" s="150" t="s">
        <v>1814</v>
      </c>
      <c r="D1695" s="150" t="s">
        <v>682</v>
      </c>
      <c r="E1695" s="150">
        <v>-407.0</v>
      </c>
      <c r="F1695" s="166" t="s">
        <v>386</v>
      </c>
      <c r="G1695" s="150" t="s">
        <v>2371</v>
      </c>
      <c r="H1695" s="151">
        <f t="shared" si="4"/>
        <v>1040.54</v>
      </c>
      <c r="I1695" s="180"/>
      <c r="J1695" s="181"/>
      <c r="K1695" s="181"/>
      <c r="L1695" s="181"/>
      <c r="M1695" s="181"/>
      <c r="N1695" s="181"/>
      <c r="O1695" s="181"/>
      <c r="P1695" s="181"/>
      <c r="Q1695" s="181"/>
      <c r="R1695" s="181"/>
      <c r="S1695" s="181"/>
      <c r="T1695" s="181"/>
      <c r="U1695" s="181"/>
      <c r="V1695" s="181"/>
      <c r="W1695" s="181"/>
      <c r="X1695" s="181"/>
      <c r="Y1695" s="181"/>
      <c r="Z1695" s="181"/>
    </row>
    <row r="1696" hidden="1">
      <c r="A1696" s="122">
        <v>45716.0</v>
      </c>
      <c r="B1696" s="88" t="s">
        <v>2446</v>
      </c>
      <c r="C1696" s="88" t="s">
        <v>73</v>
      </c>
      <c r="D1696" s="88" t="s">
        <v>243</v>
      </c>
      <c r="E1696" s="164">
        <v>359.89</v>
      </c>
      <c r="F1696" s="166" t="s">
        <v>386</v>
      </c>
      <c r="G1696" s="88" t="s">
        <v>2308</v>
      </c>
      <c r="H1696" s="151">
        <f t="shared" si="4"/>
        <v>1400.43</v>
      </c>
      <c r="I1696" s="180"/>
      <c r="J1696" s="181"/>
      <c r="K1696" s="181"/>
      <c r="L1696" s="181"/>
      <c r="M1696" s="181"/>
      <c r="N1696" s="181"/>
      <c r="O1696" s="181"/>
      <c r="P1696" s="181"/>
      <c r="Q1696" s="181"/>
      <c r="R1696" s="181"/>
      <c r="S1696" s="181"/>
      <c r="T1696" s="181"/>
      <c r="U1696" s="181"/>
      <c r="V1696" s="181"/>
      <c r="W1696" s="181"/>
      <c r="X1696" s="181"/>
      <c r="Y1696" s="181"/>
      <c r="Z1696" s="181"/>
    </row>
    <row r="1697" hidden="1">
      <c r="A1697" s="122">
        <v>45716.0</v>
      </c>
      <c r="B1697" s="150" t="s">
        <v>2447</v>
      </c>
      <c r="C1697" s="150" t="s">
        <v>73</v>
      </c>
      <c r="D1697" s="150" t="s">
        <v>243</v>
      </c>
      <c r="E1697" s="150">
        <v>44.0</v>
      </c>
      <c r="F1697" s="166" t="s">
        <v>386</v>
      </c>
      <c r="G1697" s="88" t="s">
        <v>2308</v>
      </c>
      <c r="H1697" s="151">
        <f t="shared" si="4"/>
        <v>1444.43</v>
      </c>
      <c r="I1697" s="180"/>
      <c r="J1697" s="181"/>
      <c r="K1697" s="181"/>
      <c r="L1697" s="181"/>
      <c r="M1697" s="181"/>
      <c r="N1697" s="181"/>
      <c r="O1697" s="181"/>
      <c r="P1697" s="181"/>
      <c r="Q1697" s="181"/>
      <c r="R1697" s="181"/>
      <c r="S1697" s="181"/>
      <c r="T1697" s="181"/>
      <c r="U1697" s="181"/>
      <c r="V1697" s="181"/>
      <c r="W1697" s="181"/>
      <c r="X1697" s="181"/>
      <c r="Y1697" s="181"/>
      <c r="Z1697" s="181"/>
    </row>
    <row r="1698" hidden="1">
      <c r="A1698" s="122">
        <v>45716.0</v>
      </c>
      <c r="B1698" s="150" t="s">
        <v>762</v>
      </c>
      <c r="C1698" s="150" t="s">
        <v>73</v>
      </c>
      <c r="D1698" s="150" t="s">
        <v>243</v>
      </c>
      <c r="E1698" s="72">
        <v>87.7</v>
      </c>
      <c r="F1698" s="166" t="s">
        <v>386</v>
      </c>
      <c r="G1698" s="88" t="s">
        <v>2308</v>
      </c>
      <c r="H1698" s="151">
        <f t="shared" si="4"/>
        <v>1532.13</v>
      </c>
      <c r="I1698" s="180"/>
      <c r="J1698" s="181"/>
      <c r="K1698" s="181"/>
      <c r="L1698" s="181"/>
      <c r="M1698" s="181"/>
      <c r="N1698" s="181"/>
      <c r="O1698" s="181"/>
      <c r="P1698" s="181"/>
      <c r="Q1698" s="181"/>
      <c r="R1698" s="181"/>
      <c r="S1698" s="181"/>
      <c r="T1698" s="181"/>
      <c r="U1698" s="181"/>
      <c r="V1698" s="181"/>
      <c r="W1698" s="181"/>
      <c r="X1698" s="181"/>
      <c r="Y1698" s="181"/>
      <c r="Z1698" s="181"/>
    </row>
    <row r="1699" hidden="1">
      <c r="A1699" s="122">
        <v>45716.0</v>
      </c>
      <c r="B1699" s="150" t="s">
        <v>1366</v>
      </c>
      <c r="C1699" s="150" t="s">
        <v>73</v>
      </c>
      <c r="D1699" s="150" t="s">
        <v>243</v>
      </c>
      <c r="E1699" s="72">
        <v>-44.12</v>
      </c>
      <c r="F1699" s="166" t="s">
        <v>386</v>
      </c>
      <c r="G1699" s="88" t="s">
        <v>2308</v>
      </c>
      <c r="H1699" s="151">
        <f t="shared" si="4"/>
        <v>1488.01</v>
      </c>
      <c r="I1699" s="180"/>
      <c r="J1699" s="181"/>
      <c r="K1699" s="181"/>
      <c r="L1699" s="181"/>
      <c r="M1699" s="181"/>
      <c r="N1699" s="181"/>
      <c r="O1699" s="181"/>
      <c r="P1699" s="181"/>
      <c r="Q1699" s="181"/>
      <c r="R1699" s="181"/>
      <c r="S1699" s="181"/>
      <c r="T1699" s="181"/>
      <c r="U1699" s="181"/>
      <c r="V1699" s="181"/>
      <c r="W1699" s="181"/>
      <c r="X1699" s="181"/>
      <c r="Y1699" s="181"/>
      <c r="Z1699" s="181"/>
    </row>
    <row r="1700" hidden="1">
      <c r="A1700" s="122">
        <v>45716.0</v>
      </c>
      <c r="B1700" s="150" t="s">
        <v>2448</v>
      </c>
      <c r="C1700" s="150" t="s">
        <v>73</v>
      </c>
      <c r="D1700" s="150" t="s">
        <v>243</v>
      </c>
      <c r="E1700" s="72">
        <v>-41.64</v>
      </c>
      <c r="F1700" s="166" t="s">
        <v>386</v>
      </c>
      <c r="G1700" s="88" t="s">
        <v>2308</v>
      </c>
      <c r="H1700" s="151">
        <f t="shared" si="4"/>
        <v>1446.37</v>
      </c>
      <c r="I1700" s="180"/>
      <c r="J1700" s="181"/>
      <c r="K1700" s="181"/>
      <c r="L1700" s="181"/>
      <c r="M1700" s="181"/>
      <c r="N1700" s="181"/>
      <c r="O1700" s="181"/>
      <c r="P1700" s="181"/>
      <c r="Q1700" s="181"/>
      <c r="R1700" s="181"/>
      <c r="S1700" s="181"/>
      <c r="T1700" s="181"/>
      <c r="U1700" s="181"/>
      <c r="V1700" s="181"/>
      <c r="W1700" s="181"/>
      <c r="X1700" s="181"/>
      <c r="Y1700" s="181"/>
      <c r="Z1700" s="181"/>
    </row>
    <row r="1701" hidden="1">
      <c r="A1701" s="122">
        <v>45716.0</v>
      </c>
      <c r="B1701" s="150" t="s">
        <v>711</v>
      </c>
      <c r="C1701" s="150" t="s">
        <v>73</v>
      </c>
      <c r="D1701" s="150" t="s">
        <v>243</v>
      </c>
      <c r="E1701" s="72">
        <v>-17.97</v>
      </c>
      <c r="F1701" s="166" t="s">
        <v>386</v>
      </c>
      <c r="G1701" s="88" t="s">
        <v>2308</v>
      </c>
      <c r="H1701" s="151">
        <f t="shared" si="4"/>
        <v>1428.4</v>
      </c>
      <c r="I1701" s="180"/>
      <c r="J1701" s="181"/>
      <c r="K1701" s="181"/>
      <c r="L1701" s="181"/>
      <c r="M1701" s="181"/>
      <c r="N1701" s="181"/>
      <c r="O1701" s="181"/>
      <c r="P1701" s="181"/>
      <c r="Q1701" s="181"/>
      <c r="R1701" s="181"/>
      <c r="S1701" s="181"/>
      <c r="T1701" s="181"/>
      <c r="U1701" s="181"/>
      <c r="V1701" s="181"/>
      <c r="W1701" s="181"/>
      <c r="X1701" s="181"/>
      <c r="Y1701" s="181"/>
      <c r="Z1701" s="181"/>
    </row>
    <row r="1702" hidden="1">
      <c r="A1702" s="122">
        <v>45716.0</v>
      </c>
      <c r="B1702" s="150" t="s">
        <v>2449</v>
      </c>
      <c r="C1702" s="150" t="s">
        <v>73</v>
      </c>
      <c r="D1702" s="150" t="s">
        <v>243</v>
      </c>
      <c r="E1702" s="72">
        <v>-20.0</v>
      </c>
      <c r="F1702" s="166" t="s">
        <v>386</v>
      </c>
      <c r="G1702" s="88" t="s">
        <v>2308</v>
      </c>
      <c r="H1702" s="151">
        <f t="shared" si="4"/>
        <v>1408.4</v>
      </c>
      <c r="I1702" s="180"/>
      <c r="J1702" s="181"/>
      <c r="K1702" s="181"/>
      <c r="L1702" s="181"/>
      <c r="M1702" s="181"/>
      <c r="N1702" s="181"/>
      <c r="O1702" s="181"/>
      <c r="P1702" s="181"/>
      <c r="Q1702" s="181"/>
      <c r="R1702" s="181"/>
      <c r="S1702" s="181"/>
      <c r="T1702" s="181"/>
      <c r="U1702" s="181"/>
      <c r="V1702" s="181"/>
      <c r="W1702" s="181"/>
      <c r="X1702" s="181"/>
      <c r="Y1702" s="181"/>
      <c r="Z1702" s="181"/>
    </row>
    <row r="1703" hidden="1">
      <c r="A1703" s="122">
        <v>45716.0</v>
      </c>
      <c r="B1703" s="150" t="s">
        <v>776</v>
      </c>
      <c r="C1703" s="150" t="s">
        <v>73</v>
      </c>
      <c r="D1703" s="150" t="s">
        <v>243</v>
      </c>
      <c r="E1703" s="72">
        <v>18.0</v>
      </c>
      <c r="F1703" s="166" t="s">
        <v>386</v>
      </c>
      <c r="G1703" s="88" t="s">
        <v>2308</v>
      </c>
      <c r="H1703" s="151">
        <f t="shared" si="4"/>
        <v>1426.4</v>
      </c>
      <c r="I1703" s="180"/>
      <c r="J1703" s="181"/>
      <c r="K1703" s="181"/>
      <c r="L1703" s="181"/>
      <c r="M1703" s="181"/>
      <c r="N1703" s="181"/>
      <c r="O1703" s="181"/>
      <c r="P1703" s="181"/>
      <c r="Q1703" s="181"/>
      <c r="R1703" s="181"/>
      <c r="S1703" s="181"/>
      <c r="T1703" s="181"/>
      <c r="U1703" s="181"/>
      <c r="V1703" s="181"/>
      <c r="W1703" s="181"/>
      <c r="X1703" s="181"/>
      <c r="Y1703" s="181"/>
      <c r="Z1703" s="181"/>
    </row>
    <row r="1704" hidden="1">
      <c r="A1704" s="122">
        <v>45716.0</v>
      </c>
      <c r="B1704" s="150" t="s">
        <v>2450</v>
      </c>
      <c r="C1704" s="150" t="s">
        <v>73</v>
      </c>
      <c r="D1704" s="150" t="s">
        <v>243</v>
      </c>
      <c r="E1704" s="72">
        <v>-27.5</v>
      </c>
      <c r="F1704" s="166" t="s">
        <v>386</v>
      </c>
      <c r="G1704" s="88" t="s">
        <v>2308</v>
      </c>
      <c r="H1704" s="151">
        <f t="shared" si="4"/>
        <v>1398.9</v>
      </c>
      <c r="I1704" s="180"/>
      <c r="J1704" s="181"/>
      <c r="K1704" s="181"/>
      <c r="L1704" s="181"/>
      <c r="M1704" s="181"/>
      <c r="N1704" s="181"/>
      <c r="O1704" s="181"/>
      <c r="P1704" s="181"/>
      <c r="Q1704" s="181"/>
      <c r="R1704" s="181"/>
      <c r="S1704" s="181"/>
      <c r="T1704" s="181"/>
      <c r="U1704" s="181"/>
      <c r="V1704" s="181"/>
      <c r="W1704" s="181"/>
      <c r="X1704" s="181"/>
      <c r="Y1704" s="181"/>
      <c r="Z1704" s="181"/>
    </row>
    <row r="1705" hidden="1">
      <c r="A1705" s="122">
        <v>45716.0</v>
      </c>
      <c r="B1705" s="150" t="s">
        <v>2451</v>
      </c>
      <c r="C1705" s="150" t="s">
        <v>73</v>
      </c>
      <c r="D1705" s="150" t="s">
        <v>243</v>
      </c>
      <c r="E1705" s="72">
        <v>-21.99</v>
      </c>
      <c r="F1705" s="166" t="s">
        <v>386</v>
      </c>
      <c r="G1705" s="88" t="s">
        <v>2308</v>
      </c>
      <c r="H1705" s="151">
        <f t="shared" si="4"/>
        <v>1376.91</v>
      </c>
      <c r="I1705" s="180"/>
      <c r="J1705" s="181"/>
      <c r="K1705" s="181"/>
      <c r="L1705" s="181"/>
      <c r="M1705" s="181"/>
      <c r="N1705" s="181"/>
      <c r="O1705" s="181"/>
      <c r="P1705" s="181"/>
      <c r="Q1705" s="181"/>
      <c r="R1705" s="181"/>
      <c r="S1705" s="181"/>
      <c r="T1705" s="181"/>
      <c r="U1705" s="181"/>
      <c r="V1705" s="181"/>
      <c r="W1705" s="181"/>
      <c r="X1705" s="181"/>
      <c r="Y1705" s="181"/>
      <c r="Z1705" s="181"/>
    </row>
    <row r="1706" hidden="1">
      <c r="A1706" s="122">
        <v>45716.0</v>
      </c>
      <c r="B1706" s="88" t="s">
        <v>2438</v>
      </c>
      <c r="C1706" s="88" t="s">
        <v>73</v>
      </c>
      <c r="D1706" s="88" t="s">
        <v>243</v>
      </c>
      <c r="E1706" s="88">
        <v>-150.0</v>
      </c>
      <c r="F1706" s="166" t="s">
        <v>386</v>
      </c>
      <c r="G1706" s="88" t="s">
        <v>2308</v>
      </c>
      <c r="H1706" s="151">
        <f t="shared" si="4"/>
        <v>1226.91</v>
      </c>
      <c r="J1706" s="181"/>
      <c r="K1706" s="181"/>
      <c r="L1706" s="181"/>
      <c r="M1706" s="181"/>
      <c r="N1706" s="181"/>
      <c r="O1706" s="181"/>
      <c r="P1706" s="181"/>
      <c r="Q1706" s="181"/>
      <c r="R1706" s="181"/>
      <c r="S1706" s="181"/>
      <c r="T1706" s="181"/>
      <c r="U1706" s="181"/>
      <c r="V1706" s="181"/>
      <c r="W1706" s="181"/>
      <c r="X1706" s="181"/>
      <c r="Y1706" s="181"/>
      <c r="Z1706" s="181"/>
    </row>
    <row r="1707" hidden="1">
      <c r="A1707" s="122">
        <v>45723.0</v>
      </c>
      <c r="B1707" s="150" t="s">
        <v>2452</v>
      </c>
      <c r="C1707" s="88" t="s">
        <v>73</v>
      </c>
      <c r="D1707" s="88" t="s">
        <v>26</v>
      </c>
      <c r="E1707" s="166">
        <v>150.0</v>
      </c>
      <c r="F1707" s="194" t="s">
        <v>386</v>
      </c>
      <c r="G1707" s="187" t="s">
        <v>1720</v>
      </c>
      <c r="H1707" s="151">
        <f t="shared" si="4"/>
        <v>1376.91</v>
      </c>
      <c r="I1707" s="188"/>
      <c r="J1707" s="181"/>
      <c r="K1707" s="20"/>
      <c r="L1707" s="19"/>
      <c r="M1707" s="181"/>
      <c r="N1707" s="181"/>
      <c r="O1707" s="181"/>
      <c r="P1707" s="181"/>
      <c r="Q1707" s="181"/>
      <c r="R1707" s="181"/>
      <c r="S1707" s="181"/>
      <c r="T1707" s="181"/>
      <c r="U1707" s="181"/>
      <c r="V1707" s="181"/>
      <c r="W1707" s="181"/>
      <c r="X1707" s="181"/>
      <c r="Y1707" s="181"/>
      <c r="Z1707" s="181"/>
    </row>
    <row r="1708" hidden="1">
      <c r="A1708" s="122">
        <v>45723.0</v>
      </c>
      <c r="B1708" s="150" t="s">
        <v>2401</v>
      </c>
      <c r="C1708" s="150" t="s">
        <v>73</v>
      </c>
      <c r="D1708" s="150" t="s">
        <v>26</v>
      </c>
      <c r="E1708" s="162">
        <v>216.05</v>
      </c>
      <c r="F1708" s="166" t="s">
        <v>386</v>
      </c>
      <c r="G1708" s="187" t="s">
        <v>819</v>
      </c>
      <c r="H1708" s="151">
        <f t="shared" si="4"/>
        <v>1592.96</v>
      </c>
      <c r="I1708" s="180"/>
      <c r="J1708" s="181"/>
      <c r="K1708" s="181"/>
      <c r="L1708" s="181"/>
      <c r="M1708" s="181"/>
      <c r="N1708" s="181"/>
      <c r="O1708" s="181"/>
      <c r="P1708" s="181"/>
      <c r="Q1708" s="181"/>
      <c r="R1708" s="181"/>
      <c r="S1708" s="181"/>
      <c r="T1708" s="181"/>
      <c r="U1708" s="181"/>
      <c r="V1708" s="181"/>
      <c r="W1708" s="181"/>
      <c r="X1708" s="181"/>
      <c r="Y1708" s="181"/>
      <c r="Z1708" s="181"/>
    </row>
    <row r="1709" hidden="1">
      <c r="A1709" s="122">
        <v>45723.0</v>
      </c>
      <c r="B1709" s="88" t="s">
        <v>2361</v>
      </c>
      <c r="C1709" s="88" t="s">
        <v>73</v>
      </c>
      <c r="D1709" s="88" t="s">
        <v>26</v>
      </c>
      <c r="E1709" s="187">
        <f> IFERROR(SUMIFS(AZUL!$F$2:$F2046, AZUL!$D$2:$D2046, $C1709, AZUL!$E$2:$E2046, $D1709, AZUL!$G$2:$G2046, $F1709), 0) * -1</f>
        <v>18.02</v>
      </c>
      <c r="F1709" s="166" t="s">
        <v>386</v>
      </c>
      <c r="G1709" s="187" t="s">
        <v>819</v>
      </c>
      <c r="H1709" s="151">
        <f t="shared" si="4"/>
        <v>1610.98</v>
      </c>
      <c r="I1709" s="180"/>
      <c r="J1709" s="181"/>
      <c r="K1709" s="181"/>
      <c r="L1709" s="181"/>
      <c r="M1709" s="181"/>
      <c r="N1709" s="181"/>
      <c r="O1709" s="181"/>
      <c r="P1709" s="181"/>
      <c r="Q1709" s="181"/>
      <c r="R1709" s="181"/>
      <c r="S1709" s="181"/>
      <c r="T1709" s="181"/>
      <c r="U1709" s="181"/>
      <c r="V1709" s="181"/>
      <c r="W1709" s="181"/>
      <c r="X1709" s="181"/>
      <c r="Y1709" s="181"/>
      <c r="Z1709" s="181"/>
    </row>
    <row r="1710" hidden="1">
      <c r="A1710" s="122">
        <v>45724.0</v>
      </c>
      <c r="B1710" s="166" t="s">
        <v>2362</v>
      </c>
      <c r="C1710" s="88" t="s">
        <v>73</v>
      </c>
      <c r="D1710" s="88" t="s">
        <v>26</v>
      </c>
      <c r="E1710" s="187">
        <f> IFERROR(SUMIFS(WILL!$F$2:$F2046, WILL!$D$2:$D2046, $C1710, WILL!$E$2:$E2046, $D1710, WILL!$G$2:$G2046, $F1710), 0) * -1</f>
        <v>263.14</v>
      </c>
      <c r="F1710" s="166" t="s">
        <v>386</v>
      </c>
      <c r="G1710" s="187" t="s">
        <v>819</v>
      </c>
      <c r="H1710" s="151">
        <f t="shared" si="4"/>
        <v>1874.12</v>
      </c>
      <c r="I1710" s="180"/>
      <c r="J1710" s="181"/>
      <c r="K1710" s="181"/>
      <c r="L1710" s="181"/>
      <c r="M1710" s="181"/>
      <c r="N1710" s="181"/>
      <c r="O1710" s="181"/>
      <c r="P1710" s="181"/>
      <c r="Q1710" s="181"/>
      <c r="R1710" s="181"/>
      <c r="S1710" s="181"/>
      <c r="T1710" s="181"/>
      <c r="U1710" s="181"/>
      <c r="V1710" s="181"/>
      <c r="W1710" s="181"/>
      <c r="X1710" s="181"/>
      <c r="Y1710" s="181"/>
      <c r="Z1710" s="181"/>
    </row>
    <row r="1711" hidden="1">
      <c r="A1711" s="122">
        <v>45724.0</v>
      </c>
      <c r="B1711" s="150" t="s">
        <v>1592</v>
      </c>
      <c r="C1711" s="88" t="s">
        <v>73</v>
      </c>
      <c r="D1711" s="88" t="s">
        <v>26</v>
      </c>
      <c r="E1711" s="166">
        <v>1127.79</v>
      </c>
      <c r="F1711" s="166" t="s">
        <v>386</v>
      </c>
      <c r="G1711" s="187" t="s">
        <v>819</v>
      </c>
      <c r="H1711" s="151">
        <f t="shared" si="4"/>
        <v>3001.91</v>
      </c>
      <c r="I1711" s="180"/>
      <c r="J1711" s="181"/>
      <c r="K1711" s="181"/>
      <c r="L1711" s="181"/>
      <c r="M1711" s="181"/>
      <c r="N1711" s="181"/>
      <c r="O1711" s="181"/>
      <c r="P1711" s="181"/>
      <c r="Q1711" s="181"/>
      <c r="R1711" s="181"/>
      <c r="S1711" s="181"/>
      <c r="T1711" s="181"/>
      <c r="U1711" s="181"/>
      <c r="V1711" s="181"/>
      <c r="W1711" s="181"/>
      <c r="X1711" s="181"/>
      <c r="Y1711" s="181"/>
      <c r="Z1711" s="181"/>
    </row>
    <row r="1712" hidden="1">
      <c r="A1712" s="122">
        <v>45724.0</v>
      </c>
      <c r="B1712" s="88" t="s">
        <v>15</v>
      </c>
      <c r="C1712" s="88" t="s">
        <v>16</v>
      </c>
      <c r="D1712" s="88" t="s">
        <v>1667</v>
      </c>
      <c r="E1712" s="187">
        <f> SUMIFS(AZUL!$F$2:$F2046, AZUL!$D$2:$D2046, "PAYMENT", AZUL!$E$2:$E2046, "CARD", AZUL!$G$2:$G2046, $F1712) * -1</f>
        <v>-457.22</v>
      </c>
      <c r="F1712" s="166" t="s">
        <v>386</v>
      </c>
      <c r="G1712" s="187" t="s">
        <v>1645</v>
      </c>
      <c r="H1712" s="151">
        <f> SUM($E$2:$E1715)</f>
        <v>1858.94</v>
      </c>
      <c r="I1712" s="180"/>
      <c r="J1712" s="181"/>
      <c r="K1712" s="181"/>
      <c r="L1712" s="181"/>
      <c r="M1712" s="181"/>
      <c r="N1712" s="181"/>
      <c r="O1712" s="181"/>
      <c r="P1712" s="181"/>
      <c r="Q1712" s="181"/>
      <c r="R1712" s="181"/>
      <c r="S1712" s="181"/>
      <c r="T1712" s="181"/>
      <c r="U1712" s="181"/>
      <c r="V1712" s="181"/>
      <c r="W1712" s="181"/>
      <c r="X1712" s="181"/>
      <c r="Y1712" s="181"/>
      <c r="Z1712" s="181"/>
    </row>
    <row r="1713" hidden="1">
      <c r="A1713" s="122">
        <v>45724.0</v>
      </c>
      <c r="B1713" s="88" t="s">
        <v>2453</v>
      </c>
      <c r="C1713" s="88" t="s">
        <v>78</v>
      </c>
      <c r="D1713" s="88" t="s">
        <v>28</v>
      </c>
      <c r="E1713" s="191">
        <v>-29.9</v>
      </c>
      <c r="F1713" s="166" t="s">
        <v>386</v>
      </c>
      <c r="G1713" s="187" t="s">
        <v>1720</v>
      </c>
      <c r="H1713" s="151">
        <f t="shared" ref="H1713:H1740" si="5"> SUM($E$2:$E1713)</f>
        <v>2514.79</v>
      </c>
      <c r="I1713" s="180"/>
      <c r="J1713" s="181"/>
      <c r="K1713" s="181"/>
      <c r="L1713" s="181"/>
      <c r="M1713" s="181"/>
      <c r="N1713" s="181"/>
      <c r="O1713" s="181"/>
      <c r="P1713" s="181"/>
      <c r="Q1713" s="181"/>
      <c r="R1713" s="181"/>
      <c r="S1713" s="181"/>
      <c r="T1713" s="181"/>
      <c r="U1713" s="181"/>
      <c r="V1713" s="181"/>
      <c r="W1713" s="181"/>
      <c r="X1713" s="181"/>
      <c r="Y1713" s="181"/>
      <c r="Z1713" s="181"/>
    </row>
    <row r="1714" hidden="1">
      <c r="A1714" s="122">
        <v>45726.0</v>
      </c>
      <c r="B1714" s="88" t="s">
        <v>15</v>
      </c>
      <c r="C1714" s="88" t="s">
        <v>16</v>
      </c>
      <c r="D1714" s="88" t="s">
        <v>7</v>
      </c>
      <c r="E1714" s="187">
        <f> SUMIFS(WILL!$F$2:$F2046, WILL!$D$2:$D2046, "PAYMENT", WILL!$E$2:$E2046, "CARD", WILL!$G$2:$G2046, $F1714) * -1</f>
        <v>-269.78</v>
      </c>
      <c r="F1714" s="166" t="s">
        <v>386</v>
      </c>
      <c r="G1714" s="187" t="s">
        <v>7</v>
      </c>
      <c r="H1714" s="151">
        <f t="shared" si="5"/>
        <v>2245.01</v>
      </c>
      <c r="I1714" s="180"/>
      <c r="J1714" s="181"/>
      <c r="K1714" s="181"/>
      <c r="L1714" s="181"/>
      <c r="M1714" s="181"/>
      <c r="N1714" s="181"/>
      <c r="O1714" s="181"/>
      <c r="P1714" s="181"/>
      <c r="Q1714" s="181"/>
      <c r="R1714" s="181"/>
      <c r="S1714" s="181"/>
      <c r="T1714" s="181"/>
      <c r="U1714" s="181"/>
      <c r="V1714" s="181"/>
      <c r="W1714" s="181"/>
      <c r="X1714" s="181"/>
      <c r="Y1714" s="181"/>
      <c r="Z1714" s="181"/>
    </row>
    <row r="1715" hidden="1">
      <c r="A1715" s="122">
        <v>45726.0</v>
      </c>
      <c r="B1715" s="150" t="s">
        <v>2454</v>
      </c>
      <c r="C1715" s="150" t="s">
        <v>1579</v>
      </c>
      <c r="D1715" s="150" t="s">
        <v>1720</v>
      </c>
      <c r="E1715" s="162">
        <v>-386.07</v>
      </c>
      <c r="F1715" s="166" t="s">
        <v>386</v>
      </c>
      <c r="G1715" s="187" t="s">
        <v>819</v>
      </c>
      <c r="H1715" s="151">
        <f t="shared" si="5"/>
        <v>1858.94</v>
      </c>
      <c r="I1715" s="180"/>
      <c r="J1715" s="181"/>
      <c r="K1715" s="181"/>
      <c r="L1715" s="181"/>
      <c r="M1715" s="181"/>
      <c r="N1715" s="181"/>
      <c r="O1715" s="181"/>
      <c r="P1715" s="181"/>
      <c r="Q1715" s="181"/>
      <c r="R1715" s="181"/>
      <c r="S1715" s="181"/>
      <c r="T1715" s="181"/>
      <c r="U1715" s="181"/>
      <c r="V1715" s="181"/>
      <c r="W1715" s="181"/>
      <c r="X1715" s="181"/>
      <c r="Y1715" s="181"/>
      <c r="Z1715" s="181"/>
    </row>
    <row r="1716" hidden="1">
      <c r="A1716" s="122">
        <v>45726.0</v>
      </c>
      <c r="B1716" s="150" t="s">
        <v>2455</v>
      </c>
      <c r="C1716" s="150" t="s">
        <v>73</v>
      </c>
      <c r="D1716" s="150" t="s">
        <v>778</v>
      </c>
      <c r="E1716" s="150">
        <v>37.0</v>
      </c>
      <c r="F1716" s="166" t="s">
        <v>386</v>
      </c>
      <c r="G1716" s="187" t="s">
        <v>819</v>
      </c>
      <c r="H1716" s="151">
        <f t="shared" si="5"/>
        <v>1895.94</v>
      </c>
      <c r="I1716" s="180"/>
      <c r="J1716" s="181"/>
      <c r="K1716" s="181"/>
      <c r="L1716" s="181"/>
      <c r="M1716" s="181"/>
      <c r="N1716" s="181"/>
      <c r="O1716" s="181"/>
      <c r="P1716" s="181"/>
      <c r="Q1716" s="181"/>
      <c r="R1716" s="181"/>
      <c r="S1716" s="181"/>
      <c r="T1716" s="181"/>
      <c r="U1716" s="181"/>
      <c r="V1716" s="181"/>
      <c r="W1716" s="181"/>
      <c r="X1716" s="181"/>
      <c r="Y1716" s="181"/>
      <c r="Z1716" s="181"/>
    </row>
    <row r="1717" hidden="1">
      <c r="A1717" s="122">
        <v>45726.0</v>
      </c>
      <c r="B1717" s="150" t="s">
        <v>2456</v>
      </c>
      <c r="C1717" s="150" t="s">
        <v>1575</v>
      </c>
      <c r="D1717" s="88" t="s">
        <v>1644</v>
      </c>
      <c r="E1717" s="162">
        <v>50.0</v>
      </c>
      <c r="F1717" s="166" t="s">
        <v>386</v>
      </c>
      <c r="G1717" s="187" t="s">
        <v>819</v>
      </c>
      <c r="H1717" s="151">
        <f t="shared" si="5"/>
        <v>1945.94</v>
      </c>
      <c r="J1717" s="181"/>
      <c r="K1717" s="20"/>
      <c r="L1717" s="19"/>
      <c r="M1717" s="181"/>
      <c r="N1717" s="181"/>
      <c r="O1717" s="181"/>
      <c r="P1717" s="181"/>
      <c r="Q1717" s="181"/>
      <c r="R1717" s="181"/>
      <c r="S1717" s="181"/>
      <c r="T1717" s="181"/>
      <c r="U1717" s="181"/>
      <c r="V1717" s="181"/>
      <c r="W1717" s="181"/>
      <c r="X1717" s="181"/>
      <c r="Y1717" s="181"/>
      <c r="Z1717" s="181"/>
    </row>
    <row r="1718" hidden="1">
      <c r="A1718" s="122">
        <v>45727.0</v>
      </c>
      <c r="B1718" s="88" t="s">
        <v>2457</v>
      </c>
      <c r="C1718" s="88" t="s">
        <v>40</v>
      </c>
      <c r="D1718" s="88" t="s">
        <v>41</v>
      </c>
      <c r="E1718" s="150">
        <v>-201.47</v>
      </c>
      <c r="F1718" s="166" t="s">
        <v>386</v>
      </c>
      <c r="G1718" s="187" t="s">
        <v>1720</v>
      </c>
      <c r="H1718" s="151">
        <f t="shared" si="5"/>
        <v>1744.47</v>
      </c>
      <c r="I1718" s="180"/>
      <c r="J1718" s="181"/>
      <c r="K1718" s="181"/>
      <c r="L1718" s="181"/>
      <c r="M1718" s="181"/>
      <c r="N1718" s="181"/>
      <c r="O1718" s="181"/>
      <c r="P1718" s="181"/>
      <c r="Q1718" s="181"/>
      <c r="R1718" s="181"/>
      <c r="S1718" s="181"/>
      <c r="T1718" s="181"/>
      <c r="U1718" s="181"/>
      <c r="V1718" s="181"/>
      <c r="W1718" s="181"/>
      <c r="X1718" s="181"/>
      <c r="Y1718" s="181"/>
      <c r="Z1718" s="181"/>
    </row>
    <row r="1719" hidden="1">
      <c r="A1719" s="122">
        <v>45727.0</v>
      </c>
      <c r="B1719" s="33" t="s">
        <v>2458</v>
      </c>
      <c r="C1719" s="32" t="s">
        <v>40</v>
      </c>
      <c r="D1719" s="32" t="s">
        <v>41</v>
      </c>
      <c r="E1719" s="150">
        <v>-182.36</v>
      </c>
      <c r="F1719" s="166" t="s">
        <v>386</v>
      </c>
      <c r="G1719" s="187" t="s">
        <v>1720</v>
      </c>
      <c r="H1719" s="151">
        <f t="shared" si="5"/>
        <v>1562.11</v>
      </c>
      <c r="J1719" s="181"/>
      <c r="K1719" s="181"/>
      <c r="L1719" s="181"/>
      <c r="M1719" s="181"/>
      <c r="N1719" s="181"/>
      <c r="O1719" s="181"/>
      <c r="P1719" s="181"/>
      <c r="Q1719" s="181"/>
      <c r="R1719" s="181"/>
      <c r="S1719" s="181"/>
      <c r="T1719" s="181"/>
      <c r="U1719" s="181"/>
      <c r="V1719" s="181"/>
      <c r="W1719" s="181"/>
      <c r="X1719" s="181"/>
      <c r="Y1719" s="181"/>
      <c r="Z1719" s="181"/>
    </row>
    <row r="1720" hidden="1">
      <c r="A1720" s="122">
        <v>45727.0</v>
      </c>
      <c r="B1720" s="88" t="s">
        <v>2459</v>
      </c>
      <c r="C1720" s="88" t="s">
        <v>1638</v>
      </c>
      <c r="D1720" s="88" t="s">
        <v>1720</v>
      </c>
      <c r="E1720" s="150">
        <v>7.0</v>
      </c>
      <c r="F1720" s="166" t="s">
        <v>386</v>
      </c>
      <c r="G1720" s="187" t="s">
        <v>1720</v>
      </c>
      <c r="H1720" s="151">
        <f t="shared" si="5"/>
        <v>1569.11</v>
      </c>
      <c r="J1720" s="181"/>
      <c r="K1720" s="181"/>
      <c r="L1720" s="181"/>
      <c r="M1720" s="181"/>
      <c r="N1720" s="181"/>
      <c r="O1720" s="181"/>
      <c r="P1720" s="181"/>
      <c r="Q1720" s="181"/>
      <c r="R1720" s="181"/>
      <c r="S1720" s="181"/>
      <c r="T1720" s="181"/>
      <c r="U1720" s="181"/>
      <c r="V1720" s="181"/>
      <c r="W1720" s="181"/>
      <c r="X1720" s="181"/>
      <c r="Y1720" s="181"/>
      <c r="Z1720" s="181"/>
    </row>
    <row r="1721" hidden="1">
      <c r="A1721" s="122">
        <v>45727.0</v>
      </c>
      <c r="B1721" s="166" t="s">
        <v>2460</v>
      </c>
      <c r="C1721" s="166" t="s">
        <v>2219</v>
      </c>
      <c r="D1721" s="166" t="s">
        <v>26</v>
      </c>
      <c r="E1721" s="166">
        <v>-435.63</v>
      </c>
      <c r="F1721" s="166" t="s">
        <v>386</v>
      </c>
      <c r="G1721" s="191" t="s">
        <v>7</v>
      </c>
      <c r="H1721" s="151">
        <f t="shared" si="5"/>
        <v>1133.48</v>
      </c>
      <c r="J1721" s="195"/>
      <c r="K1721" s="195"/>
      <c r="L1721" s="195"/>
      <c r="M1721" s="195"/>
      <c r="N1721" s="195"/>
      <c r="O1721" s="195"/>
      <c r="P1721" s="195"/>
      <c r="Q1721" s="195"/>
      <c r="R1721" s="195"/>
      <c r="S1721" s="195"/>
      <c r="T1721" s="195"/>
      <c r="U1721" s="195"/>
      <c r="V1721" s="195"/>
      <c r="W1721" s="195"/>
      <c r="X1721" s="195"/>
      <c r="Y1721" s="195"/>
      <c r="Z1721" s="195"/>
    </row>
    <row r="1722" hidden="1">
      <c r="A1722" s="122">
        <v>45729.0</v>
      </c>
      <c r="B1722" s="150" t="s">
        <v>1592</v>
      </c>
      <c r="C1722" s="88" t="s">
        <v>73</v>
      </c>
      <c r="D1722" s="88" t="s">
        <v>26</v>
      </c>
      <c r="E1722" s="191">
        <f> IFERROR(SUMIFS(NBNK!$F$40:$F2046, NBNK!$D$40:$D2046, $C1722, NBNK!$E$40:$E2046, $D1722, NBNK!$G$40:$G2046, $F1722), 0) * -1 - 1127.79</f>
        <v>986.62</v>
      </c>
      <c r="F1722" s="166" t="s">
        <v>386</v>
      </c>
      <c r="G1722" s="187" t="s">
        <v>819</v>
      </c>
      <c r="H1722" s="151">
        <f t="shared" si="5"/>
        <v>2120.1</v>
      </c>
      <c r="I1722" s="180"/>
      <c r="J1722" s="181"/>
      <c r="K1722" s="181"/>
      <c r="L1722" s="181"/>
      <c r="M1722" s="181"/>
      <c r="N1722" s="181"/>
      <c r="O1722" s="181"/>
      <c r="P1722" s="181"/>
      <c r="Q1722" s="181"/>
      <c r="R1722" s="181"/>
      <c r="S1722" s="181"/>
      <c r="T1722" s="181"/>
      <c r="U1722" s="181"/>
      <c r="V1722" s="181"/>
      <c r="W1722" s="181"/>
      <c r="X1722" s="181"/>
      <c r="Y1722" s="181"/>
      <c r="Z1722" s="181"/>
    </row>
    <row r="1723" hidden="1">
      <c r="A1723" s="122">
        <v>45729.0</v>
      </c>
      <c r="B1723" s="166" t="s">
        <v>2461</v>
      </c>
      <c r="C1723" s="166" t="s">
        <v>73</v>
      </c>
      <c r="D1723" s="166" t="s">
        <v>26</v>
      </c>
      <c r="E1723" s="166">
        <v>13.38</v>
      </c>
      <c r="F1723" s="166" t="s">
        <v>386</v>
      </c>
      <c r="G1723" s="187" t="s">
        <v>1720</v>
      </c>
      <c r="H1723" s="151">
        <f t="shared" si="5"/>
        <v>2133.48</v>
      </c>
      <c r="I1723" s="188"/>
      <c r="J1723" s="195"/>
      <c r="K1723" s="195"/>
      <c r="L1723" s="195"/>
      <c r="M1723" s="195"/>
      <c r="N1723" s="195"/>
      <c r="O1723" s="195"/>
      <c r="P1723" s="195"/>
      <c r="Q1723" s="195"/>
      <c r="R1723" s="195"/>
      <c r="S1723" s="195"/>
      <c r="T1723" s="195"/>
      <c r="U1723" s="195"/>
      <c r="V1723" s="195"/>
      <c r="W1723" s="195"/>
      <c r="X1723" s="195"/>
      <c r="Y1723" s="195"/>
      <c r="Z1723" s="195"/>
    </row>
    <row r="1724" hidden="1">
      <c r="A1724" s="122">
        <v>45729.0</v>
      </c>
      <c r="B1724" s="166" t="s">
        <v>2438</v>
      </c>
      <c r="C1724" s="166" t="s">
        <v>73</v>
      </c>
      <c r="D1724" s="166" t="s">
        <v>243</v>
      </c>
      <c r="E1724" s="166">
        <v>180.02</v>
      </c>
      <c r="F1724" s="166" t="s">
        <v>386</v>
      </c>
      <c r="G1724" s="88" t="s">
        <v>2308</v>
      </c>
      <c r="H1724" s="151">
        <f t="shared" si="5"/>
        <v>2313.5</v>
      </c>
      <c r="I1724" s="188"/>
      <c r="J1724" s="195"/>
      <c r="K1724" s="195"/>
      <c r="L1724" s="195"/>
      <c r="M1724" s="195"/>
      <c r="N1724" s="195"/>
      <c r="O1724" s="195"/>
      <c r="P1724" s="195"/>
      <c r="Q1724" s="195"/>
      <c r="R1724" s="195"/>
      <c r="S1724" s="195"/>
      <c r="T1724" s="195"/>
      <c r="U1724" s="195"/>
      <c r="V1724" s="195"/>
      <c r="W1724" s="195"/>
      <c r="X1724" s="195"/>
      <c r="Y1724" s="195"/>
      <c r="Z1724" s="195"/>
    </row>
    <row r="1725" hidden="1">
      <c r="A1725" s="122">
        <v>45729.0</v>
      </c>
      <c r="B1725" s="88" t="s">
        <v>15</v>
      </c>
      <c r="C1725" s="88" t="s">
        <v>16</v>
      </c>
      <c r="D1725" s="88" t="s">
        <v>819</v>
      </c>
      <c r="E1725" s="187">
        <f> SUMIFS(NBNK!$F$41:$F2046, NBNK!$D$41:$D2046, "PAYMENT", NBNK!$E$41:$E2046, "CARD", NBNK!$G$41:$G2046, $F1725) * -1</f>
        <v>-2309.51</v>
      </c>
      <c r="F1725" s="166" t="s">
        <v>386</v>
      </c>
      <c r="G1725" s="187" t="s">
        <v>819</v>
      </c>
      <c r="H1725" s="151">
        <f t="shared" si="5"/>
        <v>3.99</v>
      </c>
      <c r="I1725" s="180"/>
      <c r="J1725" s="181"/>
      <c r="K1725" s="181"/>
      <c r="L1725" s="181"/>
      <c r="M1725" s="181"/>
      <c r="N1725" s="181"/>
      <c r="O1725" s="181"/>
      <c r="P1725" s="181"/>
      <c r="Q1725" s="181"/>
      <c r="R1725" s="181"/>
      <c r="S1725" s="181"/>
      <c r="T1725" s="181"/>
      <c r="U1725" s="181"/>
      <c r="V1725" s="181"/>
      <c r="W1725" s="181"/>
      <c r="X1725" s="181"/>
      <c r="Y1725" s="181"/>
      <c r="Z1725" s="181"/>
    </row>
    <row r="1726" hidden="1">
      <c r="A1726" s="122">
        <v>45730.0</v>
      </c>
      <c r="B1726" s="150" t="s">
        <v>2462</v>
      </c>
      <c r="C1726" s="150" t="s">
        <v>73</v>
      </c>
      <c r="D1726" s="88" t="s">
        <v>26</v>
      </c>
      <c r="E1726" s="162">
        <v>386.07</v>
      </c>
      <c r="F1726" s="166" t="s">
        <v>386</v>
      </c>
      <c r="G1726" s="187" t="s">
        <v>819</v>
      </c>
      <c r="H1726" s="151">
        <f t="shared" si="5"/>
        <v>390.06</v>
      </c>
      <c r="I1726" s="180"/>
      <c r="J1726" s="181"/>
      <c r="K1726" s="20"/>
      <c r="L1726" s="19"/>
      <c r="M1726" s="181"/>
      <c r="N1726" s="181"/>
      <c r="O1726" s="181"/>
      <c r="P1726" s="181"/>
      <c r="Q1726" s="181"/>
      <c r="R1726" s="181"/>
      <c r="S1726" s="181"/>
      <c r="T1726" s="181"/>
      <c r="U1726" s="181"/>
      <c r="V1726" s="181"/>
      <c r="W1726" s="181"/>
      <c r="X1726" s="181"/>
      <c r="Y1726" s="181"/>
      <c r="Z1726" s="181"/>
    </row>
    <row r="1727" hidden="1">
      <c r="A1727" s="122">
        <v>45730.0</v>
      </c>
      <c r="B1727" s="88" t="s">
        <v>2463</v>
      </c>
      <c r="C1727" s="88" t="s">
        <v>73</v>
      </c>
      <c r="D1727" s="88" t="s">
        <v>26</v>
      </c>
      <c r="E1727" s="88">
        <f> 1000 - 0.07</f>
        <v>999.93</v>
      </c>
      <c r="F1727" s="166" t="s">
        <v>386</v>
      </c>
      <c r="G1727" s="187" t="s">
        <v>1720</v>
      </c>
      <c r="H1727" s="151">
        <f t="shared" si="5"/>
        <v>1389.99</v>
      </c>
      <c r="I1727" s="180"/>
      <c r="J1727" s="181"/>
      <c r="K1727" s="181"/>
      <c r="L1727" s="181"/>
      <c r="M1727" s="181"/>
      <c r="N1727" s="181"/>
      <c r="O1727" s="181"/>
      <c r="P1727" s="181"/>
      <c r="Q1727" s="181"/>
      <c r="R1727" s="181"/>
      <c r="S1727" s="181"/>
      <c r="T1727" s="181"/>
      <c r="U1727" s="181"/>
      <c r="V1727" s="181"/>
      <c r="W1727" s="181"/>
      <c r="X1727" s="181"/>
      <c r="Y1727" s="181"/>
      <c r="Z1727" s="181"/>
    </row>
    <row r="1728" hidden="1">
      <c r="A1728" s="129">
        <v>45730.0</v>
      </c>
      <c r="B1728" s="72" t="s">
        <v>2464</v>
      </c>
      <c r="C1728" s="90" t="s">
        <v>73</v>
      </c>
      <c r="D1728" s="90" t="s">
        <v>26</v>
      </c>
      <c r="E1728" s="72">
        <v>100.0</v>
      </c>
      <c r="F1728" s="90" t="s">
        <v>386</v>
      </c>
      <c r="G1728" s="77" t="s">
        <v>1720</v>
      </c>
      <c r="H1728" s="151">
        <f t="shared" si="5"/>
        <v>1489.99</v>
      </c>
      <c r="I1728" s="180"/>
      <c r="J1728" s="181"/>
      <c r="K1728" s="181"/>
      <c r="L1728" s="181"/>
      <c r="M1728" s="181"/>
      <c r="N1728" s="181"/>
      <c r="O1728" s="181"/>
      <c r="P1728" s="181"/>
      <c r="Q1728" s="181"/>
      <c r="R1728" s="181"/>
      <c r="S1728" s="181"/>
      <c r="T1728" s="181"/>
      <c r="U1728" s="181"/>
      <c r="V1728" s="181"/>
      <c r="W1728" s="181"/>
      <c r="X1728" s="181"/>
      <c r="Y1728" s="181"/>
      <c r="Z1728" s="181"/>
    </row>
    <row r="1729" hidden="1">
      <c r="A1729" s="122">
        <v>45730.0</v>
      </c>
      <c r="B1729" s="88" t="s">
        <v>2438</v>
      </c>
      <c r="C1729" s="88" t="s">
        <v>73</v>
      </c>
      <c r="D1729" s="88" t="s">
        <v>243</v>
      </c>
      <c r="E1729" s="88">
        <v>-180.02</v>
      </c>
      <c r="F1729" s="166" t="s">
        <v>386</v>
      </c>
      <c r="G1729" s="88" t="s">
        <v>2308</v>
      </c>
      <c r="H1729" s="151">
        <f t="shared" si="5"/>
        <v>1309.97</v>
      </c>
      <c r="I1729" s="180"/>
      <c r="J1729" s="181"/>
      <c r="K1729" s="181"/>
      <c r="L1729" s="181"/>
      <c r="M1729" s="181"/>
      <c r="N1729" s="181"/>
      <c r="O1729" s="181"/>
      <c r="P1729" s="181"/>
      <c r="Q1729" s="181"/>
      <c r="R1729" s="181"/>
      <c r="S1729" s="181"/>
      <c r="T1729" s="181"/>
      <c r="U1729" s="181"/>
      <c r="V1729" s="181"/>
      <c r="W1729" s="181"/>
      <c r="X1729" s="181"/>
      <c r="Y1729" s="181"/>
      <c r="Z1729" s="181"/>
    </row>
    <row r="1730" hidden="1">
      <c r="A1730" s="122">
        <v>45732.0</v>
      </c>
      <c r="B1730" s="88" t="s">
        <v>2465</v>
      </c>
      <c r="C1730" s="88" t="s">
        <v>1575</v>
      </c>
      <c r="D1730" s="88" t="s">
        <v>1644</v>
      </c>
      <c r="E1730" s="88">
        <v>100.0</v>
      </c>
      <c r="F1730" s="166" t="s">
        <v>386</v>
      </c>
      <c r="G1730" s="187" t="s">
        <v>819</v>
      </c>
      <c r="H1730" s="151">
        <f t="shared" si="5"/>
        <v>1409.97</v>
      </c>
      <c r="J1730" s="181"/>
      <c r="K1730" s="181"/>
      <c r="L1730" s="181"/>
      <c r="M1730" s="181"/>
      <c r="N1730" s="181"/>
      <c r="O1730" s="181"/>
      <c r="P1730" s="181"/>
      <c r="Q1730" s="181"/>
      <c r="R1730" s="181"/>
      <c r="S1730" s="181"/>
      <c r="T1730" s="181"/>
      <c r="U1730" s="181"/>
      <c r="V1730" s="181"/>
      <c r="W1730" s="181"/>
      <c r="X1730" s="181"/>
      <c r="Y1730" s="181"/>
      <c r="Z1730" s="181"/>
    </row>
    <row r="1731" hidden="1">
      <c r="A1731" s="122">
        <v>45732.0</v>
      </c>
      <c r="B1731" s="98" t="s">
        <v>2466</v>
      </c>
      <c r="C1731" s="98" t="s">
        <v>13</v>
      </c>
      <c r="D1731" s="98" t="s">
        <v>243</v>
      </c>
      <c r="E1731" s="98">
        <v>-2.0</v>
      </c>
      <c r="F1731" s="90" t="s">
        <v>386</v>
      </c>
      <c r="G1731" s="187" t="s">
        <v>819</v>
      </c>
      <c r="H1731" s="151">
        <f t="shared" si="5"/>
        <v>1407.97</v>
      </c>
      <c r="I1731" s="188"/>
      <c r="J1731" s="181"/>
      <c r="K1731" s="181"/>
      <c r="L1731" s="181"/>
      <c r="M1731" s="181"/>
      <c r="N1731" s="181"/>
      <c r="O1731" s="181"/>
      <c r="P1731" s="181"/>
      <c r="Q1731" s="181"/>
      <c r="R1731" s="181"/>
      <c r="S1731" s="181"/>
      <c r="T1731" s="181"/>
      <c r="U1731" s="181"/>
      <c r="V1731" s="181"/>
      <c r="W1731" s="181"/>
      <c r="X1731" s="181"/>
      <c r="Y1731" s="181"/>
      <c r="Z1731" s="181"/>
    </row>
    <row r="1732" hidden="1">
      <c r="A1732" s="122">
        <v>45784.0</v>
      </c>
      <c r="B1732" s="166" t="s">
        <v>2467</v>
      </c>
      <c r="C1732" s="166" t="s">
        <v>2219</v>
      </c>
      <c r="D1732" s="166" t="s">
        <v>26</v>
      </c>
      <c r="E1732" s="166">
        <v>-417.23</v>
      </c>
      <c r="F1732" s="90" t="s">
        <v>386</v>
      </c>
      <c r="G1732" s="191" t="s">
        <v>7</v>
      </c>
      <c r="H1732" s="151">
        <f t="shared" si="5"/>
        <v>990.74</v>
      </c>
      <c r="J1732" s="195"/>
      <c r="K1732" s="195"/>
      <c r="L1732" s="195"/>
      <c r="M1732" s="195"/>
      <c r="N1732" s="195"/>
      <c r="O1732" s="195"/>
      <c r="P1732" s="195"/>
      <c r="Q1732" s="195"/>
      <c r="R1732" s="195"/>
      <c r="S1732" s="195"/>
      <c r="T1732" s="195"/>
      <c r="U1732" s="195"/>
      <c r="V1732" s="195"/>
      <c r="W1732" s="195"/>
      <c r="X1732" s="195"/>
      <c r="Y1732" s="195"/>
      <c r="Z1732" s="195"/>
    </row>
    <row r="1733" hidden="1">
      <c r="A1733" s="122">
        <v>45739.0</v>
      </c>
      <c r="B1733" s="88" t="s">
        <v>2250</v>
      </c>
      <c r="C1733" s="88" t="s">
        <v>40</v>
      </c>
      <c r="D1733" s="88" t="s">
        <v>41</v>
      </c>
      <c r="E1733" s="150">
        <v>-79.59</v>
      </c>
      <c r="F1733" s="90" t="s">
        <v>386</v>
      </c>
      <c r="G1733" s="187" t="s">
        <v>1720</v>
      </c>
      <c r="H1733" s="151">
        <f t="shared" si="5"/>
        <v>911.15</v>
      </c>
      <c r="I1733" s="180"/>
      <c r="J1733" s="181"/>
      <c r="K1733" s="181"/>
      <c r="L1733" s="181"/>
      <c r="M1733" s="181"/>
      <c r="N1733" s="181"/>
      <c r="O1733" s="181"/>
      <c r="P1733" s="181"/>
      <c r="Q1733" s="181"/>
      <c r="R1733" s="181"/>
      <c r="S1733" s="181"/>
      <c r="T1733" s="181"/>
      <c r="U1733" s="181"/>
      <c r="V1733" s="181"/>
      <c r="W1733" s="181"/>
      <c r="X1733" s="181"/>
      <c r="Y1733" s="181"/>
      <c r="Z1733" s="181"/>
    </row>
    <row r="1734" hidden="1">
      <c r="A1734" s="122">
        <v>45742.0</v>
      </c>
      <c r="B1734" s="88" t="s">
        <v>1986</v>
      </c>
      <c r="C1734" s="88" t="s">
        <v>40</v>
      </c>
      <c r="D1734" s="88" t="s">
        <v>41</v>
      </c>
      <c r="E1734" s="88">
        <v>-104.82</v>
      </c>
      <c r="F1734" s="166" t="s">
        <v>386</v>
      </c>
      <c r="G1734" s="187" t="s">
        <v>1645</v>
      </c>
      <c r="H1734" s="151">
        <f t="shared" si="5"/>
        <v>806.33</v>
      </c>
      <c r="I1734" s="180"/>
      <c r="J1734" s="181"/>
      <c r="K1734" s="181"/>
      <c r="L1734" s="181"/>
      <c r="M1734" s="181"/>
      <c r="N1734" s="181"/>
      <c r="O1734" s="181"/>
      <c r="P1734" s="181"/>
      <c r="Q1734" s="181"/>
      <c r="R1734" s="181"/>
      <c r="S1734" s="181"/>
      <c r="T1734" s="181"/>
      <c r="U1734" s="181"/>
      <c r="V1734" s="181"/>
      <c r="W1734" s="181"/>
      <c r="X1734" s="181"/>
      <c r="Y1734" s="181"/>
      <c r="Z1734" s="181"/>
    </row>
    <row r="1735" hidden="1">
      <c r="A1735" s="122">
        <v>45742.0</v>
      </c>
      <c r="B1735" s="98" t="s">
        <v>2468</v>
      </c>
      <c r="C1735" s="196" t="s">
        <v>73</v>
      </c>
      <c r="D1735" s="196" t="s">
        <v>778</v>
      </c>
      <c r="E1735" s="98">
        <v>16.0</v>
      </c>
      <c r="F1735" s="90" t="s">
        <v>386</v>
      </c>
      <c r="G1735" s="187" t="s">
        <v>819</v>
      </c>
      <c r="H1735" s="151">
        <f t="shared" si="5"/>
        <v>822.33</v>
      </c>
      <c r="J1735" s="181"/>
      <c r="K1735" s="181"/>
      <c r="L1735" s="181"/>
      <c r="M1735" s="181"/>
      <c r="N1735" s="181"/>
      <c r="O1735" s="181"/>
      <c r="P1735" s="181"/>
      <c r="Q1735" s="181"/>
      <c r="R1735" s="181"/>
      <c r="S1735" s="181"/>
      <c r="T1735" s="181"/>
      <c r="U1735" s="181"/>
      <c r="V1735" s="181"/>
      <c r="W1735" s="181"/>
      <c r="X1735" s="181"/>
      <c r="Y1735" s="181"/>
      <c r="Z1735" s="181"/>
    </row>
    <row r="1736" hidden="1">
      <c r="A1736" s="122">
        <v>45742.0</v>
      </c>
      <c r="B1736" s="98" t="s">
        <v>2469</v>
      </c>
      <c r="C1736" s="98" t="s">
        <v>13</v>
      </c>
      <c r="D1736" s="98" t="s">
        <v>10</v>
      </c>
      <c r="E1736" s="98">
        <v>-50.0</v>
      </c>
      <c r="F1736" s="90" t="s">
        <v>386</v>
      </c>
      <c r="G1736" s="88" t="s">
        <v>2308</v>
      </c>
      <c r="H1736" s="151">
        <f t="shared" si="5"/>
        <v>772.33</v>
      </c>
      <c r="J1736" s="181"/>
      <c r="K1736" s="181"/>
      <c r="L1736" s="181"/>
      <c r="M1736" s="181"/>
      <c r="N1736" s="181"/>
      <c r="O1736" s="181"/>
      <c r="P1736" s="181"/>
      <c r="Q1736" s="181"/>
      <c r="R1736" s="181"/>
      <c r="S1736" s="181"/>
      <c r="T1736" s="181"/>
      <c r="U1736" s="181"/>
      <c r="V1736" s="181"/>
      <c r="W1736" s="181"/>
      <c r="X1736" s="181"/>
      <c r="Y1736" s="181"/>
      <c r="Z1736" s="181"/>
    </row>
    <row r="1737" hidden="1">
      <c r="A1737" s="122">
        <v>45743.0</v>
      </c>
      <c r="B1737" s="98" t="s">
        <v>2469</v>
      </c>
      <c r="C1737" s="98" t="s">
        <v>13</v>
      </c>
      <c r="D1737" s="98" t="s">
        <v>10</v>
      </c>
      <c r="E1737" s="98">
        <v>-0.97</v>
      </c>
      <c r="F1737" s="90" t="s">
        <v>386</v>
      </c>
      <c r="G1737" s="88" t="s">
        <v>2308</v>
      </c>
      <c r="H1737" s="151">
        <f t="shared" si="5"/>
        <v>771.36</v>
      </c>
      <c r="J1737" s="181"/>
      <c r="K1737" s="181"/>
      <c r="L1737" s="181"/>
      <c r="M1737" s="181"/>
      <c r="N1737" s="181"/>
      <c r="O1737" s="181"/>
      <c r="P1737" s="181"/>
      <c r="Q1737" s="181"/>
      <c r="R1737" s="181"/>
      <c r="S1737" s="181"/>
      <c r="T1737" s="181"/>
      <c r="U1737" s="181"/>
      <c r="V1737" s="181"/>
      <c r="W1737" s="181"/>
      <c r="X1737" s="181"/>
      <c r="Y1737" s="181"/>
      <c r="Z1737" s="181"/>
    </row>
    <row r="1738" hidden="1">
      <c r="A1738" s="122">
        <v>45743.0</v>
      </c>
      <c r="B1738" s="98" t="s">
        <v>2469</v>
      </c>
      <c r="C1738" s="98" t="s">
        <v>13</v>
      </c>
      <c r="D1738" s="98" t="s">
        <v>10</v>
      </c>
      <c r="E1738" s="98">
        <v>-45.5</v>
      </c>
      <c r="F1738" s="90" t="s">
        <v>386</v>
      </c>
      <c r="G1738" s="88" t="s">
        <v>2308</v>
      </c>
      <c r="H1738" s="151">
        <f t="shared" si="5"/>
        <v>725.86</v>
      </c>
      <c r="J1738" s="181"/>
      <c r="K1738" s="181"/>
      <c r="L1738" s="181"/>
      <c r="M1738" s="181"/>
      <c r="N1738" s="181"/>
      <c r="O1738" s="181"/>
      <c r="P1738" s="181"/>
      <c r="Q1738" s="181"/>
      <c r="R1738" s="181"/>
      <c r="S1738" s="181"/>
      <c r="T1738" s="181"/>
      <c r="U1738" s="181"/>
      <c r="V1738" s="181"/>
      <c r="W1738" s="181"/>
      <c r="X1738" s="181"/>
      <c r="Y1738" s="181"/>
      <c r="Z1738" s="181"/>
    </row>
    <row r="1739" hidden="1">
      <c r="A1739" s="122">
        <v>45744.0</v>
      </c>
      <c r="B1739" s="98" t="s">
        <v>2099</v>
      </c>
      <c r="C1739" s="98" t="s">
        <v>1638</v>
      </c>
      <c r="D1739" s="98" t="s">
        <v>2100</v>
      </c>
      <c r="E1739" s="98">
        <v>10.0</v>
      </c>
      <c r="F1739" s="90" t="s">
        <v>386</v>
      </c>
      <c r="G1739" s="88" t="s">
        <v>2308</v>
      </c>
      <c r="H1739" s="151">
        <f t="shared" si="5"/>
        <v>735.86</v>
      </c>
      <c r="J1739" s="181"/>
      <c r="K1739" s="181"/>
      <c r="L1739" s="181"/>
      <c r="M1739" s="181"/>
      <c r="N1739" s="181"/>
      <c r="O1739" s="181"/>
      <c r="P1739" s="181"/>
      <c r="Q1739" s="181"/>
      <c r="R1739" s="181"/>
      <c r="S1739" s="181"/>
      <c r="T1739" s="181"/>
      <c r="U1739" s="181"/>
      <c r="V1739" s="181"/>
      <c r="W1739" s="181"/>
      <c r="X1739" s="181"/>
      <c r="Y1739" s="181"/>
      <c r="Z1739" s="181"/>
    </row>
    <row r="1740" hidden="1">
      <c r="A1740" s="122">
        <v>45745.0</v>
      </c>
      <c r="B1740" s="197" t="s">
        <v>2465</v>
      </c>
      <c r="C1740" s="197" t="s">
        <v>1575</v>
      </c>
      <c r="D1740" s="197" t="s">
        <v>1644</v>
      </c>
      <c r="E1740" s="197">
        <v>50.0</v>
      </c>
      <c r="F1740" s="90" t="s">
        <v>386</v>
      </c>
      <c r="G1740" s="88" t="s">
        <v>2308</v>
      </c>
      <c r="H1740" s="151">
        <f t="shared" si="5"/>
        <v>785.86</v>
      </c>
      <c r="J1740" s="181"/>
      <c r="K1740" s="181"/>
      <c r="L1740" s="181"/>
      <c r="M1740" s="181"/>
      <c r="N1740" s="181"/>
      <c r="O1740" s="181"/>
      <c r="P1740" s="181"/>
      <c r="Q1740" s="181"/>
      <c r="R1740" s="181"/>
      <c r="S1740" s="181"/>
      <c r="T1740" s="181"/>
      <c r="U1740" s="181"/>
      <c r="V1740" s="181"/>
      <c r="W1740" s="181"/>
      <c r="X1740" s="181"/>
      <c r="Y1740" s="181"/>
      <c r="Z1740" s="181"/>
    </row>
    <row r="1741" hidden="1">
      <c r="A1741" s="122">
        <v>45747.0</v>
      </c>
      <c r="B1741" s="33" t="s">
        <v>2470</v>
      </c>
      <c r="C1741" s="32" t="s">
        <v>40</v>
      </c>
      <c r="D1741" s="32" t="s">
        <v>41</v>
      </c>
      <c r="E1741" s="33">
        <v>-181.55</v>
      </c>
      <c r="F1741" s="166" t="s">
        <v>394</v>
      </c>
      <c r="G1741" s="88" t="s">
        <v>2308</v>
      </c>
      <c r="H1741" s="151">
        <f> SUM($E$2:$E1773)</f>
        <v>5313.58</v>
      </c>
      <c r="I1741" s="198"/>
      <c r="J1741" s="195"/>
      <c r="K1741" s="195"/>
      <c r="L1741" s="195"/>
      <c r="M1741" s="195"/>
      <c r="N1741" s="195"/>
      <c r="O1741" s="195"/>
      <c r="P1741" s="195"/>
      <c r="Q1741" s="195"/>
      <c r="R1741" s="195"/>
      <c r="S1741" s="195"/>
      <c r="T1741" s="195"/>
      <c r="U1741" s="195"/>
      <c r="V1741" s="195"/>
      <c r="W1741" s="195"/>
      <c r="X1741" s="195"/>
      <c r="Y1741" s="195"/>
      <c r="Z1741" s="195"/>
    </row>
    <row r="1742" hidden="1">
      <c r="A1742" s="122">
        <v>45747.0</v>
      </c>
      <c r="B1742" s="33" t="s">
        <v>2471</v>
      </c>
      <c r="C1742" s="10" t="s">
        <v>73</v>
      </c>
      <c r="D1742" s="10" t="s">
        <v>26</v>
      </c>
      <c r="E1742" s="10">
        <v>-249.1</v>
      </c>
      <c r="F1742" s="166" t="s">
        <v>394</v>
      </c>
      <c r="G1742" s="88" t="s">
        <v>2308</v>
      </c>
      <c r="H1742" s="151">
        <f> SUM($E$2:$E1776)</f>
        <v>2417.47</v>
      </c>
      <c r="I1742" s="198"/>
      <c r="J1742" s="195"/>
      <c r="K1742" s="195"/>
      <c r="L1742" s="195"/>
      <c r="M1742" s="195"/>
      <c r="N1742" s="195"/>
      <c r="O1742" s="195"/>
      <c r="P1742" s="195"/>
      <c r="Q1742" s="195"/>
      <c r="R1742" s="195"/>
      <c r="S1742" s="195"/>
      <c r="T1742" s="195"/>
      <c r="U1742" s="195"/>
      <c r="V1742" s="195"/>
      <c r="W1742" s="195"/>
      <c r="X1742" s="195"/>
      <c r="Y1742" s="195"/>
      <c r="Z1742" s="195"/>
    </row>
    <row r="1743" hidden="1">
      <c r="A1743" s="122">
        <v>45747.0</v>
      </c>
      <c r="B1743" s="33" t="s">
        <v>2472</v>
      </c>
      <c r="C1743" s="10" t="s">
        <v>1638</v>
      </c>
      <c r="D1743" s="10" t="s">
        <v>2308</v>
      </c>
      <c r="E1743" s="10">
        <v>30.0</v>
      </c>
      <c r="F1743" s="166" t="s">
        <v>394</v>
      </c>
      <c r="G1743" s="88" t="s">
        <v>2308</v>
      </c>
      <c r="H1743" s="151">
        <f> SUM($E$2:$E1783)</f>
        <v>441.56</v>
      </c>
      <c r="I1743" s="198"/>
      <c r="J1743" s="195"/>
      <c r="K1743" s="195"/>
      <c r="L1743" s="195"/>
      <c r="M1743" s="195"/>
      <c r="N1743" s="195"/>
      <c r="O1743" s="195"/>
      <c r="P1743" s="195"/>
      <c r="Q1743" s="195"/>
      <c r="R1743" s="195"/>
      <c r="S1743" s="195"/>
      <c r="T1743" s="195"/>
      <c r="U1743" s="195"/>
      <c r="V1743" s="195"/>
      <c r="W1743" s="195"/>
      <c r="X1743" s="195"/>
      <c r="Y1743" s="195"/>
      <c r="Z1743" s="195"/>
    </row>
    <row r="1744">
      <c r="A1744" s="56">
        <v>45777.0</v>
      </c>
      <c r="B1744" s="166" t="s">
        <v>1637</v>
      </c>
      <c r="C1744" s="150" t="s">
        <v>1625</v>
      </c>
      <c r="D1744" s="166" t="s">
        <v>1720</v>
      </c>
      <c r="E1744" s="88">
        <f> 1.58 + 5.2 + 1.58  + 2.59 + 2.41 + 2.27 + 1.02 + 0.84 + 0.83</f>
        <v>18.32</v>
      </c>
      <c r="F1744" s="166" t="s">
        <v>394</v>
      </c>
      <c r="G1744" s="150" t="s">
        <v>1720</v>
      </c>
      <c r="H1744" s="193">
        <f t="shared" ref="H1744:H1776" si="6"> SUM($E$2:$E1744)</f>
        <v>403.53</v>
      </c>
      <c r="I1744" s="198"/>
      <c r="J1744" s="199"/>
      <c r="K1744" s="195"/>
      <c r="L1744" s="195"/>
      <c r="M1744" s="195"/>
      <c r="N1744" s="195"/>
      <c r="O1744" s="195"/>
      <c r="P1744" s="195"/>
      <c r="Q1744" s="195"/>
      <c r="R1744" s="195"/>
      <c r="S1744" s="195"/>
      <c r="T1744" s="195"/>
      <c r="U1744" s="195"/>
      <c r="V1744" s="195"/>
      <c r="W1744" s="195"/>
      <c r="X1744" s="195"/>
      <c r="Y1744" s="195"/>
      <c r="Z1744" s="195"/>
    </row>
    <row r="1745">
      <c r="A1745" s="56">
        <v>45747.0</v>
      </c>
      <c r="B1745" s="200" t="s">
        <v>1713</v>
      </c>
      <c r="C1745" s="150" t="s">
        <v>1575</v>
      </c>
      <c r="D1745" s="200" t="s">
        <v>2027</v>
      </c>
      <c r="E1745" s="150">
        <v>3300.93</v>
      </c>
      <c r="F1745" s="166" t="s">
        <v>394</v>
      </c>
      <c r="G1745" s="201" t="s">
        <v>1645</v>
      </c>
      <c r="H1745" s="151">
        <f t="shared" si="6"/>
        <v>3704.46</v>
      </c>
      <c r="J1745" s="199"/>
      <c r="K1745" s="195"/>
      <c r="L1745" s="195"/>
      <c r="M1745" s="195"/>
      <c r="N1745" s="195"/>
      <c r="O1745" s="195"/>
      <c r="P1745" s="195"/>
      <c r="Q1745" s="195"/>
      <c r="R1745" s="195"/>
      <c r="S1745" s="195"/>
      <c r="T1745" s="195"/>
      <c r="U1745" s="195"/>
      <c r="V1745" s="195"/>
      <c r="W1745" s="195"/>
      <c r="X1745" s="195"/>
      <c r="Y1745" s="195"/>
      <c r="Z1745" s="195"/>
    </row>
    <row r="1746">
      <c r="A1746" s="56">
        <v>45748.0</v>
      </c>
      <c r="B1746" s="200" t="s">
        <v>2473</v>
      </c>
      <c r="C1746" s="150" t="s">
        <v>1741</v>
      </c>
      <c r="D1746" s="200" t="s">
        <v>1742</v>
      </c>
      <c r="E1746" s="150">
        <v>1567.92</v>
      </c>
      <c r="F1746" s="166" t="s">
        <v>394</v>
      </c>
      <c r="G1746" s="201" t="s">
        <v>1645</v>
      </c>
      <c r="H1746" s="151">
        <f t="shared" si="6"/>
        <v>5272.38</v>
      </c>
      <c r="I1746" s="198"/>
      <c r="J1746" s="199"/>
      <c r="K1746" s="195"/>
      <c r="L1746" s="195"/>
      <c r="M1746" s="195"/>
      <c r="N1746" s="195"/>
      <c r="O1746" s="195"/>
      <c r="P1746" s="195"/>
      <c r="Q1746" s="195"/>
      <c r="R1746" s="195"/>
      <c r="S1746" s="195"/>
      <c r="T1746" s="195"/>
      <c r="U1746" s="195"/>
      <c r="V1746" s="195"/>
      <c r="W1746" s="195"/>
      <c r="X1746" s="195"/>
      <c r="Y1746" s="195"/>
      <c r="Z1746" s="195"/>
    </row>
    <row r="1747">
      <c r="A1747" s="56">
        <v>45748.0</v>
      </c>
      <c r="B1747" s="166" t="s">
        <v>15</v>
      </c>
      <c r="C1747" s="166" t="s">
        <v>16</v>
      </c>
      <c r="D1747" s="166" t="s">
        <v>1536</v>
      </c>
      <c r="E1747" s="191">
        <f> SUMIFS(MELIUZ!$F$2:$F2046, MELIUZ!$D$2:$D2046, "PAYMENT", MELIUZ!$E$2:$E2046, "CARD", MELIUZ!$G$2:$G2046, $F1747) * -1</f>
        <v>-232.35</v>
      </c>
      <c r="F1747" s="166" t="s">
        <v>394</v>
      </c>
      <c r="G1747" s="166" t="s">
        <v>1536</v>
      </c>
      <c r="H1747" s="151">
        <f t="shared" si="6"/>
        <v>5040.03</v>
      </c>
      <c r="I1747" s="198"/>
      <c r="J1747" s="199"/>
      <c r="K1747" s="195"/>
      <c r="L1747" s="195"/>
      <c r="M1747" s="195"/>
      <c r="N1747" s="195"/>
      <c r="O1747" s="195"/>
      <c r="P1747" s="195"/>
      <c r="Q1747" s="195"/>
      <c r="R1747" s="195"/>
      <c r="S1747" s="195"/>
      <c r="T1747" s="195"/>
      <c r="U1747" s="195"/>
      <c r="V1747" s="195"/>
      <c r="W1747" s="195"/>
      <c r="X1747" s="195"/>
      <c r="Y1747" s="195"/>
      <c r="Z1747" s="195"/>
    </row>
    <row r="1748">
      <c r="A1748" s="56">
        <v>45748.0</v>
      </c>
      <c r="B1748" s="166" t="s">
        <v>15</v>
      </c>
      <c r="C1748" s="166" t="s">
        <v>16</v>
      </c>
      <c r="D1748" s="166" t="s">
        <v>443</v>
      </c>
      <c r="E1748" s="191">
        <f> SUMIFS(CLICK!$F$2:$F2046, CLICK!$D$2:$D2046, "PAYMENT", CLICK!$E$2:$E2046, "CARD", CLICK!$G$2:$G2046, $F1748) * -1</f>
        <v>-2602.26</v>
      </c>
      <c r="F1748" s="166" t="s">
        <v>394</v>
      </c>
      <c r="G1748" s="191" t="s">
        <v>1645</v>
      </c>
      <c r="H1748" s="151">
        <f t="shared" si="6"/>
        <v>2437.77</v>
      </c>
      <c r="J1748" s="199"/>
      <c r="K1748" s="195"/>
      <c r="L1748" s="195"/>
      <c r="M1748" s="195"/>
      <c r="N1748" s="195"/>
      <c r="O1748" s="195"/>
      <c r="P1748" s="195"/>
      <c r="Q1748" s="195"/>
      <c r="R1748" s="195"/>
      <c r="S1748" s="195"/>
      <c r="T1748" s="195"/>
      <c r="U1748" s="195"/>
      <c r="V1748" s="195"/>
      <c r="W1748" s="195"/>
      <c r="X1748" s="195"/>
      <c r="Y1748" s="195"/>
      <c r="Z1748" s="195"/>
    </row>
    <row r="1749">
      <c r="A1749" s="56">
        <v>45748.0</v>
      </c>
      <c r="B1749" s="166" t="s">
        <v>2474</v>
      </c>
      <c r="C1749" s="166" t="s">
        <v>13</v>
      </c>
      <c r="D1749" s="166" t="s">
        <v>10</v>
      </c>
      <c r="E1749" s="166">
        <v>-12.3</v>
      </c>
      <c r="F1749" s="166" t="s">
        <v>394</v>
      </c>
      <c r="G1749" s="166" t="s">
        <v>2308</v>
      </c>
      <c r="H1749" s="151">
        <f t="shared" si="6"/>
        <v>2425.47</v>
      </c>
      <c r="J1749" s="199"/>
      <c r="K1749" s="195"/>
      <c r="L1749" s="195"/>
      <c r="M1749" s="195"/>
      <c r="N1749" s="195"/>
      <c r="O1749" s="195"/>
      <c r="P1749" s="195"/>
      <c r="Q1749" s="195"/>
      <c r="R1749" s="195"/>
      <c r="S1749" s="195"/>
      <c r="T1749" s="195"/>
      <c r="U1749" s="195"/>
      <c r="V1749" s="195"/>
      <c r="W1749" s="195"/>
      <c r="X1749" s="195"/>
      <c r="Y1749" s="195"/>
      <c r="Z1749" s="195"/>
    </row>
    <row r="1750">
      <c r="A1750" s="56">
        <v>45749.0</v>
      </c>
      <c r="B1750" s="150" t="s">
        <v>2475</v>
      </c>
      <c r="C1750" s="150" t="s">
        <v>1814</v>
      </c>
      <c r="D1750" s="150" t="s">
        <v>682</v>
      </c>
      <c r="E1750" s="150">
        <v>-351.0</v>
      </c>
      <c r="F1750" s="166" t="s">
        <v>394</v>
      </c>
      <c r="G1750" s="150" t="s">
        <v>819</v>
      </c>
      <c r="H1750" s="151">
        <f t="shared" si="6"/>
        <v>2074.47</v>
      </c>
      <c r="I1750" s="198"/>
      <c r="K1750" s="195"/>
      <c r="L1750" s="195"/>
      <c r="M1750" s="195"/>
      <c r="N1750" s="195"/>
      <c r="O1750" s="195"/>
      <c r="P1750" s="195"/>
      <c r="Q1750" s="195"/>
      <c r="R1750" s="195"/>
      <c r="S1750" s="195"/>
      <c r="T1750" s="195"/>
      <c r="U1750" s="195"/>
      <c r="V1750" s="195"/>
      <c r="W1750" s="195"/>
      <c r="X1750" s="195"/>
      <c r="Y1750" s="195"/>
      <c r="Z1750" s="195"/>
    </row>
    <row r="1751">
      <c r="A1751" s="56">
        <v>45749.0</v>
      </c>
      <c r="B1751" s="150" t="s">
        <v>2476</v>
      </c>
      <c r="C1751" s="150" t="s">
        <v>1814</v>
      </c>
      <c r="D1751" s="150" t="s">
        <v>682</v>
      </c>
      <c r="E1751" s="150">
        <v>-407.0</v>
      </c>
      <c r="F1751" s="166" t="s">
        <v>394</v>
      </c>
      <c r="G1751" s="150" t="s">
        <v>2371</v>
      </c>
      <c r="H1751" s="151">
        <f t="shared" si="6"/>
        <v>1667.47</v>
      </c>
      <c r="I1751" s="198"/>
      <c r="J1751" s="199"/>
      <c r="K1751" s="195"/>
      <c r="L1751" s="195"/>
      <c r="M1751" s="195"/>
      <c r="N1751" s="195"/>
      <c r="O1751" s="195"/>
      <c r="P1751" s="195"/>
      <c r="Q1751" s="195"/>
      <c r="R1751" s="195"/>
      <c r="S1751" s="195"/>
      <c r="T1751" s="195"/>
      <c r="U1751" s="195"/>
      <c r="V1751" s="195"/>
      <c r="W1751" s="195"/>
      <c r="X1751" s="195"/>
      <c r="Y1751" s="195"/>
      <c r="Z1751" s="195"/>
    </row>
    <row r="1752">
      <c r="A1752" s="56">
        <v>45749.0</v>
      </c>
      <c r="B1752" s="88" t="s">
        <v>2477</v>
      </c>
      <c r="C1752" s="88" t="s">
        <v>73</v>
      </c>
      <c r="D1752" s="88" t="s">
        <v>243</v>
      </c>
      <c r="E1752" s="164">
        <v>359.89</v>
      </c>
      <c r="F1752" s="166" t="s">
        <v>394</v>
      </c>
      <c r="G1752" s="88" t="s">
        <v>2308</v>
      </c>
      <c r="H1752" s="151">
        <f t="shared" si="6"/>
        <v>2027.36</v>
      </c>
      <c r="I1752" s="198"/>
      <c r="J1752" s="195"/>
      <c r="K1752" s="195"/>
      <c r="L1752" s="195"/>
      <c r="M1752" s="195"/>
      <c r="N1752" s="195"/>
      <c r="O1752" s="195"/>
      <c r="P1752" s="195"/>
      <c r="Q1752" s="195"/>
      <c r="R1752" s="195"/>
      <c r="S1752" s="195"/>
      <c r="T1752" s="195"/>
      <c r="U1752" s="195"/>
      <c r="V1752" s="195"/>
      <c r="W1752" s="195"/>
      <c r="X1752" s="195"/>
      <c r="Y1752" s="195"/>
      <c r="Z1752" s="195"/>
    </row>
    <row r="1753">
      <c r="A1753" s="56">
        <v>45749.0</v>
      </c>
      <c r="B1753" s="150" t="s">
        <v>2478</v>
      </c>
      <c r="C1753" s="150" t="s">
        <v>73</v>
      </c>
      <c r="D1753" s="150" t="s">
        <v>243</v>
      </c>
      <c r="E1753" s="150">
        <v>44.0</v>
      </c>
      <c r="F1753" s="166" t="s">
        <v>394</v>
      </c>
      <c r="G1753" s="88" t="s">
        <v>2308</v>
      </c>
      <c r="H1753" s="151">
        <f t="shared" si="6"/>
        <v>2071.36</v>
      </c>
      <c r="I1753" s="198"/>
      <c r="J1753" s="195"/>
      <c r="K1753" s="195"/>
      <c r="L1753" s="195"/>
      <c r="M1753" s="195"/>
      <c r="N1753" s="195"/>
      <c r="O1753" s="195"/>
      <c r="P1753" s="195"/>
      <c r="Q1753" s="195"/>
      <c r="R1753" s="195"/>
      <c r="S1753" s="195"/>
      <c r="T1753" s="195"/>
      <c r="U1753" s="195"/>
      <c r="V1753" s="195"/>
      <c r="W1753" s="195"/>
      <c r="X1753" s="195"/>
      <c r="Y1753" s="195"/>
      <c r="Z1753" s="195"/>
    </row>
    <row r="1754">
      <c r="A1754" s="56">
        <v>45749.0</v>
      </c>
      <c r="B1754" s="150" t="s">
        <v>744</v>
      </c>
      <c r="C1754" s="150" t="s">
        <v>73</v>
      </c>
      <c r="D1754" s="150" t="s">
        <v>243</v>
      </c>
      <c r="E1754" s="72">
        <v>88.16</v>
      </c>
      <c r="F1754" s="166" t="s">
        <v>394</v>
      </c>
      <c r="G1754" s="88" t="s">
        <v>2308</v>
      </c>
      <c r="H1754" s="151">
        <f t="shared" si="6"/>
        <v>2159.52</v>
      </c>
      <c r="I1754" s="198"/>
      <c r="J1754" s="195"/>
      <c r="K1754" s="195"/>
      <c r="L1754" s="195"/>
      <c r="M1754" s="195"/>
      <c r="N1754" s="195"/>
      <c r="O1754" s="195"/>
      <c r="P1754" s="195"/>
      <c r="Q1754" s="195"/>
      <c r="R1754" s="195"/>
      <c r="S1754" s="195"/>
      <c r="T1754" s="195"/>
      <c r="U1754" s="195"/>
      <c r="V1754" s="195"/>
      <c r="W1754" s="195"/>
      <c r="X1754" s="195"/>
      <c r="Y1754" s="195"/>
      <c r="Z1754" s="195"/>
    </row>
    <row r="1755">
      <c r="A1755" s="56">
        <v>45749.0</v>
      </c>
      <c r="B1755" s="88" t="s">
        <v>2479</v>
      </c>
      <c r="C1755" s="88" t="s">
        <v>73</v>
      </c>
      <c r="D1755" s="88" t="s">
        <v>243</v>
      </c>
      <c r="E1755" s="166">
        <v>-32.5</v>
      </c>
      <c r="F1755" s="166" t="s">
        <v>394</v>
      </c>
      <c r="G1755" s="88" t="s">
        <v>2308</v>
      </c>
      <c r="H1755" s="151">
        <f t="shared" si="6"/>
        <v>2127.02</v>
      </c>
      <c r="I1755" s="198"/>
      <c r="J1755" s="195"/>
      <c r="K1755" s="195"/>
      <c r="L1755" s="195"/>
      <c r="M1755" s="195"/>
      <c r="N1755" s="195"/>
      <c r="O1755" s="195"/>
      <c r="P1755" s="195"/>
      <c r="Q1755" s="195"/>
      <c r="R1755" s="195"/>
      <c r="S1755" s="195"/>
      <c r="T1755" s="195"/>
      <c r="U1755" s="195"/>
      <c r="V1755" s="195"/>
      <c r="W1755" s="195"/>
      <c r="X1755" s="195"/>
      <c r="Y1755" s="195"/>
      <c r="Z1755" s="195"/>
    </row>
    <row r="1756">
      <c r="A1756" s="56">
        <v>45749.0</v>
      </c>
      <c r="B1756" s="88" t="s">
        <v>1457</v>
      </c>
      <c r="C1756" s="88" t="s">
        <v>73</v>
      </c>
      <c r="D1756" s="88" t="s">
        <v>243</v>
      </c>
      <c r="E1756" s="166">
        <v>28.35</v>
      </c>
      <c r="F1756" s="166" t="s">
        <v>394</v>
      </c>
      <c r="G1756" s="88" t="s">
        <v>2308</v>
      </c>
      <c r="H1756" s="151">
        <f t="shared" si="6"/>
        <v>2155.37</v>
      </c>
      <c r="I1756" s="198"/>
      <c r="J1756" s="195"/>
      <c r="K1756" s="195"/>
      <c r="L1756" s="195"/>
      <c r="M1756" s="195"/>
      <c r="N1756" s="195"/>
      <c r="O1756" s="195"/>
      <c r="P1756" s="195"/>
      <c r="Q1756" s="195"/>
      <c r="R1756" s="195"/>
      <c r="S1756" s="195"/>
      <c r="T1756" s="195"/>
      <c r="U1756" s="195"/>
      <c r="V1756" s="195"/>
      <c r="W1756" s="195"/>
      <c r="X1756" s="195"/>
      <c r="Y1756" s="195"/>
      <c r="Z1756" s="195"/>
    </row>
    <row r="1757">
      <c r="A1757" s="56">
        <v>45749.0</v>
      </c>
      <c r="B1757" s="88" t="s">
        <v>2480</v>
      </c>
      <c r="C1757" s="88" t="s">
        <v>73</v>
      </c>
      <c r="D1757" s="88" t="s">
        <v>243</v>
      </c>
      <c r="E1757" s="166">
        <v>38.34</v>
      </c>
      <c r="F1757" s="166" t="s">
        <v>394</v>
      </c>
      <c r="G1757" s="88" t="s">
        <v>2308</v>
      </c>
      <c r="H1757" s="151">
        <f t="shared" si="6"/>
        <v>2193.71</v>
      </c>
      <c r="I1757" s="198"/>
      <c r="J1757" s="195"/>
      <c r="K1757" s="195"/>
      <c r="L1757" s="195"/>
      <c r="M1757" s="195"/>
      <c r="N1757" s="195"/>
      <c r="O1757" s="195"/>
      <c r="P1757" s="195"/>
      <c r="Q1757" s="195"/>
      <c r="R1757" s="195"/>
      <c r="S1757" s="195"/>
      <c r="T1757" s="195"/>
      <c r="U1757" s="195"/>
      <c r="V1757" s="195"/>
      <c r="W1757" s="195"/>
      <c r="X1757" s="195"/>
      <c r="Y1757" s="195"/>
      <c r="Z1757" s="195"/>
    </row>
    <row r="1758">
      <c r="A1758" s="56">
        <v>45751.0</v>
      </c>
      <c r="B1758" s="88" t="s">
        <v>2438</v>
      </c>
      <c r="C1758" s="88" t="s">
        <v>73</v>
      </c>
      <c r="D1758" s="88" t="s">
        <v>243</v>
      </c>
      <c r="E1758" s="202">
        <v>-276.43</v>
      </c>
      <c r="F1758" s="166" t="s">
        <v>394</v>
      </c>
      <c r="G1758" s="88" t="s">
        <v>2308</v>
      </c>
      <c r="H1758" s="151">
        <f t="shared" si="6"/>
        <v>1917.28</v>
      </c>
      <c r="I1758" s="198"/>
      <c r="J1758" s="195"/>
      <c r="K1758" s="195"/>
      <c r="L1758" s="195"/>
      <c r="M1758" s="195"/>
      <c r="N1758" s="195"/>
      <c r="O1758" s="195"/>
      <c r="P1758" s="195"/>
      <c r="Q1758" s="195"/>
      <c r="R1758" s="195"/>
      <c r="S1758" s="195"/>
      <c r="T1758" s="195"/>
      <c r="U1758" s="195"/>
      <c r="V1758" s="195"/>
      <c r="W1758" s="195"/>
      <c r="X1758" s="195"/>
      <c r="Y1758" s="195"/>
      <c r="Z1758" s="195"/>
    </row>
    <row r="1759">
      <c r="A1759" s="56">
        <v>45753.0</v>
      </c>
      <c r="B1759" s="88" t="s">
        <v>2481</v>
      </c>
      <c r="C1759" s="88" t="s">
        <v>73</v>
      </c>
      <c r="D1759" s="88" t="s">
        <v>26</v>
      </c>
      <c r="E1759" s="10">
        <v>-169.0</v>
      </c>
      <c r="F1759" s="166" t="s">
        <v>394</v>
      </c>
      <c r="G1759" s="88" t="s">
        <v>2308</v>
      </c>
      <c r="H1759" s="151">
        <f t="shared" si="6"/>
        <v>1748.28</v>
      </c>
      <c r="I1759" s="198"/>
      <c r="J1759" s="195"/>
      <c r="K1759" s="195"/>
      <c r="L1759" s="195"/>
      <c r="M1759" s="195"/>
      <c r="N1759" s="195"/>
      <c r="O1759" s="195"/>
      <c r="P1759" s="195"/>
      <c r="Q1759" s="195"/>
      <c r="R1759" s="195"/>
      <c r="S1759" s="195"/>
      <c r="T1759" s="195"/>
      <c r="U1759" s="195"/>
      <c r="V1759" s="195"/>
      <c r="W1759" s="195"/>
      <c r="X1759" s="195"/>
      <c r="Y1759" s="195"/>
      <c r="Z1759" s="195"/>
    </row>
    <row r="1760">
      <c r="A1760" s="56">
        <v>45753.0</v>
      </c>
      <c r="B1760" s="88" t="s">
        <v>2482</v>
      </c>
      <c r="C1760" s="88" t="s">
        <v>1638</v>
      </c>
      <c r="D1760" s="88" t="s">
        <v>2308</v>
      </c>
      <c r="E1760" s="10">
        <v>40.0</v>
      </c>
      <c r="F1760" s="166" t="s">
        <v>394</v>
      </c>
      <c r="G1760" s="88" t="s">
        <v>2308</v>
      </c>
      <c r="H1760" s="151">
        <f t="shared" si="6"/>
        <v>1788.28</v>
      </c>
      <c r="I1760" s="198"/>
      <c r="J1760" s="195"/>
      <c r="K1760" s="195"/>
      <c r="L1760" s="195"/>
      <c r="M1760" s="195"/>
      <c r="N1760" s="195"/>
      <c r="O1760" s="195"/>
      <c r="P1760" s="195"/>
      <c r="Q1760" s="195"/>
      <c r="R1760" s="195"/>
      <c r="S1760" s="195"/>
      <c r="T1760" s="195"/>
      <c r="U1760" s="195"/>
      <c r="V1760" s="195"/>
      <c r="W1760" s="195"/>
      <c r="X1760" s="195"/>
      <c r="Y1760" s="195"/>
      <c r="Z1760" s="195"/>
    </row>
    <row r="1761">
      <c r="A1761" s="56">
        <v>45753.0</v>
      </c>
      <c r="B1761" s="150" t="s">
        <v>2483</v>
      </c>
      <c r="C1761" s="150" t="s">
        <v>73</v>
      </c>
      <c r="D1761" s="150" t="s">
        <v>26</v>
      </c>
      <c r="E1761" s="162">
        <v>234.07</v>
      </c>
      <c r="F1761" s="166" t="s">
        <v>394</v>
      </c>
      <c r="G1761" s="150" t="s">
        <v>819</v>
      </c>
      <c r="H1761" s="151">
        <f t="shared" si="6"/>
        <v>2022.35</v>
      </c>
      <c r="I1761" s="198"/>
      <c r="J1761" s="195"/>
      <c r="K1761" s="195"/>
      <c r="L1761" s="195"/>
      <c r="M1761" s="195"/>
      <c r="N1761" s="195"/>
      <c r="O1761" s="195"/>
      <c r="P1761" s="195"/>
      <c r="Q1761" s="195"/>
      <c r="R1761" s="195"/>
      <c r="S1761" s="195"/>
      <c r="T1761" s="195"/>
      <c r="U1761" s="195"/>
      <c r="V1761" s="195"/>
      <c r="W1761" s="195"/>
      <c r="X1761" s="195"/>
      <c r="Y1761" s="195"/>
      <c r="Z1761" s="195"/>
    </row>
    <row r="1762">
      <c r="A1762" s="56">
        <v>45753.0</v>
      </c>
      <c r="B1762" s="166" t="s">
        <v>2362</v>
      </c>
      <c r="C1762" s="166" t="s">
        <v>73</v>
      </c>
      <c r="D1762" s="166" t="s">
        <v>26</v>
      </c>
      <c r="E1762" s="187">
        <f> IFERROR(SUMIFS(WILL!$F$2:$F2046, WILL!$D$2:$D2046, $C1762, WILL!$E$2:$E2046, $D1762, WILL!$G$2:$G2046, $F1762), 0) * -1</f>
        <v>402.51</v>
      </c>
      <c r="F1762" s="166" t="s">
        <v>394</v>
      </c>
      <c r="G1762" s="150" t="s">
        <v>819</v>
      </c>
      <c r="H1762" s="151">
        <f t="shared" si="6"/>
        <v>2424.86</v>
      </c>
      <c r="I1762" s="198"/>
      <c r="J1762" s="195"/>
      <c r="K1762" s="195"/>
      <c r="L1762" s="195"/>
      <c r="M1762" s="195"/>
      <c r="N1762" s="195"/>
      <c r="O1762" s="195"/>
      <c r="P1762" s="195"/>
      <c r="Q1762" s="195"/>
      <c r="R1762" s="195"/>
      <c r="S1762" s="195"/>
      <c r="T1762" s="195"/>
      <c r="U1762" s="195"/>
      <c r="V1762" s="195"/>
      <c r="W1762" s="195"/>
      <c r="X1762" s="195"/>
      <c r="Y1762" s="195"/>
      <c r="Z1762" s="195"/>
    </row>
    <row r="1763">
      <c r="A1763" s="56">
        <v>45753.0</v>
      </c>
      <c r="B1763" s="33" t="s">
        <v>2471</v>
      </c>
      <c r="C1763" s="10" t="s">
        <v>73</v>
      </c>
      <c r="D1763" s="10" t="s">
        <v>26</v>
      </c>
      <c r="E1763" s="10">
        <v>249.1</v>
      </c>
      <c r="F1763" s="166" t="s">
        <v>394</v>
      </c>
      <c r="G1763" s="150" t="s">
        <v>819</v>
      </c>
      <c r="H1763" s="151">
        <f t="shared" si="6"/>
        <v>2673.96</v>
      </c>
      <c r="I1763" s="198"/>
      <c r="J1763" s="195"/>
      <c r="K1763" s="195"/>
      <c r="L1763" s="195"/>
      <c r="M1763" s="195"/>
      <c r="N1763" s="195"/>
      <c r="O1763" s="195"/>
      <c r="P1763" s="195"/>
      <c r="Q1763" s="195"/>
      <c r="R1763" s="195"/>
      <c r="S1763" s="195"/>
      <c r="T1763" s="195"/>
      <c r="U1763" s="195"/>
      <c r="V1763" s="195"/>
      <c r="W1763" s="195"/>
      <c r="X1763" s="195"/>
      <c r="Y1763" s="195"/>
      <c r="Z1763" s="195"/>
    </row>
    <row r="1764">
      <c r="A1764" s="56">
        <v>45753.0</v>
      </c>
      <c r="B1764" s="33" t="s">
        <v>2481</v>
      </c>
      <c r="C1764" s="10" t="s">
        <v>73</v>
      </c>
      <c r="D1764" s="10" t="s">
        <v>26</v>
      </c>
      <c r="E1764" s="10">
        <v>169.0</v>
      </c>
      <c r="F1764" s="166" t="s">
        <v>394</v>
      </c>
      <c r="G1764" s="150" t="s">
        <v>819</v>
      </c>
      <c r="H1764" s="151">
        <f t="shared" si="6"/>
        <v>2842.96</v>
      </c>
      <c r="I1764" s="198"/>
      <c r="J1764" s="195"/>
      <c r="K1764" s="195"/>
      <c r="L1764" s="195"/>
      <c r="M1764" s="195"/>
      <c r="N1764" s="195"/>
      <c r="O1764" s="195"/>
      <c r="P1764" s="195"/>
      <c r="Q1764" s="195"/>
      <c r="R1764" s="195"/>
      <c r="S1764" s="195"/>
      <c r="T1764" s="195"/>
      <c r="U1764" s="195"/>
      <c r="V1764" s="195"/>
      <c r="W1764" s="195"/>
      <c r="X1764" s="195"/>
      <c r="Y1764" s="195"/>
      <c r="Z1764" s="195"/>
    </row>
    <row r="1765">
      <c r="A1765" s="56">
        <v>45753.0</v>
      </c>
      <c r="B1765" s="150" t="s">
        <v>2484</v>
      </c>
      <c r="C1765" s="150" t="s">
        <v>73</v>
      </c>
      <c r="D1765" s="88" t="s">
        <v>26</v>
      </c>
      <c r="E1765" s="162">
        <v>386.07</v>
      </c>
      <c r="F1765" s="166" t="s">
        <v>394</v>
      </c>
      <c r="G1765" s="150" t="s">
        <v>819</v>
      </c>
      <c r="H1765" s="151">
        <f t="shared" si="6"/>
        <v>3229.03</v>
      </c>
      <c r="I1765" s="198"/>
      <c r="J1765" s="195"/>
      <c r="K1765" s="195"/>
      <c r="L1765" s="195"/>
      <c r="M1765" s="195"/>
      <c r="N1765" s="195"/>
      <c r="O1765" s="195"/>
      <c r="P1765" s="195"/>
      <c r="Q1765" s="195"/>
      <c r="R1765" s="195"/>
      <c r="S1765" s="195"/>
      <c r="T1765" s="195"/>
      <c r="U1765" s="195"/>
      <c r="V1765" s="195"/>
      <c r="W1765" s="195"/>
      <c r="X1765" s="195"/>
      <c r="Y1765" s="195"/>
      <c r="Z1765" s="195"/>
    </row>
    <row r="1766">
      <c r="A1766" s="56">
        <v>45753.0</v>
      </c>
      <c r="B1766" s="150" t="s">
        <v>1592</v>
      </c>
      <c r="C1766" s="166" t="s">
        <v>73</v>
      </c>
      <c r="D1766" s="166" t="s">
        <v>26</v>
      </c>
      <c r="E1766" s="166">
        <v>332.4</v>
      </c>
      <c r="F1766" s="166" t="s">
        <v>394</v>
      </c>
      <c r="G1766" s="150" t="s">
        <v>819</v>
      </c>
      <c r="H1766" s="151">
        <f t="shared" si="6"/>
        <v>3561.43</v>
      </c>
      <c r="I1766" s="198"/>
      <c r="J1766" s="195"/>
      <c r="K1766" s="195"/>
      <c r="L1766" s="195"/>
      <c r="M1766" s="195"/>
      <c r="N1766" s="195"/>
      <c r="O1766" s="195"/>
      <c r="P1766" s="195"/>
      <c r="Q1766" s="195"/>
      <c r="R1766" s="195"/>
      <c r="S1766" s="195"/>
      <c r="T1766" s="195"/>
      <c r="U1766" s="195"/>
      <c r="V1766" s="195"/>
      <c r="W1766" s="195"/>
      <c r="X1766" s="195"/>
      <c r="Y1766" s="195"/>
      <c r="Z1766" s="195"/>
    </row>
    <row r="1767">
      <c r="A1767" s="56">
        <v>45754.0</v>
      </c>
      <c r="B1767" s="150" t="s">
        <v>1592</v>
      </c>
      <c r="C1767" s="166" t="s">
        <v>73</v>
      </c>
      <c r="D1767" s="166" t="s">
        <v>26</v>
      </c>
      <c r="E1767" s="166">
        <v>450.0</v>
      </c>
      <c r="F1767" s="166" t="s">
        <v>394</v>
      </c>
      <c r="G1767" s="150" t="s">
        <v>819</v>
      </c>
      <c r="H1767" s="151">
        <f t="shared" si="6"/>
        <v>4011.43</v>
      </c>
      <c r="I1767" s="198"/>
      <c r="J1767" s="195"/>
      <c r="K1767" s="195"/>
      <c r="L1767" s="195"/>
      <c r="M1767" s="195"/>
      <c r="N1767" s="195"/>
      <c r="O1767" s="195"/>
      <c r="P1767" s="195"/>
      <c r="Q1767" s="195"/>
      <c r="R1767" s="195"/>
      <c r="S1767" s="195"/>
      <c r="T1767" s="195"/>
      <c r="U1767" s="195"/>
      <c r="V1767" s="195"/>
      <c r="W1767" s="195"/>
      <c r="X1767" s="195"/>
      <c r="Y1767" s="195"/>
      <c r="Z1767" s="195"/>
    </row>
    <row r="1768">
      <c r="A1768" s="56">
        <v>45754.0</v>
      </c>
      <c r="B1768" s="88" t="s">
        <v>2438</v>
      </c>
      <c r="C1768" s="88" t="s">
        <v>73</v>
      </c>
      <c r="D1768" s="88" t="s">
        <v>243</v>
      </c>
      <c r="E1768" s="26">
        <v>276.43</v>
      </c>
      <c r="F1768" s="166" t="s">
        <v>394</v>
      </c>
      <c r="G1768" s="88" t="s">
        <v>2308</v>
      </c>
      <c r="H1768" s="151">
        <f t="shared" si="6"/>
        <v>4287.86</v>
      </c>
      <c r="J1768" s="195"/>
      <c r="K1768" s="195"/>
      <c r="L1768" s="195"/>
      <c r="M1768" s="195"/>
      <c r="N1768" s="195"/>
      <c r="O1768" s="195"/>
      <c r="P1768" s="195"/>
      <c r="Q1768" s="195"/>
      <c r="R1768" s="195"/>
      <c r="S1768" s="195"/>
      <c r="T1768" s="195"/>
      <c r="U1768" s="195"/>
      <c r="V1768" s="195"/>
      <c r="W1768" s="195"/>
      <c r="X1768" s="195"/>
      <c r="Y1768" s="195"/>
      <c r="Z1768" s="195"/>
    </row>
    <row r="1769">
      <c r="A1769" s="56">
        <v>45756.0</v>
      </c>
      <c r="B1769" s="88" t="s">
        <v>2485</v>
      </c>
      <c r="C1769" s="88" t="s">
        <v>78</v>
      </c>
      <c r="D1769" s="88" t="s">
        <v>28</v>
      </c>
      <c r="E1769" s="191">
        <v>-29.9</v>
      </c>
      <c r="F1769" s="166" t="s">
        <v>394</v>
      </c>
      <c r="G1769" s="191" t="s">
        <v>1720</v>
      </c>
      <c r="H1769" s="151">
        <f t="shared" si="6"/>
        <v>4257.96</v>
      </c>
      <c r="J1769" s="195"/>
      <c r="K1769" s="195"/>
      <c r="L1769" s="195"/>
      <c r="M1769" s="195"/>
      <c r="N1769" s="195"/>
      <c r="O1769" s="195"/>
      <c r="P1769" s="195"/>
      <c r="Q1769" s="195"/>
      <c r="R1769" s="195"/>
      <c r="S1769" s="195"/>
      <c r="T1769" s="195"/>
      <c r="U1769" s="195"/>
      <c r="V1769" s="195"/>
      <c r="W1769" s="195"/>
      <c r="X1769" s="195"/>
      <c r="Y1769" s="195"/>
      <c r="Z1769" s="195"/>
    </row>
    <row r="1770">
      <c r="A1770" s="56">
        <v>45756.0</v>
      </c>
      <c r="B1770" s="150" t="s">
        <v>1592</v>
      </c>
      <c r="C1770" s="166" t="s">
        <v>73</v>
      </c>
      <c r="D1770" s="166" t="s">
        <v>26</v>
      </c>
      <c r="E1770" s="191">
        <f> IFERROR(SUMIFS(NBNK!$F$40:$F2046, NBNK!$D$40:$D2046, $C1770, NBNK!$E$40:$E2046, $D1770, NBNK!$G$40:$G2046, $F1770), 0) * -1 - 332.4 - 450 - 0.82</f>
        <v>1812.85</v>
      </c>
      <c r="F1770" s="166" t="s">
        <v>394</v>
      </c>
      <c r="G1770" s="150" t="s">
        <v>819</v>
      </c>
      <c r="H1770" s="151">
        <f t="shared" si="6"/>
        <v>6070.81</v>
      </c>
      <c r="J1770" s="195"/>
      <c r="K1770" s="20"/>
      <c r="L1770" s="19"/>
      <c r="M1770" s="195"/>
      <c r="N1770" s="195"/>
      <c r="O1770" s="195"/>
      <c r="P1770" s="195"/>
      <c r="Q1770" s="195"/>
      <c r="R1770" s="195"/>
      <c r="S1770" s="195"/>
      <c r="T1770" s="195"/>
      <c r="U1770" s="195"/>
      <c r="V1770" s="195"/>
      <c r="W1770" s="195"/>
      <c r="X1770" s="195"/>
      <c r="Y1770" s="195"/>
      <c r="Z1770" s="195"/>
    </row>
    <row r="1771">
      <c r="A1771" s="56">
        <v>45757.0</v>
      </c>
      <c r="B1771" s="166" t="s">
        <v>15</v>
      </c>
      <c r="C1771" s="166" t="s">
        <v>16</v>
      </c>
      <c r="D1771" s="166" t="s">
        <v>7</v>
      </c>
      <c r="E1771" s="191">
        <f> SUMIFS(WILL!$F$2:$F2046, WILL!$D$2:$D2046, "PAYMENT", WILL!$E$2:$E2046, "CARD", WILL!$G$2:$G2046, $F1771) * -1</f>
        <v>-409.16</v>
      </c>
      <c r="F1771" s="166" t="s">
        <v>394</v>
      </c>
      <c r="G1771" s="191" t="s">
        <v>7</v>
      </c>
      <c r="H1771" s="151">
        <f t="shared" si="6"/>
        <v>5661.65</v>
      </c>
      <c r="J1771" s="195"/>
      <c r="K1771" s="195"/>
      <c r="L1771" s="195"/>
      <c r="M1771" s="195"/>
      <c r="N1771" s="195"/>
      <c r="O1771" s="195"/>
      <c r="P1771" s="195"/>
      <c r="Q1771" s="195"/>
      <c r="R1771" s="195"/>
      <c r="S1771" s="195"/>
      <c r="T1771" s="195"/>
      <c r="U1771" s="195"/>
      <c r="V1771" s="195"/>
      <c r="W1771" s="195"/>
      <c r="X1771" s="195"/>
      <c r="Y1771" s="195"/>
      <c r="Z1771" s="195"/>
    </row>
    <row r="1772">
      <c r="A1772" s="122">
        <v>45758.0</v>
      </c>
      <c r="B1772" s="150" t="s">
        <v>2486</v>
      </c>
      <c r="C1772" s="150" t="s">
        <v>1579</v>
      </c>
      <c r="D1772" s="150" t="s">
        <v>1720</v>
      </c>
      <c r="E1772" s="162">
        <v>-386.07</v>
      </c>
      <c r="F1772" s="166" t="s">
        <v>394</v>
      </c>
      <c r="G1772" s="191" t="s">
        <v>1720</v>
      </c>
      <c r="H1772" s="151">
        <f t="shared" si="6"/>
        <v>5275.58</v>
      </c>
      <c r="J1772" s="195"/>
      <c r="K1772" s="195"/>
      <c r="L1772" s="195"/>
      <c r="M1772" s="195"/>
      <c r="N1772" s="195"/>
      <c r="O1772" s="195"/>
      <c r="P1772" s="195"/>
      <c r="Q1772" s="195"/>
      <c r="R1772" s="195"/>
      <c r="S1772" s="195"/>
      <c r="T1772" s="195"/>
      <c r="U1772" s="195"/>
      <c r="V1772" s="195"/>
      <c r="W1772" s="195"/>
      <c r="X1772" s="195"/>
      <c r="Y1772" s="195"/>
      <c r="Z1772" s="195"/>
    </row>
    <row r="1773">
      <c r="A1773" s="122">
        <v>45758.0</v>
      </c>
      <c r="B1773" s="150" t="s">
        <v>2487</v>
      </c>
      <c r="C1773" s="150" t="s">
        <v>73</v>
      </c>
      <c r="D1773" s="150" t="s">
        <v>778</v>
      </c>
      <c r="E1773" s="150">
        <v>38.0</v>
      </c>
      <c r="F1773" s="166" t="s">
        <v>394</v>
      </c>
      <c r="G1773" s="187" t="s">
        <v>1720</v>
      </c>
      <c r="H1773" s="151">
        <f t="shared" si="6"/>
        <v>5313.58</v>
      </c>
      <c r="I1773" s="198"/>
      <c r="J1773" s="195"/>
      <c r="K1773" s="195"/>
      <c r="L1773" s="195"/>
      <c r="M1773" s="195"/>
      <c r="N1773" s="195"/>
      <c r="O1773" s="195"/>
      <c r="P1773" s="195"/>
      <c r="Q1773" s="195"/>
      <c r="R1773" s="195"/>
      <c r="S1773" s="195"/>
      <c r="T1773" s="195"/>
      <c r="U1773" s="195"/>
      <c r="V1773" s="195"/>
      <c r="W1773" s="195"/>
      <c r="X1773" s="195"/>
      <c r="Y1773" s="195"/>
      <c r="Z1773" s="195"/>
    </row>
    <row r="1774">
      <c r="A1774" s="122">
        <v>45758.0</v>
      </c>
      <c r="B1774" s="150" t="s">
        <v>2488</v>
      </c>
      <c r="C1774" s="150" t="s">
        <v>73</v>
      </c>
      <c r="D1774" s="150" t="s">
        <v>1628</v>
      </c>
      <c r="E1774" s="150">
        <v>2.0</v>
      </c>
      <c r="F1774" s="166" t="s">
        <v>394</v>
      </c>
      <c r="G1774" s="187" t="s">
        <v>1720</v>
      </c>
      <c r="H1774" s="151">
        <f t="shared" si="6"/>
        <v>5315.58</v>
      </c>
      <c r="J1774" s="195"/>
      <c r="K1774" s="195"/>
      <c r="L1774" s="195"/>
      <c r="M1774" s="195"/>
      <c r="N1774" s="195"/>
      <c r="O1774" s="195"/>
      <c r="P1774" s="195"/>
      <c r="Q1774" s="195"/>
      <c r="R1774" s="195"/>
      <c r="S1774" s="195"/>
      <c r="T1774" s="195"/>
      <c r="U1774" s="195"/>
      <c r="V1774" s="195"/>
      <c r="W1774" s="195"/>
      <c r="X1774" s="195"/>
      <c r="Y1774" s="195"/>
      <c r="Z1774" s="195"/>
    </row>
    <row r="1775">
      <c r="A1775" s="122">
        <v>45759.0</v>
      </c>
      <c r="B1775" s="166" t="s">
        <v>15</v>
      </c>
      <c r="C1775" s="166" t="s">
        <v>51</v>
      </c>
      <c r="D1775" s="166" t="s">
        <v>819</v>
      </c>
      <c r="E1775" s="166">
        <v>-300.0</v>
      </c>
      <c r="F1775" s="166" t="s">
        <v>394</v>
      </c>
      <c r="G1775" s="191" t="s">
        <v>819</v>
      </c>
      <c r="H1775" s="151">
        <f t="shared" si="6"/>
        <v>5015.58</v>
      </c>
      <c r="J1775" s="195"/>
      <c r="K1775" s="195"/>
      <c r="L1775" s="195"/>
      <c r="M1775" s="195"/>
      <c r="N1775" s="195"/>
      <c r="O1775" s="195"/>
      <c r="P1775" s="195"/>
      <c r="Q1775" s="195"/>
      <c r="R1775" s="195"/>
      <c r="S1775" s="195"/>
      <c r="T1775" s="195"/>
      <c r="U1775" s="195"/>
      <c r="V1775" s="195"/>
      <c r="W1775" s="195"/>
      <c r="X1775" s="195"/>
      <c r="Y1775" s="195"/>
      <c r="Z1775" s="195"/>
    </row>
    <row r="1776">
      <c r="A1776" s="122">
        <v>45761.0</v>
      </c>
      <c r="B1776" s="166" t="s">
        <v>15</v>
      </c>
      <c r="C1776" s="166" t="s">
        <v>16</v>
      </c>
      <c r="D1776" s="166" t="s">
        <v>819</v>
      </c>
      <c r="E1776" s="191">
        <f> SUMIFS(NBNK!$F$41:$F2046, NBNK!$D$41:$D2046, "PAYMENT", NBNK!$E$41:$E2046, "CARD", NBNK!$G$41:$G2046, $F1776) * -1</f>
        <v>-2598.11</v>
      </c>
      <c r="F1776" s="166" t="s">
        <v>394</v>
      </c>
      <c r="G1776" s="191" t="s">
        <v>819</v>
      </c>
      <c r="H1776" s="151">
        <f t="shared" si="6"/>
        <v>2417.47</v>
      </c>
      <c r="I1776" s="198"/>
      <c r="J1776" s="195"/>
      <c r="K1776" s="195"/>
      <c r="L1776" s="195"/>
      <c r="M1776" s="195"/>
      <c r="N1776" s="195"/>
      <c r="O1776" s="195"/>
      <c r="P1776" s="195"/>
      <c r="Q1776" s="195"/>
      <c r="R1776" s="195"/>
      <c r="S1776" s="195"/>
      <c r="T1776" s="195"/>
      <c r="U1776" s="195"/>
      <c r="V1776" s="195"/>
      <c r="W1776" s="195"/>
      <c r="X1776" s="195"/>
      <c r="Y1776" s="195"/>
      <c r="Z1776" s="195"/>
    </row>
    <row r="1777">
      <c r="A1777" s="122">
        <v>45762.0</v>
      </c>
      <c r="B1777" s="88" t="s">
        <v>2438</v>
      </c>
      <c r="C1777" s="88" t="s">
        <v>73</v>
      </c>
      <c r="D1777" s="88" t="s">
        <v>243</v>
      </c>
      <c r="E1777" s="166">
        <v>-454.32</v>
      </c>
      <c r="F1777" s="166" t="s">
        <v>394</v>
      </c>
      <c r="G1777" s="88" t="s">
        <v>2308</v>
      </c>
      <c r="H1777" s="151">
        <f> SUM($E$2:$E1779)</f>
        <v>1704.59</v>
      </c>
      <c r="J1777" s="195"/>
      <c r="K1777" s="195"/>
      <c r="L1777" s="195"/>
      <c r="M1777" s="195"/>
      <c r="N1777" s="195"/>
      <c r="O1777" s="195"/>
      <c r="P1777" s="195"/>
      <c r="Q1777" s="195"/>
      <c r="R1777" s="195"/>
      <c r="S1777" s="195"/>
      <c r="T1777" s="195"/>
      <c r="U1777" s="195"/>
      <c r="V1777" s="195"/>
      <c r="W1777" s="195"/>
      <c r="X1777" s="195"/>
      <c r="Y1777" s="195"/>
      <c r="Z1777" s="195"/>
    </row>
    <row r="1778">
      <c r="A1778" s="122">
        <v>45764.0</v>
      </c>
      <c r="B1778" s="166" t="s">
        <v>2258</v>
      </c>
      <c r="C1778" s="166" t="s">
        <v>40</v>
      </c>
      <c r="D1778" s="166" t="s">
        <v>41</v>
      </c>
      <c r="E1778" s="150">
        <v>-298.56</v>
      </c>
      <c r="F1778" s="166" t="s">
        <v>394</v>
      </c>
      <c r="G1778" s="166" t="s">
        <v>2308</v>
      </c>
      <c r="H1778" s="151">
        <f t="shared" ref="H1778:H1841" si="7"> SUM($E$2:$E1778)</f>
        <v>1664.59</v>
      </c>
      <c r="I1778" s="198"/>
      <c r="J1778" s="195"/>
      <c r="K1778" s="195"/>
      <c r="L1778" s="195"/>
      <c r="M1778" s="195"/>
      <c r="N1778" s="195"/>
      <c r="O1778" s="195"/>
      <c r="P1778" s="195"/>
      <c r="Q1778" s="195"/>
      <c r="R1778" s="195"/>
      <c r="S1778" s="195"/>
      <c r="T1778" s="195"/>
      <c r="U1778" s="195"/>
      <c r="V1778" s="195"/>
      <c r="W1778" s="195"/>
      <c r="X1778" s="195"/>
      <c r="Y1778" s="195"/>
      <c r="Z1778" s="195"/>
    </row>
    <row r="1779">
      <c r="A1779" s="122">
        <v>45764.0</v>
      </c>
      <c r="B1779" s="166" t="s">
        <v>2482</v>
      </c>
      <c r="C1779" s="166" t="s">
        <v>1638</v>
      </c>
      <c r="D1779" s="166" t="s">
        <v>2308</v>
      </c>
      <c r="E1779" s="166">
        <v>40.0</v>
      </c>
      <c r="F1779" s="166" t="s">
        <v>394</v>
      </c>
      <c r="G1779" s="166" t="s">
        <v>2308</v>
      </c>
      <c r="H1779" s="151">
        <f t="shared" si="7"/>
        <v>1704.59</v>
      </c>
      <c r="I1779" s="188" t="s">
        <v>2489</v>
      </c>
      <c r="J1779" s="195"/>
      <c r="K1779" s="195"/>
      <c r="L1779" s="195"/>
      <c r="M1779" s="195"/>
      <c r="N1779" s="195"/>
      <c r="O1779" s="195"/>
      <c r="P1779" s="195"/>
      <c r="Q1779" s="195"/>
      <c r="R1779" s="195"/>
      <c r="S1779" s="195"/>
      <c r="T1779" s="195"/>
      <c r="U1779" s="195"/>
      <c r="V1779" s="195"/>
      <c r="W1779" s="195"/>
      <c r="X1779" s="195"/>
      <c r="Y1779" s="195"/>
      <c r="Z1779" s="195"/>
    </row>
    <row r="1780">
      <c r="A1780" s="122"/>
      <c r="B1780" s="150" t="s">
        <v>2490</v>
      </c>
      <c r="C1780" s="150" t="s">
        <v>1579</v>
      </c>
      <c r="D1780" s="150" t="s">
        <v>1720</v>
      </c>
      <c r="E1780" s="162">
        <v>-386.07</v>
      </c>
      <c r="F1780" s="166" t="s">
        <v>394</v>
      </c>
      <c r="G1780" s="191" t="s">
        <v>1720</v>
      </c>
      <c r="H1780" s="151">
        <f t="shared" si="7"/>
        <v>1318.52</v>
      </c>
      <c r="I1780" s="198"/>
      <c r="J1780" s="195"/>
      <c r="K1780" s="195"/>
      <c r="L1780" s="195"/>
      <c r="M1780" s="195"/>
      <c r="N1780" s="195"/>
      <c r="O1780" s="195"/>
      <c r="P1780" s="195"/>
      <c r="Q1780" s="195"/>
      <c r="R1780" s="195"/>
      <c r="S1780" s="195"/>
      <c r="T1780" s="195"/>
      <c r="U1780" s="195"/>
      <c r="V1780" s="195"/>
      <c r="W1780" s="195"/>
      <c r="X1780" s="195"/>
      <c r="Y1780" s="195"/>
      <c r="Z1780" s="195"/>
    </row>
    <row r="1781">
      <c r="A1781" s="122"/>
      <c r="B1781" s="150" t="s">
        <v>2491</v>
      </c>
      <c r="C1781" s="150" t="s">
        <v>1579</v>
      </c>
      <c r="D1781" s="150" t="s">
        <v>1720</v>
      </c>
      <c r="E1781" s="162">
        <v>-386.07</v>
      </c>
      <c r="F1781" s="166" t="s">
        <v>394</v>
      </c>
      <c r="G1781" s="191" t="s">
        <v>1720</v>
      </c>
      <c r="H1781" s="151">
        <f t="shared" si="7"/>
        <v>932.45</v>
      </c>
      <c r="J1781" s="195"/>
      <c r="K1781" s="195"/>
      <c r="L1781" s="195"/>
      <c r="M1781" s="195"/>
      <c r="N1781" s="195"/>
      <c r="O1781" s="195"/>
      <c r="P1781" s="195"/>
      <c r="Q1781" s="195"/>
      <c r="R1781" s="195"/>
      <c r="S1781" s="195"/>
      <c r="T1781" s="195"/>
      <c r="U1781" s="195"/>
      <c r="V1781" s="195"/>
      <c r="W1781" s="195"/>
      <c r="X1781" s="195"/>
      <c r="Y1781" s="195"/>
      <c r="Z1781" s="195"/>
    </row>
    <row r="1782">
      <c r="A1782" s="122"/>
      <c r="B1782" s="150" t="s">
        <v>2492</v>
      </c>
      <c r="C1782" s="150" t="s">
        <v>1579</v>
      </c>
      <c r="D1782" s="150" t="s">
        <v>1720</v>
      </c>
      <c r="E1782" s="162">
        <v>-386.07</v>
      </c>
      <c r="F1782" s="166" t="s">
        <v>394</v>
      </c>
      <c r="G1782" s="191" t="s">
        <v>1720</v>
      </c>
      <c r="H1782" s="151">
        <f t="shared" si="7"/>
        <v>546.38</v>
      </c>
      <c r="I1782" s="203">
        <v>1022.52</v>
      </c>
      <c r="J1782" s="195"/>
      <c r="K1782" s="195"/>
      <c r="L1782" s="195"/>
      <c r="M1782" s="195"/>
      <c r="N1782" s="195"/>
      <c r="O1782" s="195"/>
      <c r="P1782" s="195"/>
      <c r="Q1782" s="195"/>
      <c r="R1782" s="195"/>
      <c r="S1782" s="195"/>
      <c r="T1782" s="195"/>
      <c r="U1782" s="195"/>
      <c r="V1782" s="195"/>
      <c r="W1782" s="195"/>
      <c r="X1782" s="195"/>
      <c r="Y1782" s="195"/>
      <c r="Z1782" s="195"/>
    </row>
    <row r="1783">
      <c r="A1783" s="122">
        <v>45773.0</v>
      </c>
      <c r="B1783" s="166" t="s">
        <v>1998</v>
      </c>
      <c r="C1783" s="166" t="s">
        <v>40</v>
      </c>
      <c r="D1783" s="166" t="s">
        <v>41</v>
      </c>
      <c r="E1783" s="88">
        <v>-104.82</v>
      </c>
      <c r="F1783" s="166" t="s">
        <v>394</v>
      </c>
      <c r="G1783" s="191" t="s">
        <v>1645</v>
      </c>
      <c r="H1783" s="151">
        <f t="shared" si="7"/>
        <v>441.56</v>
      </c>
      <c r="I1783" s="198"/>
      <c r="J1783" s="195"/>
      <c r="K1783" s="195"/>
      <c r="L1783" s="195"/>
      <c r="M1783" s="195"/>
      <c r="N1783" s="195"/>
      <c r="O1783" s="195"/>
      <c r="P1783" s="195"/>
      <c r="Q1783" s="195"/>
      <c r="R1783" s="195"/>
      <c r="S1783" s="195"/>
      <c r="T1783" s="195"/>
      <c r="U1783" s="195"/>
      <c r="V1783" s="195"/>
      <c r="W1783" s="195"/>
      <c r="X1783" s="195"/>
      <c r="Y1783" s="195"/>
      <c r="Z1783" s="195"/>
    </row>
    <row r="1784">
      <c r="A1784" s="56">
        <v>45808.0</v>
      </c>
      <c r="B1784" s="166" t="s">
        <v>1637</v>
      </c>
      <c r="C1784" s="150" t="s">
        <v>1625</v>
      </c>
      <c r="D1784" s="166" t="s">
        <v>1720</v>
      </c>
      <c r="E1784" s="88">
        <v>0.0</v>
      </c>
      <c r="F1784" s="166" t="s">
        <v>404</v>
      </c>
      <c r="G1784" s="150" t="s">
        <v>1720</v>
      </c>
      <c r="H1784" s="193">
        <f t="shared" si="7"/>
        <v>441.56</v>
      </c>
      <c r="I1784" s="198"/>
      <c r="J1784" s="195"/>
      <c r="K1784" s="195"/>
      <c r="L1784" s="195"/>
      <c r="M1784" s="195"/>
      <c r="N1784" s="195"/>
      <c r="O1784" s="195"/>
      <c r="P1784" s="195"/>
      <c r="Q1784" s="195"/>
      <c r="R1784" s="195"/>
      <c r="S1784" s="195"/>
      <c r="T1784" s="195"/>
      <c r="U1784" s="195"/>
      <c r="V1784" s="195"/>
      <c r="W1784" s="195"/>
      <c r="X1784" s="195"/>
      <c r="Y1784" s="195"/>
      <c r="Z1784" s="195"/>
    </row>
    <row r="1785">
      <c r="A1785" s="204"/>
      <c r="B1785" s="200" t="s">
        <v>1729</v>
      </c>
      <c r="C1785" s="150" t="s">
        <v>1575</v>
      </c>
      <c r="D1785" s="200" t="s">
        <v>2027</v>
      </c>
      <c r="E1785" s="150">
        <v>3268.95</v>
      </c>
      <c r="F1785" s="166" t="s">
        <v>404</v>
      </c>
      <c r="G1785" s="201" t="s">
        <v>1645</v>
      </c>
      <c r="H1785" s="151">
        <f t="shared" si="7"/>
        <v>3710.51</v>
      </c>
      <c r="I1785" s="198"/>
      <c r="J1785" s="195"/>
      <c r="K1785" s="195"/>
      <c r="L1785" s="195"/>
      <c r="M1785" s="195"/>
      <c r="N1785" s="195"/>
      <c r="O1785" s="195"/>
      <c r="P1785" s="195"/>
      <c r="Q1785" s="195"/>
      <c r="R1785" s="195"/>
      <c r="S1785" s="195"/>
      <c r="T1785" s="195"/>
      <c r="U1785" s="195"/>
      <c r="V1785" s="195"/>
      <c r="W1785" s="195"/>
      <c r="X1785" s="195"/>
      <c r="Y1785" s="195"/>
      <c r="Z1785" s="195"/>
    </row>
    <row r="1786">
      <c r="A1786" s="204"/>
      <c r="B1786" s="166" t="s">
        <v>15</v>
      </c>
      <c r="C1786" s="166" t="s">
        <v>16</v>
      </c>
      <c r="D1786" s="166" t="s">
        <v>1536</v>
      </c>
      <c r="E1786" s="191">
        <f> SUMIFS(MELIUZ!$F$2:$F2046, MELIUZ!$D$2:$D2046, "PAYMENT", MELIUZ!$E$2:$E2046, "CARD", MELIUZ!$G$2:$G2046, $F1786) * -1</f>
        <v>-1314.07</v>
      </c>
      <c r="F1786" s="166" t="s">
        <v>404</v>
      </c>
      <c r="G1786" s="166" t="s">
        <v>1536</v>
      </c>
      <c r="H1786" s="151">
        <f t="shared" si="7"/>
        <v>2396.44</v>
      </c>
      <c r="I1786" s="198"/>
      <c r="J1786" s="195"/>
      <c r="K1786" s="195"/>
      <c r="L1786" s="195"/>
      <c r="M1786" s="195"/>
      <c r="N1786" s="195"/>
      <c r="O1786" s="195"/>
      <c r="P1786" s="195"/>
      <c r="Q1786" s="195"/>
      <c r="R1786" s="195"/>
      <c r="S1786" s="195"/>
      <c r="T1786" s="195"/>
      <c r="U1786" s="195"/>
      <c r="V1786" s="195"/>
      <c r="W1786" s="195"/>
      <c r="X1786" s="195"/>
      <c r="Y1786" s="195"/>
      <c r="Z1786" s="195"/>
    </row>
    <row r="1787">
      <c r="A1787" s="204"/>
      <c r="B1787" s="166" t="s">
        <v>15</v>
      </c>
      <c r="C1787" s="166" t="s">
        <v>16</v>
      </c>
      <c r="D1787" s="166" t="s">
        <v>443</v>
      </c>
      <c r="E1787" s="191">
        <f> SUMIFS(CLICK!$F$2:$F2046, CLICK!$D$2:$D2046, "PAYMENT", CLICK!$E$2:$E2046, "CARD", CLICK!$G$2:$G2046, $F1787) * -1</f>
        <v>-1395.41</v>
      </c>
      <c r="F1787" s="166" t="s">
        <v>404</v>
      </c>
      <c r="G1787" s="191" t="s">
        <v>1645</v>
      </c>
      <c r="H1787" s="151">
        <f t="shared" si="7"/>
        <v>1001.03</v>
      </c>
      <c r="I1787" s="198"/>
      <c r="J1787" s="195"/>
      <c r="K1787" s="195"/>
      <c r="L1787" s="195"/>
      <c r="M1787" s="195"/>
      <c r="N1787" s="195"/>
      <c r="O1787" s="195"/>
      <c r="P1787" s="195"/>
      <c r="Q1787" s="195"/>
      <c r="R1787" s="195"/>
      <c r="S1787" s="195"/>
      <c r="T1787" s="195"/>
      <c r="U1787" s="195"/>
      <c r="V1787" s="195"/>
      <c r="W1787" s="195"/>
      <c r="X1787" s="195"/>
      <c r="Y1787" s="195"/>
      <c r="Z1787" s="195"/>
    </row>
    <row r="1788">
      <c r="A1788" s="122">
        <v>45786.0</v>
      </c>
      <c r="B1788" s="150" t="s">
        <v>2493</v>
      </c>
      <c r="C1788" s="150" t="s">
        <v>1814</v>
      </c>
      <c r="D1788" s="150" t="s">
        <v>682</v>
      </c>
      <c r="E1788" s="150">
        <v>-351.0</v>
      </c>
      <c r="F1788" s="166" t="s">
        <v>404</v>
      </c>
      <c r="G1788" s="150" t="s">
        <v>819</v>
      </c>
      <c r="H1788" s="151">
        <f t="shared" si="7"/>
        <v>650.03</v>
      </c>
      <c r="I1788" s="198"/>
      <c r="J1788" s="195"/>
      <c r="K1788" s="195"/>
      <c r="L1788" s="195"/>
      <c r="M1788" s="195"/>
      <c r="N1788" s="195"/>
      <c r="O1788" s="195"/>
      <c r="P1788" s="195"/>
      <c r="Q1788" s="195"/>
      <c r="R1788" s="195"/>
      <c r="S1788" s="195"/>
      <c r="T1788" s="195"/>
      <c r="U1788" s="195"/>
      <c r="V1788" s="195"/>
      <c r="W1788" s="195"/>
      <c r="X1788" s="195"/>
      <c r="Y1788" s="195"/>
      <c r="Z1788" s="195"/>
    </row>
    <row r="1789">
      <c r="A1789" s="122">
        <v>45786.0</v>
      </c>
      <c r="B1789" s="150" t="s">
        <v>2494</v>
      </c>
      <c r="C1789" s="150" t="s">
        <v>1814</v>
      </c>
      <c r="D1789" s="150" t="s">
        <v>682</v>
      </c>
      <c r="E1789" s="150">
        <v>-407.0</v>
      </c>
      <c r="F1789" s="166" t="s">
        <v>404</v>
      </c>
      <c r="G1789" s="150" t="s">
        <v>2371</v>
      </c>
      <c r="H1789" s="151">
        <f t="shared" si="7"/>
        <v>243.03</v>
      </c>
      <c r="I1789" s="198"/>
      <c r="J1789" s="195"/>
      <c r="K1789" s="195"/>
      <c r="L1789" s="195"/>
      <c r="M1789" s="195"/>
      <c r="N1789" s="195"/>
      <c r="O1789" s="195"/>
      <c r="P1789" s="195"/>
      <c r="Q1789" s="195"/>
      <c r="R1789" s="195"/>
      <c r="S1789" s="195"/>
      <c r="T1789" s="195"/>
      <c r="U1789" s="195"/>
      <c r="V1789" s="195"/>
      <c r="W1789" s="195"/>
      <c r="X1789" s="195"/>
      <c r="Y1789" s="195"/>
      <c r="Z1789" s="195"/>
    </row>
    <row r="1790">
      <c r="A1790" s="122">
        <v>45786.0</v>
      </c>
      <c r="B1790" s="88" t="s">
        <v>2495</v>
      </c>
      <c r="C1790" s="88" t="s">
        <v>73</v>
      </c>
      <c r="D1790" s="88" t="s">
        <v>243</v>
      </c>
      <c r="E1790" s="164">
        <v>359.89</v>
      </c>
      <c r="F1790" s="166" t="s">
        <v>404</v>
      </c>
      <c r="G1790" s="88" t="s">
        <v>2308</v>
      </c>
      <c r="H1790" s="151">
        <f t="shared" si="7"/>
        <v>602.92</v>
      </c>
      <c r="I1790" s="198"/>
      <c r="J1790" s="195"/>
      <c r="K1790" s="195"/>
      <c r="L1790" s="195"/>
      <c r="M1790" s="195"/>
      <c r="N1790" s="195"/>
      <c r="O1790" s="195"/>
      <c r="P1790" s="195"/>
      <c r="Q1790" s="195"/>
      <c r="R1790" s="195"/>
      <c r="S1790" s="195"/>
      <c r="T1790" s="195"/>
      <c r="U1790" s="195"/>
      <c r="V1790" s="195"/>
      <c r="W1790" s="195"/>
      <c r="X1790" s="195"/>
      <c r="Y1790" s="195"/>
      <c r="Z1790" s="195"/>
    </row>
    <row r="1791">
      <c r="A1791" s="122">
        <v>45786.0</v>
      </c>
      <c r="B1791" s="150" t="s">
        <v>2496</v>
      </c>
      <c r="C1791" s="150" t="s">
        <v>73</v>
      </c>
      <c r="D1791" s="150" t="s">
        <v>243</v>
      </c>
      <c r="E1791" s="150">
        <v>44.0</v>
      </c>
      <c r="F1791" s="166" t="s">
        <v>404</v>
      </c>
      <c r="G1791" s="88" t="s">
        <v>2308</v>
      </c>
      <c r="H1791" s="151">
        <f t="shared" si="7"/>
        <v>646.92</v>
      </c>
      <c r="I1791" s="198"/>
      <c r="J1791" s="195"/>
      <c r="K1791" s="195"/>
      <c r="L1791" s="195"/>
      <c r="M1791" s="195"/>
      <c r="N1791" s="195"/>
      <c r="O1791" s="195"/>
      <c r="P1791" s="195"/>
      <c r="Q1791" s="195"/>
      <c r="R1791" s="195"/>
      <c r="S1791" s="195"/>
      <c r="T1791" s="195"/>
      <c r="U1791" s="195"/>
      <c r="V1791" s="195"/>
      <c r="W1791" s="195"/>
      <c r="X1791" s="195"/>
      <c r="Y1791" s="195"/>
      <c r="Z1791" s="195"/>
    </row>
    <row r="1792">
      <c r="A1792" s="122">
        <v>45786.0</v>
      </c>
      <c r="B1792" s="150" t="s">
        <v>762</v>
      </c>
      <c r="C1792" s="150" t="s">
        <v>73</v>
      </c>
      <c r="D1792" s="150" t="s">
        <v>243</v>
      </c>
      <c r="E1792" s="72">
        <v>88.15</v>
      </c>
      <c r="F1792" s="166" t="s">
        <v>404</v>
      </c>
      <c r="G1792" s="88" t="s">
        <v>2308</v>
      </c>
      <c r="H1792" s="151">
        <f t="shared" si="7"/>
        <v>735.07</v>
      </c>
      <c r="I1792" s="198"/>
      <c r="J1792" s="195"/>
      <c r="K1792" s="195"/>
      <c r="L1792" s="195"/>
      <c r="M1792" s="195"/>
      <c r="N1792" s="195"/>
      <c r="O1792" s="195"/>
      <c r="P1792" s="195"/>
      <c r="Q1792" s="195"/>
      <c r="R1792" s="195"/>
      <c r="S1792" s="195"/>
      <c r="T1792" s="195"/>
      <c r="U1792" s="195"/>
      <c r="V1792" s="195"/>
      <c r="W1792" s="195"/>
      <c r="X1792" s="195"/>
      <c r="Y1792" s="195"/>
      <c r="Z1792" s="195"/>
    </row>
    <row r="1793">
      <c r="A1793" s="122">
        <v>45786.0</v>
      </c>
      <c r="B1793" s="88" t="s">
        <v>2497</v>
      </c>
      <c r="C1793" s="88" t="s">
        <v>73</v>
      </c>
      <c r="D1793" s="88" t="s">
        <v>243</v>
      </c>
      <c r="E1793" s="166">
        <v>38.33</v>
      </c>
      <c r="F1793" s="166" t="s">
        <v>404</v>
      </c>
      <c r="G1793" s="88" t="s">
        <v>2308</v>
      </c>
      <c r="H1793" s="151">
        <f t="shared" si="7"/>
        <v>773.4</v>
      </c>
      <c r="I1793" s="198"/>
      <c r="J1793" s="195"/>
      <c r="K1793" s="195"/>
      <c r="L1793" s="195"/>
      <c r="M1793" s="195"/>
      <c r="N1793" s="195"/>
      <c r="O1793" s="195"/>
      <c r="P1793" s="195"/>
      <c r="Q1793" s="195"/>
      <c r="R1793" s="195"/>
      <c r="S1793" s="195"/>
      <c r="T1793" s="195"/>
      <c r="U1793" s="195"/>
      <c r="V1793" s="195"/>
      <c r="W1793" s="195"/>
      <c r="X1793" s="195"/>
      <c r="Y1793" s="195"/>
      <c r="Z1793" s="195"/>
    </row>
    <row r="1794">
      <c r="A1794" s="122">
        <v>45786.0</v>
      </c>
      <c r="B1794" s="88" t="s">
        <v>1543</v>
      </c>
      <c r="C1794" s="88" t="s">
        <v>73</v>
      </c>
      <c r="D1794" s="88" t="s">
        <v>243</v>
      </c>
      <c r="E1794" s="166">
        <v>150.0</v>
      </c>
      <c r="F1794" s="166" t="s">
        <v>404</v>
      </c>
      <c r="G1794" s="88" t="s">
        <v>2308</v>
      </c>
      <c r="H1794" s="151">
        <f t="shared" si="7"/>
        <v>923.4</v>
      </c>
      <c r="I1794" s="198"/>
      <c r="J1794" s="195"/>
      <c r="K1794" s="195"/>
      <c r="L1794" s="195"/>
      <c r="M1794" s="195"/>
      <c r="N1794" s="195"/>
      <c r="O1794" s="195"/>
      <c r="P1794" s="195"/>
      <c r="Q1794" s="195"/>
      <c r="R1794" s="195"/>
      <c r="S1794" s="195"/>
      <c r="T1794" s="195"/>
      <c r="U1794" s="195"/>
      <c r="V1794" s="195"/>
      <c r="W1794" s="195"/>
      <c r="X1794" s="195"/>
      <c r="Y1794" s="195"/>
      <c r="Z1794" s="195"/>
    </row>
    <row r="1795">
      <c r="A1795" s="122">
        <v>45786.0</v>
      </c>
      <c r="B1795" s="88" t="s">
        <v>2498</v>
      </c>
      <c r="C1795" s="88" t="s">
        <v>73</v>
      </c>
      <c r="D1795" s="88" t="s">
        <v>243</v>
      </c>
      <c r="E1795" s="166">
        <v>-100.0</v>
      </c>
      <c r="F1795" s="166" t="s">
        <v>404</v>
      </c>
      <c r="G1795" s="88" t="s">
        <v>2308</v>
      </c>
      <c r="H1795" s="151">
        <f t="shared" si="7"/>
        <v>823.4</v>
      </c>
      <c r="I1795" s="198"/>
      <c r="J1795" s="195"/>
      <c r="K1795" s="195"/>
      <c r="L1795" s="195"/>
      <c r="M1795" s="195"/>
      <c r="N1795" s="195"/>
      <c r="O1795" s="195"/>
      <c r="P1795" s="195"/>
      <c r="Q1795" s="195"/>
      <c r="R1795" s="195"/>
      <c r="S1795" s="195"/>
      <c r="T1795" s="195"/>
      <c r="U1795" s="195"/>
      <c r="V1795" s="195"/>
      <c r="W1795" s="195"/>
      <c r="X1795" s="195"/>
      <c r="Y1795" s="195"/>
      <c r="Z1795" s="195"/>
    </row>
    <row r="1796">
      <c r="A1796" s="122">
        <v>45786.0</v>
      </c>
      <c r="B1796" s="88" t="s">
        <v>2438</v>
      </c>
      <c r="C1796" s="88" t="s">
        <v>73</v>
      </c>
      <c r="D1796" s="88" t="s">
        <v>243</v>
      </c>
      <c r="E1796" s="166">
        <v>454.32</v>
      </c>
      <c r="F1796" s="166" t="s">
        <v>404</v>
      </c>
      <c r="G1796" s="88" t="s">
        <v>2308</v>
      </c>
      <c r="H1796" s="151">
        <f t="shared" si="7"/>
        <v>1277.72</v>
      </c>
      <c r="I1796" s="198"/>
      <c r="J1796" s="195"/>
      <c r="K1796" s="195"/>
      <c r="L1796" s="195"/>
      <c r="M1796" s="195"/>
      <c r="N1796" s="195"/>
      <c r="O1796" s="195"/>
      <c r="P1796" s="195"/>
      <c r="Q1796" s="195"/>
      <c r="R1796" s="195"/>
      <c r="S1796" s="195"/>
      <c r="T1796" s="195"/>
      <c r="U1796" s="195"/>
      <c r="V1796" s="195"/>
      <c r="W1796" s="195"/>
      <c r="X1796" s="195"/>
      <c r="Y1796" s="195"/>
      <c r="Z1796" s="195"/>
    </row>
    <row r="1797">
      <c r="A1797" s="122">
        <v>45786.0</v>
      </c>
      <c r="B1797" s="166" t="s">
        <v>2499</v>
      </c>
      <c r="C1797" s="166" t="s">
        <v>78</v>
      </c>
      <c r="D1797" s="166" t="s">
        <v>28</v>
      </c>
      <c r="E1797" s="191">
        <v>-29.9</v>
      </c>
      <c r="F1797" s="166" t="s">
        <v>404</v>
      </c>
      <c r="G1797" s="191" t="s">
        <v>1720</v>
      </c>
      <c r="H1797" s="151">
        <f t="shared" si="7"/>
        <v>1247.82</v>
      </c>
      <c r="I1797" s="198"/>
      <c r="J1797" s="195"/>
      <c r="K1797" s="195"/>
      <c r="L1797" s="195"/>
      <c r="M1797" s="195"/>
      <c r="N1797" s="195"/>
      <c r="O1797" s="195"/>
      <c r="P1797" s="195"/>
      <c r="Q1797" s="195"/>
      <c r="R1797" s="195"/>
      <c r="S1797" s="195"/>
      <c r="T1797" s="195"/>
      <c r="U1797" s="195"/>
      <c r="V1797" s="195"/>
      <c r="W1797" s="195"/>
      <c r="X1797" s="195"/>
      <c r="Y1797" s="195"/>
      <c r="Z1797" s="195"/>
    </row>
    <row r="1798">
      <c r="A1798" s="204"/>
      <c r="B1798" s="150" t="s">
        <v>2500</v>
      </c>
      <c r="C1798" s="150" t="s">
        <v>73</v>
      </c>
      <c r="D1798" s="150" t="s">
        <v>778</v>
      </c>
      <c r="E1798" s="150">
        <v>34.0</v>
      </c>
      <c r="F1798" s="166" t="s">
        <v>404</v>
      </c>
      <c r="G1798" s="187" t="s">
        <v>1720</v>
      </c>
      <c r="H1798" s="151">
        <f t="shared" si="7"/>
        <v>1281.82</v>
      </c>
      <c r="I1798" s="198"/>
      <c r="J1798" s="195"/>
      <c r="K1798" s="195"/>
      <c r="L1798" s="195"/>
      <c r="M1798" s="195"/>
      <c r="N1798" s="195"/>
      <c r="O1798" s="195"/>
      <c r="P1798" s="195"/>
      <c r="Q1798" s="195"/>
      <c r="R1798" s="195"/>
      <c r="S1798" s="195"/>
      <c r="T1798" s="195"/>
      <c r="U1798" s="195"/>
      <c r="V1798" s="195"/>
      <c r="W1798" s="195"/>
      <c r="X1798" s="195"/>
      <c r="Y1798" s="195"/>
      <c r="Z1798" s="195"/>
    </row>
    <row r="1799">
      <c r="A1799" s="204"/>
      <c r="B1799" s="150" t="s">
        <v>2501</v>
      </c>
      <c r="C1799" s="150" t="s">
        <v>73</v>
      </c>
      <c r="D1799" s="150" t="s">
        <v>26</v>
      </c>
      <c r="E1799" s="162">
        <v>234.07</v>
      </c>
      <c r="F1799" s="166" t="s">
        <v>404</v>
      </c>
      <c r="G1799" s="187" t="s">
        <v>1720</v>
      </c>
      <c r="H1799" s="151">
        <f t="shared" si="7"/>
        <v>1515.89</v>
      </c>
      <c r="I1799" s="198"/>
      <c r="J1799" s="195"/>
      <c r="K1799" s="195"/>
      <c r="L1799" s="195"/>
      <c r="M1799" s="195"/>
      <c r="N1799" s="195"/>
      <c r="O1799" s="195"/>
      <c r="P1799" s="195"/>
      <c r="Q1799" s="195"/>
      <c r="R1799" s="195"/>
      <c r="S1799" s="195"/>
      <c r="T1799" s="195"/>
      <c r="U1799" s="195"/>
      <c r="V1799" s="195"/>
      <c r="W1799" s="195"/>
      <c r="X1799" s="195"/>
      <c r="Y1799" s="195"/>
      <c r="Z1799" s="195"/>
    </row>
    <row r="1800">
      <c r="A1800" s="204"/>
      <c r="B1800" s="150" t="s">
        <v>2502</v>
      </c>
      <c r="C1800" s="150" t="s">
        <v>73</v>
      </c>
      <c r="D1800" s="150" t="s">
        <v>26</v>
      </c>
      <c r="E1800" s="162">
        <v>-194.05</v>
      </c>
      <c r="F1800" s="166" t="s">
        <v>404</v>
      </c>
      <c r="G1800" s="187" t="s">
        <v>1720</v>
      </c>
      <c r="H1800" s="151">
        <f t="shared" si="7"/>
        <v>1321.84</v>
      </c>
      <c r="I1800" s="180"/>
      <c r="J1800" s="181"/>
      <c r="K1800" s="181"/>
      <c r="L1800" s="181"/>
      <c r="M1800" s="181"/>
      <c r="N1800" s="181"/>
      <c r="O1800" s="181"/>
      <c r="P1800" s="181"/>
      <c r="Q1800" s="181"/>
      <c r="R1800" s="181"/>
      <c r="S1800" s="181"/>
      <c r="T1800" s="181"/>
      <c r="U1800" s="181"/>
      <c r="V1800" s="181"/>
      <c r="W1800" s="181"/>
      <c r="X1800" s="181"/>
      <c r="Y1800" s="181"/>
      <c r="Z1800" s="181"/>
    </row>
    <row r="1801">
      <c r="A1801" s="204"/>
      <c r="B1801" s="150" t="s">
        <v>2503</v>
      </c>
      <c r="C1801" s="150" t="s">
        <v>73</v>
      </c>
      <c r="D1801" s="150" t="s">
        <v>26</v>
      </c>
      <c r="E1801" s="162">
        <v>-216.05</v>
      </c>
      <c r="F1801" s="166" t="s">
        <v>404</v>
      </c>
      <c r="G1801" s="187" t="s">
        <v>1720</v>
      </c>
      <c r="H1801" s="151">
        <f t="shared" si="7"/>
        <v>1105.79</v>
      </c>
      <c r="I1801" s="180"/>
      <c r="J1801" s="181"/>
      <c r="K1801" s="181"/>
      <c r="L1801" s="181"/>
      <c r="M1801" s="181"/>
      <c r="N1801" s="181"/>
      <c r="O1801" s="181"/>
      <c r="P1801" s="181"/>
      <c r="Q1801" s="181"/>
      <c r="R1801" s="181"/>
      <c r="S1801" s="181"/>
      <c r="T1801" s="181"/>
      <c r="U1801" s="181"/>
      <c r="V1801" s="181"/>
      <c r="W1801" s="181"/>
      <c r="X1801" s="181"/>
      <c r="Y1801" s="181"/>
      <c r="Z1801" s="181"/>
    </row>
    <row r="1802">
      <c r="A1802" s="204"/>
      <c r="B1802" s="150" t="s">
        <v>2483</v>
      </c>
      <c r="C1802" s="150" t="s">
        <v>73</v>
      </c>
      <c r="D1802" s="150" t="s">
        <v>26</v>
      </c>
      <c r="E1802" s="162">
        <v>-234.07</v>
      </c>
      <c r="F1802" s="166" t="s">
        <v>404</v>
      </c>
      <c r="G1802" s="187" t="s">
        <v>1720</v>
      </c>
      <c r="H1802" s="151">
        <f t="shared" si="7"/>
        <v>871.72</v>
      </c>
      <c r="I1802" s="180"/>
      <c r="J1802" s="181"/>
      <c r="K1802" s="181"/>
      <c r="L1802" s="181"/>
      <c r="M1802" s="181"/>
      <c r="N1802" s="181"/>
      <c r="O1802" s="181"/>
      <c r="P1802" s="181"/>
      <c r="Q1802" s="181"/>
      <c r="R1802" s="181"/>
      <c r="S1802" s="181"/>
      <c r="T1802" s="181"/>
      <c r="U1802" s="181"/>
      <c r="V1802" s="181"/>
      <c r="W1802" s="181"/>
      <c r="X1802" s="181"/>
      <c r="Y1802" s="181"/>
      <c r="Z1802" s="181"/>
    </row>
    <row r="1803">
      <c r="A1803" s="204"/>
      <c r="B1803" s="166" t="s">
        <v>2362</v>
      </c>
      <c r="C1803" s="166" t="s">
        <v>73</v>
      </c>
      <c r="D1803" s="166" t="s">
        <v>26</v>
      </c>
      <c r="E1803" s="187">
        <f> IFERROR(SUMIFS(WILL!$F$2:$F2046, WILL!$D$2:$D2046, $C1803, WILL!$E$2:$E2046, $D1803, WILL!$G$2:$G2046, $F1803), 0) * -1</f>
        <v>820.6</v>
      </c>
      <c r="F1803" s="166" t="s">
        <v>404</v>
      </c>
      <c r="G1803" s="191" t="s">
        <v>1720</v>
      </c>
      <c r="H1803" s="151">
        <f t="shared" si="7"/>
        <v>1692.32</v>
      </c>
      <c r="I1803" s="198"/>
      <c r="J1803" s="195"/>
      <c r="K1803" s="195"/>
      <c r="L1803" s="195"/>
      <c r="M1803" s="195"/>
      <c r="N1803" s="195"/>
      <c r="O1803" s="195"/>
      <c r="P1803" s="195"/>
      <c r="Q1803" s="195"/>
      <c r="R1803" s="195"/>
      <c r="S1803" s="195"/>
      <c r="T1803" s="195"/>
      <c r="U1803" s="195"/>
      <c r="V1803" s="195"/>
      <c r="W1803" s="195"/>
      <c r="X1803" s="195"/>
      <c r="Y1803" s="195"/>
      <c r="Z1803" s="195"/>
    </row>
    <row r="1804">
      <c r="A1804" s="204"/>
      <c r="B1804" s="150" t="s">
        <v>1592</v>
      </c>
      <c r="C1804" s="166" t="s">
        <v>73</v>
      </c>
      <c r="D1804" s="166" t="s">
        <v>26</v>
      </c>
      <c r="E1804" s="191">
        <f> IFERROR(SUMIFS(NBNK!$F$40:$F2046, NBNK!$D$40:$D2046, $C1804, NBNK!$E$40:$E2046, $D1804, NBNK!$G$40:$G2046, $F1804), 0) * -1</f>
        <v>3330.68</v>
      </c>
      <c r="F1804" s="166" t="s">
        <v>404</v>
      </c>
      <c r="G1804" s="191" t="s">
        <v>1720</v>
      </c>
      <c r="H1804" s="151">
        <f t="shared" si="7"/>
        <v>5023</v>
      </c>
      <c r="I1804" s="198"/>
      <c r="J1804" s="195"/>
      <c r="K1804" s="195"/>
      <c r="L1804" s="195"/>
      <c r="M1804" s="195"/>
      <c r="N1804" s="195"/>
      <c r="O1804" s="195"/>
      <c r="P1804" s="195"/>
      <c r="Q1804" s="195"/>
      <c r="R1804" s="195"/>
      <c r="S1804" s="195"/>
      <c r="T1804" s="195"/>
      <c r="U1804" s="195"/>
      <c r="V1804" s="195"/>
      <c r="W1804" s="195"/>
      <c r="X1804" s="195"/>
      <c r="Y1804" s="195"/>
      <c r="Z1804" s="195"/>
    </row>
    <row r="1805">
      <c r="A1805" s="204"/>
      <c r="B1805" s="150" t="s">
        <v>2504</v>
      </c>
      <c r="C1805" s="150" t="s">
        <v>73</v>
      </c>
      <c r="D1805" s="88" t="s">
        <v>26</v>
      </c>
      <c r="E1805" s="162">
        <v>386.07</v>
      </c>
      <c r="F1805" s="166" t="s">
        <v>404</v>
      </c>
      <c r="G1805" s="191" t="s">
        <v>1720</v>
      </c>
      <c r="H1805" s="151">
        <f t="shared" si="7"/>
        <v>5409.07</v>
      </c>
      <c r="I1805" s="198"/>
      <c r="J1805" s="195"/>
      <c r="K1805" s="20">
        <f>SUM(E1799:E1805)</f>
        <v>4127.25</v>
      </c>
      <c r="L1805" s="19" t="s">
        <v>404</v>
      </c>
      <c r="M1805" s="195"/>
      <c r="N1805" s="195"/>
      <c r="O1805" s="195"/>
      <c r="P1805" s="195"/>
      <c r="Q1805" s="195"/>
      <c r="R1805" s="195"/>
      <c r="S1805" s="195"/>
      <c r="T1805" s="195"/>
      <c r="U1805" s="195"/>
      <c r="V1805" s="195"/>
      <c r="W1805" s="195"/>
      <c r="X1805" s="195"/>
      <c r="Y1805" s="195"/>
      <c r="Z1805" s="195"/>
    </row>
    <row r="1806">
      <c r="A1806" s="204"/>
      <c r="B1806" s="166" t="s">
        <v>15</v>
      </c>
      <c r="C1806" s="166" t="s">
        <v>16</v>
      </c>
      <c r="D1806" s="166" t="s">
        <v>7</v>
      </c>
      <c r="E1806" s="191">
        <f> SUMIFS(WILL!$F$2:$F2046, WILL!$D$2:$D2046, "PAYMENT", WILL!$E$2:$E2046, "CARD", WILL!$G$2:$G2046, $F1806) * -1</f>
        <v>-827.26</v>
      </c>
      <c r="F1806" s="166" t="s">
        <v>404</v>
      </c>
      <c r="G1806" s="191" t="s">
        <v>7</v>
      </c>
      <c r="H1806" s="151">
        <f t="shared" si="7"/>
        <v>4581.81</v>
      </c>
      <c r="I1806" s="198"/>
      <c r="J1806" s="195"/>
      <c r="K1806" s="195"/>
      <c r="L1806" s="195"/>
      <c r="M1806" s="195"/>
      <c r="N1806" s="195"/>
      <c r="O1806" s="195"/>
      <c r="P1806" s="195"/>
      <c r="Q1806" s="195"/>
      <c r="R1806" s="195"/>
      <c r="S1806" s="195"/>
      <c r="T1806" s="195"/>
      <c r="U1806" s="195"/>
      <c r="V1806" s="195"/>
      <c r="W1806" s="195"/>
      <c r="X1806" s="195"/>
      <c r="Y1806" s="195"/>
      <c r="Z1806" s="195"/>
    </row>
    <row r="1807">
      <c r="A1807" s="204"/>
      <c r="B1807" s="166" t="s">
        <v>15</v>
      </c>
      <c r="C1807" s="166" t="s">
        <v>16</v>
      </c>
      <c r="D1807" s="166" t="s">
        <v>819</v>
      </c>
      <c r="E1807" s="191">
        <f> SUMIFS(NBNK!$F$41:$F2046, NBNK!$D$41:$D2046, "PAYMENT", NBNK!$E$41:$E2046, "CARD", NBNK!$G$41:$G2046, $F1807) * -1</f>
        <v>-3425.92</v>
      </c>
      <c r="F1807" s="166" t="s">
        <v>404</v>
      </c>
      <c r="G1807" s="191" t="s">
        <v>819</v>
      </c>
      <c r="H1807" s="151">
        <f t="shared" si="7"/>
        <v>1155.89</v>
      </c>
      <c r="I1807" s="198"/>
      <c r="J1807" s="195"/>
      <c r="K1807" s="195"/>
      <c r="L1807" s="195"/>
      <c r="M1807" s="195"/>
      <c r="N1807" s="195"/>
      <c r="O1807" s="195"/>
      <c r="P1807" s="195"/>
      <c r="Q1807" s="195"/>
      <c r="R1807" s="195"/>
      <c r="S1807" s="195"/>
      <c r="T1807" s="195"/>
      <c r="U1807" s="195"/>
      <c r="V1807" s="195"/>
      <c r="W1807" s="195"/>
      <c r="X1807" s="195"/>
      <c r="Y1807" s="195"/>
      <c r="Z1807" s="195"/>
    </row>
    <row r="1808">
      <c r="A1808" s="122">
        <v>45803.0</v>
      </c>
      <c r="B1808" s="166" t="s">
        <v>2018</v>
      </c>
      <c r="C1808" s="166" t="s">
        <v>40</v>
      </c>
      <c r="D1808" s="166" t="s">
        <v>41</v>
      </c>
      <c r="E1808" s="88">
        <v>-104.82</v>
      </c>
      <c r="F1808" s="166" t="s">
        <v>404</v>
      </c>
      <c r="G1808" s="191" t="s">
        <v>1645</v>
      </c>
      <c r="H1808" s="151">
        <f t="shared" si="7"/>
        <v>1051.07</v>
      </c>
      <c r="I1808" s="198"/>
      <c r="J1808" s="195"/>
      <c r="K1808" s="195"/>
      <c r="L1808" s="195"/>
      <c r="M1808" s="195"/>
      <c r="N1808" s="195"/>
      <c r="O1808" s="195"/>
      <c r="P1808" s="195"/>
      <c r="Q1808" s="195"/>
      <c r="R1808" s="195"/>
      <c r="S1808" s="195"/>
      <c r="T1808" s="195"/>
      <c r="U1808" s="195"/>
      <c r="V1808" s="195"/>
      <c r="W1808" s="195"/>
      <c r="X1808" s="195"/>
      <c r="Y1808" s="195"/>
      <c r="Z1808" s="195"/>
    </row>
    <row r="1809">
      <c r="A1809" s="95"/>
      <c r="B1809" s="205" t="s">
        <v>13</v>
      </c>
      <c r="C1809" s="206">
        <v>400.0</v>
      </c>
      <c r="D1809" s="207" t="s">
        <v>2505</v>
      </c>
      <c r="E1809" s="208">
        <f>IFERROR(__xludf.DUMMYFUNCTION(" SUM(
 IFERROR(SUM(FILTER(AZUL!$F$2:$F2311, AZUL!$D$2:$D2311 = $B1809, AZUL!$G$2:$G2311 = $F1809)), 0), 
 IFERROR(SUM(FILTER(CLICK!$F$2:$F2329, CLICK!$D$2:$D2329 = $B1809, CLICK!$G$2:$G2329 = $F1809)), 0),
 IFERROR(SUM(FILTER(WILL!$F$2:$F2328, WILL!$D$2:$"&amp;"D2328 = $B1809, WILL!$G$2:$G2328 = $F1809)), 0), 
 IFERROR(SUM(FILTER(NBNK!$F$8:$F2527, NBNK!$D$8:$D2527 = $B1809, NBNK!$G$8:$G2527 = $F1809)), 0), 
 IFERROR(SUM(FILTER(MELIUZ!$F$2:$F2222, MELIUZ!$D$2:$D2222 = $B1809, MELIUZ!$G$2:$G2222 = $F1809)), 0), 
 "&amp;"IFERROR(SUM(FILTER(PIX!$F$2:$F2210, PIX!$D$2:$D2210 = $B1809, PIX!$G$2:$G2210 = $F1809)), 0), 
$C1809) * -1"),-133.19)</f>
        <v>-133.19</v>
      </c>
      <c r="F1809" s="206" t="s">
        <v>404</v>
      </c>
      <c r="G1809" s="208" t="s">
        <v>1720</v>
      </c>
      <c r="H1809" s="151">
        <f t="shared" si="7"/>
        <v>917.88</v>
      </c>
      <c r="I1809" s="198"/>
      <c r="J1809" s="195"/>
      <c r="K1809" s="195"/>
      <c r="L1809" s="195"/>
      <c r="M1809" s="195"/>
      <c r="N1809" s="195"/>
      <c r="O1809" s="195"/>
      <c r="P1809" s="195"/>
      <c r="Q1809" s="195"/>
      <c r="R1809" s="195"/>
      <c r="S1809" s="195"/>
      <c r="T1809" s="195"/>
      <c r="U1809" s="195"/>
      <c r="V1809" s="195"/>
      <c r="W1809" s="195"/>
      <c r="X1809" s="195"/>
      <c r="Y1809" s="195"/>
      <c r="Z1809" s="195"/>
    </row>
    <row r="1810">
      <c r="A1810" s="95"/>
      <c r="B1810" s="205" t="s">
        <v>9</v>
      </c>
      <c r="C1810" s="206">
        <v>300.0</v>
      </c>
      <c r="D1810" s="207" t="s">
        <v>2505</v>
      </c>
      <c r="E1810" s="208">
        <f>IFERROR(__xludf.DUMMYFUNCTION(" SUM(
 IFERROR(SUM(FILTER(AZUL!$F$2:$F2323, AZUL!$D$2:$D2323 = $B1810, AZUL!$G$2:$G2323 = $F1810)), 0), 
 IFERROR(SUM(FILTER(CLICK!$F$2:$F2341, CLICK!$D$2:$D2341 = $B1810, CLICK!$G$2:$G2341 = $F1810)), 0),
 IFERROR(SUM(FILTER(WILL!$F$2:$F2340, WILL!$D$2:$"&amp;"D2340 = $B1810, WILL!$G$2:$G2340 = $F1810)), 0), 
 IFERROR(SUM(FILTER(NBNK!$F$8:$F2539, NBNK!$D$8:$D2539 = $B1810, NBNK!$G$8:$G2539 = $F1810)), 0), 
 IFERROR(SUM(FILTER(MELIUZ!$F$8:$F2520, MELIUZ!$D$8:$D2520 = $B1810, MELIUZ!$G$8:$G2520 = $F1810)), 0), 
$"&amp;"C1810) * -1"),-46.0)</f>
        <v>-46</v>
      </c>
      <c r="F1810" s="206" t="s">
        <v>404</v>
      </c>
      <c r="G1810" s="208" t="s">
        <v>1720</v>
      </c>
      <c r="H1810" s="151">
        <f t="shared" si="7"/>
        <v>871.88</v>
      </c>
      <c r="I1810" s="198"/>
      <c r="J1810" s="195"/>
      <c r="K1810" s="195"/>
      <c r="L1810" s="195"/>
      <c r="M1810" s="195"/>
      <c r="N1810" s="195"/>
      <c r="O1810" s="195"/>
      <c r="P1810" s="195"/>
      <c r="Q1810" s="195"/>
      <c r="R1810" s="195"/>
      <c r="S1810" s="195"/>
      <c r="T1810" s="195"/>
      <c r="U1810" s="195"/>
      <c r="V1810" s="195"/>
      <c r="W1810" s="195"/>
      <c r="X1810" s="195"/>
      <c r="Y1810" s="195"/>
      <c r="Z1810" s="195"/>
    </row>
    <row r="1811">
      <c r="A1811" s="56">
        <v>45838.0</v>
      </c>
      <c r="B1811" s="166" t="s">
        <v>1637</v>
      </c>
      <c r="C1811" s="150" t="s">
        <v>1625</v>
      </c>
      <c r="D1811" s="166" t="s">
        <v>1720</v>
      </c>
      <c r="E1811" s="88">
        <v>0.0</v>
      </c>
      <c r="F1811" s="166" t="s">
        <v>416</v>
      </c>
      <c r="G1811" s="150" t="s">
        <v>1720</v>
      </c>
      <c r="H1811" s="193">
        <f t="shared" si="7"/>
        <v>871.88</v>
      </c>
      <c r="I1811" s="198"/>
      <c r="J1811" s="195"/>
      <c r="K1811" s="195"/>
      <c r="L1811" s="195"/>
      <c r="M1811" s="195"/>
      <c r="N1811" s="195"/>
      <c r="O1811" s="195"/>
      <c r="P1811" s="195"/>
      <c r="Q1811" s="195"/>
      <c r="R1811" s="195"/>
      <c r="S1811" s="195"/>
      <c r="T1811" s="195"/>
      <c r="U1811" s="195"/>
      <c r="V1811" s="195"/>
      <c r="W1811" s="195"/>
      <c r="X1811" s="195"/>
      <c r="Y1811" s="195"/>
      <c r="Z1811" s="195"/>
    </row>
    <row r="1812">
      <c r="A1812" s="204"/>
      <c r="B1812" s="200" t="s">
        <v>1768</v>
      </c>
      <c r="C1812" s="150" t="s">
        <v>1575</v>
      </c>
      <c r="D1812" s="200" t="s">
        <v>2027</v>
      </c>
      <c r="E1812" s="150">
        <v>3268.95</v>
      </c>
      <c r="F1812" s="166" t="s">
        <v>416</v>
      </c>
      <c r="G1812" s="201" t="s">
        <v>1645</v>
      </c>
      <c r="H1812" s="151">
        <f t="shared" si="7"/>
        <v>4140.83</v>
      </c>
      <c r="I1812" s="198"/>
      <c r="J1812" s="195"/>
      <c r="K1812" s="195"/>
      <c r="L1812" s="195"/>
      <c r="M1812" s="195"/>
      <c r="N1812" s="195"/>
      <c r="O1812" s="195"/>
      <c r="P1812" s="195"/>
      <c r="Q1812" s="195"/>
      <c r="R1812" s="195"/>
      <c r="S1812" s="195"/>
      <c r="T1812" s="195"/>
      <c r="U1812" s="195"/>
      <c r="V1812" s="195"/>
      <c r="W1812" s="195"/>
      <c r="X1812" s="195"/>
      <c r="Y1812" s="195"/>
      <c r="Z1812" s="195"/>
    </row>
    <row r="1813">
      <c r="A1813" s="204"/>
      <c r="B1813" s="166" t="s">
        <v>15</v>
      </c>
      <c r="C1813" s="166" t="s">
        <v>16</v>
      </c>
      <c r="D1813" s="166" t="s">
        <v>1536</v>
      </c>
      <c r="E1813" s="191">
        <f> SUMIFS(MELIUZ!$F$2:$F2046, MELIUZ!$D$2:$D2046, "PAYMENT", MELIUZ!$E$2:$E2046, "CARD", MELIUZ!$G$2:$G2046, $F1813) * -1</f>
        <v>-656.31</v>
      </c>
      <c r="F1813" s="166" t="s">
        <v>416</v>
      </c>
      <c r="G1813" s="166" t="s">
        <v>1536</v>
      </c>
      <c r="H1813" s="151">
        <f t="shared" si="7"/>
        <v>3484.52</v>
      </c>
      <c r="I1813" s="198"/>
      <c r="J1813" s="195"/>
      <c r="K1813" s="195"/>
      <c r="L1813" s="195"/>
      <c r="M1813" s="195"/>
      <c r="N1813" s="195"/>
      <c r="O1813" s="195"/>
      <c r="P1813" s="195"/>
      <c r="Q1813" s="195"/>
      <c r="R1813" s="195"/>
      <c r="S1813" s="195"/>
      <c r="T1813" s="195"/>
      <c r="U1813" s="195"/>
      <c r="V1813" s="195"/>
      <c r="W1813" s="195"/>
      <c r="X1813" s="195"/>
      <c r="Y1813" s="195"/>
      <c r="Z1813" s="195"/>
    </row>
    <row r="1814">
      <c r="A1814" s="204"/>
      <c r="B1814" s="166" t="s">
        <v>15</v>
      </c>
      <c r="C1814" s="166" t="s">
        <v>16</v>
      </c>
      <c r="D1814" s="166" t="s">
        <v>443</v>
      </c>
      <c r="E1814" s="191">
        <f> SUMIFS(CLICK!$F$2:$F2046, CLICK!$D$2:$D2046, "PAYMENT", CLICK!$E$2:$E2046, "CARD", CLICK!$G$2:$G2046, $F1814) * -1</f>
        <v>-1238.95</v>
      </c>
      <c r="F1814" s="166" t="s">
        <v>416</v>
      </c>
      <c r="G1814" s="191" t="s">
        <v>1645</v>
      </c>
      <c r="H1814" s="151">
        <f t="shared" si="7"/>
        <v>2245.57</v>
      </c>
      <c r="I1814" s="198"/>
      <c r="J1814" s="195"/>
      <c r="K1814" s="195"/>
      <c r="L1814" s="195"/>
      <c r="M1814" s="195"/>
      <c r="N1814" s="195"/>
      <c r="O1814" s="195"/>
      <c r="P1814" s="195"/>
      <c r="Q1814" s="195"/>
      <c r="R1814" s="195"/>
      <c r="S1814" s="195"/>
      <c r="T1814" s="195"/>
      <c r="U1814" s="195"/>
      <c r="V1814" s="195"/>
      <c r="W1814" s="195"/>
      <c r="X1814" s="195"/>
      <c r="Y1814" s="195"/>
      <c r="Z1814" s="195"/>
    </row>
    <row r="1815">
      <c r="A1815" s="122">
        <v>45817.0</v>
      </c>
      <c r="B1815" s="150" t="s">
        <v>2506</v>
      </c>
      <c r="C1815" s="150" t="s">
        <v>1814</v>
      </c>
      <c r="D1815" s="150" t="s">
        <v>682</v>
      </c>
      <c r="E1815" s="150">
        <v>-351.0</v>
      </c>
      <c r="F1815" s="166" t="s">
        <v>416</v>
      </c>
      <c r="G1815" s="150" t="s">
        <v>819</v>
      </c>
      <c r="H1815" s="151">
        <f t="shared" si="7"/>
        <v>1894.57</v>
      </c>
      <c r="I1815" s="198"/>
      <c r="J1815" s="195"/>
      <c r="K1815" s="195"/>
      <c r="L1815" s="195"/>
      <c r="M1815" s="195"/>
      <c r="N1815" s="195"/>
      <c r="O1815" s="195"/>
      <c r="P1815" s="195"/>
      <c r="Q1815" s="195"/>
      <c r="R1815" s="195"/>
      <c r="S1815" s="195"/>
      <c r="T1815" s="195"/>
      <c r="U1815" s="195"/>
      <c r="V1815" s="195"/>
      <c r="W1815" s="195"/>
      <c r="X1815" s="195"/>
      <c r="Y1815" s="195"/>
      <c r="Z1815" s="195"/>
    </row>
    <row r="1816">
      <c r="A1816" s="122">
        <v>45817.0</v>
      </c>
      <c r="B1816" s="150" t="s">
        <v>2507</v>
      </c>
      <c r="C1816" s="150" t="s">
        <v>1814</v>
      </c>
      <c r="D1816" s="150" t="s">
        <v>682</v>
      </c>
      <c r="E1816" s="150">
        <v>-407.0</v>
      </c>
      <c r="F1816" s="166" t="s">
        <v>416</v>
      </c>
      <c r="G1816" s="150" t="s">
        <v>2371</v>
      </c>
      <c r="H1816" s="151">
        <f t="shared" si="7"/>
        <v>1487.57</v>
      </c>
      <c r="I1816" s="198"/>
      <c r="J1816" s="195"/>
      <c r="K1816" s="195"/>
      <c r="L1816" s="195"/>
      <c r="M1816" s="195"/>
      <c r="N1816" s="195"/>
      <c r="O1816" s="195"/>
      <c r="P1816" s="195"/>
      <c r="Q1816" s="195"/>
      <c r="R1816" s="195"/>
      <c r="S1816" s="195"/>
      <c r="T1816" s="195"/>
      <c r="U1816" s="195"/>
      <c r="V1816" s="195"/>
      <c r="W1816" s="195"/>
      <c r="X1816" s="195"/>
      <c r="Y1816" s="195"/>
      <c r="Z1816" s="195"/>
    </row>
    <row r="1817">
      <c r="A1817" s="122">
        <v>45817.0</v>
      </c>
      <c r="B1817" s="88" t="s">
        <v>2508</v>
      </c>
      <c r="C1817" s="88" t="s">
        <v>73</v>
      </c>
      <c r="D1817" s="88" t="s">
        <v>243</v>
      </c>
      <c r="E1817" s="164">
        <v>359.89</v>
      </c>
      <c r="F1817" s="166" t="s">
        <v>416</v>
      </c>
      <c r="G1817" s="88" t="s">
        <v>2308</v>
      </c>
      <c r="H1817" s="151">
        <f t="shared" si="7"/>
        <v>1847.46</v>
      </c>
      <c r="I1817" s="198"/>
      <c r="J1817" s="195"/>
      <c r="K1817" s="195"/>
      <c r="L1817" s="195"/>
      <c r="M1817" s="195"/>
      <c r="N1817" s="195"/>
      <c r="O1817" s="195"/>
      <c r="P1817" s="195"/>
      <c r="Q1817" s="195"/>
      <c r="R1817" s="195"/>
      <c r="S1817" s="195"/>
      <c r="T1817" s="195"/>
      <c r="U1817" s="195"/>
      <c r="V1817" s="195"/>
      <c r="W1817" s="195"/>
      <c r="X1817" s="195"/>
      <c r="Y1817" s="195"/>
      <c r="Z1817" s="195"/>
    </row>
    <row r="1818">
      <c r="A1818" s="122">
        <v>45817.0</v>
      </c>
      <c r="B1818" s="150" t="s">
        <v>2509</v>
      </c>
      <c r="C1818" s="150" t="s">
        <v>73</v>
      </c>
      <c r="D1818" s="150" t="s">
        <v>243</v>
      </c>
      <c r="E1818" s="150">
        <v>44.0</v>
      </c>
      <c r="F1818" s="166" t="s">
        <v>416</v>
      </c>
      <c r="G1818" s="88" t="s">
        <v>2308</v>
      </c>
      <c r="H1818" s="151">
        <f t="shared" si="7"/>
        <v>1891.46</v>
      </c>
      <c r="I1818" s="198"/>
      <c r="J1818" s="195"/>
      <c r="K1818" s="195"/>
      <c r="L1818" s="195"/>
      <c r="M1818" s="195"/>
      <c r="N1818" s="195"/>
      <c r="O1818" s="195"/>
      <c r="P1818" s="195"/>
      <c r="Q1818" s="195"/>
      <c r="R1818" s="195"/>
      <c r="S1818" s="195"/>
      <c r="T1818" s="195"/>
      <c r="U1818" s="195"/>
      <c r="V1818" s="195"/>
      <c r="W1818" s="195"/>
      <c r="X1818" s="195"/>
      <c r="Y1818" s="195"/>
      <c r="Z1818" s="195"/>
    </row>
    <row r="1819">
      <c r="A1819" s="122">
        <v>45817.0</v>
      </c>
      <c r="B1819" s="88" t="s">
        <v>1555</v>
      </c>
      <c r="C1819" s="88" t="s">
        <v>73</v>
      </c>
      <c r="D1819" s="88" t="s">
        <v>243</v>
      </c>
      <c r="E1819" s="166">
        <v>150.0</v>
      </c>
      <c r="F1819" s="166" t="s">
        <v>416</v>
      </c>
      <c r="G1819" s="88" t="s">
        <v>2308</v>
      </c>
      <c r="H1819" s="151">
        <f t="shared" si="7"/>
        <v>2041.46</v>
      </c>
      <c r="I1819" s="198"/>
      <c r="J1819" s="195"/>
      <c r="K1819" s="195"/>
      <c r="L1819" s="195"/>
      <c r="M1819" s="195"/>
      <c r="N1819" s="195"/>
      <c r="O1819" s="195"/>
      <c r="P1819" s="195"/>
      <c r="Q1819" s="195"/>
      <c r="R1819" s="195"/>
      <c r="S1819" s="195"/>
      <c r="T1819" s="195"/>
      <c r="U1819" s="195"/>
      <c r="V1819" s="195"/>
      <c r="W1819" s="195"/>
      <c r="X1819" s="195"/>
      <c r="Y1819" s="195"/>
      <c r="Z1819" s="195"/>
    </row>
    <row r="1820">
      <c r="A1820" s="122">
        <v>45817.0</v>
      </c>
      <c r="B1820" s="88" t="s">
        <v>2510</v>
      </c>
      <c r="C1820" s="88" t="s">
        <v>73</v>
      </c>
      <c r="D1820" s="88" t="s">
        <v>243</v>
      </c>
      <c r="E1820" s="166">
        <v>-100.0</v>
      </c>
      <c r="F1820" s="166" t="s">
        <v>416</v>
      </c>
      <c r="G1820" s="88" t="s">
        <v>2308</v>
      </c>
      <c r="H1820" s="151">
        <f t="shared" si="7"/>
        <v>1941.46</v>
      </c>
      <c r="I1820" s="198"/>
      <c r="J1820" s="195"/>
      <c r="K1820" s="195"/>
      <c r="L1820" s="195"/>
      <c r="M1820" s="195"/>
      <c r="N1820" s="195"/>
      <c r="O1820" s="195"/>
      <c r="P1820" s="195"/>
      <c r="Q1820" s="195"/>
      <c r="R1820" s="195"/>
      <c r="S1820" s="195"/>
      <c r="T1820" s="195"/>
      <c r="U1820" s="195"/>
      <c r="V1820" s="195"/>
      <c r="W1820" s="195"/>
      <c r="X1820" s="195"/>
      <c r="Y1820" s="195"/>
      <c r="Z1820" s="195"/>
    </row>
    <row r="1821">
      <c r="A1821" s="122">
        <v>45817.0</v>
      </c>
      <c r="B1821" s="166" t="s">
        <v>2511</v>
      </c>
      <c r="C1821" s="166" t="s">
        <v>78</v>
      </c>
      <c r="D1821" s="166" t="s">
        <v>28</v>
      </c>
      <c r="E1821" s="191">
        <v>-29.9</v>
      </c>
      <c r="F1821" s="166" t="s">
        <v>416</v>
      </c>
      <c r="G1821" s="191" t="s">
        <v>1720</v>
      </c>
      <c r="H1821" s="151">
        <f t="shared" si="7"/>
        <v>1911.56</v>
      </c>
      <c r="I1821" s="198"/>
      <c r="J1821" s="195"/>
      <c r="K1821" s="195"/>
      <c r="L1821" s="195"/>
      <c r="M1821" s="195"/>
      <c r="N1821" s="195"/>
      <c r="O1821" s="195"/>
      <c r="P1821" s="195"/>
      <c r="Q1821" s="195"/>
      <c r="R1821" s="195"/>
      <c r="S1821" s="195"/>
      <c r="T1821" s="195"/>
      <c r="U1821" s="195"/>
      <c r="V1821" s="195"/>
      <c r="W1821" s="195"/>
      <c r="X1821" s="195"/>
      <c r="Y1821" s="195"/>
      <c r="Z1821" s="195"/>
    </row>
    <row r="1822">
      <c r="A1822" s="204"/>
      <c r="B1822" s="150" t="s">
        <v>2512</v>
      </c>
      <c r="C1822" s="150" t="s">
        <v>73</v>
      </c>
      <c r="D1822" s="150" t="s">
        <v>778</v>
      </c>
      <c r="E1822" s="150">
        <v>20.0</v>
      </c>
      <c r="F1822" s="166" t="s">
        <v>416</v>
      </c>
      <c r="G1822" s="187" t="s">
        <v>1720</v>
      </c>
      <c r="H1822" s="151">
        <f t="shared" si="7"/>
        <v>1931.56</v>
      </c>
      <c r="I1822" s="198"/>
      <c r="J1822" s="195"/>
      <c r="K1822" s="195"/>
      <c r="L1822" s="195"/>
      <c r="M1822" s="195"/>
      <c r="N1822" s="195"/>
      <c r="O1822" s="195"/>
      <c r="P1822" s="195"/>
      <c r="Q1822" s="195"/>
      <c r="R1822" s="195"/>
      <c r="S1822" s="195"/>
      <c r="T1822" s="195"/>
      <c r="U1822" s="195"/>
      <c r="V1822" s="195"/>
      <c r="W1822" s="195"/>
      <c r="X1822" s="195"/>
      <c r="Y1822" s="195"/>
      <c r="Z1822" s="195"/>
    </row>
    <row r="1823">
      <c r="A1823" s="204"/>
      <c r="B1823" s="150" t="s">
        <v>2501</v>
      </c>
      <c r="C1823" s="150" t="s">
        <v>73</v>
      </c>
      <c r="D1823" s="150" t="s">
        <v>26</v>
      </c>
      <c r="E1823" s="162">
        <v>-234.07</v>
      </c>
      <c r="F1823" s="166" t="s">
        <v>404</v>
      </c>
      <c r="G1823" s="187" t="s">
        <v>1720</v>
      </c>
      <c r="H1823" s="151">
        <f t="shared" si="7"/>
        <v>1697.49</v>
      </c>
      <c r="I1823" s="180"/>
      <c r="J1823" s="181"/>
      <c r="M1823" s="181"/>
      <c r="N1823" s="181"/>
      <c r="O1823" s="181"/>
      <c r="P1823" s="181"/>
      <c r="Q1823" s="181"/>
      <c r="R1823" s="181"/>
      <c r="S1823" s="181"/>
      <c r="T1823" s="181"/>
      <c r="U1823" s="181"/>
      <c r="V1823" s="181"/>
      <c r="W1823" s="181"/>
      <c r="X1823" s="181"/>
      <c r="Y1823" s="181"/>
      <c r="Z1823" s="181"/>
    </row>
    <row r="1824">
      <c r="A1824" s="204"/>
      <c r="B1824" s="166" t="s">
        <v>2362</v>
      </c>
      <c r="C1824" s="166" t="s">
        <v>73</v>
      </c>
      <c r="D1824" s="166" t="s">
        <v>26</v>
      </c>
      <c r="E1824" s="187">
        <f> IFERROR(SUMIFS(WILL!$F$2:$F2046, WILL!$D$2:$D2046, $C1824, WILL!$E$2:$E2046, $D1824, WILL!$G$2:$G2046, $F1824), 0) * -1</f>
        <v>472.91</v>
      </c>
      <c r="F1824" s="166" t="s">
        <v>416</v>
      </c>
      <c r="G1824" s="191" t="s">
        <v>1720</v>
      </c>
      <c r="H1824" s="151">
        <f t="shared" si="7"/>
        <v>2170.4</v>
      </c>
      <c r="I1824" s="198"/>
      <c r="J1824" s="195"/>
      <c r="K1824" s="195"/>
      <c r="L1824" s="195"/>
      <c r="M1824" s="195"/>
      <c r="N1824" s="195"/>
      <c r="O1824" s="195"/>
      <c r="P1824" s="195"/>
      <c r="Q1824" s="195"/>
      <c r="R1824" s="195"/>
      <c r="S1824" s="195"/>
      <c r="T1824" s="195"/>
      <c r="U1824" s="195"/>
      <c r="V1824" s="195"/>
      <c r="W1824" s="195"/>
      <c r="X1824" s="195"/>
      <c r="Y1824" s="195"/>
      <c r="Z1824" s="195"/>
    </row>
    <row r="1825">
      <c r="A1825" s="204"/>
      <c r="B1825" s="150" t="s">
        <v>1592</v>
      </c>
      <c r="C1825" s="166" t="s">
        <v>73</v>
      </c>
      <c r="D1825" s="166" t="s">
        <v>26</v>
      </c>
      <c r="E1825" s="191">
        <f> IFERROR(SUMIFS(NBNK!$F$40:$F2046, NBNK!$D$40:$D2046, $C1825, NBNK!$E$40:$E2046, $D1825, NBNK!$G$40:$G2046, $F1825), 0) * -1</f>
        <v>1149.62</v>
      </c>
      <c r="F1825" s="166" t="s">
        <v>416</v>
      </c>
      <c r="G1825" s="191" t="s">
        <v>1720</v>
      </c>
      <c r="H1825" s="151">
        <f t="shared" si="7"/>
        <v>3320.02</v>
      </c>
      <c r="I1825" s="198"/>
      <c r="J1825" s="195"/>
      <c r="K1825" s="195"/>
      <c r="L1825" s="195"/>
      <c r="M1825" s="195"/>
      <c r="N1825" s="195"/>
      <c r="O1825" s="195"/>
      <c r="P1825" s="195"/>
      <c r="Q1825" s="195"/>
      <c r="R1825" s="195"/>
      <c r="S1825" s="195"/>
      <c r="T1825" s="195"/>
      <c r="U1825" s="195"/>
      <c r="V1825" s="195"/>
      <c r="W1825" s="195"/>
      <c r="X1825" s="195"/>
      <c r="Y1825" s="195"/>
      <c r="Z1825" s="195"/>
    </row>
    <row r="1826">
      <c r="A1826" s="204"/>
      <c r="B1826" s="150" t="s">
        <v>2513</v>
      </c>
      <c r="C1826" s="150" t="s">
        <v>73</v>
      </c>
      <c r="D1826" s="88" t="s">
        <v>26</v>
      </c>
      <c r="E1826" s="162">
        <v>386.07</v>
      </c>
      <c r="F1826" s="166" t="s">
        <v>416</v>
      </c>
      <c r="G1826" s="191" t="s">
        <v>1720</v>
      </c>
      <c r="H1826" s="151">
        <f t="shared" si="7"/>
        <v>3706.09</v>
      </c>
      <c r="I1826" s="198"/>
      <c r="J1826" s="195"/>
      <c r="K1826" s="20">
        <f>SUM(E1823:E1826)</f>
        <v>1774.53</v>
      </c>
      <c r="L1826" s="19" t="s">
        <v>416</v>
      </c>
      <c r="M1826" s="195"/>
      <c r="N1826" s="195"/>
      <c r="O1826" s="195"/>
      <c r="P1826" s="195"/>
      <c r="Q1826" s="195"/>
      <c r="R1826" s="195"/>
      <c r="S1826" s="195"/>
      <c r="T1826" s="195"/>
      <c r="U1826" s="195"/>
      <c r="V1826" s="195"/>
      <c r="W1826" s="195"/>
      <c r="X1826" s="195"/>
      <c r="Y1826" s="195"/>
      <c r="Z1826" s="195"/>
    </row>
    <row r="1827">
      <c r="A1827" s="204"/>
      <c r="B1827" s="166" t="s">
        <v>15</v>
      </c>
      <c r="C1827" s="166" t="s">
        <v>16</v>
      </c>
      <c r="D1827" s="166" t="s">
        <v>7</v>
      </c>
      <c r="E1827" s="191">
        <f> SUMIFS(WILL!$F$2:$F2046, WILL!$D$2:$D2046, "PAYMENT", WILL!$E$2:$E2046, "CARD", WILL!$G$2:$G2046, $F1827) * -1</f>
        <v>-479.57</v>
      </c>
      <c r="F1827" s="166" t="s">
        <v>416</v>
      </c>
      <c r="G1827" s="191" t="s">
        <v>7</v>
      </c>
      <c r="H1827" s="151">
        <f t="shared" si="7"/>
        <v>3226.52</v>
      </c>
      <c r="I1827" s="198"/>
      <c r="J1827" s="195"/>
      <c r="K1827" s="195"/>
      <c r="L1827" s="195"/>
      <c r="M1827" s="195"/>
      <c r="N1827" s="195"/>
      <c r="O1827" s="195"/>
      <c r="P1827" s="195"/>
      <c r="Q1827" s="195"/>
      <c r="R1827" s="195"/>
      <c r="S1827" s="195"/>
      <c r="T1827" s="195"/>
      <c r="U1827" s="195"/>
      <c r="V1827" s="195"/>
      <c r="W1827" s="195"/>
      <c r="X1827" s="195"/>
      <c r="Y1827" s="195"/>
      <c r="Z1827" s="195"/>
    </row>
    <row r="1828">
      <c r="A1828" s="204"/>
      <c r="B1828" s="166" t="s">
        <v>15</v>
      </c>
      <c r="C1828" s="166" t="s">
        <v>16</v>
      </c>
      <c r="D1828" s="166" t="s">
        <v>819</v>
      </c>
      <c r="E1828" s="191">
        <f> SUMIFS(NBNK!$F$41:$F2046, NBNK!$D$41:$D2046, "PAYMENT", NBNK!$E$41:$E2046, "CARD", NBNK!$G$41:$G2046, $F1828) * -1</f>
        <v>-1464.86</v>
      </c>
      <c r="F1828" s="166" t="s">
        <v>416</v>
      </c>
      <c r="G1828" s="191" t="s">
        <v>819</v>
      </c>
      <c r="H1828" s="151">
        <f t="shared" si="7"/>
        <v>1761.66</v>
      </c>
      <c r="I1828" s="198"/>
      <c r="J1828" s="195"/>
      <c r="K1828" s="195"/>
      <c r="L1828" s="195"/>
      <c r="M1828" s="195"/>
      <c r="N1828" s="195"/>
      <c r="O1828" s="195"/>
      <c r="P1828" s="195"/>
      <c r="Q1828" s="195"/>
      <c r="R1828" s="195"/>
      <c r="S1828" s="195"/>
      <c r="T1828" s="195"/>
      <c r="U1828" s="195"/>
      <c r="V1828" s="195"/>
      <c r="W1828" s="195"/>
      <c r="X1828" s="195"/>
      <c r="Y1828" s="195"/>
      <c r="Z1828" s="195"/>
    </row>
    <row r="1829">
      <c r="A1829" s="122">
        <v>45831.0</v>
      </c>
      <c r="B1829" s="166" t="s">
        <v>2276</v>
      </c>
      <c r="C1829" s="166" t="s">
        <v>40</v>
      </c>
      <c r="D1829" s="166" t="s">
        <v>41</v>
      </c>
      <c r="E1829" s="191">
        <v>-230.0</v>
      </c>
      <c r="F1829" s="166" t="s">
        <v>416</v>
      </c>
      <c r="G1829" s="191" t="s">
        <v>1720</v>
      </c>
      <c r="H1829" s="151">
        <f t="shared" si="7"/>
        <v>1531.66</v>
      </c>
      <c r="I1829" s="198"/>
      <c r="J1829" s="195"/>
      <c r="K1829" s="195"/>
      <c r="L1829" s="195"/>
      <c r="M1829" s="195"/>
      <c r="N1829" s="195"/>
      <c r="O1829" s="195"/>
      <c r="P1829" s="195"/>
      <c r="Q1829" s="195"/>
      <c r="R1829" s="195"/>
      <c r="S1829" s="195"/>
      <c r="T1829" s="195"/>
      <c r="U1829" s="195"/>
      <c r="V1829" s="195"/>
      <c r="W1829" s="195"/>
      <c r="X1829" s="195"/>
      <c r="Y1829" s="195"/>
      <c r="Z1829" s="195"/>
    </row>
    <row r="1830">
      <c r="A1830" s="122">
        <v>45834.0</v>
      </c>
      <c r="B1830" s="166" t="s">
        <v>2026</v>
      </c>
      <c r="C1830" s="166" t="s">
        <v>40</v>
      </c>
      <c r="D1830" s="166" t="s">
        <v>41</v>
      </c>
      <c r="E1830" s="88">
        <v>-104.82</v>
      </c>
      <c r="F1830" s="166" t="s">
        <v>416</v>
      </c>
      <c r="G1830" s="191" t="s">
        <v>1645</v>
      </c>
      <c r="H1830" s="151">
        <f t="shared" si="7"/>
        <v>1426.84</v>
      </c>
      <c r="I1830" s="198"/>
      <c r="J1830" s="195"/>
      <c r="K1830" s="195"/>
      <c r="L1830" s="195"/>
      <c r="M1830" s="195"/>
      <c r="N1830" s="195"/>
      <c r="O1830" s="195"/>
      <c r="P1830" s="195"/>
      <c r="Q1830" s="195"/>
      <c r="R1830" s="195"/>
      <c r="S1830" s="195"/>
      <c r="T1830" s="195"/>
      <c r="U1830" s="195"/>
      <c r="V1830" s="195"/>
      <c r="W1830" s="195"/>
      <c r="X1830" s="195"/>
      <c r="Y1830" s="195"/>
      <c r="Z1830" s="195"/>
    </row>
    <row r="1831">
      <c r="A1831" s="95"/>
      <c r="B1831" s="205" t="s">
        <v>13</v>
      </c>
      <c r="C1831" s="206">
        <v>162.0</v>
      </c>
      <c r="D1831" s="207" t="s">
        <v>2505</v>
      </c>
      <c r="E1831" s="208">
        <f>IFERROR(__xludf.DUMMYFUNCTION(" SUM(
 IFERROR(SUM(FILTER(AZUL!$F$2:$F2331, AZUL!$D$2:$D2331 = $B1831, AZUL!$G$2:$G2331 = $F1831)), 0), 
 IFERROR(SUM(FILTER(CLICK!$F$2:$F2349, CLICK!$D$2:$D2349 = $B1831, CLICK!$G$2:$G2349 = $F1831)), 0),
 IFERROR(SUM(FILTER(WILL!$F$2:$F2348, WILL!$D$2:$"&amp;"D2348 = $B1831, WILL!$G$2:$G2348 = $F1831)), 0), 
 IFERROR(SUM(FILTER(NBNK!$F$8:$F2547, NBNK!$D$8:$D2547 = $B1831, NBNK!$G$8:$G2547 = $F1831)), 0), 
 IFERROR(SUM(FILTER(MELIUZ!$F$2:$F2242, MELIUZ!$D$2:$D2242 = $B1831, MELIUZ!$G$2:$G2242 = $F1831)), 0), 
 "&amp;"IFERROR(SUM(FILTER(PIX!$F$2:$F2230, PIX!$D$2:$D2230 = $B1831, PIX!$G$2:$G2230 = $F1831)), 0), 
$C1831) * -1"),-162.0)</f>
        <v>-162</v>
      </c>
      <c r="F1831" s="206" t="s">
        <v>416</v>
      </c>
      <c r="G1831" s="208" t="s">
        <v>1720</v>
      </c>
      <c r="H1831" s="151">
        <f t="shared" si="7"/>
        <v>1264.84</v>
      </c>
      <c r="I1831" s="198"/>
      <c r="J1831" s="195"/>
      <c r="K1831" s="195"/>
      <c r="L1831" s="195"/>
      <c r="M1831" s="195"/>
      <c r="N1831" s="195"/>
      <c r="O1831" s="195"/>
      <c r="P1831" s="195"/>
      <c r="Q1831" s="195"/>
      <c r="R1831" s="195"/>
      <c r="S1831" s="195"/>
      <c r="T1831" s="195"/>
      <c r="U1831" s="195"/>
      <c r="V1831" s="195"/>
      <c r="W1831" s="195"/>
      <c r="X1831" s="195"/>
      <c r="Y1831" s="195"/>
      <c r="Z1831" s="195"/>
    </row>
    <row r="1832">
      <c r="A1832" s="95"/>
      <c r="B1832" s="205" t="s">
        <v>9</v>
      </c>
      <c r="C1832" s="206">
        <v>200.0</v>
      </c>
      <c r="D1832" s="207" t="s">
        <v>2505</v>
      </c>
      <c r="E1832" s="208">
        <f>IFERROR(__xludf.DUMMYFUNCTION(" SUM(
 IFERROR(SUM(FILTER(AZUL!$F$2:$F2343, AZUL!$D$2:$D2343 = $B1832, AZUL!$G$2:$G2343 = $F1832)), 0), 
 IFERROR(SUM(FILTER(CLICK!$F$2:$F2361, CLICK!$D$2:$D2361 = $B1832, CLICK!$G$2:$G2361 = $F1832)), 0),
 IFERROR(SUM(FILTER(WILL!$F$2:$F2360, WILL!$D$2:$"&amp;"D2360 = $B1832, WILL!$G$2:$G2360 = $F1832)), 0), 
 IFERROR(SUM(FILTER(NBNK!$F$8:$F2559, NBNK!$D$8:$D2559 = $B1832, NBNK!$G$8:$G2559 = $F1832)), 0), 
 IFERROR(SUM(FILTER(MELIUZ!$F$8:$F2540, MELIUZ!$D$8:$D2540 = $B1832, MELIUZ!$G$8:$G2540 = $F1832)), 0), 
$"&amp;"C1832) * -1"),-200.0)</f>
        <v>-200</v>
      </c>
      <c r="F1832" s="206" t="s">
        <v>416</v>
      </c>
      <c r="G1832" s="208" t="s">
        <v>1720</v>
      </c>
      <c r="H1832" s="151">
        <f t="shared" si="7"/>
        <v>1064.84</v>
      </c>
      <c r="I1832" s="198"/>
      <c r="J1832" s="195"/>
      <c r="K1832" s="195"/>
      <c r="L1832" s="195"/>
      <c r="M1832" s="195"/>
      <c r="N1832" s="195"/>
      <c r="O1832" s="195"/>
      <c r="P1832" s="195"/>
      <c r="Q1832" s="195"/>
      <c r="R1832" s="195"/>
      <c r="S1832" s="195"/>
      <c r="T1832" s="195"/>
      <c r="U1832" s="195"/>
      <c r="V1832" s="195"/>
      <c r="W1832" s="195"/>
      <c r="X1832" s="195"/>
      <c r="Y1832" s="195"/>
      <c r="Z1832" s="195"/>
    </row>
    <row r="1833">
      <c r="A1833" s="56">
        <v>45869.0</v>
      </c>
      <c r="B1833" s="166" t="s">
        <v>1637</v>
      </c>
      <c r="C1833" s="150" t="s">
        <v>1625</v>
      </c>
      <c r="D1833" s="166" t="s">
        <v>1720</v>
      </c>
      <c r="E1833" s="88">
        <v>0.0</v>
      </c>
      <c r="F1833" s="166" t="s">
        <v>425</v>
      </c>
      <c r="G1833" s="150" t="s">
        <v>1720</v>
      </c>
      <c r="H1833" s="193">
        <f t="shared" si="7"/>
        <v>1064.84</v>
      </c>
      <c r="I1833" s="198"/>
      <c r="J1833" s="195"/>
      <c r="K1833" s="195"/>
      <c r="L1833" s="195"/>
      <c r="M1833" s="195"/>
      <c r="N1833" s="195"/>
      <c r="O1833" s="195"/>
      <c r="P1833" s="195"/>
      <c r="Q1833" s="195"/>
      <c r="R1833" s="195"/>
      <c r="S1833" s="195"/>
      <c r="T1833" s="195"/>
      <c r="U1833" s="195"/>
      <c r="V1833" s="195"/>
      <c r="W1833" s="195"/>
      <c r="X1833" s="195"/>
      <c r="Y1833" s="195"/>
      <c r="Z1833" s="195"/>
    </row>
    <row r="1834">
      <c r="A1834" s="204"/>
      <c r="B1834" s="200" t="s">
        <v>1794</v>
      </c>
      <c r="C1834" s="150" t="s">
        <v>1575</v>
      </c>
      <c r="D1834" s="200" t="s">
        <v>2027</v>
      </c>
      <c r="E1834" s="150">
        <v>3268.95</v>
      </c>
      <c r="F1834" s="166" t="s">
        <v>425</v>
      </c>
      <c r="G1834" s="201" t="s">
        <v>1645</v>
      </c>
      <c r="H1834" s="151">
        <f t="shared" si="7"/>
        <v>4333.79</v>
      </c>
      <c r="I1834" s="198"/>
      <c r="J1834" s="195"/>
      <c r="K1834" s="195"/>
      <c r="L1834" s="195"/>
      <c r="M1834" s="195"/>
      <c r="N1834" s="195"/>
      <c r="O1834" s="195"/>
      <c r="P1834" s="195"/>
      <c r="Q1834" s="195"/>
      <c r="R1834" s="195"/>
      <c r="S1834" s="195"/>
      <c r="T1834" s="195"/>
      <c r="U1834" s="195"/>
      <c r="V1834" s="195"/>
      <c r="W1834" s="195"/>
      <c r="X1834" s="195"/>
      <c r="Y1834" s="195"/>
      <c r="Z1834" s="195"/>
    </row>
    <row r="1835">
      <c r="A1835" s="204"/>
      <c r="B1835" s="166" t="s">
        <v>15</v>
      </c>
      <c r="C1835" s="166" t="s">
        <v>16</v>
      </c>
      <c r="D1835" s="166" t="s">
        <v>1536</v>
      </c>
      <c r="E1835" s="191">
        <f> SUMIFS(MELIUZ!$F$2:$F2046, MELIUZ!$D$2:$D2046, "PAYMENT", MELIUZ!$E$2:$E2046, "CARD", MELIUZ!$G$2:$G2046, $F1835) * -1</f>
        <v>-506.31</v>
      </c>
      <c r="F1835" s="166" t="s">
        <v>425</v>
      </c>
      <c r="G1835" s="166" t="s">
        <v>1536</v>
      </c>
      <c r="H1835" s="151">
        <f t="shared" si="7"/>
        <v>3827.48</v>
      </c>
      <c r="I1835" s="198"/>
      <c r="J1835" s="195"/>
      <c r="K1835" s="195"/>
      <c r="L1835" s="195"/>
      <c r="M1835" s="195"/>
      <c r="N1835" s="195"/>
      <c r="O1835" s="195"/>
      <c r="P1835" s="195"/>
      <c r="Q1835" s="195"/>
      <c r="R1835" s="195"/>
      <c r="S1835" s="195"/>
      <c r="T1835" s="195"/>
      <c r="U1835" s="195"/>
      <c r="V1835" s="195"/>
      <c r="W1835" s="195"/>
      <c r="X1835" s="195"/>
      <c r="Y1835" s="195"/>
      <c r="Z1835" s="195"/>
    </row>
    <row r="1836">
      <c r="A1836" s="204"/>
      <c r="B1836" s="166" t="s">
        <v>15</v>
      </c>
      <c r="C1836" s="166" t="s">
        <v>16</v>
      </c>
      <c r="D1836" s="166" t="s">
        <v>443</v>
      </c>
      <c r="E1836" s="191">
        <f> SUMIFS(CLICK!$F$2:$F2046, CLICK!$D$2:$D2046, "PAYMENT", CLICK!$E$2:$E2046, "CARD", CLICK!$G$2:$G2046, $F1836) * -1</f>
        <v>-1113.21</v>
      </c>
      <c r="F1836" s="166" t="s">
        <v>425</v>
      </c>
      <c r="G1836" s="191" t="s">
        <v>1645</v>
      </c>
      <c r="H1836" s="151">
        <f t="shared" si="7"/>
        <v>2714.27</v>
      </c>
      <c r="I1836" s="198"/>
      <c r="J1836" s="195"/>
      <c r="K1836" s="195"/>
      <c r="L1836" s="195"/>
      <c r="M1836" s="195"/>
      <c r="N1836" s="195"/>
      <c r="O1836" s="195"/>
      <c r="P1836" s="195"/>
      <c r="Q1836" s="195"/>
      <c r="R1836" s="195"/>
      <c r="S1836" s="195"/>
      <c r="T1836" s="195"/>
      <c r="U1836" s="195"/>
      <c r="V1836" s="195"/>
      <c r="W1836" s="195"/>
      <c r="X1836" s="195"/>
      <c r="Y1836" s="195"/>
      <c r="Z1836" s="195"/>
    </row>
    <row r="1837">
      <c r="A1837" s="122">
        <v>45847.0</v>
      </c>
      <c r="B1837" s="150" t="s">
        <v>2514</v>
      </c>
      <c r="C1837" s="150" t="s">
        <v>1814</v>
      </c>
      <c r="D1837" s="150" t="s">
        <v>682</v>
      </c>
      <c r="E1837" s="150">
        <v>-351.0</v>
      </c>
      <c r="F1837" s="166" t="s">
        <v>425</v>
      </c>
      <c r="G1837" s="150" t="s">
        <v>819</v>
      </c>
      <c r="H1837" s="151">
        <f t="shared" si="7"/>
        <v>2363.27</v>
      </c>
      <c r="I1837" s="177"/>
      <c r="J1837" s="19"/>
      <c r="K1837" s="20"/>
      <c r="L1837" s="20"/>
      <c r="M1837" s="20"/>
      <c r="N1837" s="20"/>
      <c r="O1837" s="20"/>
      <c r="P1837" s="20"/>
      <c r="Q1837" s="20"/>
      <c r="R1837" s="20"/>
      <c r="S1837" s="20"/>
      <c r="T1837" s="20"/>
      <c r="U1837" s="20"/>
      <c r="V1837" s="20"/>
      <c r="W1837" s="20"/>
      <c r="X1837" s="20"/>
      <c r="Y1837" s="20"/>
      <c r="Z1837" s="20"/>
    </row>
    <row r="1838">
      <c r="A1838" s="122">
        <v>45847.0</v>
      </c>
      <c r="B1838" s="150" t="s">
        <v>2515</v>
      </c>
      <c r="C1838" s="150" t="s">
        <v>1814</v>
      </c>
      <c r="D1838" s="150" t="s">
        <v>682</v>
      </c>
      <c r="E1838" s="150">
        <v>-407.0</v>
      </c>
      <c r="F1838" s="166" t="s">
        <v>425</v>
      </c>
      <c r="G1838" s="150" t="s">
        <v>2371</v>
      </c>
      <c r="H1838" s="151">
        <f t="shared" si="7"/>
        <v>1956.27</v>
      </c>
      <c r="I1838" s="177"/>
      <c r="J1838" s="19"/>
      <c r="K1838" s="20"/>
      <c r="L1838" s="20"/>
      <c r="M1838" s="20"/>
      <c r="N1838" s="20"/>
      <c r="O1838" s="20"/>
      <c r="P1838" s="20"/>
      <c r="Q1838" s="20"/>
      <c r="R1838" s="20"/>
      <c r="S1838" s="20"/>
      <c r="T1838" s="20"/>
      <c r="U1838" s="20"/>
      <c r="V1838" s="20"/>
      <c r="W1838" s="20"/>
      <c r="X1838" s="20"/>
      <c r="Y1838" s="20"/>
      <c r="Z1838" s="20"/>
    </row>
    <row r="1839">
      <c r="A1839" s="122">
        <v>45847.0</v>
      </c>
      <c r="B1839" s="88" t="s">
        <v>2516</v>
      </c>
      <c r="C1839" s="88" t="s">
        <v>73</v>
      </c>
      <c r="D1839" s="88" t="s">
        <v>243</v>
      </c>
      <c r="E1839" s="164">
        <v>359.89</v>
      </c>
      <c r="F1839" s="166" t="s">
        <v>425</v>
      </c>
      <c r="G1839" s="88" t="s">
        <v>2308</v>
      </c>
      <c r="H1839" s="151">
        <f t="shared" si="7"/>
        <v>2316.16</v>
      </c>
      <c r="I1839" s="177"/>
      <c r="J1839" s="19"/>
      <c r="K1839" s="20"/>
      <c r="L1839" s="20"/>
      <c r="M1839" s="20"/>
      <c r="N1839" s="20"/>
      <c r="O1839" s="20"/>
      <c r="P1839" s="20"/>
      <c r="Q1839" s="20"/>
      <c r="R1839" s="20"/>
      <c r="S1839" s="20"/>
      <c r="T1839" s="20"/>
      <c r="U1839" s="20"/>
      <c r="V1839" s="20"/>
      <c r="W1839" s="20"/>
      <c r="X1839" s="20"/>
      <c r="Y1839" s="20"/>
      <c r="Z1839" s="20"/>
    </row>
    <row r="1840">
      <c r="A1840" s="122">
        <v>45847.0</v>
      </c>
      <c r="B1840" s="150" t="s">
        <v>2517</v>
      </c>
      <c r="C1840" s="150" t="s">
        <v>73</v>
      </c>
      <c r="D1840" s="150" t="s">
        <v>243</v>
      </c>
      <c r="E1840" s="150">
        <v>44.0</v>
      </c>
      <c r="F1840" s="166" t="s">
        <v>425</v>
      </c>
      <c r="G1840" s="88" t="s">
        <v>2308</v>
      </c>
      <c r="H1840" s="151">
        <f t="shared" si="7"/>
        <v>2360.16</v>
      </c>
      <c r="I1840" s="177"/>
      <c r="J1840" s="19"/>
      <c r="K1840" s="20"/>
      <c r="L1840" s="20"/>
      <c r="M1840" s="20"/>
      <c r="N1840" s="20"/>
      <c r="O1840" s="20"/>
      <c r="P1840" s="20"/>
      <c r="Q1840" s="20"/>
      <c r="R1840" s="20"/>
      <c r="S1840" s="20"/>
      <c r="T1840" s="20"/>
      <c r="U1840" s="20"/>
      <c r="V1840" s="20"/>
      <c r="W1840" s="20"/>
      <c r="X1840" s="20"/>
      <c r="Y1840" s="20"/>
      <c r="Z1840" s="20"/>
    </row>
    <row r="1841">
      <c r="A1841" s="122">
        <v>45847.0</v>
      </c>
      <c r="B1841" s="88" t="s">
        <v>1561</v>
      </c>
      <c r="C1841" s="88" t="s">
        <v>73</v>
      </c>
      <c r="D1841" s="88" t="s">
        <v>243</v>
      </c>
      <c r="E1841" s="166">
        <v>150.0</v>
      </c>
      <c r="F1841" s="166" t="s">
        <v>425</v>
      </c>
      <c r="G1841" s="88" t="s">
        <v>2308</v>
      </c>
      <c r="H1841" s="151">
        <f t="shared" si="7"/>
        <v>2510.16</v>
      </c>
      <c r="I1841" s="177"/>
      <c r="J1841" s="19"/>
      <c r="K1841" s="20"/>
      <c r="L1841" s="20"/>
      <c r="M1841" s="20"/>
      <c r="N1841" s="20"/>
      <c r="O1841" s="20"/>
      <c r="P1841" s="20"/>
      <c r="Q1841" s="20"/>
      <c r="R1841" s="20"/>
      <c r="S1841" s="20"/>
      <c r="T1841" s="20"/>
      <c r="U1841" s="20"/>
      <c r="V1841" s="20"/>
      <c r="W1841" s="20"/>
      <c r="X1841" s="20"/>
      <c r="Y1841" s="20"/>
      <c r="Z1841" s="20"/>
    </row>
    <row r="1842">
      <c r="A1842" s="122">
        <v>45847.0</v>
      </c>
      <c r="B1842" s="150" t="s">
        <v>2518</v>
      </c>
      <c r="C1842" s="166" t="s">
        <v>78</v>
      </c>
      <c r="D1842" s="166" t="s">
        <v>28</v>
      </c>
      <c r="E1842" s="191">
        <v>-29.9</v>
      </c>
      <c r="F1842" s="166" t="s">
        <v>425</v>
      </c>
      <c r="G1842" s="191" t="s">
        <v>1720</v>
      </c>
      <c r="H1842" s="151">
        <f> SUM($E$2:$E1845)</f>
        <v>3351.34</v>
      </c>
      <c r="I1842" s="198"/>
      <c r="J1842" s="195"/>
      <c r="K1842" s="195"/>
      <c r="L1842" s="195"/>
      <c r="M1842" s="195"/>
      <c r="N1842" s="195"/>
      <c r="O1842" s="195"/>
      <c r="P1842" s="195"/>
      <c r="Q1842" s="195"/>
      <c r="R1842" s="195"/>
      <c r="S1842" s="195"/>
      <c r="T1842" s="195"/>
      <c r="U1842" s="195"/>
      <c r="V1842" s="195"/>
      <c r="W1842" s="195"/>
      <c r="X1842" s="195"/>
      <c r="Y1842" s="195"/>
      <c r="Z1842" s="195"/>
    </row>
    <row r="1843">
      <c r="A1843" s="204"/>
      <c r="B1843" s="166" t="s">
        <v>2362</v>
      </c>
      <c r="C1843" s="166" t="s">
        <v>73</v>
      </c>
      <c r="D1843" s="166" t="s">
        <v>26</v>
      </c>
      <c r="E1843" s="187">
        <f> IFERROR(SUMIFS(WILL!$F$2:$F2046, WILL!$D$2:$D2046, $C1843, WILL!$E$2:$E2046, $D1843, WILL!$G$2:$G2046, $F1843), 0) * -1</f>
        <v>84.45</v>
      </c>
      <c r="F1843" s="166" t="s">
        <v>425</v>
      </c>
      <c r="G1843" s="191" t="s">
        <v>1720</v>
      </c>
      <c r="H1843" s="151">
        <f t="shared" ref="H1843:H1859" si="8"> SUM($E$2:$E1843)</f>
        <v>2564.71</v>
      </c>
      <c r="I1843" s="198"/>
      <c r="J1843" s="195"/>
      <c r="K1843" s="195"/>
      <c r="L1843" s="195"/>
      <c r="M1843" s="195"/>
      <c r="N1843" s="195"/>
      <c r="O1843" s="195"/>
      <c r="P1843" s="195"/>
      <c r="Q1843" s="195"/>
      <c r="R1843" s="195"/>
      <c r="S1843" s="195"/>
      <c r="T1843" s="195"/>
      <c r="U1843" s="195"/>
      <c r="V1843" s="195"/>
      <c r="W1843" s="195"/>
      <c r="X1843" s="195"/>
      <c r="Y1843" s="195"/>
      <c r="Z1843" s="195"/>
    </row>
    <row r="1844">
      <c r="A1844" s="204"/>
      <c r="B1844" s="150" t="s">
        <v>1592</v>
      </c>
      <c r="C1844" s="166" t="s">
        <v>73</v>
      </c>
      <c r="D1844" s="166" t="s">
        <v>26</v>
      </c>
      <c r="E1844" s="191">
        <f> IFERROR(SUMIFS(NBNK!$F$40:$F2046, NBNK!$D$40:$D2046, $C1844, NBNK!$E$40:$E2046, $D1844, NBNK!$G$40:$G2046, $F1844), 0) * -1</f>
        <v>400.56</v>
      </c>
      <c r="F1844" s="166" t="s">
        <v>425</v>
      </c>
      <c r="G1844" s="191" t="s">
        <v>1720</v>
      </c>
      <c r="H1844" s="151">
        <f t="shared" si="8"/>
        <v>2965.27</v>
      </c>
      <c r="I1844" s="198"/>
      <c r="J1844" s="195"/>
      <c r="K1844" s="195"/>
      <c r="L1844" s="195"/>
      <c r="M1844" s="195"/>
      <c r="N1844" s="195"/>
      <c r="O1844" s="195"/>
      <c r="P1844" s="195"/>
      <c r="Q1844" s="195"/>
      <c r="R1844" s="195"/>
      <c r="S1844" s="195"/>
      <c r="T1844" s="195"/>
      <c r="U1844" s="195"/>
      <c r="V1844" s="195"/>
      <c r="W1844" s="195"/>
      <c r="X1844" s="195"/>
      <c r="Y1844" s="195"/>
      <c r="Z1844" s="195"/>
    </row>
    <row r="1845">
      <c r="A1845" s="204"/>
      <c r="B1845" s="150" t="s">
        <v>2519</v>
      </c>
      <c r="C1845" s="150" t="s">
        <v>73</v>
      </c>
      <c r="D1845" s="88" t="s">
        <v>26</v>
      </c>
      <c r="E1845" s="162">
        <v>386.07</v>
      </c>
      <c r="F1845" s="166" t="s">
        <v>425</v>
      </c>
      <c r="G1845" s="191" t="s">
        <v>1720</v>
      </c>
      <c r="H1845" s="151">
        <f t="shared" si="8"/>
        <v>3351.34</v>
      </c>
      <c r="I1845" s="198"/>
      <c r="J1845" s="195"/>
      <c r="K1845" s="174">
        <f>SUM(E1843:E1845)</f>
        <v>871.08</v>
      </c>
      <c r="L1845" s="197" t="s">
        <v>425</v>
      </c>
      <c r="M1845" s="195"/>
      <c r="N1845" s="195"/>
      <c r="O1845" s="195"/>
      <c r="P1845" s="195"/>
      <c r="Q1845" s="195"/>
      <c r="R1845" s="195"/>
      <c r="S1845" s="195"/>
      <c r="T1845" s="195"/>
      <c r="U1845" s="195"/>
      <c r="V1845" s="195"/>
      <c r="W1845" s="195"/>
      <c r="X1845" s="195"/>
      <c r="Y1845" s="195"/>
      <c r="Z1845" s="195"/>
    </row>
    <row r="1846">
      <c r="A1846" s="204"/>
      <c r="B1846" s="166" t="s">
        <v>15</v>
      </c>
      <c r="C1846" s="166" t="s">
        <v>16</v>
      </c>
      <c r="D1846" s="166" t="s">
        <v>7</v>
      </c>
      <c r="E1846" s="191">
        <f> SUMIFS(WILL!$F$2:$F2046, WILL!$D$2:$D2046, "PAYMENT", WILL!$E$2:$E2046, "CARD", WILL!$G$2:$G2046, $F1846) * -1</f>
        <v>-91.11</v>
      </c>
      <c r="F1846" s="166" t="s">
        <v>425</v>
      </c>
      <c r="G1846" s="191" t="s">
        <v>7</v>
      </c>
      <c r="H1846" s="151">
        <f t="shared" si="8"/>
        <v>3260.23</v>
      </c>
      <c r="I1846" s="198"/>
      <c r="J1846" s="195"/>
      <c r="K1846" s="195"/>
      <c r="L1846" s="195"/>
      <c r="M1846" s="195"/>
      <c r="N1846" s="195"/>
      <c r="O1846" s="195"/>
      <c r="P1846" s="195"/>
      <c r="Q1846" s="195"/>
      <c r="R1846" s="195"/>
      <c r="S1846" s="195"/>
      <c r="T1846" s="195"/>
      <c r="U1846" s="195"/>
      <c r="V1846" s="195"/>
      <c r="W1846" s="195"/>
      <c r="X1846" s="195"/>
      <c r="Y1846" s="195"/>
      <c r="Z1846" s="195"/>
    </row>
    <row r="1847">
      <c r="A1847" s="204"/>
      <c r="B1847" s="166" t="s">
        <v>15</v>
      </c>
      <c r="C1847" s="166" t="s">
        <v>16</v>
      </c>
      <c r="D1847" s="166" t="s">
        <v>819</v>
      </c>
      <c r="E1847" s="191">
        <f> SUMIFS(NBNK!$F$41:$F2046, NBNK!$D$41:$D2046, "PAYMENT", NBNK!$E$41:$E2046, "CARD", NBNK!$G$41:$G2046, $F1847) * -1</f>
        <v>-715.8</v>
      </c>
      <c r="F1847" s="166" t="s">
        <v>425</v>
      </c>
      <c r="G1847" s="191" t="s">
        <v>819</v>
      </c>
      <c r="H1847" s="151">
        <f t="shared" si="8"/>
        <v>2544.43</v>
      </c>
      <c r="I1847" s="198"/>
      <c r="J1847" s="195"/>
      <c r="K1847" s="195"/>
      <c r="L1847" s="195"/>
      <c r="M1847" s="195"/>
      <c r="N1847" s="195"/>
      <c r="O1847" s="195"/>
      <c r="P1847" s="195"/>
      <c r="Q1847" s="195"/>
      <c r="R1847" s="195"/>
      <c r="S1847" s="195"/>
      <c r="T1847" s="195"/>
      <c r="U1847" s="195"/>
      <c r="V1847" s="195"/>
      <c r="W1847" s="195"/>
      <c r="X1847" s="195"/>
      <c r="Y1847" s="195"/>
      <c r="Z1847" s="195"/>
    </row>
    <row r="1848">
      <c r="A1848" s="122">
        <v>45861.0</v>
      </c>
      <c r="B1848" s="166" t="s">
        <v>2306</v>
      </c>
      <c r="C1848" s="166" t="s">
        <v>40</v>
      </c>
      <c r="D1848" s="166" t="s">
        <v>41</v>
      </c>
      <c r="E1848" s="191">
        <v>-230.0</v>
      </c>
      <c r="F1848" s="166" t="s">
        <v>425</v>
      </c>
      <c r="G1848" s="191" t="s">
        <v>1720</v>
      </c>
      <c r="H1848" s="151">
        <f t="shared" si="8"/>
        <v>2314.43</v>
      </c>
      <c r="I1848" s="198"/>
      <c r="J1848" s="195"/>
      <c r="K1848" s="195"/>
      <c r="L1848" s="195"/>
      <c r="M1848" s="195"/>
      <c r="N1848" s="195"/>
      <c r="O1848" s="195"/>
      <c r="P1848" s="195"/>
      <c r="Q1848" s="195"/>
      <c r="R1848" s="195"/>
      <c r="S1848" s="195"/>
      <c r="T1848" s="195"/>
      <c r="U1848" s="195"/>
      <c r="V1848" s="195"/>
      <c r="W1848" s="195"/>
      <c r="X1848" s="195"/>
      <c r="Y1848" s="195"/>
      <c r="Z1848" s="195"/>
    </row>
    <row r="1849">
      <c r="A1849" s="122">
        <v>45864.0</v>
      </c>
      <c r="B1849" s="166" t="s">
        <v>2040</v>
      </c>
      <c r="C1849" s="166" t="s">
        <v>40</v>
      </c>
      <c r="D1849" s="166" t="s">
        <v>41</v>
      </c>
      <c r="E1849" s="88">
        <v>-104.82</v>
      </c>
      <c r="F1849" s="166" t="s">
        <v>425</v>
      </c>
      <c r="G1849" s="191" t="s">
        <v>1645</v>
      </c>
      <c r="H1849" s="151">
        <f t="shared" si="8"/>
        <v>2209.61</v>
      </c>
      <c r="I1849" s="198"/>
      <c r="J1849" s="195"/>
      <c r="K1849" s="195"/>
      <c r="L1849" s="195"/>
      <c r="M1849" s="195"/>
      <c r="N1849" s="195"/>
      <c r="O1849" s="195"/>
      <c r="P1849" s="195"/>
      <c r="Q1849" s="195"/>
      <c r="R1849" s="195"/>
      <c r="S1849" s="195"/>
      <c r="T1849" s="195"/>
      <c r="U1849" s="195"/>
      <c r="V1849" s="195"/>
      <c r="W1849" s="195"/>
      <c r="X1849" s="195"/>
      <c r="Y1849" s="195"/>
      <c r="Z1849" s="195"/>
    </row>
    <row r="1850">
      <c r="A1850" s="95"/>
      <c r="B1850" s="205" t="s">
        <v>13</v>
      </c>
      <c r="C1850" s="206">
        <v>300.0</v>
      </c>
      <c r="D1850" s="207" t="s">
        <v>2505</v>
      </c>
      <c r="E1850" s="208">
        <f>IFERROR(__xludf.DUMMYFUNCTION(" SUM(
 IFERROR(SUM(FILTER(AZUL!$F$2:$F2350, AZUL!$D$2:$D2350 = $B1850, AZUL!$G$2:$G2350 = $F1850)), 0), 
 IFERROR(SUM(FILTER(CLICK!$F$2:$F2368, CLICK!$D$2:$D2368 = $B1850, CLICK!$G$2:$G2368 = $F1850)), 0),
 IFERROR(SUM(FILTER(WILL!$F$2:$F2367, WILL!$D$2:$"&amp;"D2367 = $B1850, WILL!$G$2:$G2367 = $F1850)), 0), 
 IFERROR(SUM(FILTER(NBNK!$F$8:$F2566, NBNK!$D$8:$D2566 = $B1850, NBNK!$G$8:$G2566 = $F1850)), 0), 
 IFERROR(SUM(FILTER(MELIUZ!$F$2:$F2261, MELIUZ!$D$2:$D2261 = $B1850, MELIUZ!$G$2:$G2261 = $F1850)), 0), 
 "&amp;"IFERROR(SUM(FILTER(PIX!$F$2:$F2249, PIX!$D$2:$D2249 = $B1850, PIX!$G$2:$G2249 = $F1850)), 0), 
$C1850) * -1"),-300.0)</f>
        <v>-300</v>
      </c>
      <c r="F1850" s="206" t="s">
        <v>425</v>
      </c>
      <c r="G1850" s="208" t="s">
        <v>1720</v>
      </c>
      <c r="H1850" s="151">
        <f t="shared" si="8"/>
        <v>1909.61</v>
      </c>
      <c r="I1850" s="198"/>
      <c r="J1850" s="195"/>
      <c r="K1850" s="195"/>
      <c r="L1850" s="195"/>
      <c r="M1850" s="195"/>
      <c r="N1850" s="195"/>
      <c r="O1850" s="195"/>
      <c r="P1850" s="195"/>
      <c r="Q1850" s="195"/>
      <c r="R1850" s="195"/>
      <c r="S1850" s="195"/>
      <c r="T1850" s="195"/>
      <c r="U1850" s="195"/>
      <c r="V1850" s="195"/>
      <c r="W1850" s="195"/>
      <c r="X1850" s="195"/>
      <c r="Y1850" s="195"/>
      <c r="Z1850" s="195"/>
    </row>
    <row r="1851">
      <c r="A1851" s="95"/>
      <c r="B1851" s="205" t="s">
        <v>9</v>
      </c>
      <c r="C1851" s="206">
        <v>700.0</v>
      </c>
      <c r="D1851" s="207" t="s">
        <v>2505</v>
      </c>
      <c r="E1851" s="208">
        <f>IFERROR(__xludf.DUMMYFUNCTION(" SUM(
 IFERROR(SUM(FILTER(AZUL!$F$2:$F2362, AZUL!$D$2:$D2362 = $B1851, AZUL!$G$2:$G2362 = $F1851)), 0), 
 IFERROR(SUM(FILTER(CLICK!$F$2:$F2380, CLICK!$D$2:$D2380 = $B1851, CLICK!$G$2:$G2380 = $F1851)), 0),
 IFERROR(SUM(FILTER(WILL!$F$2:$F2379, WILL!$D$2:$"&amp;"D2379 = $B1851, WILL!$G$2:$G2379 = $F1851)), 0), 
 IFERROR(SUM(FILTER(NBNK!$F$8:$F2578, NBNK!$D$8:$D2578 = $B1851, NBNK!$G$8:$G2578 = $F1851)), 0), 
 IFERROR(SUM(FILTER(MELIUZ!$F$8:$F2559, MELIUZ!$D$8:$D2559 = $B1851, MELIUZ!$G$8:$G2559 = $F1851)), 0), 
$"&amp;"C1851) * -1"),-700.0)</f>
        <v>-700</v>
      </c>
      <c r="F1851" s="206" t="s">
        <v>425</v>
      </c>
      <c r="G1851" s="208" t="s">
        <v>1720</v>
      </c>
      <c r="H1851" s="151">
        <f t="shared" si="8"/>
        <v>1209.61</v>
      </c>
      <c r="I1851" s="198"/>
      <c r="J1851" s="195"/>
      <c r="K1851" s="195"/>
      <c r="L1851" s="195"/>
      <c r="M1851" s="195"/>
      <c r="N1851" s="195"/>
      <c r="O1851" s="195"/>
      <c r="P1851" s="195"/>
      <c r="Q1851" s="195"/>
      <c r="R1851" s="195"/>
      <c r="S1851" s="195"/>
      <c r="T1851" s="195"/>
      <c r="U1851" s="195"/>
      <c r="V1851" s="195"/>
      <c r="W1851" s="195"/>
      <c r="X1851" s="195"/>
      <c r="Y1851" s="195"/>
      <c r="Z1851" s="195"/>
    </row>
    <row r="1852">
      <c r="A1852" s="95"/>
      <c r="B1852" s="206" t="s">
        <v>2520</v>
      </c>
      <c r="C1852" s="206">
        <v>0.0</v>
      </c>
      <c r="D1852" s="206" t="s">
        <v>2505</v>
      </c>
      <c r="E1852" s="206">
        <v>-600.0</v>
      </c>
      <c r="F1852" s="206" t="s">
        <v>425</v>
      </c>
      <c r="G1852" s="208" t="s">
        <v>1720</v>
      </c>
      <c r="H1852" s="151">
        <f t="shared" si="8"/>
        <v>609.61</v>
      </c>
      <c r="I1852" s="198"/>
      <c r="J1852" s="195"/>
      <c r="K1852" s="195"/>
      <c r="L1852" s="195"/>
      <c r="M1852" s="195"/>
      <c r="N1852" s="195"/>
      <c r="O1852" s="195"/>
      <c r="P1852" s="195"/>
      <c r="Q1852" s="195"/>
      <c r="R1852" s="195"/>
      <c r="S1852" s="195"/>
      <c r="T1852" s="195"/>
      <c r="U1852" s="195"/>
      <c r="V1852" s="195"/>
      <c r="W1852" s="195"/>
      <c r="X1852" s="195"/>
      <c r="Y1852" s="195"/>
      <c r="Z1852" s="195"/>
    </row>
    <row r="1853">
      <c r="A1853" s="179">
        <v>45900.0</v>
      </c>
      <c r="B1853" s="166" t="s">
        <v>1637</v>
      </c>
      <c r="C1853" s="150" t="s">
        <v>1625</v>
      </c>
      <c r="D1853" s="166" t="s">
        <v>1720</v>
      </c>
      <c r="E1853" s="88">
        <v>0.0</v>
      </c>
      <c r="F1853" s="166" t="s">
        <v>431</v>
      </c>
      <c r="G1853" s="150" t="s">
        <v>1720</v>
      </c>
      <c r="H1853" s="193">
        <f t="shared" si="8"/>
        <v>609.61</v>
      </c>
      <c r="I1853" s="209"/>
      <c r="J1853" s="181"/>
      <c r="K1853" s="181"/>
      <c r="L1853" s="181"/>
      <c r="M1853" s="181"/>
      <c r="N1853" s="181"/>
      <c r="O1853" s="181"/>
      <c r="P1853" s="181"/>
      <c r="Q1853" s="181"/>
      <c r="R1853" s="181"/>
      <c r="S1853" s="181"/>
      <c r="T1853" s="181"/>
      <c r="U1853" s="181"/>
      <c r="V1853" s="181"/>
      <c r="W1853" s="181"/>
      <c r="X1853" s="181"/>
      <c r="Y1853" s="181"/>
      <c r="Z1853" s="181"/>
    </row>
    <row r="1854">
      <c r="A1854" s="204"/>
      <c r="B1854" s="200" t="s">
        <v>1819</v>
      </c>
      <c r="C1854" s="150" t="s">
        <v>1575</v>
      </c>
      <c r="D1854" s="200" t="s">
        <v>2027</v>
      </c>
      <c r="E1854" s="150">
        <v>3268.95</v>
      </c>
      <c r="F1854" s="166" t="s">
        <v>431</v>
      </c>
      <c r="G1854" s="201" t="s">
        <v>1645</v>
      </c>
      <c r="H1854" s="151">
        <f t="shared" si="8"/>
        <v>3878.56</v>
      </c>
      <c r="I1854" s="209"/>
      <c r="J1854" s="181"/>
      <c r="K1854" s="181"/>
      <c r="L1854" s="181"/>
      <c r="M1854" s="181"/>
      <c r="N1854" s="181"/>
      <c r="O1854" s="181"/>
      <c r="P1854" s="181"/>
      <c r="Q1854" s="181"/>
      <c r="R1854" s="181"/>
      <c r="S1854" s="181"/>
      <c r="T1854" s="181"/>
      <c r="U1854" s="181"/>
      <c r="V1854" s="181"/>
      <c r="W1854" s="181"/>
      <c r="X1854" s="181"/>
      <c r="Y1854" s="181"/>
      <c r="Z1854" s="181"/>
    </row>
    <row r="1855">
      <c r="A1855" s="204"/>
      <c r="B1855" s="166" t="s">
        <v>15</v>
      </c>
      <c r="C1855" s="166" t="s">
        <v>16</v>
      </c>
      <c r="D1855" s="166" t="s">
        <v>1536</v>
      </c>
      <c r="E1855" s="191">
        <f> SUMIFS(MELIUZ!$F$2:$F2046, MELIUZ!$D$2:$D2046, "PAYMENT", MELIUZ!$E$2:$E2046, "CARD", MELIUZ!$G$2:$G2046, $F1855) * -1</f>
        <v>-156.31</v>
      </c>
      <c r="F1855" s="166" t="s">
        <v>431</v>
      </c>
      <c r="G1855" s="166" t="s">
        <v>1536</v>
      </c>
      <c r="H1855" s="151">
        <f t="shared" si="8"/>
        <v>3722.25</v>
      </c>
      <c r="I1855" s="209"/>
      <c r="J1855" s="181"/>
      <c r="K1855" s="181"/>
      <c r="L1855" s="181"/>
      <c r="M1855" s="181"/>
      <c r="N1855" s="181"/>
      <c r="O1855" s="181"/>
      <c r="P1855" s="181"/>
      <c r="Q1855" s="181"/>
      <c r="R1855" s="181"/>
      <c r="S1855" s="181"/>
      <c r="T1855" s="181"/>
      <c r="U1855" s="181"/>
      <c r="V1855" s="181"/>
      <c r="W1855" s="181"/>
      <c r="X1855" s="181"/>
      <c r="Y1855" s="181"/>
      <c r="Z1855" s="181"/>
    </row>
    <row r="1856">
      <c r="A1856" s="204"/>
      <c r="B1856" s="166" t="s">
        <v>15</v>
      </c>
      <c r="C1856" s="166" t="s">
        <v>16</v>
      </c>
      <c r="D1856" s="166" t="s">
        <v>443</v>
      </c>
      <c r="E1856" s="191">
        <f> SUMIFS(CLICK!$F$2:$F2046, CLICK!$D$2:$D2046, "PAYMENT", CLICK!$E$2:$E2046, "CARD", CLICK!$G$2:$G2046, $F1856) * -1</f>
        <v>-969.35</v>
      </c>
      <c r="F1856" s="166" t="s">
        <v>431</v>
      </c>
      <c r="G1856" s="191" t="s">
        <v>1645</v>
      </c>
      <c r="H1856" s="151">
        <f t="shared" si="8"/>
        <v>2752.9</v>
      </c>
      <c r="I1856" s="209"/>
      <c r="J1856" s="181"/>
      <c r="K1856" s="181"/>
      <c r="L1856" s="181"/>
      <c r="M1856" s="181"/>
      <c r="N1856" s="181"/>
      <c r="O1856" s="181"/>
      <c r="P1856" s="181"/>
      <c r="Q1856" s="181"/>
      <c r="R1856" s="181"/>
      <c r="S1856" s="181"/>
      <c r="T1856" s="181"/>
      <c r="U1856" s="181"/>
      <c r="V1856" s="181"/>
      <c r="W1856" s="181"/>
      <c r="X1856" s="181"/>
      <c r="Y1856" s="181"/>
      <c r="Z1856" s="181"/>
    </row>
    <row r="1857">
      <c r="A1857" s="122">
        <v>45878.0</v>
      </c>
      <c r="B1857" s="150" t="s">
        <v>2521</v>
      </c>
      <c r="C1857" s="150" t="s">
        <v>1814</v>
      </c>
      <c r="D1857" s="150" t="s">
        <v>682</v>
      </c>
      <c r="E1857" s="150">
        <v>-351.0</v>
      </c>
      <c r="F1857" s="166" t="s">
        <v>431</v>
      </c>
      <c r="G1857" s="150" t="s">
        <v>819</v>
      </c>
      <c r="H1857" s="151">
        <f t="shared" si="8"/>
        <v>2401.9</v>
      </c>
      <c r="I1857" s="177"/>
      <c r="J1857" s="19"/>
      <c r="K1857" s="20"/>
      <c r="L1857" s="20"/>
      <c r="M1857" s="20"/>
      <c r="N1857" s="20"/>
      <c r="O1857" s="20"/>
      <c r="P1857" s="20"/>
      <c r="Q1857" s="20"/>
      <c r="R1857" s="20"/>
      <c r="S1857" s="20"/>
      <c r="T1857" s="20"/>
      <c r="U1857" s="20"/>
      <c r="V1857" s="20"/>
      <c r="W1857" s="20"/>
      <c r="X1857" s="20"/>
      <c r="Y1857" s="20"/>
      <c r="Z1857" s="20"/>
    </row>
    <row r="1858">
      <c r="A1858" s="122">
        <v>45878.0</v>
      </c>
      <c r="B1858" s="150" t="s">
        <v>2522</v>
      </c>
      <c r="C1858" s="150" t="s">
        <v>1814</v>
      </c>
      <c r="D1858" s="150" t="s">
        <v>682</v>
      </c>
      <c r="E1858" s="150">
        <v>-407.0</v>
      </c>
      <c r="F1858" s="166" t="s">
        <v>431</v>
      </c>
      <c r="G1858" s="150" t="s">
        <v>2371</v>
      </c>
      <c r="H1858" s="151">
        <f t="shared" si="8"/>
        <v>1994.9</v>
      </c>
      <c r="I1858" s="177"/>
      <c r="J1858" s="19"/>
      <c r="K1858" s="20"/>
      <c r="L1858" s="20"/>
      <c r="M1858" s="20"/>
      <c r="N1858" s="20"/>
      <c r="O1858" s="20"/>
      <c r="P1858" s="20"/>
      <c r="Q1858" s="20"/>
      <c r="R1858" s="20"/>
      <c r="S1858" s="20"/>
      <c r="T1858" s="20"/>
      <c r="U1858" s="20"/>
      <c r="V1858" s="20"/>
      <c r="W1858" s="20"/>
      <c r="X1858" s="20"/>
      <c r="Y1858" s="20"/>
      <c r="Z1858" s="20"/>
    </row>
    <row r="1859">
      <c r="A1859" s="122">
        <v>45878.0</v>
      </c>
      <c r="B1859" s="150" t="s">
        <v>2523</v>
      </c>
      <c r="C1859" s="150" t="s">
        <v>73</v>
      </c>
      <c r="D1859" s="150" t="s">
        <v>243</v>
      </c>
      <c r="E1859" s="150">
        <v>44.0</v>
      </c>
      <c r="F1859" s="166" t="s">
        <v>431</v>
      </c>
      <c r="G1859" s="88" t="s">
        <v>2308</v>
      </c>
      <c r="H1859" s="151">
        <f t="shared" si="8"/>
        <v>2038.9</v>
      </c>
      <c r="I1859" s="177"/>
      <c r="J1859" s="19"/>
      <c r="K1859" s="20"/>
      <c r="L1859" s="20"/>
      <c r="M1859" s="20"/>
      <c r="N1859" s="20"/>
      <c r="O1859" s="20"/>
      <c r="P1859" s="20"/>
      <c r="Q1859" s="20"/>
      <c r="R1859" s="20"/>
      <c r="S1859" s="20"/>
      <c r="T1859" s="20"/>
      <c r="U1859" s="20"/>
      <c r="V1859" s="20"/>
      <c r="W1859" s="20"/>
      <c r="X1859" s="20"/>
      <c r="Y1859" s="20"/>
      <c r="Z1859" s="20"/>
    </row>
    <row r="1860">
      <c r="A1860" s="122">
        <v>45878.0</v>
      </c>
      <c r="B1860" s="150" t="s">
        <v>2524</v>
      </c>
      <c r="C1860" s="166" t="s">
        <v>78</v>
      </c>
      <c r="D1860" s="166" t="s">
        <v>28</v>
      </c>
      <c r="E1860" s="191">
        <v>-29.9</v>
      </c>
      <c r="F1860" s="166" t="s">
        <v>431</v>
      </c>
      <c r="G1860" s="191" t="s">
        <v>1720</v>
      </c>
      <c r="H1860" s="151">
        <f> SUM($E$2:$E1863)</f>
        <v>2784.16</v>
      </c>
      <c r="I1860" s="209"/>
      <c r="J1860" s="181"/>
      <c r="K1860" s="181"/>
      <c r="L1860" s="181"/>
      <c r="M1860" s="181"/>
      <c r="N1860" s="181"/>
      <c r="O1860" s="181"/>
      <c r="P1860" s="181"/>
      <c r="Q1860" s="181"/>
      <c r="R1860" s="181"/>
      <c r="S1860" s="181"/>
      <c r="T1860" s="181"/>
      <c r="U1860" s="181"/>
      <c r="V1860" s="181"/>
      <c r="W1860" s="181"/>
      <c r="X1860" s="181"/>
      <c r="Y1860" s="181"/>
      <c r="Z1860" s="181"/>
    </row>
    <row r="1861">
      <c r="A1861" s="204"/>
      <c r="B1861" s="166" t="s">
        <v>2362</v>
      </c>
      <c r="C1861" s="166" t="s">
        <v>73</v>
      </c>
      <c r="D1861" s="166" t="s">
        <v>26</v>
      </c>
      <c r="E1861" s="187">
        <f> IFERROR(SUMIFS(WILL!$F$2:$F2046, WILL!$D$2:$D2046, $C1861, WILL!$E$2:$E2046, $D1861, WILL!$G$2:$G2046, $F1861), 0) * -1</f>
        <v>84.45</v>
      </c>
      <c r="F1861" s="166" t="s">
        <v>431</v>
      </c>
      <c r="G1861" s="191" t="s">
        <v>1720</v>
      </c>
      <c r="H1861" s="151">
        <f t="shared" ref="H1861:H1878" si="9"> SUM($E$2:$E1861)</f>
        <v>2093.45</v>
      </c>
      <c r="I1861" s="209"/>
      <c r="J1861" s="181"/>
      <c r="K1861" s="181"/>
      <c r="L1861" s="181"/>
      <c r="M1861" s="181"/>
      <c r="N1861" s="181"/>
      <c r="O1861" s="181"/>
      <c r="P1861" s="181"/>
      <c r="Q1861" s="181"/>
      <c r="R1861" s="181"/>
      <c r="S1861" s="181"/>
      <c r="T1861" s="181"/>
      <c r="U1861" s="181"/>
      <c r="V1861" s="181"/>
      <c r="W1861" s="181"/>
      <c r="X1861" s="181"/>
      <c r="Y1861" s="181"/>
      <c r="Z1861" s="181"/>
    </row>
    <row r="1862">
      <c r="A1862" s="204"/>
      <c r="B1862" s="150" t="s">
        <v>1592</v>
      </c>
      <c r="C1862" s="166" t="s">
        <v>73</v>
      </c>
      <c r="D1862" s="166" t="s">
        <v>26</v>
      </c>
      <c r="E1862" s="191">
        <f> IFERROR(SUMIFS(NBNK!$F$40:$F2046, NBNK!$D$40:$D2046, $C1862, NBNK!$E$40:$E2046, $D1862, NBNK!$G$40:$G2046, $F1862), 0) * -1</f>
        <v>304.64</v>
      </c>
      <c r="F1862" s="166" t="s">
        <v>431</v>
      </c>
      <c r="G1862" s="191" t="s">
        <v>1720</v>
      </c>
      <c r="H1862" s="151">
        <f t="shared" si="9"/>
        <v>2398.09</v>
      </c>
      <c r="I1862" s="209"/>
      <c r="J1862" s="181"/>
      <c r="K1862" s="181"/>
      <c r="L1862" s="181"/>
      <c r="M1862" s="181"/>
      <c r="N1862" s="181"/>
      <c r="O1862" s="181"/>
      <c r="P1862" s="181"/>
      <c r="Q1862" s="181"/>
      <c r="R1862" s="181"/>
      <c r="S1862" s="181"/>
      <c r="T1862" s="181"/>
      <c r="U1862" s="181"/>
      <c r="V1862" s="181"/>
      <c r="W1862" s="181"/>
      <c r="X1862" s="181"/>
      <c r="Y1862" s="181"/>
      <c r="Z1862" s="181"/>
    </row>
    <row r="1863">
      <c r="A1863" s="204"/>
      <c r="B1863" s="150" t="s">
        <v>2525</v>
      </c>
      <c r="C1863" s="150" t="s">
        <v>73</v>
      </c>
      <c r="D1863" s="88" t="s">
        <v>26</v>
      </c>
      <c r="E1863" s="162">
        <v>386.07</v>
      </c>
      <c r="F1863" s="166" t="s">
        <v>431</v>
      </c>
      <c r="G1863" s="191" t="s">
        <v>1720</v>
      </c>
      <c r="H1863" s="151">
        <f t="shared" si="9"/>
        <v>2784.16</v>
      </c>
      <c r="I1863" s="209"/>
      <c r="J1863" s="181"/>
      <c r="K1863" s="174">
        <f>SUM(E1861:E1863)</f>
        <v>775.16</v>
      </c>
      <c r="L1863" s="197" t="s">
        <v>431</v>
      </c>
      <c r="M1863" s="181"/>
      <c r="N1863" s="181"/>
      <c r="O1863" s="181"/>
      <c r="P1863" s="181"/>
      <c r="Q1863" s="181"/>
      <c r="R1863" s="181"/>
      <c r="S1863" s="181"/>
      <c r="T1863" s="181"/>
      <c r="U1863" s="181"/>
      <c r="V1863" s="181"/>
      <c r="W1863" s="181"/>
      <c r="X1863" s="181"/>
      <c r="Y1863" s="181"/>
      <c r="Z1863" s="181"/>
    </row>
    <row r="1864">
      <c r="A1864" s="122"/>
      <c r="B1864" s="150" t="s">
        <v>2526</v>
      </c>
      <c r="C1864" s="150" t="s">
        <v>1579</v>
      </c>
      <c r="D1864" s="150" t="s">
        <v>1720</v>
      </c>
      <c r="E1864" s="162">
        <v>-386.07</v>
      </c>
      <c r="F1864" s="166" t="s">
        <v>431</v>
      </c>
      <c r="G1864" s="191" t="s">
        <v>1720</v>
      </c>
      <c r="H1864" s="151">
        <f t="shared" si="9"/>
        <v>2398.09</v>
      </c>
      <c r="I1864" s="181"/>
      <c r="J1864" s="195"/>
      <c r="K1864" s="181"/>
      <c r="L1864" s="181"/>
      <c r="M1864" s="181"/>
      <c r="N1864" s="181"/>
      <c r="O1864" s="181"/>
      <c r="P1864" s="181"/>
      <c r="Q1864" s="181"/>
      <c r="R1864" s="181"/>
      <c r="S1864" s="181"/>
      <c r="T1864" s="181"/>
      <c r="U1864" s="181"/>
      <c r="V1864" s="181"/>
      <c r="W1864" s="181"/>
      <c r="X1864" s="181"/>
      <c r="Y1864" s="181"/>
      <c r="Z1864" s="181"/>
    </row>
    <row r="1865">
      <c r="A1865" s="204"/>
      <c r="B1865" s="166" t="s">
        <v>15</v>
      </c>
      <c r="C1865" s="166" t="s">
        <v>16</v>
      </c>
      <c r="D1865" s="166" t="s">
        <v>7</v>
      </c>
      <c r="E1865" s="191">
        <f> SUMIFS(WILL!$F$2:$F2046, WILL!$D$2:$D2046, "PAYMENT", WILL!$E$2:$E2046, "CARD", WILL!$G$2:$G2046, $F1865) * -1</f>
        <v>-91.11</v>
      </c>
      <c r="F1865" s="166" t="s">
        <v>431</v>
      </c>
      <c r="G1865" s="191" t="s">
        <v>7</v>
      </c>
      <c r="H1865" s="151">
        <f t="shared" si="9"/>
        <v>2306.98</v>
      </c>
      <c r="I1865" s="209"/>
      <c r="J1865" s="181"/>
      <c r="K1865" s="181"/>
      <c r="L1865" s="181"/>
      <c r="M1865" s="181"/>
      <c r="N1865" s="181"/>
      <c r="O1865" s="181"/>
      <c r="P1865" s="181"/>
      <c r="Q1865" s="181"/>
      <c r="R1865" s="181"/>
      <c r="S1865" s="181"/>
      <c r="T1865" s="181"/>
      <c r="U1865" s="181"/>
      <c r="V1865" s="181"/>
      <c r="W1865" s="181"/>
      <c r="X1865" s="181"/>
      <c r="Y1865" s="181"/>
      <c r="Z1865" s="181"/>
    </row>
    <row r="1866">
      <c r="A1866" s="204"/>
      <c r="B1866" s="166" t="s">
        <v>15</v>
      </c>
      <c r="C1866" s="166" t="s">
        <v>16</v>
      </c>
      <c r="D1866" s="166" t="s">
        <v>819</v>
      </c>
      <c r="E1866" s="191">
        <f> SUMIFS(NBNK!$F$41:$F2046, NBNK!$D$41:$D2046, "PAYMENT", NBNK!$E$41:$E2046, "CARD", NBNK!$G$41:$G2046, $F1866) * -1</f>
        <v>-553.6</v>
      </c>
      <c r="F1866" s="166" t="s">
        <v>431</v>
      </c>
      <c r="G1866" s="191" t="s">
        <v>819</v>
      </c>
      <c r="H1866" s="151">
        <f t="shared" si="9"/>
        <v>1753.38</v>
      </c>
      <c r="I1866" s="209"/>
      <c r="J1866" s="181"/>
      <c r="K1866" s="181"/>
      <c r="L1866" s="181"/>
      <c r="M1866" s="181"/>
      <c r="N1866" s="181"/>
      <c r="O1866" s="181"/>
      <c r="P1866" s="181"/>
      <c r="Q1866" s="181"/>
      <c r="R1866" s="181"/>
      <c r="S1866" s="181"/>
      <c r="T1866" s="181"/>
      <c r="U1866" s="181"/>
      <c r="V1866" s="181"/>
      <c r="W1866" s="181"/>
      <c r="X1866" s="181"/>
      <c r="Y1866" s="181"/>
      <c r="Z1866" s="181"/>
    </row>
    <row r="1867">
      <c r="A1867" s="122">
        <v>45892.0</v>
      </c>
      <c r="B1867" s="166" t="s">
        <v>2324</v>
      </c>
      <c r="C1867" s="166" t="s">
        <v>40</v>
      </c>
      <c r="D1867" s="166" t="s">
        <v>41</v>
      </c>
      <c r="E1867" s="191">
        <v>-230.0</v>
      </c>
      <c r="F1867" s="166" t="s">
        <v>431</v>
      </c>
      <c r="G1867" s="191" t="s">
        <v>1720</v>
      </c>
      <c r="H1867" s="151">
        <f t="shared" si="9"/>
        <v>1523.38</v>
      </c>
      <c r="I1867" s="198"/>
      <c r="J1867" s="195"/>
      <c r="K1867" s="195"/>
      <c r="L1867" s="195"/>
      <c r="M1867" s="195"/>
      <c r="N1867" s="195"/>
      <c r="O1867" s="195"/>
      <c r="P1867" s="195"/>
      <c r="Q1867" s="195"/>
      <c r="R1867" s="195"/>
      <c r="S1867" s="195"/>
      <c r="T1867" s="195"/>
      <c r="U1867" s="195"/>
      <c r="V1867" s="195"/>
      <c r="W1867" s="195"/>
      <c r="X1867" s="195"/>
      <c r="Y1867" s="195"/>
      <c r="Z1867" s="195"/>
    </row>
    <row r="1868">
      <c r="A1868" s="122">
        <v>45895.0</v>
      </c>
      <c r="B1868" s="166" t="s">
        <v>2067</v>
      </c>
      <c r="C1868" s="166" t="s">
        <v>40</v>
      </c>
      <c r="D1868" s="166" t="s">
        <v>41</v>
      </c>
      <c r="E1868" s="88">
        <v>-104.82</v>
      </c>
      <c r="F1868" s="166" t="s">
        <v>431</v>
      </c>
      <c r="G1868" s="191" t="s">
        <v>1645</v>
      </c>
      <c r="H1868" s="151">
        <f t="shared" si="9"/>
        <v>1418.56</v>
      </c>
      <c r="I1868" s="209"/>
      <c r="J1868" s="181"/>
      <c r="K1868" s="181"/>
      <c r="L1868" s="181"/>
      <c r="M1868" s="181"/>
      <c r="N1868" s="181"/>
      <c r="O1868" s="181"/>
      <c r="P1868" s="181"/>
      <c r="Q1868" s="181"/>
      <c r="R1868" s="181"/>
      <c r="S1868" s="181"/>
      <c r="T1868" s="181"/>
      <c r="U1868" s="181"/>
      <c r="V1868" s="181"/>
      <c r="W1868" s="181"/>
      <c r="X1868" s="181"/>
      <c r="Y1868" s="181"/>
      <c r="Z1868" s="181"/>
    </row>
    <row r="1869">
      <c r="A1869" s="95"/>
      <c r="B1869" s="205" t="s">
        <v>13</v>
      </c>
      <c r="C1869" s="206">
        <v>250.0</v>
      </c>
      <c r="D1869" s="207" t="s">
        <v>2505</v>
      </c>
      <c r="E1869" s="208">
        <f>IFERROR(__xludf.DUMMYFUNCTION(" SUM(
 IFERROR(SUM(FILTER(AZUL!$F$2:$F2368, AZUL!$D$2:$D2368 = $B1869, AZUL!$G$2:$G2368 = $F1869)), 0), 
 IFERROR(SUM(FILTER(CLICK!$F$2:$F2386, CLICK!$D$2:$D2386 = $B1869, CLICK!$G$2:$G2386 = $F1869)), 0),
 IFERROR(SUM(FILTER(WILL!$F$2:$F2385, WILL!$D$2:$"&amp;"D2385 = $B1869, WILL!$G$2:$G2385 = $F1869)), 0), 
 IFERROR(SUM(FILTER(NBNK!$F$8:$F2584, NBNK!$D$8:$D2584 = $B1869, NBNK!$G$8:$G2584 = $F1869)), 0), 
 IFERROR(SUM(FILTER(MELIUZ!$F$2:$F2279, MELIUZ!$D$2:$D2279 = $B1869, MELIUZ!$G$2:$G2279 = $F1869)), 0), 
 "&amp;"IFERROR(SUM(FILTER(PIX!$F$2:$F2267, PIX!$D$2:$D2267 = $B1869, PIX!$G$2:$G2267 = $F1869)), 0), 
$C1869) * -1"),-250.0)</f>
        <v>-250</v>
      </c>
      <c r="F1869" s="206" t="s">
        <v>431</v>
      </c>
      <c r="G1869" s="208" t="s">
        <v>1720</v>
      </c>
      <c r="H1869" s="151">
        <f t="shared" si="9"/>
        <v>1168.56</v>
      </c>
      <c r="I1869" s="209"/>
      <c r="J1869" s="181"/>
      <c r="K1869" s="181"/>
      <c r="L1869" s="181"/>
      <c r="M1869" s="181"/>
      <c r="N1869" s="181"/>
      <c r="O1869" s="181"/>
      <c r="P1869" s="181"/>
      <c r="Q1869" s="181"/>
      <c r="R1869" s="181"/>
      <c r="S1869" s="181"/>
      <c r="T1869" s="181"/>
      <c r="U1869" s="181"/>
      <c r="V1869" s="181"/>
      <c r="W1869" s="181"/>
      <c r="X1869" s="181"/>
      <c r="Y1869" s="181"/>
      <c r="Z1869" s="181"/>
    </row>
    <row r="1870">
      <c r="A1870" s="95"/>
      <c r="B1870" s="205" t="s">
        <v>9</v>
      </c>
      <c r="C1870" s="206">
        <v>250.0</v>
      </c>
      <c r="D1870" s="207" t="s">
        <v>2505</v>
      </c>
      <c r="E1870" s="208">
        <f>IFERROR(__xludf.DUMMYFUNCTION(" SUM(
 IFERROR(SUM(FILTER(AZUL!$F$2:$F2380, AZUL!$D$2:$D2380 = $B1870, AZUL!$G$2:$G2380 = $F1870)), 0), 
 IFERROR(SUM(FILTER(CLICK!$F$2:$F2398, CLICK!$D$2:$D2398 = $B1870, CLICK!$G$2:$G2398 = $F1870)), 0),
 IFERROR(SUM(FILTER(WILL!$F$2:$F2397, WILL!$D$2:$"&amp;"D2397 = $B1870, WILL!$G$2:$G2397 = $F1870)), 0), 
 IFERROR(SUM(FILTER(NBNK!$F$8:$F2596, NBNK!$D$8:$D2596 = $B1870, NBNK!$G$8:$G2596 = $F1870)), 0), 
 IFERROR(SUM(FILTER(MELIUZ!$F$8:$F2577, MELIUZ!$D$8:$D2577 = $B1870, MELIUZ!$G$8:$G2577 = $F1870)), 0), 
$"&amp;"C1870) * -1"),-250.0)</f>
        <v>-250</v>
      </c>
      <c r="F1870" s="206" t="s">
        <v>431</v>
      </c>
      <c r="G1870" s="208" t="s">
        <v>1720</v>
      </c>
      <c r="H1870" s="151">
        <f t="shared" si="9"/>
        <v>918.56</v>
      </c>
      <c r="I1870" s="209"/>
      <c r="J1870" s="181"/>
      <c r="K1870" s="181"/>
      <c r="L1870" s="181"/>
      <c r="M1870" s="181"/>
      <c r="N1870" s="181"/>
      <c r="O1870" s="181"/>
      <c r="P1870" s="181"/>
      <c r="Q1870" s="181"/>
      <c r="R1870" s="181"/>
      <c r="S1870" s="181"/>
      <c r="T1870" s="181"/>
      <c r="U1870" s="181"/>
      <c r="V1870" s="181"/>
      <c r="W1870" s="181"/>
      <c r="X1870" s="181"/>
      <c r="Y1870" s="181"/>
      <c r="Z1870" s="181"/>
    </row>
    <row r="1871">
      <c r="A1871" s="95"/>
      <c r="B1871" s="206" t="s">
        <v>78</v>
      </c>
      <c r="C1871" s="206">
        <v>250.0</v>
      </c>
      <c r="D1871" s="207" t="s">
        <v>2505</v>
      </c>
      <c r="E1871" s="208">
        <f>IFERROR(__xludf.DUMMYFUNCTION(" SUM(
 IFERROR(SUM(FILTER(AZUL!$F$2:$F2412, AZUL!$D$2:$D2412 = $B1871, AZUL!$G$2:$G2412 = $F1871)), 0), 
 IFERROR(SUM(FILTER(CLICK!$F$2:$F2430, CLICK!$D$2:$D2430 = $B1871, CLICK!$G$2:$G2430 = $F1871)), 0),
 IFERROR(SUM(FILTER(WILL!$F$2:$F2429, WILL!$D$2:$"&amp;"D2429 = $B1871, WILL!$G$2:$G2429 = $F1871)), 0), 
 IFERROR(SUM(FILTER(NBNK!$F$8:$F2628, NBNK!$D$8:$D2628 = $B1871, NBNK!$G$8:$G2628 = $F1871)), 0), 
 IFERROR(SUM(FILTER(MELIUZ!$F$8:$F2609, MELIUZ!$D$8:$D2609 = $B1871, MELIUZ!$G$8:$G2609 = $F1871)), 0), 
$"&amp;"C1871) * -1"),-221.04)</f>
        <v>-221.04</v>
      </c>
      <c r="F1871" s="206" t="s">
        <v>431</v>
      </c>
      <c r="G1871" s="208" t="s">
        <v>1720</v>
      </c>
      <c r="H1871" s="151">
        <f t="shared" si="9"/>
        <v>697.52</v>
      </c>
      <c r="I1871" s="209"/>
      <c r="J1871" s="181"/>
      <c r="K1871" s="181"/>
      <c r="L1871" s="181"/>
      <c r="M1871" s="181"/>
      <c r="N1871" s="181"/>
      <c r="O1871" s="181"/>
      <c r="P1871" s="181"/>
      <c r="Q1871" s="181"/>
      <c r="R1871" s="181"/>
      <c r="S1871" s="181"/>
      <c r="T1871" s="181"/>
      <c r="U1871" s="181"/>
      <c r="V1871" s="181"/>
      <c r="W1871" s="181"/>
      <c r="X1871" s="181"/>
      <c r="Y1871" s="181"/>
      <c r="Z1871" s="181"/>
    </row>
    <row r="1872">
      <c r="A1872" s="179">
        <v>45930.0</v>
      </c>
      <c r="B1872" s="166" t="s">
        <v>1637</v>
      </c>
      <c r="C1872" s="150" t="s">
        <v>1625</v>
      </c>
      <c r="D1872" s="166" t="s">
        <v>1720</v>
      </c>
      <c r="E1872" s="88">
        <v>0.0</v>
      </c>
      <c r="F1872" s="166" t="s">
        <v>437</v>
      </c>
      <c r="G1872" s="150" t="s">
        <v>1720</v>
      </c>
      <c r="H1872" s="193">
        <f t="shared" si="9"/>
        <v>697.52</v>
      </c>
      <c r="I1872" s="209"/>
      <c r="J1872" s="181"/>
      <c r="K1872" s="181"/>
      <c r="L1872" s="181"/>
      <c r="M1872" s="181"/>
      <c r="N1872" s="181"/>
      <c r="O1872" s="181"/>
      <c r="P1872" s="181"/>
      <c r="Q1872" s="181"/>
      <c r="R1872" s="181"/>
      <c r="S1872" s="181"/>
      <c r="T1872" s="181"/>
      <c r="U1872" s="181"/>
      <c r="V1872" s="181"/>
      <c r="W1872" s="181"/>
      <c r="X1872" s="181"/>
      <c r="Y1872" s="181"/>
      <c r="Z1872" s="181"/>
    </row>
    <row r="1873">
      <c r="A1873" s="204"/>
      <c r="B1873" s="200" t="s">
        <v>1597</v>
      </c>
      <c r="C1873" s="150" t="s">
        <v>1575</v>
      </c>
      <c r="D1873" s="200" t="s">
        <v>2027</v>
      </c>
      <c r="E1873" s="150">
        <v>3268.95</v>
      </c>
      <c r="F1873" s="166" t="s">
        <v>437</v>
      </c>
      <c r="G1873" s="201" t="s">
        <v>1645</v>
      </c>
      <c r="H1873" s="151">
        <f t="shared" si="9"/>
        <v>3966.47</v>
      </c>
      <c r="I1873" s="209"/>
      <c r="J1873" s="181"/>
      <c r="K1873" s="181"/>
      <c r="L1873" s="181"/>
      <c r="M1873" s="181"/>
      <c r="N1873" s="181"/>
      <c r="O1873" s="181"/>
      <c r="P1873" s="181"/>
      <c r="Q1873" s="181"/>
      <c r="R1873" s="181"/>
      <c r="S1873" s="181"/>
      <c r="T1873" s="181"/>
      <c r="U1873" s="181"/>
      <c r="V1873" s="181"/>
      <c r="W1873" s="181"/>
      <c r="X1873" s="181"/>
      <c r="Y1873" s="181"/>
      <c r="Z1873" s="181"/>
    </row>
    <row r="1874">
      <c r="A1874" s="204"/>
      <c r="B1874" s="166" t="s">
        <v>15</v>
      </c>
      <c r="C1874" s="166" t="s">
        <v>16</v>
      </c>
      <c r="D1874" s="166" t="s">
        <v>1536</v>
      </c>
      <c r="E1874" s="191">
        <f> SUMIFS(MELIUZ!$F$2:$F2046, MELIUZ!$D$2:$D2046, "PAYMENT", MELIUZ!$E$2:$E2046, "CARD", MELIUZ!$G$2:$G2046, $F1874) * -1</f>
        <v>-156.31</v>
      </c>
      <c r="F1874" s="166" t="s">
        <v>437</v>
      </c>
      <c r="G1874" s="166" t="s">
        <v>1536</v>
      </c>
      <c r="H1874" s="151">
        <f t="shared" si="9"/>
        <v>3810.16</v>
      </c>
      <c r="I1874" s="209"/>
      <c r="J1874" s="181"/>
      <c r="K1874" s="181"/>
      <c r="L1874" s="181"/>
      <c r="M1874" s="181"/>
      <c r="N1874" s="181"/>
      <c r="O1874" s="181"/>
      <c r="P1874" s="181"/>
      <c r="Q1874" s="181"/>
      <c r="R1874" s="181"/>
      <c r="S1874" s="181"/>
      <c r="T1874" s="181"/>
      <c r="U1874" s="181"/>
      <c r="V1874" s="181"/>
      <c r="W1874" s="181"/>
      <c r="X1874" s="181"/>
      <c r="Y1874" s="181"/>
      <c r="Z1874" s="181"/>
    </row>
    <row r="1875">
      <c r="A1875" s="204"/>
      <c r="B1875" s="166" t="s">
        <v>15</v>
      </c>
      <c r="C1875" s="166" t="s">
        <v>16</v>
      </c>
      <c r="D1875" s="166" t="s">
        <v>443</v>
      </c>
      <c r="E1875" s="191">
        <f> SUMIFS(CLICK!$F$2:$F2046, CLICK!$D$2:$D2046, "PAYMENT", CLICK!$E$2:$E2046, "CARD", CLICK!$G$2:$G2046, $F1875) * -1</f>
        <v>-514.46</v>
      </c>
      <c r="F1875" s="166" t="s">
        <v>437</v>
      </c>
      <c r="G1875" s="191" t="s">
        <v>1645</v>
      </c>
      <c r="H1875" s="151">
        <f t="shared" si="9"/>
        <v>3295.7</v>
      </c>
      <c r="I1875" s="209"/>
      <c r="J1875" s="181"/>
      <c r="K1875" s="181"/>
      <c r="L1875" s="181"/>
      <c r="M1875" s="181"/>
      <c r="N1875" s="181"/>
      <c r="O1875" s="181"/>
      <c r="P1875" s="181"/>
      <c r="Q1875" s="181"/>
      <c r="R1875" s="181"/>
      <c r="S1875" s="181"/>
      <c r="T1875" s="181"/>
      <c r="U1875" s="181"/>
      <c r="V1875" s="181"/>
      <c r="W1875" s="181"/>
      <c r="X1875" s="181"/>
      <c r="Y1875" s="181"/>
      <c r="Z1875" s="181"/>
    </row>
    <row r="1876">
      <c r="A1876" s="122">
        <v>45909.0</v>
      </c>
      <c r="B1876" s="150" t="s">
        <v>2527</v>
      </c>
      <c r="C1876" s="150" t="s">
        <v>1814</v>
      </c>
      <c r="D1876" s="150" t="s">
        <v>682</v>
      </c>
      <c r="E1876" s="150">
        <v>-351.0</v>
      </c>
      <c r="F1876" s="166" t="s">
        <v>437</v>
      </c>
      <c r="G1876" s="150" t="s">
        <v>819</v>
      </c>
      <c r="H1876" s="151">
        <f t="shared" si="9"/>
        <v>2944.7</v>
      </c>
      <c r="I1876" s="209"/>
      <c r="J1876" s="181"/>
      <c r="K1876" s="181"/>
      <c r="L1876" s="181"/>
      <c r="M1876" s="181"/>
      <c r="N1876" s="181"/>
      <c r="O1876" s="181"/>
      <c r="P1876" s="181"/>
      <c r="Q1876" s="181"/>
      <c r="R1876" s="181"/>
      <c r="S1876" s="181"/>
      <c r="T1876" s="181"/>
      <c r="U1876" s="181"/>
      <c r="V1876" s="181"/>
      <c r="W1876" s="181"/>
      <c r="X1876" s="181"/>
      <c r="Y1876" s="181"/>
      <c r="Z1876" s="181"/>
    </row>
    <row r="1877">
      <c r="A1877" s="122">
        <v>45909.0</v>
      </c>
      <c r="B1877" s="150" t="s">
        <v>2528</v>
      </c>
      <c r="C1877" s="150" t="s">
        <v>1814</v>
      </c>
      <c r="D1877" s="150" t="s">
        <v>682</v>
      </c>
      <c r="E1877" s="150">
        <v>-407.0</v>
      </c>
      <c r="F1877" s="166" t="s">
        <v>437</v>
      </c>
      <c r="G1877" s="150" t="s">
        <v>2371</v>
      </c>
      <c r="H1877" s="151">
        <f t="shared" si="9"/>
        <v>2537.7</v>
      </c>
      <c r="I1877" s="209"/>
      <c r="J1877" s="181"/>
      <c r="K1877" s="181"/>
      <c r="L1877" s="181"/>
      <c r="M1877" s="181"/>
      <c r="N1877" s="181"/>
      <c r="O1877" s="181"/>
      <c r="P1877" s="181"/>
      <c r="Q1877" s="181"/>
      <c r="R1877" s="181"/>
      <c r="S1877" s="181"/>
      <c r="T1877" s="181"/>
      <c r="U1877" s="181"/>
      <c r="V1877" s="181"/>
      <c r="W1877" s="181"/>
      <c r="X1877" s="181"/>
      <c r="Y1877" s="181"/>
      <c r="Z1877" s="181"/>
    </row>
    <row r="1878">
      <c r="A1878" s="122">
        <v>45909.0</v>
      </c>
      <c r="B1878" s="150" t="s">
        <v>2529</v>
      </c>
      <c r="C1878" s="150" t="s">
        <v>73</v>
      </c>
      <c r="D1878" s="150" t="s">
        <v>243</v>
      </c>
      <c r="E1878" s="150">
        <v>44.0</v>
      </c>
      <c r="F1878" s="166" t="s">
        <v>437</v>
      </c>
      <c r="G1878" s="88" t="s">
        <v>2308</v>
      </c>
      <c r="H1878" s="151">
        <f t="shared" si="9"/>
        <v>2581.7</v>
      </c>
      <c r="I1878" s="209"/>
      <c r="J1878" s="181"/>
      <c r="K1878" s="181"/>
      <c r="L1878" s="181"/>
      <c r="M1878" s="181"/>
      <c r="N1878" s="181"/>
      <c r="O1878" s="181"/>
      <c r="P1878" s="181"/>
      <c r="Q1878" s="181"/>
      <c r="R1878" s="181"/>
      <c r="S1878" s="181"/>
      <c r="T1878" s="181"/>
      <c r="U1878" s="181"/>
      <c r="V1878" s="181"/>
      <c r="W1878" s="181"/>
      <c r="X1878" s="181"/>
      <c r="Y1878" s="181"/>
      <c r="Z1878" s="181"/>
    </row>
    <row r="1879">
      <c r="A1879" s="122">
        <v>45909.0</v>
      </c>
      <c r="B1879" s="150" t="s">
        <v>2530</v>
      </c>
      <c r="C1879" s="166" t="s">
        <v>78</v>
      </c>
      <c r="D1879" s="166" t="s">
        <v>28</v>
      </c>
      <c r="E1879" s="191">
        <v>-29.9</v>
      </c>
      <c r="F1879" s="166" t="s">
        <v>437</v>
      </c>
      <c r="G1879" s="191" t="s">
        <v>1720</v>
      </c>
      <c r="H1879" s="151">
        <f> SUM($E$2:$E1884)</f>
        <v>2470.72</v>
      </c>
      <c r="I1879" s="209"/>
      <c r="J1879" s="181"/>
      <c r="K1879" s="181"/>
      <c r="L1879" s="181"/>
      <c r="M1879" s="181"/>
      <c r="N1879" s="181"/>
      <c r="O1879" s="181"/>
      <c r="P1879" s="181"/>
      <c r="Q1879" s="181"/>
      <c r="R1879" s="181"/>
      <c r="S1879" s="181"/>
      <c r="T1879" s="181"/>
      <c r="U1879" s="181"/>
      <c r="V1879" s="181"/>
      <c r="W1879" s="181"/>
      <c r="X1879" s="181"/>
      <c r="Y1879" s="181"/>
      <c r="Z1879" s="181"/>
    </row>
    <row r="1880">
      <c r="A1880" s="204"/>
      <c r="B1880" s="166" t="s">
        <v>2362</v>
      </c>
      <c r="C1880" s="166" t="s">
        <v>73</v>
      </c>
      <c r="D1880" s="166" t="s">
        <v>26</v>
      </c>
      <c r="E1880" s="187">
        <f> IFERROR(SUMIFS(WILL!$F$2:$F2046, WILL!$D$2:$D2046, $C1880, WILL!$E$2:$E2046, $D1880, WILL!$G$2:$G2046, $F1880), 0) * -1</f>
        <v>84.45</v>
      </c>
      <c r="F1880" s="166" t="s">
        <v>437</v>
      </c>
      <c r="G1880" s="191" t="s">
        <v>1720</v>
      </c>
      <c r="H1880" s="151">
        <f t="shared" ref="H1880:H1897" si="10"> SUM($E$2:$E1880)</f>
        <v>2636.25</v>
      </c>
      <c r="I1880" s="209"/>
      <c r="J1880" s="181"/>
      <c r="K1880" s="181"/>
      <c r="L1880" s="181"/>
      <c r="M1880" s="181"/>
      <c r="N1880" s="181"/>
      <c r="O1880" s="181"/>
      <c r="P1880" s="181"/>
      <c r="Q1880" s="181"/>
      <c r="R1880" s="181"/>
      <c r="S1880" s="181"/>
      <c r="T1880" s="181"/>
      <c r="U1880" s="181"/>
      <c r="V1880" s="181"/>
      <c r="W1880" s="181"/>
      <c r="X1880" s="181"/>
      <c r="Y1880" s="181"/>
      <c r="Z1880" s="181"/>
    </row>
    <row r="1881">
      <c r="A1881" s="204"/>
      <c r="B1881" s="150" t="s">
        <v>1592</v>
      </c>
      <c r="C1881" s="166" t="s">
        <v>73</v>
      </c>
      <c r="D1881" s="166" t="s">
        <v>26</v>
      </c>
      <c r="E1881" s="191">
        <f> IFERROR(SUMIFS(NBNK!$F$40:$F2046, NBNK!$D$40:$D2046, $C1881, NBNK!$E$40:$E2046, $D1881, NBNK!$G$40:$G2046, $F1881), 0) * -1</f>
        <v>81.26</v>
      </c>
      <c r="F1881" s="166" t="s">
        <v>437</v>
      </c>
      <c r="G1881" s="191" t="s">
        <v>1720</v>
      </c>
      <c r="H1881" s="151">
        <f t="shared" si="10"/>
        <v>2717.51</v>
      </c>
      <c r="I1881" s="209"/>
      <c r="J1881" s="181"/>
      <c r="K1881" s="181"/>
      <c r="L1881" s="181"/>
      <c r="M1881" s="181"/>
      <c r="N1881" s="181"/>
      <c r="O1881" s="181"/>
      <c r="P1881" s="181"/>
      <c r="Q1881" s="181"/>
      <c r="R1881" s="181"/>
      <c r="S1881" s="181"/>
      <c r="T1881" s="181"/>
      <c r="U1881" s="181"/>
      <c r="V1881" s="181"/>
      <c r="W1881" s="181"/>
      <c r="X1881" s="181"/>
      <c r="Y1881" s="181"/>
      <c r="Z1881" s="181"/>
    </row>
    <row r="1882">
      <c r="A1882" s="204"/>
      <c r="B1882" s="150" t="s">
        <v>2531</v>
      </c>
      <c r="C1882" s="150" t="s">
        <v>73</v>
      </c>
      <c r="D1882" s="150" t="s">
        <v>26</v>
      </c>
      <c r="E1882" s="162">
        <f>-375.68 - 20.52 - 27.11 + 176.52</f>
        <v>-246.79</v>
      </c>
      <c r="F1882" s="166" t="s">
        <v>437</v>
      </c>
      <c r="G1882" s="187" t="s">
        <v>1720</v>
      </c>
      <c r="H1882" s="151">
        <f t="shared" si="10"/>
        <v>2470.72</v>
      </c>
      <c r="I1882" s="180"/>
      <c r="J1882" s="181"/>
      <c r="K1882" s="181"/>
      <c r="L1882" s="181"/>
      <c r="M1882" s="181"/>
      <c r="N1882" s="181"/>
      <c r="O1882" s="181"/>
      <c r="P1882" s="181"/>
      <c r="Q1882" s="181"/>
      <c r="R1882" s="181"/>
      <c r="S1882" s="181"/>
      <c r="T1882" s="181"/>
      <c r="U1882" s="181"/>
      <c r="V1882" s="181"/>
      <c r="W1882" s="181"/>
      <c r="X1882" s="181"/>
      <c r="Y1882" s="181"/>
      <c r="Z1882" s="181"/>
    </row>
    <row r="1883">
      <c r="A1883" s="204"/>
      <c r="B1883" s="150" t="s">
        <v>2532</v>
      </c>
      <c r="C1883" s="150" t="s">
        <v>73</v>
      </c>
      <c r="D1883" s="88" t="s">
        <v>26</v>
      </c>
      <c r="E1883" s="162">
        <v>386.07</v>
      </c>
      <c r="F1883" s="166" t="s">
        <v>437</v>
      </c>
      <c r="G1883" s="191" t="s">
        <v>1720</v>
      </c>
      <c r="H1883" s="151">
        <f t="shared" si="10"/>
        <v>2856.79</v>
      </c>
      <c r="I1883" s="209"/>
      <c r="J1883" s="181"/>
      <c r="K1883" s="174">
        <f>SUM(E1880:E1883)</f>
        <v>304.99</v>
      </c>
      <c r="L1883" s="197" t="s">
        <v>437</v>
      </c>
      <c r="M1883" s="181"/>
      <c r="N1883" s="181"/>
      <c r="O1883" s="181"/>
      <c r="P1883" s="181"/>
      <c r="Q1883" s="181"/>
      <c r="R1883" s="181"/>
      <c r="S1883" s="181"/>
      <c r="T1883" s="181"/>
      <c r="U1883" s="181"/>
      <c r="V1883" s="181"/>
      <c r="W1883" s="181"/>
      <c r="X1883" s="181"/>
      <c r="Y1883" s="181"/>
      <c r="Z1883" s="181"/>
    </row>
    <row r="1884">
      <c r="A1884" s="122">
        <v>45911.0</v>
      </c>
      <c r="B1884" s="150" t="s">
        <v>2533</v>
      </c>
      <c r="C1884" s="150" t="s">
        <v>1579</v>
      </c>
      <c r="D1884" s="150" t="s">
        <v>1720</v>
      </c>
      <c r="E1884" s="162">
        <v>-386.07</v>
      </c>
      <c r="F1884" s="166" t="s">
        <v>437</v>
      </c>
      <c r="G1884" s="191" t="s">
        <v>1720</v>
      </c>
      <c r="H1884" s="151">
        <f t="shared" si="10"/>
        <v>2470.72</v>
      </c>
      <c r="I1884" s="209"/>
      <c r="J1884" s="181"/>
      <c r="K1884" s="181"/>
      <c r="L1884" s="181"/>
      <c r="M1884" s="181"/>
      <c r="N1884" s="181"/>
      <c r="O1884" s="181"/>
      <c r="P1884" s="181"/>
      <c r="Q1884" s="181"/>
      <c r="R1884" s="181"/>
      <c r="S1884" s="181"/>
      <c r="T1884" s="181"/>
      <c r="U1884" s="181"/>
      <c r="V1884" s="181"/>
      <c r="W1884" s="181"/>
      <c r="X1884" s="181"/>
      <c r="Y1884" s="181"/>
      <c r="Z1884" s="181"/>
    </row>
    <row r="1885">
      <c r="A1885" s="204"/>
      <c r="B1885" s="166" t="s">
        <v>15</v>
      </c>
      <c r="C1885" s="166" t="s">
        <v>16</v>
      </c>
      <c r="D1885" s="166" t="s">
        <v>7</v>
      </c>
      <c r="E1885" s="191">
        <f> SUMIFS(WILL!$F$2:$F2046, WILL!$D$2:$D2046, "PAYMENT", WILL!$E$2:$E2046, "CARD", WILL!$G$2:$G2046, $F1885) * -1</f>
        <v>-84.45</v>
      </c>
      <c r="F1885" s="166" t="s">
        <v>437</v>
      </c>
      <c r="G1885" s="191" t="s">
        <v>7</v>
      </c>
      <c r="H1885" s="151">
        <f t="shared" si="10"/>
        <v>2386.27</v>
      </c>
      <c r="I1885" s="209"/>
      <c r="J1885" s="181"/>
      <c r="K1885" s="181"/>
      <c r="L1885" s="181"/>
      <c r="M1885" s="181"/>
      <c r="N1885" s="181"/>
      <c r="O1885" s="181"/>
      <c r="P1885" s="181"/>
      <c r="Q1885" s="181"/>
      <c r="R1885" s="181"/>
      <c r="S1885" s="181"/>
      <c r="T1885" s="181"/>
      <c r="U1885" s="181"/>
      <c r="V1885" s="181"/>
      <c r="W1885" s="181"/>
      <c r="X1885" s="181"/>
      <c r="Y1885" s="181"/>
      <c r="Z1885" s="181"/>
    </row>
    <row r="1886">
      <c r="A1886" s="204"/>
      <c r="B1886" s="166" t="s">
        <v>15</v>
      </c>
      <c r="C1886" s="166" t="s">
        <v>16</v>
      </c>
      <c r="D1886" s="166" t="s">
        <v>819</v>
      </c>
      <c r="E1886" s="191">
        <f> SUMIFS(NBNK!$F$41:$F2046, NBNK!$D$41:$D2046, "PAYMENT", NBNK!$E$41:$E2046, "CARD", NBNK!$G$41:$G2046, $F1886) * -1</f>
        <v>-330.22</v>
      </c>
      <c r="F1886" s="166" t="s">
        <v>437</v>
      </c>
      <c r="G1886" s="191" t="s">
        <v>819</v>
      </c>
      <c r="H1886" s="151">
        <f t="shared" si="10"/>
        <v>2056.05</v>
      </c>
      <c r="I1886" s="209"/>
      <c r="J1886" s="181"/>
      <c r="K1886" s="181"/>
      <c r="L1886" s="181"/>
      <c r="M1886" s="181"/>
      <c r="N1886" s="181"/>
      <c r="O1886" s="181"/>
      <c r="P1886" s="181"/>
      <c r="Q1886" s="181"/>
      <c r="R1886" s="181"/>
      <c r="S1886" s="181"/>
      <c r="T1886" s="181"/>
      <c r="U1886" s="181"/>
      <c r="V1886" s="181"/>
      <c r="W1886" s="181"/>
      <c r="X1886" s="181"/>
      <c r="Y1886" s="181"/>
      <c r="Z1886" s="181"/>
    </row>
    <row r="1887">
      <c r="A1887" s="122">
        <v>45923.0</v>
      </c>
      <c r="B1887" s="166" t="s">
        <v>2343</v>
      </c>
      <c r="C1887" s="166" t="s">
        <v>40</v>
      </c>
      <c r="D1887" s="166" t="s">
        <v>41</v>
      </c>
      <c r="E1887" s="191">
        <v>-230.0</v>
      </c>
      <c r="F1887" s="166" t="s">
        <v>437</v>
      </c>
      <c r="G1887" s="191" t="s">
        <v>1720</v>
      </c>
      <c r="H1887" s="151">
        <f t="shared" si="10"/>
        <v>1826.05</v>
      </c>
      <c r="I1887" s="209"/>
      <c r="J1887" s="181"/>
      <c r="K1887" s="181"/>
      <c r="L1887" s="181"/>
      <c r="M1887" s="181"/>
      <c r="N1887" s="181"/>
      <c r="O1887" s="181"/>
      <c r="P1887" s="181"/>
      <c r="Q1887" s="181"/>
      <c r="R1887" s="181"/>
      <c r="S1887" s="181"/>
      <c r="T1887" s="181"/>
      <c r="U1887" s="181"/>
      <c r="V1887" s="181"/>
      <c r="W1887" s="181"/>
      <c r="X1887" s="181"/>
      <c r="Y1887" s="181"/>
      <c r="Z1887" s="181"/>
    </row>
    <row r="1888">
      <c r="A1888" s="122">
        <v>45926.0</v>
      </c>
      <c r="B1888" s="166" t="s">
        <v>1853</v>
      </c>
      <c r="C1888" s="166" t="s">
        <v>40</v>
      </c>
      <c r="D1888" s="166" t="s">
        <v>41</v>
      </c>
      <c r="E1888" s="88">
        <v>-104.82</v>
      </c>
      <c r="F1888" s="166" t="s">
        <v>437</v>
      </c>
      <c r="G1888" s="191" t="s">
        <v>1645</v>
      </c>
      <c r="H1888" s="151">
        <f t="shared" si="10"/>
        <v>1721.23</v>
      </c>
      <c r="I1888" s="209"/>
      <c r="J1888" s="181"/>
      <c r="K1888" s="181"/>
      <c r="L1888" s="181"/>
      <c r="M1888" s="181"/>
      <c r="N1888" s="181"/>
      <c r="O1888" s="181"/>
      <c r="P1888" s="181"/>
      <c r="Q1888" s="181"/>
      <c r="R1888" s="181"/>
      <c r="S1888" s="181"/>
      <c r="T1888" s="181"/>
      <c r="U1888" s="181"/>
      <c r="V1888" s="181"/>
      <c r="W1888" s="181"/>
      <c r="X1888" s="181"/>
      <c r="Y1888" s="181"/>
      <c r="Z1888" s="181"/>
    </row>
    <row r="1889">
      <c r="A1889" s="95"/>
      <c r="B1889" s="205" t="s">
        <v>13</v>
      </c>
      <c r="C1889" s="206">
        <v>250.0</v>
      </c>
      <c r="D1889" s="207" t="s">
        <v>2505</v>
      </c>
      <c r="E1889" s="208">
        <f>IFERROR(__xludf.DUMMYFUNCTION(" SUM(
 IFERROR(SUM(FILTER(AZUL!$F$2:$F2387, AZUL!$D$2:$D2387 = $B1889, AZUL!$G$2:$G2387 = $F1889)), 0), 
 IFERROR(SUM(FILTER(CLICK!$F$2:$F2405, CLICK!$D$2:$D2405 = $B1889, CLICK!$G$2:$G2405 = $F1889)), 0),
 IFERROR(SUM(FILTER(WILL!$F$2:$F2404, WILL!$D$2:$"&amp;"D2404 = $B1889, WILL!$G$2:$G2404 = $F1889)), 0), 
 IFERROR(SUM(FILTER(NBNK!$F$8:$F2603, NBNK!$D$8:$D2603 = $B1889, NBNK!$G$8:$G2603 = $F1889)), 0), 
 IFERROR(SUM(FILTER(MELIUZ!$F$2:$F2298, MELIUZ!$D$2:$D2298 = $B1889, MELIUZ!$G$2:$G2298 = $F1889)), 0), 
 "&amp;"IFERROR(SUM(FILTER(PIX!$F$2:$F2286, PIX!$D$2:$D2286 = $B1889, PIX!$G$2:$G2286 = $F1889)), 0), 
$C1889) * -1"),-250.0)</f>
        <v>-250</v>
      </c>
      <c r="F1889" s="206" t="s">
        <v>437</v>
      </c>
      <c r="G1889" s="208" t="s">
        <v>1720</v>
      </c>
      <c r="H1889" s="151">
        <f t="shared" si="10"/>
        <v>1471.23</v>
      </c>
      <c r="I1889" s="209"/>
      <c r="J1889" s="181"/>
      <c r="K1889" s="181"/>
      <c r="L1889" s="181"/>
      <c r="M1889" s="181"/>
      <c r="N1889" s="181"/>
      <c r="O1889" s="181"/>
      <c r="P1889" s="181"/>
      <c r="Q1889" s="181"/>
      <c r="R1889" s="181"/>
      <c r="S1889" s="181"/>
      <c r="T1889" s="181"/>
      <c r="U1889" s="181"/>
      <c r="V1889" s="181"/>
      <c r="W1889" s="181"/>
      <c r="X1889" s="181"/>
      <c r="Y1889" s="181"/>
      <c r="Z1889" s="181"/>
    </row>
    <row r="1890">
      <c r="A1890" s="95"/>
      <c r="B1890" s="205" t="s">
        <v>9</v>
      </c>
      <c r="C1890" s="206">
        <v>250.0</v>
      </c>
      <c r="D1890" s="207" t="s">
        <v>2505</v>
      </c>
      <c r="E1890" s="208">
        <f>IFERROR(__xludf.DUMMYFUNCTION(" SUM(
 IFERROR(SUM(FILTER(AZUL!$F$2:$F2399, AZUL!$D$2:$D2399 = $B1890, AZUL!$G$2:$G2399 = $F1890)), 0), 
 IFERROR(SUM(FILTER(CLICK!$F$2:$F2417, CLICK!$D$2:$D2417 = $B1890, CLICK!$G$2:$G2417 = $F1890)), 0),
 IFERROR(SUM(FILTER(WILL!$F$2:$F2416, WILL!$D$2:$"&amp;"D2416 = $B1890, WILL!$G$2:$G2416 = $F1890)), 0), 
 IFERROR(SUM(FILTER(NBNK!$F$8:$F2615, NBNK!$D$8:$D2615 = $B1890, NBNK!$G$8:$G2615 = $F1890)), 0), 
 IFERROR(SUM(FILTER(MELIUZ!$F$8:$F2596, MELIUZ!$D$8:$D2596 = $B1890, MELIUZ!$G$8:$G2596 = $F1890)), 0), 
$"&amp;"C1890) * -1"),-250.0)</f>
        <v>-250</v>
      </c>
      <c r="F1890" s="206" t="s">
        <v>437</v>
      </c>
      <c r="G1890" s="208" t="s">
        <v>1720</v>
      </c>
      <c r="H1890" s="151">
        <f t="shared" si="10"/>
        <v>1221.23</v>
      </c>
      <c r="I1890" s="209"/>
      <c r="J1890" s="181"/>
      <c r="K1890" s="181"/>
      <c r="L1890" s="181"/>
      <c r="M1890" s="181"/>
      <c r="N1890" s="181"/>
      <c r="O1890" s="181"/>
      <c r="P1890" s="181"/>
      <c r="Q1890" s="181"/>
      <c r="R1890" s="181"/>
      <c r="S1890" s="181"/>
      <c r="T1890" s="181"/>
      <c r="U1890" s="181"/>
      <c r="V1890" s="181"/>
      <c r="W1890" s="181"/>
      <c r="X1890" s="181"/>
      <c r="Y1890" s="181"/>
      <c r="Z1890" s="181"/>
    </row>
    <row r="1891">
      <c r="A1891" s="210"/>
      <c r="B1891" s="206" t="s">
        <v>78</v>
      </c>
      <c r="C1891" s="206">
        <v>250.0</v>
      </c>
      <c r="D1891" s="207" t="s">
        <v>2505</v>
      </c>
      <c r="E1891" s="208">
        <f>IFERROR(__xludf.DUMMYFUNCTION(" SUM(
 IFERROR(SUM(FILTER(AZUL!$F$2:$F2432, AZUL!$D$2:$D2432 = $B1891, AZUL!$G$2:$G2432 = $F1891)), 0), 
 IFERROR(SUM(FILTER(CLICK!$F$2:$F2450, CLICK!$D$2:$D2450 = $B1891, CLICK!$G$2:$G2450 = $F1891)), 0),
 IFERROR(SUM(FILTER(WILL!$F$2:$F2449, WILL!$D$2:$"&amp;"D2449 = $B1891, WILL!$G$2:$G2449 = $F1891)), 0), 
 IFERROR(SUM(FILTER(NBNK!$F$8:$F2648, NBNK!$D$8:$D2648 = $B1891, NBNK!$G$8:$G2648 = $F1891)), 0), 
 IFERROR(SUM(FILTER(MELIUZ!$F$8:$F2629, MELIUZ!$D$8:$D2629 = $B1891, MELIUZ!$G$8:$G2629 = $F1891)), 0), 
$"&amp;"C1891) * -1"),-221.04)</f>
        <v>-221.04</v>
      </c>
      <c r="F1891" s="206" t="s">
        <v>437</v>
      </c>
      <c r="G1891" s="208" t="s">
        <v>1720</v>
      </c>
      <c r="H1891" s="151">
        <f t="shared" si="10"/>
        <v>1000.19</v>
      </c>
      <c r="I1891" s="180"/>
      <c r="J1891" s="181"/>
      <c r="K1891" s="181"/>
      <c r="L1891" s="181"/>
      <c r="M1891" s="181"/>
      <c r="N1891" s="181"/>
      <c r="O1891" s="181"/>
      <c r="P1891" s="181"/>
      <c r="Q1891" s="181"/>
      <c r="R1891" s="181"/>
      <c r="S1891" s="181"/>
      <c r="T1891" s="181"/>
      <c r="U1891" s="181"/>
      <c r="V1891" s="181"/>
      <c r="W1891" s="181"/>
      <c r="X1891" s="181"/>
      <c r="Y1891" s="181"/>
      <c r="Z1891" s="181"/>
    </row>
    <row r="1892">
      <c r="A1892" s="179">
        <v>45961.0</v>
      </c>
      <c r="B1892" s="166" t="s">
        <v>1637</v>
      </c>
      <c r="C1892" s="150" t="s">
        <v>1625</v>
      </c>
      <c r="D1892" s="166" t="s">
        <v>1720</v>
      </c>
      <c r="E1892" s="88">
        <v>0.0</v>
      </c>
      <c r="F1892" s="166" t="s">
        <v>442</v>
      </c>
      <c r="G1892" s="150" t="s">
        <v>1720</v>
      </c>
      <c r="H1892" s="193">
        <f t="shared" si="10"/>
        <v>1000.19</v>
      </c>
      <c r="I1892" s="209"/>
      <c r="J1892" s="181"/>
      <c r="K1892" s="181"/>
      <c r="L1892" s="181"/>
      <c r="M1892" s="181"/>
      <c r="N1892" s="181"/>
      <c r="O1892" s="181"/>
      <c r="P1892" s="181"/>
      <c r="Q1892" s="181"/>
      <c r="R1892" s="181"/>
      <c r="S1892" s="181"/>
      <c r="T1892" s="181"/>
      <c r="U1892" s="181"/>
      <c r="V1892" s="181"/>
      <c r="W1892" s="181"/>
      <c r="X1892" s="181"/>
      <c r="Y1892" s="181"/>
      <c r="Z1892" s="181"/>
    </row>
    <row r="1893">
      <c r="A1893" s="204"/>
      <c r="B1893" s="200" t="s">
        <v>1862</v>
      </c>
      <c r="C1893" s="150" t="s">
        <v>1575</v>
      </c>
      <c r="D1893" s="200" t="s">
        <v>2027</v>
      </c>
      <c r="E1893" s="150">
        <v>3268.95</v>
      </c>
      <c r="F1893" s="166" t="s">
        <v>442</v>
      </c>
      <c r="G1893" s="201" t="s">
        <v>1645</v>
      </c>
      <c r="H1893" s="151">
        <f t="shared" si="10"/>
        <v>4269.14</v>
      </c>
      <c r="I1893" s="209"/>
      <c r="J1893" s="181"/>
      <c r="K1893" s="181"/>
      <c r="L1893" s="181"/>
      <c r="M1893" s="181"/>
      <c r="N1893" s="181"/>
      <c r="O1893" s="181"/>
      <c r="P1893" s="181"/>
      <c r="Q1893" s="181"/>
      <c r="R1893" s="181"/>
      <c r="S1893" s="181"/>
      <c r="T1893" s="181"/>
      <c r="U1893" s="181"/>
      <c r="V1893" s="181"/>
      <c r="W1893" s="181"/>
      <c r="X1893" s="181"/>
      <c r="Y1893" s="181"/>
      <c r="Z1893" s="181"/>
    </row>
    <row r="1894">
      <c r="A1894" s="204"/>
      <c r="B1894" s="166" t="s">
        <v>15</v>
      </c>
      <c r="C1894" s="166" t="s">
        <v>16</v>
      </c>
      <c r="D1894" s="166" t="s">
        <v>1536</v>
      </c>
      <c r="E1894" s="191">
        <f> SUMIFS(MELIUZ!$F$2:$F2046, MELIUZ!$D$2:$D2046, "PAYMENT", MELIUZ!$E$2:$E2046, "CARD", MELIUZ!$G$2:$G2046, $F1894) * -1</f>
        <v>-156.31</v>
      </c>
      <c r="F1894" s="166" t="s">
        <v>442</v>
      </c>
      <c r="G1894" s="166" t="s">
        <v>1536</v>
      </c>
      <c r="H1894" s="151">
        <f t="shared" si="10"/>
        <v>4112.83</v>
      </c>
      <c r="I1894" s="209"/>
      <c r="J1894" s="181"/>
      <c r="K1894" s="181"/>
      <c r="L1894" s="181"/>
      <c r="M1894" s="181"/>
      <c r="N1894" s="181"/>
      <c r="O1894" s="181"/>
      <c r="P1894" s="181"/>
      <c r="Q1894" s="181"/>
      <c r="R1894" s="181"/>
      <c r="S1894" s="181"/>
      <c r="T1894" s="181"/>
      <c r="U1894" s="181"/>
      <c r="V1894" s="181"/>
      <c r="W1894" s="181"/>
      <c r="X1894" s="181"/>
      <c r="Y1894" s="181"/>
      <c r="Z1894" s="181"/>
    </row>
    <row r="1895">
      <c r="A1895" s="204"/>
      <c r="B1895" s="166" t="s">
        <v>15</v>
      </c>
      <c r="C1895" s="166" t="s">
        <v>16</v>
      </c>
      <c r="D1895" s="166" t="s">
        <v>443</v>
      </c>
      <c r="E1895" s="191">
        <f> SUMIFS(CLICK!$F$2:$F2046, CLICK!$D$2:$D2046, "PAYMENT", CLICK!$E$2:$E2046, "CARD", CLICK!$G$2:$G2046, $F1895) * -1</f>
        <v>-514.46</v>
      </c>
      <c r="F1895" s="166" t="s">
        <v>442</v>
      </c>
      <c r="G1895" s="191" t="s">
        <v>1645</v>
      </c>
      <c r="H1895" s="151">
        <f t="shared" si="10"/>
        <v>3598.37</v>
      </c>
      <c r="I1895" s="209"/>
      <c r="J1895" s="181"/>
      <c r="K1895" s="181"/>
      <c r="L1895" s="181"/>
      <c r="M1895" s="181"/>
      <c r="N1895" s="181"/>
      <c r="O1895" s="181"/>
      <c r="P1895" s="181"/>
      <c r="Q1895" s="181"/>
      <c r="R1895" s="181"/>
      <c r="S1895" s="181"/>
      <c r="T1895" s="181"/>
      <c r="U1895" s="181"/>
      <c r="V1895" s="181"/>
      <c r="W1895" s="181"/>
      <c r="X1895" s="181"/>
      <c r="Y1895" s="181"/>
      <c r="Z1895" s="181"/>
    </row>
    <row r="1896">
      <c r="A1896" s="122">
        <v>45939.0</v>
      </c>
      <c r="B1896" s="150" t="s">
        <v>2534</v>
      </c>
      <c r="C1896" s="150" t="s">
        <v>1814</v>
      </c>
      <c r="D1896" s="150" t="s">
        <v>682</v>
      </c>
      <c r="E1896" s="150">
        <v>-351.0</v>
      </c>
      <c r="F1896" s="166" t="s">
        <v>442</v>
      </c>
      <c r="G1896" s="150" t="s">
        <v>819</v>
      </c>
      <c r="H1896" s="151">
        <f t="shared" si="10"/>
        <v>3247.37</v>
      </c>
      <c r="I1896" s="209"/>
      <c r="J1896" s="181"/>
      <c r="K1896" s="181"/>
      <c r="L1896" s="181"/>
      <c r="M1896" s="181"/>
      <c r="N1896" s="181"/>
      <c r="O1896" s="181"/>
      <c r="P1896" s="181"/>
      <c r="Q1896" s="181"/>
      <c r="R1896" s="181"/>
      <c r="S1896" s="181"/>
      <c r="T1896" s="181"/>
      <c r="U1896" s="181"/>
      <c r="V1896" s="181"/>
      <c r="W1896" s="181"/>
      <c r="X1896" s="181"/>
      <c r="Y1896" s="181"/>
      <c r="Z1896" s="181"/>
    </row>
    <row r="1897">
      <c r="A1897" s="122">
        <v>45939.0</v>
      </c>
      <c r="B1897" s="150" t="s">
        <v>2535</v>
      </c>
      <c r="C1897" s="150" t="s">
        <v>1814</v>
      </c>
      <c r="D1897" s="150" t="s">
        <v>682</v>
      </c>
      <c r="E1897" s="150">
        <v>-407.0</v>
      </c>
      <c r="F1897" s="166" t="s">
        <v>442</v>
      </c>
      <c r="G1897" s="150" t="s">
        <v>2371</v>
      </c>
      <c r="H1897" s="151">
        <f t="shared" si="10"/>
        <v>2840.37</v>
      </c>
      <c r="I1897" s="209"/>
      <c r="J1897" s="181"/>
      <c r="K1897" s="181"/>
      <c r="L1897" s="181"/>
      <c r="M1897" s="181"/>
      <c r="N1897" s="181"/>
      <c r="O1897" s="181"/>
      <c r="P1897" s="181"/>
      <c r="Q1897" s="181"/>
      <c r="R1897" s="181"/>
      <c r="S1897" s="181"/>
      <c r="T1897" s="181"/>
      <c r="U1897" s="181"/>
      <c r="V1897" s="181"/>
      <c r="W1897" s="181"/>
      <c r="X1897" s="181"/>
      <c r="Y1897" s="181"/>
      <c r="Z1897" s="181"/>
    </row>
    <row r="1898">
      <c r="A1898" s="122">
        <v>45939.0</v>
      </c>
      <c r="B1898" s="150" t="s">
        <v>2536</v>
      </c>
      <c r="C1898" s="166" t="s">
        <v>78</v>
      </c>
      <c r="D1898" s="166" t="s">
        <v>28</v>
      </c>
      <c r="E1898" s="191">
        <v>-29.9</v>
      </c>
      <c r="F1898" s="166" t="s">
        <v>442</v>
      </c>
      <c r="G1898" s="191" t="s">
        <v>1720</v>
      </c>
      <c r="H1898" s="151">
        <f> SUM($E$2:$E1904)</f>
        <v>2853.22</v>
      </c>
      <c r="I1898" s="209"/>
      <c r="J1898" s="181"/>
      <c r="K1898" s="181"/>
      <c r="L1898" s="181"/>
      <c r="M1898" s="181"/>
      <c r="N1898" s="181"/>
      <c r="O1898" s="181"/>
      <c r="P1898" s="181"/>
      <c r="Q1898" s="181"/>
      <c r="R1898" s="181"/>
      <c r="S1898" s="181"/>
      <c r="T1898" s="181"/>
      <c r="U1898" s="181"/>
      <c r="V1898" s="181"/>
      <c r="W1898" s="181"/>
      <c r="X1898" s="181"/>
      <c r="Y1898" s="181"/>
      <c r="Z1898" s="181"/>
    </row>
    <row r="1899">
      <c r="A1899" s="204"/>
      <c r="B1899" s="166" t="s">
        <v>2362</v>
      </c>
      <c r="C1899" s="166" t="s">
        <v>73</v>
      </c>
      <c r="D1899" s="166" t="s">
        <v>26</v>
      </c>
      <c r="E1899" s="187">
        <f> IFERROR(SUMIFS(WILL!$F$2:$F2046, WILL!$D$2:$D2046, $C1899, WILL!$E$2:$E2046, $D1899, WILL!$G$2:$G2046, $F1899), 0) * -1</f>
        <v>26.29</v>
      </c>
      <c r="F1899" s="166" t="s">
        <v>442</v>
      </c>
      <c r="G1899" s="191" t="s">
        <v>1720</v>
      </c>
      <c r="H1899" s="151">
        <f t="shared" ref="H1899:H1907" si="11"> SUM($E$2:$E1899)</f>
        <v>2836.76</v>
      </c>
      <c r="I1899" s="209"/>
      <c r="J1899" s="181"/>
      <c r="K1899" s="174"/>
      <c r="L1899" s="197"/>
      <c r="M1899" s="181"/>
      <c r="N1899" s="181"/>
      <c r="O1899" s="181"/>
      <c r="P1899" s="181"/>
      <c r="Q1899" s="181"/>
      <c r="R1899" s="181"/>
      <c r="S1899" s="181"/>
      <c r="T1899" s="181"/>
      <c r="U1899" s="181"/>
      <c r="V1899" s="181"/>
      <c r="W1899" s="181"/>
      <c r="X1899" s="181"/>
      <c r="Y1899" s="181"/>
      <c r="Z1899" s="181"/>
    </row>
    <row r="1900">
      <c r="A1900" s="204"/>
      <c r="B1900" s="150" t="s">
        <v>1592</v>
      </c>
      <c r="C1900" s="166" t="s">
        <v>73</v>
      </c>
      <c r="D1900" s="166" t="s">
        <v>26</v>
      </c>
      <c r="E1900" s="191">
        <f> IFERROR(SUMIFS(NBNK!$F$40:$F2046, NBNK!$D$40:$D2046, $C1900, NBNK!$E$40:$E2046, $D1900, NBNK!$G$40:$G2046, $F1900), 0) * -1</f>
        <v>16.46</v>
      </c>
      <c r="F1900" s="166" t="s">
        <v>442</v>
      </c>
      <c r="G1900" s="191" t="s">
        <v>1720</v>
      </c>
      <c r="H1900" s="151">
        <f t="shared" si="11"/>
        <v>2853.22</v>
      </c>
      <c r="I1900" s="209"/>
      <c r="J1900" s="181"/>
      <c r="M1900" s="181"/>
      <c r="N1900" s="181"/>
      <c r="O1900" s="181"/>
      <c r="P1900" s="181"/>
      <c r="Q1900" s="181"/>
      <c r="R1900" s="181"/>
      <c r="S1900" s="181"/>
      <c r="T1900" s="181"/>
      <c r="U1900" s="181"/>
      <c r="V1900" s="181"/>
      <c r="W1900" s="181"/>
      <c r="X1900" s="181"/>
      <c r="Y1900" s="181"/>
      <c r="Z1900" s="181"/>
    </row>
    <row r="1901">
      <c r="A1901" s="204"/>
      <c r="B1901" s="150" t="s">
        <v>2537</v>
      </c>
      <c r="C1901" s="150" t="s">
        <v>73</v>
      </c>
      <c r="D1901" s="88" t="s">
        <v>26</v>
      </c>
      <c r="E1901" s="162">
        <v>386.07</v>
      </c>
      <c r="F1901" s="166" t="s">
        <v>437</v>
      </c>
      <c r="G1901" s="191" t="s">
        <v>1720</v>
      </c>
      <c r="H1901" s="151">
        <f t="shared" si="11"/>
        <v>3239.29</v>
      </c>
      <c r="I1901" s="209"/>
      <c r="J1901" s="181"/>
      <c r="M1901" s="181"/>
      <c r="N1901" s="181"/>
      <c r="O1901" s="181"/>
      <c r="P1901" s="181"/>
      <c r="Q1901" s="181"/>
      <c r="R1901" s="181"/>
      <c r="S1901" s="181"/>
      <c r="T1901" s="181"/>
      <c r="U1901" s="181"/>
      <c r="V1901" s="181"/>
      <c r="W1901" s="181"/>
      <c r="X1901" s="181"/>
      <c r="Y1901" s="181"/>
      <c r="Z1901" s="181"/>
    </row>
    <row r="1902">
      <c r="A1902" s="204"/>
      <c r="B1902" s="150" t="s">
        <v>2538</v>
      </c>
      <c r="C1902" s="150" t="s">
        <v>73</v>
      </c>
      <c r="D1902" s="88" t="s">
        <v>26</v>
      </c>
      <c r="E1902" s="162">
        <v>386.07</v>
      </c>
      <c r="F1902" s="166" t="s">
        <v>437</v>
      </c>
      <c r="G1902" s="191" t="s">
        <v>1720</v>
      </c>
      <c r="H1902" s="151">
        <f t="shared" si="11"/>
        <v>3625.36</v>
      </c>
      <c r="I1902" s="209"/>
      <c r="J1902" s="181"/>
      <c r="K1902" s="174">
        <f>SUM(E1899:E1902)</f>
        <v>814.89</v>
      </c>
      <c r="L1902" s="197" t="s">
        <v>442</v>
      </c>
      <c r="M1902" s="181"/>
      <c r="N1902" s="181"/>
      <c r="O1902" s="181"/>
      <c r="P1902" s="181"/>
      <c r="Q1902" s="181"/>
      <c r="R1902" s="181"/>
      <c r="S1902" s="181"/>
      <c r="T1902" s="181"/>
      <c r="U1902" s="181"/>
      <c r="V1902" s="181"/>
      <c r="W1902" s="181"/>
      <c r="X1902" s="181"/>
      <c r="Y1902" s="181"/>
      <c r="Z1902" s="181"/>
    </row>
    <row r="1903">
      <c r="A1903" s="122">
        <v>45941.0</v>
      </c>
      <c r="B1903" s="150" t="s">
        <v>2539</v>
      </c>
      <c r="C1903" s="150" t="s">
        <v>1579</v>
      </c>
      <c r="D1903" s="150" t="s">
        <v>1720</v>
      </c>
      <c r="E1903" s="162">
        <v>-386.07</v>
      </c>
      <c r="F1903" s="166" t="s">
        <v>437</v>
      </c>
      <c r="G1903" s="191" t="s">
        <v>1720</v>
      </c>
      <c r="H1903" s="151">
        <f t="shared" si="11"/>
        <v>3239.29</v>
      </c>
      <c r="I1903" s="209"/>
      <c r="J1903" s="181"/>
      <c r="K1903" s="181"/>
      <c r="L1903" s="181"/>
      <c r="M1903" s="181"/>
      <c r="N1903" s="181"/>
      <c r="O1903" s="181"/>
      <c r="P1903" s="181"/>
      <c r="Q1903" s="181"/>
      <c r="R1903" s="181"/>
      <c r="S1903" s="181"/>
      <c r="T1903" s="181"/>
      <c r="U1903" s="181"/>
      <c r="V1903" s="181"/>
      <c r="W1903" s="181"/>
      <c r="X1903" s="181"/>
      <c r="Y1903" s="181"/>
      <c r="Z1903" s="181"/>
    </row>
    <row r="1904">
      <c r="A1904" s="122">
        <v>45941.0</v>
      </c>
      <c r="B1904" s="150" t="s">
        <v>2540</v>
      </c>
      <c r="C1904" s="150" t="s">
        <v>1579</v>
      </c>
      <c r="D1904" s="150" t="s">
        <v>1720</v>
      </c>
      <c r="E1904" s="162">
        <v>-386.07</v>
      </c>
      <c r="F1904" s="166" t="s">
        <v>437</v>
      </c>
      <c r="G1904" s="191" t="s">
        <v>1720</v>
      </c>
      <c r="H1904" s="151">
        <f t="shared" si="11"/>
        <v>2853.22</v>
      </c>
      <c r="I1904" s="209"/>
      <c r="J1904" s="181"/>
      <c r="K1904" s="181"/>
      <c r="L1904" s="181"/>
      <c r="M1904" s="181"/>
      <c r="N1904" s="181"/>
      <c r="O1904" s="181"/>
      <c r="P1904" s="181"/>
      <c r="Q1904" s="181"/>
      <c r="R1904" s="181"/>
      <c r="S1904" s="181"/>
      <c r="T1904" s="181"/>
      <c r="U1904" s="181"/>
      <c r="V1904" s="181"/>
      <c r="W1904" s="181"/>
      <c r="X1904" s="181"/>
      <c r="Y1904" s="181"/>
      <c r="Z1904" s="181"/>
    </row>
    <row r="1905">
      <c r="A1905" s="204"/>
      <c r="B1905" s="166" t="s">
        <v>15</v>
      </c>
      <c r="C1905" s="166" t="s">
        <v>16</v>
      </c>
      <c r="D1905" s="166" t="s">
        <v>7</v>
      </c>
      <c r="E1905" s="191">
        <f> SUMIFS(WILL!$F$2:$F2046, WILL!$D$2:$D2046, "PAYMENT", WILL!$E$2:$E2046, "CARD", WILL!$G$2:$G2046, $F1905) * -1</f>
        <v>-26.29</v>
      </c>
      <c r="F1905" s="166" t="s">
        <v>442</v>
      </c>
      <c r="G1905" s="191" t="s">
        <v>7</v>
      </c>
      <c r="H1905" s="151">
        <f t="shared" si="11"/>
        <v>2826.93</v>
      </c>
      <c r="I1905" s="209"/>
      <c r="J1905" s="181"/>
      <c r="K1905" s="181"/>
      <c r="L1905" s="181"/>
      <c r="M1905" s="181"/>
      <c r="N1905" s="181"/>
      <c r="O1905" s="181"/>
      <c r="P1905" s="181"/>
      <c r="Q1905" s="181"/>
      <c r="R1905" s="181"/>
      <c r="S1905" s="181"/>
      <c r="T1905" s="181"/>
      <c r="U1905" s="181"/>
      <c r="V1905" s="181"/>
      <c r="W1905" s="181"/>
      <c r="X1905" s="181"/>
      <c r="Y1905" s="181"/>
      <c r="Z1905" s="181"/>
    </row>
    <row r="1906">
      <c r="A1906" s="122">
        <v>45942.0</v>
      </c>
      <c r="B1906" s="166" t="s">
        <v>2541</v>
      </c>
      <c r="C1906" s="166" t="s">
        <v>40</v>
      </c>
      <c r="D1906" s="166" t="s">
        <v>41</v>
      </c>
      <c r="E1906" s="191">
        <v>-180.0</v>
      </c>
      <c r="F1906" s="166" t="s">
        <v>442</v>
      </c>
      <c r="G1906" s="191" t="s">
        <v>1720</v>
      </c>
      <c r="H1906" s="151">
        <f t="shared" si="11"/>
        <v>2646.93</v>
      </c>
      <c r="I1906" s="209"/>
      <c r="J1906" s="181"/>
      <c r="K1906" s="181"/>
      <c r="L1906" s="181"/>
      <c r="M1906" s="181"/>
      <c r="N1906" s="181"/>
      <c r="O1906" s="181"/>
      <c r="P1906" s="181"/>
      <c r="Q1906" s="181"/>
      <c r="R1906" s="181"/>
      <c r="S1906" s="181"/>
      <c r="T1906" s="181"/>
      <c r="U1906" s="181"/>
      <c r="V1906" s="181"/>
      <c r="W1906" s="181"/>
      <c r="X1906" s="181"/>
      <c r="Y1906" s="181"/>
      <c r="Z1906" s="181"/>
    </row>
    <row r="1907">
      <c r="A1907" s="204"/>
      <c r="B1907" s="166" t="s">
        <v>15</v>
      </c>
      <c r="C1907" s="166" t="s">
        <v>16</v>
      </c>
      <c r="D1907" s="166" t="s">
        <v>819</v>
      </c>
      <c r="E1907" s="191">
        <f> SUMIFS(NBNK!$F$41:$F2046, NBNK!$D$41:$D2046, "PAYMENT", NBNK!$E$41:$E2046, "CARD", NBNK!$G$41:$G2046, $F1907) * -1</f>
        <v>-265.42</v>
      </c>
      <c r="F1907" s="166" t="s">
        <v>442</v>
      </c>
      <c r="G1907" s="191" t="s">
        <v>819</v>
      </c>
      <c r="H1907" s="151">
        <f t="shared" si="11"/>
        <v>2381.51</v>
      </c>
      <c r="I1907" s="209"/>
      <c r="J1907" s="181"/>
      <c r="K1907" s="181"/>
      <c r="L1907" s="181"/>
      <c r="M1907" s="181"/>
      <c r="N1907" s="181"/>
      <c r="O1907" s="181"/>
      <c r="P1907" s="181"/>
      <c r="Q1907" s="181"/>
      <c r="R1907" s="181"/>
      <c r="S1907" s="181"/>
      <c r="T1907" s="181"/>
      <c r="U1907" s="181"/>
      <c r="V1907" s="181"/>
      <c r="W1907" s="181"/>
      <c r="X1907" s="181"/>
      <c r="Y1907" s="181"/>
      <c r="Z1907" s="181"/>
    </row>
    <row r="1908">
      <c r="A1908" s="122">
        <v>45953.0</v>
      </c>
      <c r="B1908" s="166" t="s">
        <v>2123</v>
      </c>
      <c r="C1908" s="166" t="s">
        <v>40</v>
      </c>
      <c r="D1908" s="166" t="s">
        <v>41</v>
      </c>
      <c r="E1908" s="191">
        <v>-230.0</v>
      </c>
      <c r="F1908" s="166" t="s">
        <v>437</v>
      </c>
      <c r="G1908" s="191" t="s">
        <v>1720</v>
      </c>
      <c r="H1908" s="151">
        <f> SUM($E$2:$E1909)</f>
        <v>1921.51</v>
      </c>
      <c r="I1908" s="209"/>
      <c r="J1908" s="181"/>
      <c r="K1908" s="181"/>
      <c r="L1908" s="181"/>
      <c r="M1908" s="181"/>
      <c r="N1908" s="181"/>
      <c r="O1908" s="181"/>
      <c r="P1908" s="181"/>
      <c r="Q1908" s="181"/>
      <c r="R1908" s="181"/>
      <c r="S1908" s="181"/>
      <c r="T1908" s="181"/>
      <c r="U1908" s="181"/>
      <c r="V1908" s="181"/>
      <c r="W1908" s="181"/>
      <c r="X1908" s="181"/>
      <c r="Y1908" s="181"/>
      <c r="Z1908" s="181"/>
    </row>
    <row r="1909">
      <c r="A1909" s="122">
        <v>45953.0</v>
      </c>
      <c r="B1909" s="166" t="s">
        <v>2196</v>
      </c>
      <c r="C1909" s="166" t="s">
        <v>40</v>
      </c>
      <c r="D1909" s="166" t="s">
        <v>41</v>
      </c>
      <c r="E1909" s="191">
        <v>-230.0</v>
      </c>
      <c r="F1909" s="166" t="s">
        <v>442</v>
      </c>
      <c r="G1909" s="191" t="s">
        <v>1720</v>
      </c>
      <c r="H1909" s="151">
        <f t="shared" ref="H1909:H1935" si="12"> SUM($E$2:$E1909)</f>
        <v>1921.51</v>
      </c>
      <c r="I1909" s="209"/>
      <c r="J1909" s="181"/>
      <c r="K1909" s="181"/>
      <c r="L1909" s="181"/>
      <c r="M1909" s="181"/>
      <c r="N1909" s="181"/>
      <c r="O1909" s="181"/>
      <c r="P1909" s="181"/>
      <c r="Q1909" s="181"/>
      <c r="R1909" s="181"/>
      <c r="S1909" s="181"/>
      <c r="T1909" s="181"/>
      <c r="U1909" s="181"/>
      <c r="V1909" s="181"/>
      <c r="W1909" s="181"/>
      <c r="X1909" s="181"/>
      <c r="Y1909" s="181"/>
      <c r="Z1909" s="181"/>
    </row>
    <row r="1910">
      <c r="A1910" s="122">
        <v>45956.0</v>
      </c>
      <c r="B1910" s="166" t="s">
        <v>1870</v>
      </c>
      <c r="C1910" s="166" t="s">
        <v>40</v>
      </c>
      <c r="D1910" s="166" t="s">
        <v>41</v>
      </c>
      <c r="E1910" s="88">
        <v>-104.82</v>
      </c>
      <c r="F1910" s="166" t="s">
        <v>442</v>
      </c>
      <c r="G1910" s="191" t="s">
        <v>1645</v>
      </c>
      <c r="H1910" s="151">
        <f t="shared" si="12"/>
        <v>1816.69</v>
      </c>
      <c r="I1910" s="209"/>
      <c r="J1910" s="181"/>
      <c r="K1910" s="181"/>
      <c r="L1910" s="181"/>
      <c r="M1910" s="181"/>
      <c r="N1910" s="181"/>
      <c r="O1910" s="181"/>
      <c r="P1910" s="181"/>
      <c r="Q1910" s="181"/>
      <c r="R1910" s="181"/>
      <c r="S1910" s="181"/>
      <c r="T1910" s="181"/>
      <c r="U1910" s="181"/>
      <c r="V1910" s="181"/>
      <c r="W1910" s="181"/>
      <c r="X1910" s="181"/>
      <c r="Y1910" s="181"/>
      <c r="Z1910" s="181"/>
    </row>
    <row r="1911">
      <c r="A1911" s="95"/>
      <c r="B1911" s="205" t="s">
        <v>13</v>
      </c>
      <c r="C1911" s="206">
        <v>250.0</v>
      </c>
      <c r="D1911" s="207" t="s">
        <v>2505</v>
      </c>
      <c r="E1911" s="208">
        <f>IFERROR(__xludf.DUMMYFUNCTION(" SUM(
 IFERROR(SUM(FILTER(AZUL!$F$2:$F2413, AZUL!$D$2:$D2413 = $B1911, AZUL!$G$2:$G2413 = $F1911)), 0), 
 IFERROR(SUM(FILTER(CLICK!$F$2:$F2431, CLICK!$D$2:$D2431 = $B1911, CLICK!$G$2:$G2431 = $F1911)), 0),
 IFERROR(SUM(FILTER(WILL!$F$2:$F2430, WILL!$D$2:$"&amp;"D2430 = $B1911, WILL!$G$2:$G2430 = $F1911)), 0), 
 IFERROR(SUM(FILTER(NBNK!$F$8:$F2629, NBNK!$D$8:$D2629 = $B1911, NBNK!$G$8:$G2629 = $F1911)), 0), 
 IFERROR(SUM(FILTER(MELIUZ!$F$2:$F2324, MELIUZ!$D$2:$D2324 = $B1911, MELIUZ!$G$2:$G2324 = $F1911)), 0), 
 "&amp;"IFERROR(SUM(FILTER(PIX!$F$2:$F2312, PIX!$D$2:$D2312 = $B1911, PIX!$G$2:$G2312 = $F1911)), 0), 
$C1911) * -1"),-250.0)</f>
        <v>-250</v>
      </c>
      <c r="F1911" s="206" t="s">
        <v>442</v>
      </c>
      <c r="G1911" s="208" t="s">
        <v>1720</v>
      </c>
      <c r="H1911" s="151">
        <f t="shared" si="12"/>
        <v>1566.69</v>
      </c>
      <c r="I1911" s="209"/>
      <c r="J1911" s="181"/>
      <c r="K1911" s="181"/>
      <c r="L1911" s="181"/>
      <c r="M1911" s="181"/>
      <c r="N1911" s="181"/>
      <c r="O1911" s="181"/>
      <c r="P1911" s="181"/>
      <c r="Q1911" s="181"/>
      <c r="R1911" s="181"/>
      <c r="S1911" s="181"/>
      <c r="T1911" s="181"/>
      <c r="U1911" s="181"/>
      <c r="V1911" s="181"/>
      <c r="W1911" s="181"/>
      <c r="X1911" s="181"/>
      <c r="Y1911" s="181"/>
      <c r="Z1911" s="181"/>
    </row>
    <row r="1912">
      <c r="A1912" s="95"/>
      <c r="B1912" s="205" t="s">
        <v>9</v>
      </c>
      <c r="C1912" s="206">
        <v>250.0</v>
      </c>
      <c r="D1912" s="207" t="s">
        <v>2505</v>
      </c>
      <c r="E1912" s="208">
        <f>IFERROR(__xludf.DUMMYFUNCTION(" SUM(
 IFERROR(SUM(FILTER(AZUL!$F$2:$F2425, AZUL!$D$2:$D2425 = $B1912, AZUL!$G$2:$G2425 = $F1912)), 0), 
 IFERROR(SUM(FILTER(CLICK!$F$2:$F2443, CLICK!$D$2:$D2443 = $B1912, CLICK!$G$2:$G2443 = $F1912)), 0),
 IFERROR(SUM(FILTER(WILL!$F$2:$F2442, WILL!$D$2:$"&amp;"D2442 = $B1912, WILL!$G$2:$G2442 = $F1912)), 0), 
 IFERROR(SUM(FILTER(NBNK!$F$8:$F2641, NBNK!$D$8:$D2641 = $B1912, NBNK!$G$8:$G2641 = $F1912)), 0), 
 IFERROR(SUM(FILTER(MELIUZ!$F$8:$F2622, MELIUZ!$D$8:$D2622 = $B1912, MELIUZ!$G$8:$G2622 = $F1912)), 0), 
$"&amp;"C1912) * -1"),-250.0)</f>
        <v>-250</v>
      </c>
      <c r="F1912" s="206" t="s">
        <v>442</v>
      </c>
      <c r="G1912" s="208" t="s">
        <v>1720</v>
      </c>
      <c r="H1912" s="151">
        <f t="shared" si="12"/>
        <v>1316.69</v>
      </c>
      <c r="I1912" s="209"/>
      <c r="J1912" s="181"/>
      <c r="K1912" s="181"/>
      <c r="L1912" s="181"/>
      <c r="M1912" s="181"/>
      <c r="N1912" s="181"/>
      <c r="O1912" s="181"/>
      <c r="P1912" s="181"/>
      <c r="Q1912" s="181"/>
      <c r="R1912" s="181"/>
      <c r="S1912" s="181"/>
      <c r="T1912" s="181"/>
      <c r="U1912" s="181"/>
      <c r="V1912" s="181"/>
      <c r="W1912" s="181"/>
      <c r="X1912" s="181"/>
      <c r="Y1912" s="181"/>
      <c r="Z1912" s="181"/>
    </row>
    <row r="1913">
      <c r="A1913" s="210"/>
      <c r="B1913" s="206" t="s">
        <v>78</v>
      </c>
      <c r="C1913" s="206">
        <v>250.0</v>
      </c>
      <c r="D1913" s="207" t="s">
        <v>2505</v>
      </c>
      <c r="E1913" s="208">
        <f>IFERROR(__xludf.DUMMYFUNCTION(" SUM(
 IFERROR(SUM(FILTER(AZUL!$F$2:$F2458, AZUL!$D$2:$D2458 = $B1913, AZUL!$G$2:$G2458 = $F1913)), 0), 
 IFERROR(SUM(FILTER(CLICK!$F$2:$F2476, CLICK!$D$2:$D2476 = $B1913, CLICK!$G$2:$G2476 = $F1913)), 0),
 IFERROR(SUM(FILTER(WILL!$F$2:$F2475, WILL!$D$2:$"&amp;"D2475 = $B1913, WILL!$G$2:$G2475 = $F1913)), 0), 
 IFERROR(SUM(FILTER(NBNK!$F$8:$F2674, NBNK!$D$8:$D2674 = $B1913, NBNK!$G$8:$G2674 = $F1913)), 0), 
 IFERROR(SUM(FILTER(MELIUZ!$F$8:$F2655, MELIUZ!$D$8:$D2655 = $B1913, MELIUZ!$G$8:$G2655 = $F1913)), 0), 
$"&amp;"C1913) * -1"),-221.04)</f>
        <v>-221.04</v>
      </c>
      <c r="F1913" s="206" t="s">
        <v>442</v>
      </c>
      <c r="G1913" s="208" t="s">
        <v>1720</v>
      </c>
      <c r="H1913" s="151">
        <f t="shared" si="12"/>
        <v>1095.65</v>
      </c>
      <c r="I1913" s="180"/>
      <c r="J1913" s="181"/>
      <c r="K1913" s="181"/>
      <c r="L1913" s="181"/>
      <c r="M1913" s="181"/>
      <c r="N1913" s="181"/>
      <c r="O1913" s="181"/>
      <c r="P1913" s="181"/>
      <c r="Q1913" s="181"/>
      <c r="R1913" s="181"/>
      <c r="S1913" s="181"/>
      <c r="T1913" s="181"/>
      <c r="U1913" s="181"/>
      <c r="V1913" s="181"/>
      <c r="W1913" s="181"/>
      <c r="X1913" s="181"/>
      <c r="Y1913" s="181"/>
      <c r="Z1913" s="181"/>
    </row>
    <row r="1914">
      <c r="A1914" s="179">
        <v>45991.0</v>
      </c>
      <c r="B1914" s="166" t="s">
        <v>1637</v>
      </c>
      <c r="C1914" s="150" t="s">
        <v>1625</v>
      </c>
      <c r="D1914" s="166" t="s">
        <v>1720</v>
      </c>
      <c r="E1914" s="88">
        <v>0.0</v>
      </c>
      <c r="F1914" s="166" t="s">
        <v>816</v>
      </c>
      <c r="G1914" s="150" t="s">
        <v>1720</v>
      </c>
      <c r="H1914" s="193">
        <f t="shared" si="12"/>
        <v>1095.65</v>
      </c>
      <c r="I1914" s="209"/>
      <c r="J1914" s="181"/>
      <c r="K1914" s="181"/>
      <c r="L1914" s="181"/>
      <c r="M1914" s="181"/>
      <c r="N1914" s="181"/>
      <c r="O1914" s="181"/>
      <c r="P1914" s="181"/>
      <c r="Q1914" s="181"/>
      <c r="R1914" s="181"/>
      <c r="S1914" s="181"/>
      <c r="T1914" s="181"/>
      <c r="U1914" s="181"/>
      <c r="V1914" s="181"/>
      <c r="W1914" s="181"/>
      <c r="X1914" s="181"/>
      <c r="Y1914" s="181"/>
      <c r="Z1914" s="181"/>
    </row>
    <row r="1915">
      <c r="A1915" s="204"/>
      <c r="B1915" s="200" t="s">
        <v>2126</v>
      </c>
      <c r="C1915" s="150" t="s">
        <v>1575</v>
      </c>
      <c r="D1915" s="200" t="s">
        <v>2027</v>
      </c>
      <c r="E1915" s="150">
        <v>3268.95</v>
      </c>
      <c r="F1915" s="166" t="s">
        <v>816</v>
      </c>
      <c r="G1915" s="201" t="s">
        <v>1645</v>
      </c>
      <c r="H1915" s="151">
        <f t="shared" si="12"/>
        <v>4364.6</v>
      </c>
      <c r="I1915" s="209"/>
      <c r="J1915" s="181"/>
      <c r="K1915" s="181"/>
      <c r="L1915" s="181"/>
      <c r="M1915" s="181"/>
      <c r="N1915" s="181"/>
      <c r="O1915" s="181"/>
      <c r="P1915" s="181"/>
      <c r="Q1915" s="181"/>
      <c r="R1915" s="181"/>
      <c r="S1915" s="181"/>
      <c r="T1915" s="181"/>
      <c r="U1915" s="181"/>
      <c r="V1915" s="181"/>
      <c r="W1915" s="181"/>
      <c r="X1915" s="181"/>
      <c r="Y1915" s="181"/>
      <c r="Z1915" s="181"/>
    </row>
    <row r="1916">
      <c r="A1916" s="204"/>
      <c r="B1916" s="166" t="s">
        <v>15</v>
      </c>
      <c r="C1916" s="166" t="s">
        <v>16</v>
      </c>
      <c r="D1916" s="166" t="s">
        <v>1536</v>
      </c>
      <c r="E1916" s="191">
        <f> SUMIFS(MELIUZ!$F$2:$F2046, MELIUZ!$D$2:$D2046, "PAYMENT", MELIUZ!$E$2:$E2046, "CARD", MELIUZ!$G$2:$G2046, $F1916) * -1</f>
        <v>-156.31</v>
      </c>
      <c r="F1916" s="166" t="s">
        <v>816</v>
      </c>
      <c r="G1916" s="166" t="s">
        <v>1536</v>
      </c>
      <c r="H1916" s="151">
        <f t="shared" si="12"/>
        <v>4208.29</v>
      </c>
      <c r="I1916" s="209"/>
      <c r="J1916" s="181"/>
      <c r="K1916" s="181"/>
      <c r="L1916" s="181"/>
      <c r="M1916" s="181"/>
      <c r="N1916" s="181"/>
      <c r="O1916" s="181"/>
      <c r="P1916" s="181"/>
      <c r="Q1916" s="181"/>
      <c r="R1916" s="181"/>
      <c r="S1916" s="181"/>
      <c r="T1916" s="181"/>
      <c r="U1916" s="181"/>
      <c r="V1916" s="181"/>
      <c r="W1916" s="181"/>
      <c r="X1916" s="181"/>
      <c r="Y1916" s="181"/>
      <c r="Z1916" s="181"/>
    </row>
    <row r="1917">
      <c r="A1917" s="204"/>
      <c r="B1917" s="166" t="s">
        <v>15</v>
      </c>
      <c r="C1917" s="166" t="s">
        <v>16</v>
      </c>
      <c r="D1917" s="166" t="s">
        <v>443</v>
      </c>
      <c r="E1917" s="191">
        <f> SUMIFS(CLICK!$F$2:$F2046, CLICK!$D$2:$D2046, "PAYMENT", CLICK!$E$2:$E2046, "CARD", CLICK!$G$2:$G2046, $F1917) * -1</f>
        <v>-287.9</v>
      </c>
      <c r="F1917" s="166" t="s">
        <v>816</v>
      </c>
      <c r="G1917" s="191" t="s">
        <v>1645</v>
      </c>
      <c r="H1917" s="151">
        <f t="shared" si="12"/>
        <v>3920.39</v>
      </c>
      <c r="I1917" s="209"/>
      <c r="J1917" s="181"/>
      <c r="K1917" s="181"/>
      <c r="L1917" s="181"/>
      <c r="M1917" s="181"/>
      <c r="N1917" s="181"/>
      <c r="O1917" s="181"/>
      <c r="P1917" s="181"/>
      <c r="Q1917" s="181"/>
      <c r="R1917" s="181"/>
      <c r="S1917" s="181"/>
      <c r="T1917" s="181"/>
      <c r="U1917" s="181"/>
      <c r="V1917" s="181"/>
      <c r="W1917" s="181"/>
      <c r="X1917" s="181"/>
      <c r="Y1917" s="181"/>
      <c r="Z1917" s="181"/>
    </row>
    <row r="1918">
      <c r="A1918" s="179">
        <v>45970.0</v>
      </c>
      <c r="B1918" s="150" t="s">
        <v>2542</v>
      </c>
      <c r="C1918" s="150" t="s">
        <v>1814</v>
      </c>
      <c r="D1918" s="150" t="s">
        <v>682</v>
      </c>
      <c r="E1918" s="150">
        <v>-351.0</v>
      </c>
      <c r="F1918" s="166" t="s">
        <v>816</v>
      </c>
      <c r="G1918" s="150" t="s">
        <v>819</v>
      </c>
      <c r="H1918" s="151">
        <f t="shared" si="12"/>
        <v>3569.39</v>
      </c>
      <c r="I1918" s="209"/>
      <c r="J1918" s="181"/>
      <c r="K1918" s="181"/>
      <c r="L1918" s="181"/>
      <c r="M1918" s="181"/>
      <c r="N1918" s="181"/>
      <c r="O1918" s="181"/>
      <c r="P1918" s="181"/>
      <c r="Q1918" s="181"/>
      <c r="R1918" s="181"/>
      <c r="S1918" s="181"/>
      <c r="T1918" s="181"/>
      <c r="U1918" s="181"/>
      <c r="V1918" s="181"/>
      <c r="W1918" s="181"/>
      <c r="X1918" s="181"/>
      <c r="Y1918" s="181"/>
      <c r="Z1918" s="181"/>
    </row>
    <row r="1919">
      <c r="A1919" s="179">
        <v>45970.0</v>
      </c>
      <c r="B1919" s="150" t="s">
        <v>2543</v>
      </c>
      <c r="C1919" s="150" t="s">
        <v>1814</v>
      </c>
      <c r="D1919" s="150" t="s">
        <v>682</v>
      </c>
      <c r="E1919" s="150">
        <v>-407.0</v>
      </c>
      <c r="F1919" s="166" t="s">
        <v>816</v>
      </c>
      <c r="G1919" s="150" t="s">
        <v>2371</v>
      </c>
      <c r="H1919" s="151">
        <f t="shared" si="12"/>
        <v>3162.39</v>
      </c>
      <c r="I1919" s="209"/>
      <c r="J1919" s="181"/>
      <c r="K1919" s="181"/>
      <c r="L1919" s="181"/>
      <c r="M1919" s="181"/>
      <c r="N1919" s="181"/>
      <c r="O1919" s="181"/>
      <c r="P1919" s="181"/>
      <c r="Q1919" s="181"/>
      <c r="R1919" s="181"/>
      <c r="S1919" s="181"/>
      <c r="T1919" s="181"/>
      <c r="U1919" s="181"/>
      <c r="V1919" s="181"/>
      <c r="W1919" s="181"/>
      <c r="X1919" s="181"/>
      <c r="Y1919" s="181"/>
      <c r="Z1919" s="181"/>
    </row>
    <row r="1920">
      <c r="A1920" s="179">
        <v>45970.0</v>
      </c>
      <c r="B1920" s="150" t="s">
        <v>2544</v>
      </c>
      <c r="C1920" s="166" t="s">
        <v>78</v>
      </c>
      <c r="D1920" s="166" t="s">
        <v>28</v>
      </c>
      <c r="E1920" s="191">
        <v>-29.9</v>
      </c>
      <c r="F1920" s="166" t="s">
        <v>816</v>
      </c>
      <c r="G1920" s="191" t="s">
        <v>1720</v>
      </c>
      <c r="H1920" s="151">
        <f t="shared" si="12"/>
        <v>3132.49</v>
      </c>
      <c r="I1920" s="209"/>
      <c r="J1920" s="181"/>
      <c r="K1920" s="181"/>
      <c r="L1920" s="181"/>
      <c r="M1920" s="181"/>
      <c r="N1920" s="181"/>
      <c r="O1920" s="181"/>
      <c r="P1920" s="181"/>
      <c r="Q1920" s="181"/>
      <c r="R1920" s="181"/>
      <c r="S1920" s="181"/>
      <c r="T1920" s="181"/>
      <c r="U1920" s="181"/>
      <c r="V1920" s="181"/>
      <c r="W1920" s="181"/>
      <c r="X1920" s="181"/>
      <c r="Y1920" s="181"/>
      <c r="Z1920" s="181"/>
    </row>
    <row r="1921">
      <c r="A1921" s="204"/>
      <c r="B1921" s="166" t="s">
        <v>15</v>
      </c>
      <c r="C1921" s="166" t="s">
        <v>16</v>
      </c>
      <c r="D1921" s="166" t="s">
        <v>7</v>
      </c>
      <c r="E1921" s="191">
        <f> SUMIFS(WILL!$F$2:$F2046, WILL!$D$2:$D2046, "PAYMENT", WILL!$E$2:$E2046, "CARD", WILL!$G$2:$G2046, $F1921) * -1</f>
        <v>0</v>
      </c>
      <c r="F1921" s="166" t="s">
        <v>816</v>
      </c>
      <c r="G1921" s="191" t="s">
        <v>7</v>
      </c>
      <c r="H1921" s="151">
        <f t="shared" si="12"/>
        <v>3132.49</v>
      </c>
      <c r="I1921" s="209"/>
      <c r="J1921" s="181"/>
      <c r="K1921" s="181"/>
      <c r="L1921" s="181"/>
      <c r="M1921" s="181"/>
      <c r="N1921" s="181"/>
      <c r="O1921" s="181"/>
      <c r="P1921" s="181"/>
      <c r="Q1921" s="181"/>
      <c r="R1921" s="181"/>
      <c r="S1921" s="181"/>
      <c r="T1921" s="181"/>
      <c r="U1921" s="181"/>
      <c r="V1921" s="181"/>
      <c r="W1921" s="181"/>
      <c r="X1921" s="181"/>
      <c r="Y1921" s="181"/>
      <c r="Z1921" s="181"/>
    </row>
    <row r="1922">
      <c r="A1922" s="179">
        <v>45973.0</v>
      </c>
      <c r="B1922" s="166" t="s">
        <v>2545</v>
      </c>
      <c r="C1922" s="166" t="s">
        <v>40</v>
      </c>
      <c r="D1922" s="166" t="s">
        <v>41</v>
      </c>
      <c r="E1922" s="191">
        <v>-180.0</v>
      </c>
      <c r="F1922" s="166" t="s">
        <v>816</v>
      </c>
      <c r="G1922" s="191" t="s">
        <v>1720</v>
      </c>
      <c r="H1922" s="151">
        <f t="shared" si="12"/>
        <v>2952.49</v>
      </c>
      <c r="I1922" s="209"/>
      <c r="J1922" s="181"/>
      <c r="K1922" s="181"/>
      <c r="L1922" s="181"/>
      <c r="M1922" s="181"/>
      <c r="N1922" s="181"/>
      <c r="O1922" s="181"/>
      <c r="P1922" s="181"/>
      <c r="Q1922" s="181"/>
      <c r="R1922" s="181"/>
      <c r="S1922" s="181"/>
      <c r="T1922" s="181"/>
      <c r="U1922" s="181"/>
      <c r="V1922" s="181"/>
      <c r="W1922" s="181"/>
      <c r="X1922" s="181"/>
      <c r="Y1922" s="181"/>
      <c r="Z1922" s="181"/>
    </row>
    <row r="1923">
      <c r="A1923" s="204"/>
      <c r="B1923" s="166" t="s">
        <v>15</v>
      </c>
      <c r="C1923" s="166" t="s">
        <v>16</v>
      </c>
      <c r="D1923" s="166" t="s">
        <v>819</v>
      </c>
      <c r="E1923" s="191">
        <f> SUMIFS(NBNK!$F$41:$F2046, NBNK!$D$41:$D2046, "PAYMENT", NBNK!$E$41:$E2046, "CARD", NBNK!$G$41:$G2046, $F1923) * -1</f>
        <v>-28.96</v>
      </c>
      <c r="F1923" s="166" t="s">
        <v>816</v>
      </c>
      <c r="G1923" s="191" t="s">
        <v>819</v>
      </c>
      <c r="H1923" s="151">
        <f t="shared" si="12"/>
        <v>2923.53</v>
      </c>
      <c r="I1923" s="209"/>
      <c r="J1923" s="181"/>
      <c r="K1923" s="181"/>
      <c r="L1923" s="181"/>
      <c r="M1923" s="181"/>
      <c r="N1923" s="181"/>
      <c r="O1923" s="181"/>
      <c r="P1923" s="181"/>
      <c r="Q1923" s="181"/>
      <c r="R1923" s="181"/>
      <c r="S1923" s="181"/>
      <c r="T1923" s="181"/>
      <c r="U1923" s="181"/>
      <c r="V1923" s="181"/>
      <c r="W1923" s="181"/>
      <c r="X1923" s="181"/>
      <c r="Y1923" s="181"/>
      <c r="Z1923" s="181"/>
    </row>
    <row r="1924">
      <c r="A1924" s="204"/>
      <c r="B1924" s="189" t="s">
        <v>2546</v>
      </c>
      <c r="C1924" s="150" t="s">
        <v>1575</v>
      </c>
      <c r="D1924" s="189" t="s">
        <v>2027</v>
      </c>
      <c r="E1924" s="189">
        <v>1820.0</v>
      </c>
      <c r="F1924" s="200" t="s">
        <v>816</v>
      </c>
      <c r="G1924" s="190" t="s">
        <v>1645</v>
      </c>
      <c r="H1924" s="151">
        <f t="shared" si="12"/>
        <v>4743.53</v>
      </c>
      <c r="I1924" s="209"/>
      <c r="J1924" s="181"/>
      <c r="K1924" s="181"/>
      <c r="L1924" s="181"/>
      <c r="M1924" s="181"/>
      <c r="N1924" s="181"/>
      <c r="O1924" s="181"/>
      <c r="P1924" s="181"/>
      <c r="Q1924" s="181"/>
      <c r="R1924" s="181"/>
      <c r="S1924" s="181"/>
      <c r="T1924" s="181"/>
      <c r="U1924" s="181"/>
      <c r="V1924" s="181"/>
      <c r="W1924" s="181"/>
      <c r="X1924" s="181"/>
      <c r="Y1924" s="181"/>
      <c r="Z1924" s="181"/>
    </row>
    <row r="1925">
      <c r="A1925" s="179">
        <v>45984.0</v>
      </c>
      <c r="B1925" s="166" t="s">
        <v>2197</v>
      </c>
      <c r="C1925" s="166" t="s">
        <v>40</v>
      </c>
      <c r="D1925" s="166" t="s">
        <v>41</v>
      </c>
      <c r="E1925" s="191">
        <v>-230.0</v>
      </c>
      <c r="F1925" s="166" t="s">
        <v>816</v>
      </c>
      <c r="G1925" s="191" t="s">
        <v>1720</v>
      </c>
      <c r="H1925" s="151">
        <f t="shared" si="12"/>
        <v>4513.53</v>
      </c>
      <c r="I1925" s="209"/>
      <c r="J1925" s="181"/>
      <c r="K1925" s="181"/>
      <c r="L1925" s="181"/>
      <c r="M1925" s="181"/>
      <c r="N1925" s="181"/>
      <c r="O1925" s="181"/>
      <c r="P1925" s="181"/>
      <c r="Q1925" s="181"/>
      <c r="R1925" s="181"/>
      <c r="S1925" s="181"/>
      <c r="T1925" s="181"/>
      <c r="U1925" s="181"/>
      <c r="V1925" s="181"/>
      <c r="W1925" s="181"/>
      <c r="X1925" s="181"/>
      <c r="Y1925" s="181"/>
      <c r="Z1925" s="181"/>
    </row>
    <row r="1926">
      <c r="A1926" s="179">
        <v>45987.0</v>
      </c>
      <c r="B1926" s="166" t="s">
        <v>1894</v>
      </c>
      <c r="C1926" s="166" t="s">
        <v>40</v>
      </c>
      <c r="D1926" s="166" t="s">
        <v>41</v>
      </c>
      <c r="E1926" s="88">
        <v>-104.82</v>
      </c>
      <c r="F1926" s="166" t="s">
        <v>816</v>
      </c>
      <c r="G1926" s="191" t="s">
        <v>1645</v>
      </c>
      <c r="H1926" s="151">
        <f t="shared" si="12"/>
        <v>4408.71</v>
      </c>
      <c r="I1926" s="209"/>
      <c r="J1926" s="181"/>
      <c r="K1926" s="181"/>
      <c r="L1926" s="181"/>
      <c r="M1926" s="181"/>
      <c r="N1926" s="181"/>
      <c r="O1926" s="181"/>
      <c r="P1926" s="181"/>
      <c r="Q1926" s="181"/>
      <c r="R1926" s="181"/>
      <c r="S1926" s="181"/>
      <c r="T1926" s="181"/>
      <c r="U1926" s="181"/>
      <c r="V1926" s="181"/>
      <c r="W1926" s="181"/>
      <c r="X1926" s="181"/>
      <c r="Y1926" s="181"/>
      <c r="Z1926" s="181"/>
    </row>
    <row r="1927">
      <c r="A1927" s="95"/>
      <c r="B1927" s="205" t="s">
        <v>13</v>
      </c>
      <c r="C1927" s="206">
        <v>250.0</v>
      </c>
      <c r="D1927" s="207" t="s">
        <v>2505</v>
      </c>
      <c r="E1927" s="208">
        <f>IFERROR(__xludf.DUMMYFUNCTION(" SUM(
 IFERROR(SUM(FILTER(AZUL!$F$2:$F2429, AZUL!$D$2:$D2429 = $B1927, AZUL!$G$2:$G2429 = $F1927)), 0), 
 IFERROR(SUM(FILTER(CLICK!$F$2:$F2447, CLICK!$D$2:$D2447 = $B1927, CLICK!$G$2:$G2447 = $F1927)), 0),
 IFERROR(SUM(FILTER(WILL!$F$2:$F2446, WILL!$D$2:$"&amp;"D2446 = $B1927, WILL!$G$2:$G2446 = $F1927)), 0), 
 IFERROR(SUM(FILTER(NBNK!$F$8:$F2645, NBNK!$D$8:$D2645 = $B1927, NBNK!$G$8:$G2645 = $F1927)), 0), 
 IFERROR(SUM(FILTER(MELIUZ!$F$2:$F2340, MELIUZ!$D$2:$D2340 = $B1927, MELIUZ!$G$2:$G2340 = $F1927)), 0), 
 "&amp;"IFERROR(SUM(FILTER(PIX!$F$2:$F2328, PIX!$D$2:$D2328 = $B1927, PIX!$G$2:$G2328 = $F1927)), 0), 
$C1927) * -1"),-250.0)</f>
        <v>-250</v>
      </c>
      <c r="F1927" s="206" t="s">
        <v>816</v>
      </c>
      <c r="G1927" s="208" t="s">
        <v>1720</v>
      </c>
      <c r="H1927" s="151">
        <f t="shared" si="12"/>
        <v>4158.71</v>
      </c>
      <c r="I1927" s="209"/>
      <c r="J1927" s="181"/>
      <c r="K1927" s="181"/>
      <c r="L1927" s="181"/>
      <c r="M1927" s="181"/>
      <c r="N1927" s="181"/>
      <c r="O1927" s="181"/>
      <c r="P1927" s="181"/>
      <c r="Q1927" s="181"/>
      <c r="R1927" s="181"/>
      <c r="S1927" s="181"/>
      <c r="T1927" s="181"/>
      <c r="U1927" s="181"/>
      <c r="V1927" s="181"/>
      <c r="W1927" s="181"/>
      <c r="X1927" s="181"/>
      <c r="Y1927" s="181"/>
      <c r="Z1927" s="181"/>
    </row>
    <row r="1928">
      <c r="A1928" s="95"/>
      <c r="B1928" s="205" t="s">
        <v>9</v>
      </c>
      <c r="C1928" s="206">
        <v>250.0</v>
      </c>
      <c r="D1928" s="207" t="s">
        <v>2505</v>
      </c>
      <c r="E1928" s="208">
        <f>IFERROR(__xludf.DUMMYFUNCTION(" SUM(
 IFERROR(SUM(FILTER(AZUL!$F$2:$F2441, AZUL!$D$2:$D2441 = $B1928, AZUL!$G$2:$G2441 = $F1928)), 0), 
 IFERROR(SUM(FILTER(CLICK!$F$2:$F2459, CLICK!$D$2:$D2459 = $B1928, CLICK!$G$2:$G2459 = $F1928)), 0),
 IFERROR(SUM(FILTER(WILL!$F$2:$F2458, WILL!$D$2:$"&amp;"D2458 = $B1928, WILL!$G$2:$G2458 = $F1928)), 0), 
 IFERROR(SUM(FILTER(NBNK!$F$8:$F2657, NBNK!$D$8:$D2657 = $B1928, NBNK!$G$8:$G2657 = $F1928)), 0), 
 IFERROR(SUM(FILTER(MELIUZ!$F$8:$F2638, MELIUZ!$D$8:$D2638 = $B1928, MELIUZ!$G$8:$G2638 = $F1928)), 0), 
$"&amp;"C1928) * -1"),-250.0)</f>
        <v>-250</v>
      </c>
      <c r="F1928" s="206" t="s">
        <v>816</v>
      </c>
      <c r="G1928" s="208" t="s">
        <v>1720</v>
      </c>
      <c r="H1928" s="151">
        <f t="shared" si="12"/>
        <v>3908.71</v>
      </c>
      <c r="I1928" s="209"/>
      <c r="J1928" s="181"/>
      <c r="K1928" s="181"/>
      <c r="L1928" s="181"/>
      <c r="M1928" s="181"/>
      <c r="N1928" s="181"/>
      <c r="O1928" s="181"/>
      <c r="P1928" s="181"/>
      <c r="Q1928" s="181"/>
      <c r="R1928" s="181"/>
      <c r="S1928" s="181"/>
      <c r="T1928" s="181"/>
      <c r="U1928" s="181"/>
      <c r="V1928" s="181"/>
      <c r="W1928" s="181"/>
      <c r="X1928" s="181"/>
      <c r="Y1928" s="181"/>
      <c r="Z1928" s="181"/>
    </row>
    <row r="1929">
      <c r="A1929" s="210"/>
      <c r="B1929" s="206" t="s">
        <v>78</v>
      </c>
      <c r="C1929" s="206">
        <v>250.0</v>
      </c>
      <c r="D1929" s="207" t="s">
        <v>2505</v>
      </c>
      <c r="E1929" s="208">
        <f>IFERROR(__xludf.DUMMYFUNCTION(" SUM(
 IFERROR(SUM(FILTER(AZUL!$F$2:$F2474, AZUL!$D$2:$D2474 = $B1929, AZUL!$G$2:$G2474 = $F1929)), 0), 
 IFERROR(SUM(FILTER(CLICK!$F$2:$F2492, CLICK!$D$2:$D2492 = $B1929, CLICK!$G$2:$G2492 = $F1929)), 0),
 IFERROR(SUM(FILTER(WILL!$F$2:$F2491, WILL!$D$2:$"&amp;"D2491 = $B1929, WILL!$G$2:$G2491 = $F1929)), 0), 
 IFERROR(SUM(FILTER(NBNK!$F$8:$F2690, NBNK!$D$8:$D2690 = $B1929, NBNK!$G$8:$G2690 = $F1929)), 0), 
 IFERROR(SUM(FILTER(MELIUZ!$F$8:$F2671, MELIUZ!$D$8:$D2671 = $B1929, MELIUZ!$G$8:$G2671 = $F1929)), 0), 
$"&amp;"C1929) * -1"),-221.04)</f>
        <v>-221.04</v>
      </c>
      <c r="F1929" s="206" t="s">
        <v>816</v>
      </c>
      <c r="G1929" s="208" t="s">
        <v>1720</v>
      </c>
      <c r="H1929" s="151">
        <f t="shared" si="12"/>
        <v>3687.67</v>
      </c>
      <c r="I1929" s="180"/>
      <c r="J1929" s="181"/>
      <c r="K1929" s="181"/>
      <c r="L1929" s="181"/>
      <c r="M1929" s="181"/>
      <c r="N1929" s="181"/>
      <c r="O1929" s="181"/>
      <c r="P1929" s="181"/>
      <c r="Q1929" s="181"/>
      <c r="R1929" s="181"/>
      <c r="S1929" s="181"/>
      <c r="T1929" s="181"/>
      <c r="U1929" s="181"/>
      <c r="V1929" s="181"/>
      <c r="W1929" s="181"/>
      <c r="X1929" s="181"/>
      <c r="Y1929" s="181"/>
      <c r="Z1929" s="181"/>
    </row>
    <row r="1930">
      <c r="A1930" s="179">
        <v>46022.0</v>
      </c>
      <c r="B1930" s="166" t="s">
        <v>1637</v>
      </c>
      <c r="C1930" s="150" t="s">
        <v>1625</v>
      </c>
      <c r="D1930" s="166" t="s">
        <v>1720</v>
      </c>
      <c r="E1930" s="191">
        <v>0.0</v>
      </c>
      <c r="F1930" s="166" t="s">
        <v>818</v>
      </c>
      <c r="G1930" s="150" t="s">
        <v>1720</v>
      </c>
      <c r="H1930" s="193">
        <f t="shared" si="12"/>
        <v>3687.67</v>
      </c>
      <c r="I1930" s="209"/>
      <c r="J1930" s="181"/>
      <c r="K1930" s="181"/>
      <c r="L1930" s="181"/>
      <c r="M1930" s="181"/>
      <c r="N1930" s="181"/>
      <c r="O1930" s="181"/>
      <c r="P1930" s="181"/>
      <c r="Q1930" s="181"/>
      <c r="R1930" s="181"/>
      <c r="S1930" s="181"/>
      <c r="T1930" s="181"/>
      <c r="U1930" s="181"/>
      <c r="V1930" s="181"/>
      <c r="W1930" s="181"/>
      <c r="X1930" s="181"/>
      <c r="Y1930" s="181"/>
      <c r="Z1930" s="181"/>
    </row>
    <row r="1931">
      <c r="A1931" s="204"/>
      <c r="B1931" s="200" t="s">
        <v>1897</v>
      </c>
      <c r="C1931" s="150" t="s">
        <v>1575</v>
      </c>
      <c r="D1931" s="200" t="s">
        <v>2027</v>
      </c>
      <c r="E1931" s="150">
        <v>3268.95</v>
      </c>
      <c r="F1931" s="166" t="s">
        <v>818</v>
      </c>
      <c r="G1931" s="201" t="s">
        <v>1645</v>
      </c>
      <c r="H1931" s="151">
        <f t="shared" si="12"/>
        <v>6956.62</v>
      </c>
      <c r="I1931" s="209"/>
      <c r="J1931" s="181"/>
      <c r="K1931" s="181"/>
      <c r="L1931" s="181"/>
      <c r="M1931" s="181"/>
      <c r="N1931" s="181"/>
      <c r="O1931" s="181"/>
      <c r="P1931" s="181"/>
      <c r="Q1931" s="181"/>
      <c r="R1931" s="181"/>
      <c r="S1931" s="181"/>
      <c r="T1931" s="181"/>
      <c r="U1931" s="181"/>
      <c r="V1931" s="181"/>
      <c r="W1931" s="181"/>
      <c r="X1931" s="181"/>
      <c r="Y1931" s="181"/>
      <c r="Z1931" s="181"/>
    </row>
    <row r="1932">
      <c r="A1932" s="204"/>
      <c r="B1932" s="166" t="s">
        <v>15</v>
      </c>
      <c r="C1932" s="166" t="s">
        <v>16</v>
      </c>
      <c r="D1932" s="166" t="s">
        <v>1536</v>
      </c>
      <c r="E1932" s="191">
        <f> SUMIFS(MELIUZ!$F$2:$F2046, MELIUZ!$D$2:$D2046, "PAYMENT", MELIUZ!$E$2:$E2046, "CARD", MELIUZ!$G$2:$G2046, $F1932) * -1</f>
        <v>0</v>
      </c>
      <c r="F1932" s="166" t="s">
        <v>818</v>
      </c>
      <c r="G1932" s="166" t="s">
        <v>1536</v>
      </c>
      <c r="H1932" s="151">
        <f t="shared" si="12"/>
        <v>6956.62</v>
      </c>
      <c r="I1932" s="209"/>
      <c r="J1932" s="181"/>
      <c r="K1932" s="181"/>
      <c r="L1932" s="181"/>
      <c r="M1932" s="181"/>
      <c r="N1932" s="181"/>
      <c r="O1932" s="181"/>
      <c r="P1932" s="181"/>
      <c r="Q1932" s="181"/>
      <c r="R1932" s="181"/>
      <c r="S1932" s="181"/>
      <c r="T1932" s="181"/>
      <c r="U1932" s="181"/>
      <c r="V1932" s="181"/>
      <c r="W1932" s="181"/>
      <c r="X1932" s="181"/>
      <c r="Y1932" s="181"/>
      <c r="Z1932" s="181"/>
    </row>
    <row r="1933">
      <c r="A1933" s="204"/>
      <c r="B1933" s="166" t="s">
        <v>15</v>
      </c>
      <c r="C1933" s="166" t="s">
        <v>16</v>
      </c>
      <c r="D1933" s="166" t="s">
        <v>443</v>
      </c>
      <c r="E1933" s="191">
        <f> SUMIFS(CLICK!$F$2:$F2046, CLICK!$D$2:$D2046, "PAYMENT", CLICK!$E$2:$E2046, "CARD", CLICK!$G$2:$G2046, $F1933) * -1</f>
        <v>-287.9</v>
      </c>
      <c r="F1933" s="166" t="s">
        <v>818</v>
      </c>
      <c r="G1933" s="191" t="s">
        <v>1645</v>
      </c>
      <c r="H1933" s="151">
        <f t="shared" si="12"/>
        <v>6668.72</v>
      </c>
      <c r="I1933" s="209"/>
      <c r="J1933" s="181"/>
      <c r="K1933" s="181"/>
      <c r="L1933" s="181"/>
      <c r="M1933" s="181"/>
      <c r="N1933" s="181"/>
      <c r="O1933" s="181"/>
      <c r="P1933" s="181"/>
      <c r="Q1933" s="181"/>
      <c r="R1933" s="181"/>
      <c r="S1933" s="181"/>
      <c r="T1933" s="181"/>
      <c r="U1933" s="181"/>
      <c r="V1933" s="181"/>
      <c r="W1933" s="181"/>
      <c r="X1933" s="181"/>
      <c r="Y1933" s="181"/>
      <c r="Z1933" s="181"/>
    </row>
    <row r="1934">
      <c r="A1934" s="179">
        <v>46000.0</v>
      </c>
      <c r="B1934" s="150" t="s">
        <v>2547</v>
      </c>
      <c r="C1934" s="150" t="s">
        <v>1814</v>
      </c>
      <c r="D1934" s="150" t="s">
        <v>682</v>
      </c>
      <c r="E1934" s="150">
        <v>-351.0</v>
      </c>
      <c r="F1934" s="166" t="s">
        <v>818</v>
      </c>
      <c r="G1934" s="150" t="s">
        <v>819</v>
      </c>
      <c r="H1934" s="151">
        <f t="shared" si="12"/>
        <v>6317.72</v>
      </c>
      <c r="I1934" s="209"/>
      <c r="J1934" s="181"/>
      <c r="K1934" s="181"/>
      <c r="L1934" s="181"/>
      <c r="M1934" s="181"/>
      <c r="N1934" s="181"/>
      <c r="O1934" s="181"/>
      <c r="P1934" s="181"/>
      <c r="Q1934" s="181"/>
      <c r="R1934" s="181"/>
      <c r="S1934" s="181"/>
      <c r="T1934" s="181"/>
      <c r="U1934" s="181"/>
      <c r="V1934" s="181"/>
      <c r="W1934" s="181"/>
      <c r="X1934" s="181"/>
      <c r="Y1934" s="181"/>
      <c r="Z1934" s="181"/>
    </row>
    <row r="1935">
      <c r="A1935" s="179">
        <v>46000.0</v>
      </c>
      <c r="B1935" s="150" t="s">
        <v>2548</v>
      </c>
      <c r="C1935" s="150" t="s">
        <v>1814</v>
      </c>
      <c r="D1935" s="150" t="s">
        <v>682</v>
      </c>
      <c r="E1935" s="150">
        <v>-407.0</v>
      </c>
      <c r="F1935" s="166" t="s">
        <v>818</v>
      </c>
      <c r="G1935" s="150" t="s">
        <v>2371</v>
      </c>
      <c r="H1935" s="151">
        <f t="shared" si="12"/>
        <v>5910.72</v>
      </c>
      <c r="I1935" s="209"/>
      <c r="J1935" s="181"/>
      <c r="K1935" s="181"/>
      <c r="L1935" s="181"/>
      <c r="M1935" s="181"/>
      <c r="N1935" s="181"/>
      <c r="O1935" s="181"/>
      <c r="P1935" s="181"/>
      <c r="Q1935" s="181"/>
      <c r="R1935" s="181"/>
      <c r="S1935" s="181"/>
      <c r="T1935" s="181"/>
      <c r="U1935" s="181"/>
      <c r="V1935" s="181"/>
      <c r="W1935" s="181"/>
      <c r="X1935" s="181"/>
      <c r="Y1935" s="181"/>
      <c r="Z1935" s="181"/>
    </row>
    <row r="1936">
      <c r="A1936" s="179">
        <v>46000.0</v>
      </c>
      <c r="B1936" s="150" t="s">
        <v>2549</v>
      </c>
      <c r="C1936" s="166" t="s">
        <v>78</v>
      </c>
      <c r="D1936" s="166" t="s">
        <v>28</v>
      </c>
      <c r="E1936" s="191">
        <v>-29.9</v>
      </c>
      <c r="F1936" s="166" t="s">
        <v>818</v>
      </c>
      <c r="G1936" s="191" t="s">
        <v>1720</v>
      </c>
      <c r="H1936" s="151">
        <f> SUM($E$2:$E1937)</f>
        <v>7215.82</v>
      </c>
      <c r="I1936" s="209"/>
      <c r="J1936" s="181"/>
      <c r="K1936" s="181"/>
      <c r="L1936" s="181"/>
      <c r="M1936" s="181"/>
      <c r="N1936" s="181"/>
      <c r="O1936" s="181"/>
      <c r="P1936" s="181"/>
      <c r="Q1936" s="181"/>
      <c r="R1936" s="181"/>
      <c r="S1936" s="181"/>
      <c r="T1936" s="181"/>
      <c r="U1936" s="181"/>
      <c r="V1936" s="181"/>
      <c r="W1936" s="181"/>
      <c r="X1936" s="181"/>
      <c r="Y1936" s="181"/>
      <c r="Z1936" s="181"/>
    </row>
    <row r="1937">
      <c r="A1937" s="204"/>
      <c r="B1937" s="189" t="s">
        <v>2550</v>
      </c>
      <c r="C1937" s="150" t="s">
        <v>1575</v>
      </c>
      <c r="D1937" s="189" t="s">
        <v>2027</v>
      </c>
      <c r="E1937" s="189">
        <v>1335.0</v>
      </c>
      <c r="F1937" s="200" t="s">
        <v>818</v>
      </c>
      <c r="G1937" s="190" t="s">
        <v>1645</v>
      </c>
      <c r="H1937" s="151">
        <f t="shared" ref="H1937:H1978" si="13"> SUM($E$2:$E1937)</f>
        <v>7215.82</v>
      </c>
      <c r="I1937" s="209"/>
      <c r="J1937" s="181"/>
      <c r="K1937" s="181"/>
      <c r="L1937" s="181"/>
      <c r="M1937" s="181"/>
      <c r="N1937" s="181"/>
      <c r="O1937" s="181"/>
      <c r="P1937" s="181"/>
      <c r="Q1937" s="181"/>
      <c r="R1937" s="181"/>
      <c r="S1937" s="181"/>
      <c r="T1937" s="181"/>
      <c r="U1937" s="181"/>
      <c r="V1937" s="181"/>
      <c r="W1937" s="181"/>
      <c r="X1937" s="181"/>
      <c r="Y1937" s="181"/>
      <c r="Z1937" s="181"/>
    </row>
    <row r="1938">
      <c r="A1938" s="204"/>
      <c r="B1938" s="166" t="s">
        <v>15</v>
      </c>
      <c r="C1938" s="166" t="s">
        <v>16</v>
      </c>
      <c r="D1938" s="166" t="s">
        <v>7</v>
      </c>
      <c r="E1938" s="191">
        <f> SUMIFS(WILL!$F$2:$F2046, WILL!$D$2:$D2046, "PAYMENT", WILL!$E$2:$E2046, "CARD", WILL!$G$2:$G2046, $F1938) * -1</f>
        <v>0</v>
      </c>
      <c r="F1938" s="166" t="s">
        <v>818</v>
      </c>
      <c r="G1938" s="191" t="s">
        <v>7</v>
      </c>
      <c r="H1938" s="151">
        <f t="shared" si="13"/>
        <v>7215.82</v>
      </c>
      <c r="I1938" s="209"/>
      <c r="J1938" s="181"/>
      <c r="K1938" s="181"/>
      <c r="L1938" s="181"/>
      <c r="M1938" s="181"/>
      <c r="N1938" s="181"/>
      <c r="O1938" s="181"/>
      <c r="P1938" s="181"/>
      <c r="Q1938" s="181"/>
      <c r="R1938" s="181"/>
      <c r="S1938" s="181"/>
      <c r="T1938" s="181"/>
      <c r="U1938" s="181"/>
      <c r="V1938" s="181"/>
      <c r="W1938" s="181"/>
      <c r="X1938" s="181"/>
      <c r="Y1938" s="181"/>
      <c r="Z1938" s="181"/>
    </row>
    <row r="1939">
      <c r="A1939" s="179">
        <v>46003.0</v>
      </c>
      <c r="B1939" s="166" t="s">
        <v>370</v>
      </c>
      <c r="C1939" s="166" t="s">
        <v>40</v>
      </c>
      <c r="D1939" s="166" t="s">
        <v>41</v>
      </c>
      <c r="E1939" s="191">
        <v>-180.0</v>
      </c>
      <c r="F1939" s="166" t="s">
        <v>818</v>
      </c>
      <c r="G1939" s="191" t="s">
        <v>1720</v>
      </c>
      <c r="H1939" s="151">
        <f t="shared" si="13"/>
        <v>7035.82</v>
      </c>
      <c r="I1939" s="209"/>
      <c r="J1939" s="181"/>
      <c r="K1939" s="181"/>
      <c r="L1939" s="181"/>
      <c r="M1939" s="181"/>
      <c r="N1939" s="181"/>
      <c r="O1939" s="181"/>
      <c r="P1939" s="181"/>
      <c r="Q1939" s="181"/>
      <c r="R1939" s="181"/>
      <c r="S1939" s="181"/>
      <c r="T1939" s="181"/>
      <c r="U1939" s="181"/>
      <c r="V1939" s="181"/>
      <c r="W1939" s="181"/>
      <c r="X1939" s="181"/>
      <c r="Y1939" s="181"/>
      <c r="Z1939" s="181"/>
    </row>
    <row r="1940">
      <c r="A1940" s="204"/>
      <c r="B1940" s="166" t="s">
        <v>15</v>
      </c>
      <c r="C1940" s="166" t="s">
        <v>16</v>
      </c>
      <c r="D1940" s="166" t="s">
        <v>819</v>
      </c>
      <c r="E1940" s="191">
        <f> SUMIFS(NBNK!$F$41:$F2046, NBNK!$D$41:$D2046, "PAYMENT", NBNK!$E$41:$E2046, "CARD", NBNK!$G$41:$G2046, $F1940) * -1</f>
        <v>-28.96</v>
      </c>
      <c r="F1940" s="166" t="s">
        <v>818</v>
      </c>
      <c r="G1940" s="191" t="s">
        <v>819</v>
      </c>
      <c r="H1940" s="151">
        <f t="shared" si="13"/>
        <v>7006.86</v>
      </c>
      <c r="I1940" s="209"/>
      <c r="J1940" s="181"/>
      <c r="K1940" s="181"/>
      <c r="L1940" s="181"/>
      <c r="M1940" s="181"/>
      <c r="N1940" s="181"/>
      <c r="O1940" s="181"/>
      <c r="P1940" s="181"/>
      <c r="Q1940" s="181"/>
      <c r="R1940" s="181"/>
      <c r="S1940" s="181"/>
      <c r="T1940" s="181"/>
      <c r="U1940" s="181"/>
      <c r="V1940" s="181"/>
      <c r="W1940" s="181"/>
      <c r="X1940" s="181"/>
      <c r="Y1940" s="181"/>
      <c r="Z1940" s="181"/>
    </row>
    <row r="1941">
      <c r="A1941" s="179">
        <v>46014.0</v>
      </c>
      <c r="B1941" s="166" t="s">
        <v>2198</v>
      </c>
      <c r="C1941" s="166" t="s">
        <v>40</v>
      </c>
      <c r="D1941" s="166" t="s">
        <v>41</v>
      </c>
      <c r="E1941" s="191">
        <v>-230.0</v>
      </c>
      <c r="F1941" s="166" t="s">
        <v>818</v>
      </c>
      <c r="G1941" s="191" t="s">
        <v>1720</v>
      </c>
      <c r="H1941" s="151">
        <f t="shared" si="13"/>
        <v>6776.86</v>
      </c>
      <c r="I1941" s="209"/>
      <c r="J1941" s="181"/>
      <c r="K1941" s="181"/>
      <c r="L1941" s="181"/>
      <c r="M1941" s="181"/>
      <c r="N1941" s="181"/>
      <c r="O1941" s="181"/>
      <c r="P1941" s="181"/>
      <c r="Q1941" s="181"/>
      <c r="R1941" s="181"/>
      <c r="S1941" s="181"/>
      <c r="T1941" s="181"/>
      <c r="U1941" s="181"/>
      <c r="V1941" s="181"/>
      <c r="W1941" s="181"/>
      <c r="X1941" s="181"/>
      <c r="Y1941" s="181"/>
      <c r="Z1941" s="181"/>
    </row>
    <row r="1942">
      <c r="A1942" s="179">
        <v>46017.0</v>
      </c>
      <c r="B1942" s="166" t="s">
        <v>1895</v>
      </c>
      <c r="C1942" s="166" t="s">
        <v>40</v>
      </c>
      <c r="D1942" s="166" t="s">
        <v>41</v>
      </c>
      <c r="E1942" s="88">
        <v>-104.82</v>
      </c>
      <c r="F1942" s="166" t="s">
        <v>818</v>
      </c>
      <c r="G1942" s="191" t="s">
        <v>1645</v>
      </c>
      <c r="H1942" s="151">
        <f t="shared" si="13"/>
        <v>6672.04</v>
      </c>
      <c r="I1942" s="209"/>
      <c r="J1942" s="181"/>
      <c r="K1942" s="181"/>
      <c r="L1942" s="181"/>
      <c r="M1942" s="181"/>
      <c r="N1942" s="181"/>
      <c r="O1942" s="181"/>
      <c r="P1942" s="181"/>
      <c r="Q1942" s="181"/>
      <c r="R1942" s="181"/>
      <c r="S1942" s="181"/>
      <c r="T1942" s="181"/>
      <c r="U1942" s="181"/>
      <c r="V1942" s="181"/>
      <c r="W1942" s="181"/>
      <c r="X1942" s="181"/>
      <c r="Y1942" s="181"/>
      <c r="Z1942" s="181"/>
    </row>
    <row r="1943">
      <c r="A1943" s="95"/>
      <c r="B1943" s="205" t="s">
        <v>13</v>
      </c>
      <c r="C1943" s="206">
        <v>250.0</v>
      </c>
      <c r="D1943" s="207" t="s">
        <v>2505</v>
      </c>
      <c r="E1943" s="208">
        <f>IFERROR(__xludf.DUMMYFUNCTION(" SUM(
 IFERROR(SUM(FILTER(AZUL!$F$2:$F2445, AZUL!$D$2:$D2445 = $B1943, AZUL!$G$2:$G2445 = $F1943)), 0), 
 IFERROR(SUM(FILTER(CLICK!$F$2:$F2463, CLICK!$D$2:$D2463 = $B1943, CLICK!$G$2:$G2463 = $F1943)), 0),
 IFERROR(SUM(FILTER(WILL!$F$2:$F2462, WILL!$D$2:$"&amp;"D2462 = $B1943, WILL!$G$2:$G2462 = $F1943)), 0), 
 IFERROR(SUM(FILTER(NBNK!$F$8:$F2661, NBNK!$D$8:$D2661 = $B1943, NBNK!$G$8:$G2661 = $F1943)), 0), 
 IFERROR(SUM(FILTER(MELIUZ!$F$2:$F2356, MELIUZ!$D$2:$D2356 = $B1943, MELIUZ!$G$2:$G2356 = $F1943)), 0), 
 "&amp;"IFERROR(SUM(FILTER(PIX!$F$2:$F2344, PIX!$D$2:$D2344 = $B1943, PIX!$G$2:$G2344 = $F1943)), 0), 
$C1943) * -1"),-250.0)</f>
        <v>-250</v>
      </c>
      <c r="F1943" s="206" t="s">
        <v>818</v>
      </c>
      <c r="G1943" s="208" t="s">
        <v>1720</v>
      </c>
      <c r="H1943" s="151">
        <f t="shared" si="13"/>
        <v>6422.04</v>
      </c>
      <c r="I1943" s="209"/>
      <c r="J1943" s="181"/>
      <c r="K1943" s="181"/>
      <c r="L1943" s="181"/>
      <c r="M1943" s="181"/>
      <c r="N1943" s="181"/>
      <c r="O1943" s="181"/>
      <c r="P1943" s="181"/>
      <c r="Q1943" s="181"/>
      <c r="R1943" s="181"/>
      <c r="S1943" s="181"/>
      <c r="T1943" s="181"/>
      <c r="U1943" s="181"/>
      <c r="V1943" s="181"/>
      <c r="W1943" s="181"/>
      <c r="X1943" s="181"/>
      <c r="Y1943" s="181"/>
      <c r="Z1943" s="181"/>
    </row>
    <row r="1944">
      <c r="A1944" s="95"/>
      <c r="B1944" s="205" t="s">
        <v>9</v>
      </c>
      <c r="C1944" s="206">
        <v>250.0</v>
      </c>
      <c r="D1944" s="207" t="s">
        <v>2505</v>
      </c>
      <c r="E1944" s="208">
        <f>IFERROR(__xludf.DUMMYFUNCTION(" SUM(
 IFERROR(SUM(FILTER(AZUL!$F$2:$F2457, AZUL!$D$2:$D2457 = $B1944, AZUL!$G$2:$G2457 = $F1944)), 0), 
 IFERROR(SUM(FILTER(CLICK!$F$2:$F2475, CLICK!$D$2:$D2475 = $B1944, CLICK!$G$2:$G2475 = $F1944)), 0),
 IFERROR(SUM(FILTER(WILL!$F$2:$F2474, WILL!$D$2:$"&amp;"D2474 = $B1944, WILL!$G$2:$G2474 = $F1944)), 0), 
 IFERROR(SUM(FILTER(NBNK!$F$8:$F2673, NBNK!$D$8:$D2673 = $B1944, NBNK!$G$8:$G2673 = $F1944)), 0), 
 IFERROR(SUM(FILTER(MELIUZ!$F$8:$F2654, MELIUZ!$D$8:$D2654 = $B1944, MELIUZ!$G$8:$G2654 = $F1944)), 0), 
$"&amp;"C1944) * -1"),-250.0)</f>
        <v>-250</v>
      </c>
      <c r="F1944" s="206" t="s">
        <v>818</v>
      </c>
      <c r="G1944" s="208" t="s">
        <v>1720</v>
      </c>
      <c r="H1944" s="151">
        <f t="shared" si="13"/>
        <v>6172.04</v>
      </c>
      <c r="I1944" s="209"/>
      <c r="J1944" s="181"/>
      <c r="K1944" s="181"/>
      <c r="L1944" s="181"/>
      <c r="M1944" s="181"/>
      <c r="N1944" s="181"/>
      <c r="O1944" s="181"/>
      <c r="P1944" s="181"/>
      <c r="Q1944" s="181"/>
      <c r="R1944" s="181"/>
      <c r="S1944" s="181"/>
      <c r="T1944" s="181"/>
      <c r="U1944" s="181"/>
      <c r="V1944" s="181"/>
      <c r="W1944" s="181"/>
      <c r="X1944" s="181"/>
      <c r="Y1944" s="181"/>
      <c r="Z1944" s="181"/>
    </row>
    <row r="1945">
      <c r="A1945" s="210"/>
      <c r="B1945" s="206" t="s">
        <v>78</v>
      </c>
      <c r="C1945" s="206">
        <v>250.0</v>
      </c>
      <c r="D1945" s="207" t="s">
        <v>2505</v>
      </c>
      <c r="E1945" s="208">
        <f>IFERROR(__xludf.DUMMYFUNCTION(" SUM(
 IFERROR(SUM(FILTER(AZUL!$F$2:$F2490, AZUL!$D$2:$D2490 = $B1945, AZUL!$G$2:$G2490 = $F1945)), 0), 
 IFERROR(SUM(FILTER(CLICK!$F$2:$F2508, CLICK!$D$2:$D2508 = $B1945, CLICK!$G$2:$G2508 = $F1945)), 0),
 IFERROR(SUM(FILTER(WILL!$F$2:$F2507, WILL!$D$2:$"&amp;"D2507 = $B1945, WILL!$G$2:$G2507 = $F1945)), 0), 
 IFERROR(SUM(FILTER(NBNK!$F$8:$F2706, NBNK!$D$8:$D2706 = $B1945, NBNK!$G$8:$G2706 = $F1945)), 0), 
 IFERROR(SUM(FILTER(MELIUZ!$F$8:$F2687, MELIUZ!$D$8:$D2687 = $B1945, MELIUZ!$G$8:$G2687 = $F1945)), 0), 
$"&amp;"C1945) * -1"),-221.04)</f>
        <v>-221.04</v>
      </c>
      <c r="F1945" s="206" t="s">
        <v>818</v>
      </c>
      <c r="G1945" s="208" t="s">
        <v>1720</v>
      </c>
      <c r="H1945" s="151">
        <f t="shared" si="13"/>
        <v>5951</v>
      </c>
      <c r="I1945" s="180"/>
      <c r="J1945" s="181"/>
      <c r="K1945" s="181"/>
      <c r="L1945" s="181"/>
      <c r="M1945" s="181"/>
      <c r="N1945" s="181"/>
      <c r="O1945" s="181"/>
      <c r="P1945" s="181"/>
      <c r="Q1945" s="181"/>
      <c r="R1945" s="181"/>
      <c r="S1945" s="181"/>
      <c r="T1945" s="181"/>
      <c r="U1945" s="181"/>
      <c r="V1945" s="181"/>
      <c r="W1945" s="181"/>
      <c r="X1945" s="181"/>
      <c r="Y1945" s="181"/>
      <c r="Z1945" s="181"/>
    </row>
    <row r="1946">
      <c r="A1946" s="179">
        <v>46053.0</v>
      </c>
      <c r="B1946" s="166" t="s">
        <v>1637</v>
      </c>
      <c r="C1946" s="150" t="s">
        <v>1625</v>
      </c>
      <c r="D1946" s="166" t="s">
        <v>1720</v>
      </c>
      <c r="E1946" s="191">
        <v>0.0</v>
      </c>
      <c r="F1946" s="166" t="s">
        <v>2551</v>
      </c>
      <c r="G1946" s="150" t="s">
        <v>1720</v>
      </c>
      <c r="H1946" s="193">
        <f t="shared" si="13"/>
        <v>5951</v>
      </c>
      <c r="I1946" s="209"/>
      <c r="J1946" s="181"/>
      <c r="K1946" s="181"/>
      <c r="L1946" s="181"/>
      <c r="M1946" s="181"/>
      <c r="N1946" s="181"/>
      <c r="O1946" s="181"/>
      <c r="P1946" s="181"/>
      <c r="Q1946" s="181"/>
      <c r="R1946" s="181"/>
      <c r="S1946" s="181"/>
      <c r="T1946" s="181"/>
      <c r="U1946" s="181"/>
      <c r="V1946" s="181"/>
      <c r="W1946" s="181"/>
      <c r="X1946" s="181"/>
      <c r="Y1946" s="181"/>
      <c r="Z1946" s="181"/>
    </row>
    <row r="1947">
      <c r="A1947" s="204"/>
      <c r="B1947" s="200" t="s">
        <v>1919</v>
      </c>
      <c r="C1947" s="150" t="s">
        <v>1575</v>
      </c>
      <c r="D1947" s="200" t="s">
        <v>2027</v>
      </c>
      <c r="E1947" s="150">
        <v>3268.95</v>
      </c>
      <c r="F1947" s="166" t="s">
        <v>2551</v>
      </c>
      <c r="G1947" s="201" t="s">
        <v>1645</v>
      </c>
      <c r="H1947" s="151">
        <f t="shared" si="13"/>
        <v>9219.95</v>
      </c>
      <c r="I1947" s="209"/>
      <c r="J1947" s="181"/>
      <c r="K1947" s="181"/>
      <c r="L1947" s="181"/>
      <c r="M1947" s="181"/>
      <c r="N1947" s="181"/>
      <c r="O1947" s="181"/>
      <c r="P1947" s="181"/>
      <c r="Q1947" s="181"/>
      <c r="R1947" s="181"/>
      <c r="S1947" s="181"/>
      <c r="T1947" s="181"/>
      <c r="U1947" s="181"/>
      <c r="V1947" s="181"/>
      <c r="W1947" s="181"/>
      <c r="X1947" s="181"/>
      <c r="Y1947" s="181"/>
      <c r="Z1947" s="181"/>
    </row>
    <row r="1948">
      <c r="A1948" s="204"/>
      <c r="B1948" s="166" t="s">
        <v>15</v>
      </c>
      <c r="C1948" s="166" t="s">
        <v>16</v>
      </c>
      <c r="D1948" s="166" t="s">
        <v>443</v>
      </c>
      <c r="E1948" s="191">
        <f> SUMIFS(CLICK!$F$2:$F2046, CLICK!$D$2:$D2046, "PAYMENT", CLICK!$E$2:$E2046, "CARD", CLICK!$G$2:$G2046, $F1948) * -1</f>
        <v>0</v>
      </c>
      <c r="F1948" s="166" t="s">
        <v>2551</v>
      </c>
      <c r="G1948" s="191" t="s">
        <v>1645</v>
      </c>
      <c r="H1948" s="151">
        <f t="shared" si="13"/>
        <v>9219.95</v>
      </c>
      <c r="I1948" s="209"/>
      <c r="J1948" s="181"/>
      <c r="K1948" s="181"/>
      <c r="L1948" s="181"/>
      <c r="M1948" s="181"/>
      <c r="N1948" s="181"/>
      <c r="O1948" s="181"/>
      <c r="P1948" s="181"/>
      <c r="Q1948" s="181"/>
      <c r="R1948" s="181"/>
      <c r="S1948" s="181"/>
      <c r="T1948" s="181"/>
      <c r="U1948" s="181"/>
      <c r="V1948" s="181"/>
      <c r="W1948" s="181"/>
      <c r="X1948" s="181"/>
      <c r="Y1948" s="181"/>
      <c r="Z1948" s="181"/>
    </row>
    <row r="1949">
      <c r="A1949" s="179">
        <v>46031.0</v>
      </c>
      <c r="B1949" s="88" t="s">
        <v>2552</v>
      </c>
      <c r="C1949" s="150" t="s">
        <v>1814</v>
      </c>
      <c r="D1949" s="150" t="s">
        <v>682</v>
      </c>
      <c r="E1949" s="187">
        <v>-351.0</v>
      </c>
      <c r="F1949" s="166" t="s">
        <v>2551</v>
      </c>
      <c r="G1949" s="187" t="s">
        <v>819</v>
      </c>
      <c r="H1949" s="151">
        <f t="shared" si="13"/>
        <v>8868.95</v>
      </c>
      <c r="I1949" s="209"/>
      <c r="J1949" s="181"/>
      <c r="K1949" s="181"/>
      <c r="L1949" s="181"/>
      <c r="M1949" s="181"/>
      <c r="N1949" s="181"/>
      <c r="O1949" s="181"/>
      <c r="P1949" s="181"/>
      <c r="Q1949" s="181"/>
      <c r="R1949" s="181"/>
      <c r="S1949" s="181"/>
      <c r="T1949" s="181"/>
      <c r="U1949" s="181"/>
      <c r="V1949" s="181"/>
      <c r="W1949" s="181"/>
      <c r="X1949" s="181"/>
      <c r="Y1949" s="181"/>
      <c r="Z1949" s="181"/>
    </row>
    <row r="1950">
      <c r="A1950" s="179">
        <v>46031.0</v>
      </c>
      <c r="B1950" s="88" t="s">
        <v>2553</v>
      </c>
      <c r="C1950" s="150" t="s">
        <v>1814</v>
      </c>
      <c r="D1950" s="150" t="s">
        <v>682</v>
      </c>
      <c r="E1950" s="187">
        <v>-407.0</v>
      </c>
      <c r="F1950" s="166" t="s">
        <v>2551</v>
      </c>
      <c r="G1950" s="187" t="s">
        <v>2371</v>
      </c>
      <c r="H1950" s="151">
        <f t="shared" si="13"/>
        <v>8461.95</v>
      </c>
      <c r="I1950" s="209"/>
      <c r="J1950" s="181"/>
      <c r="K1950" s="181"/>
      <c r="L1950" s="181"/>
      <c r="M1950" s="181"/>
      <c r="N1950" s="181"/>
      <c r="O1950" s="181"/>
      <c r="P1950" s="181"/>
      <c r="Q1950" s="181"/>
      <c r="R1950" s="181"/>
      <c r="S1950" s="181"/>
      <c r="T1950" s="181"/>
      <c r="U1950" s="181"/>
      <c r="V1950" s="181"/>
      <c r="W1950" s="181"/>
      <c r="X1950" s="181"/>
      <c r="Y1950" s="181"/>
      <c r="Z1950" s="181"/>
    </row>
    <row r="1951">
      <c r="A1951" s="179">
        <v>46031.0</v>
      </c>
      <c r="B1951" s="88" t="s">
        <v>2554</v>
      </c>
      <c r="C1951" s="166" t="s">
        <v>78</v>
      </c>
      <c r="D1951" s="166" t="s">
        <v>28</v>
      </c>
      <c r="E1951" s="191">
        <v>-29.9</v>
      </c>
      <c r="F1951" s="166" t="s">
        <v>2551</v>
      </c>
      <c r="G1951" s="191" t="s">
        <v>1720</v>
      </c>
      <c r="H1951" s="151">
        <f t="shared" si="13"/>
        <v>8432.05</v>
      </c>
      <c r="I1951" s="209"/>
      <c r="J1951" s="181"/>
      <c r="K1951" s="181"/>
      <c r="L1951" s="181"/>
      <c r="M1951" s="181"/>
      <c r="N1951" s="181"/>
      <c r="O1951" s="181"/>
      <c r="P1951" s="181"/>
      <c r="Q1951" s="181"/>
      <c r="R1951" s="181"/>
      <c r="S1951" s="181"/>
      <c r="T1951" s="181"/>
      <c r="U1951" s="181"/>
      <c r="V1951" s="181"/>
      <c r="W1951" s="181"/>
      <c r="X1951" s="181"/>
      <c r="Y1951" s="181"/>
      <c r="Z1951" s="181"/>
    </row>
    <row r="1952">
      <c r="A1952" s="204"/>
      <c r="B1952" s="166" t="s">
        <v>15</v>
      </c>
      <c r="C1952" s="166" t="s">
        <v>16</v>
      </c>
      <c r="D1952" s="166" t="s">
        <v>7</v>
      </c>
      <c r="E1952" s="191">
        <f> SUMIFS(WILL!$F$2:$F2046, WILL!$D$2:$D2046, "PAYMENT", WILL!$E$2:$E2046, "CARD", WILL!$G$2:$G2046, $F1952) * -1</f>
        <v>0</v>
      </c>
      <c r="F1952" s="166" t="s">
        <v>2551</v>
      </c>
      <c r="G1952" s="191" t="s">
        <v>7</v>
      </c>
      <c r="H1952" s="151">
        <f t="shared" si="13"/>
        <v>8432.05</v>
      </c>
      <c r="I1952" s="209"/>
      <c r="J1952" s="181"/>
      <c r="K1952" s="181"/>
      <c r="L1952" s="181"/>
      <c r="M1952" s="181"/>
      <c r="N1952" s="181"/>
      <c r="O1952" s="181"/>
      <c r="P1952" s="181"/>
      <c r="Q1952" s="181"/>
      <c r="R1952" s="181"/>
      <c r="S1952" s="181"/>
      <c r="T1952" s="181"/>
      <c r="U1952" s="181"/>
      <c r="V1952" s="181"/>
      <c r="W1952" s="181"/>
      <c r="X1952" s="181"/>
      <c r="Y1952" s="181"/>
      <c r="Z1952" s="181"/>
    </row>
    <row r="1953">
      <c r="A1953" s="179">
        <v>46034.0</v>
      </c>
      <c r="B1953" s="166" t="s">
        <v>1384</v>
      </c>
      <c r="C1953" s="166" t="s">
        <v>40</v>
      </c>
      <c r="D1953" s="166" t="s">
        <v>41</v>
      </c>
      <c r="E1953" s="191">
        <v>-180.0</v>
      </c>
      <c r="F1953" s="166" t="s">
        <v>2551</v>
      </c>
      <c r="G1953" s="191" t="s">
        <v>1720</v>
      </c>
      <c r="H1953" s="151">
        <f t="shared" si="13"/>
        <v>8252.05</v>
      </c>
      <c r="I1953" s="209"/>
      <c r="J1953" s="181"/>
      <c r="K1953" s="181"/>
      <c r="L1953" s="181"/>
      <c r="M1953" s="181"/>
      <c r="N1953" s="181"/>
      <c r="O1953" s="181"/>
      <c r="P1953" s="181"/>
      <c r="Q1953" s="181"/>
      <c r="R1953" s="181"/>
      <c r="S1953" s="181"/>
      <c r="T1953" s="181"/>
      <c r="U1953" s="181"/>
      <c r="V1953" s="181"/>
      <c r="W1953" s="181"/>
      <c r="X1953" s="181"/>
      <c r="Y1953" s="181"/>
      <c r="Z1953" s="181"/>
    </row>
    <row r="1954">
      <c r="A1954" s="204"/>
      <c r="B1954" s="166" t="s">
        <v>15</v>
      </c>
      <c r="C1954" s="166" t="s">
        <v>16</v>
      </c>
      <c r="D1954" s="166" t="s">
        <v>819</v>
      </c>
      <c r="E1954" s="191">
        <f> SUMIFS(NBNK!$F$41:$F2046, NBNK!$D$41:$D2046, "PAYMENT", NBNK!$E$41:$E2046, "CARD", NBNK!$G$41:$G2046, $F1954) * -1</f>
        <v>0</v>
      </c>
      <c r="F1954" s="166" t="s">
        <v>2551</v>
      </c>
      <c r="G1954" s="191" t="s">
        <v>819</v>
      </c>
      <c r="H1954" s="151">
        <f t="shared" si="13"/>
        <v>8252.05</v>
      </c>
      <c r="I1954" s="209"/>
      <c r="J1954" s="181"/>
      <c r="K1954" s="181"/>
      <c r="L1954" s="181"/>
      <c r="M1954" s="181"/>
      <c r="N1954" s="181"/>
      <c r="O1954" s="181"/>
      <c r="P1954" s="181"/>
      <c r="Q1954" s="181"/>
      <c r="R1954" s="181"/>
      <c r="S1954" s="181"/>
      <c r="T1954" s="181"/>
      <c r="U1954" s="181"/>
      <c r="V1954" s="181"/>
      <c r="W1954" s="181"/>
      <c r="X1954" s="181"/>
      <c r="Y1954" s="181"/>
      <c r="Z1954" s="181"/>
    </row>
    <row r="1955">
      <c r="A1955" s="179">
        <v>46045.0</v>
      </c>
      <c r="B1955" s="166" t="s">
        <v>2199</v>
      </c>
      <c r="C1955" s="166" t="s">
        <v>40</v>
      </c>
      <c r="D1955" s="166" t="s">
        <v>41</v>
      </c>
      <c r="E1955" s="191">
        <v>-230.0</v>
      </c>
      <c r="F1955" s="166" t="s">
        <v>2551</v>
      </c>
      <c r="G1955" s="191" t="s">
        <v>1720</v>
      </c>
      <c r="H1955" s="151">
        <f t="shared" si="13"/>
        <v>8022.05</v>
      </c>
      <c r="I1955" s="209"/>
      <c r="J1955" s="181"/>
      <c r="K1955" s="181"/>
      <c r="L1955" s="181"/>
      <c r="M1955" s="181"/>
      <c r="N1955" s="181"/>
      <c r="O1955" s="181"/>
      <c r="P1955" s="181"/>
      <c r="Q1955" s="181"/>
      <c r="R1955" s="181"/>
      <c r="S1955" s="181"/>
      <c r="T1955" s="181"/>
      <c r="U1955" s="181"/>
      <c r="V1955" s="181"/>
      <c r="W1955" s="181"/>
      <c r="X1955" s="181"/>
      <c r="Y1955" s="181"/>
      <c r="Z1955" s="181"/>
    </row>
    <row r="1956">
      <c r="A1956" s="179">
        <v>46048.0</v>
      </c>
      <c r="B1956" s="166" t="s">
        <v>1939</v>
      </c>
      <c r="C1956" s="166" t="s">
        <v>40</v>
      </c>
      <c r="D1956" s="166" t="s">
        <v>41</v>
      </c>
      <c r="E1956" s="88">
        <v>-104.82</v>
      </c>
      <c r="F1956" s="166" t="s">
        <v>2551</v>
      </c>
      <c r="G1956" s="191" t="s">
        <v>1645</v>
      </c>
      <c r="H1956" s="151">
        <f t="shared" si="13"/>
        <v>7917.23</v>
      </c>
      <c r="I1956" s="209"/>
      <c r="J1956" s="181"/>
      <c r="K1956" s="181"/>
      <c r="L1956" s="181"/>
      <c r="M1956" s="181"/>
      <c r="N1956" s="181"/>
      <c r="O1956" s="181"/>
      <c r="P1956" s="181"/>
      <c r="Q1956" s="181"/>
      <c r="R1956" s="181"/>
      <c r="S1956" s="181"/>
      <c r="T1956" s="181"/>
      <c r="U1956" s="181"/>
      <c r="V1956" s="181"/>
      <c r="W1956" s="181"/>
      <c r="X1956" s="181"/>
      <c r="Y1956" s="181"/>
      <c r="Z1956" s="181"/>
    </row>
    <row r="1957">
      <c r="A1957" s="95"/>
      <c r="B1957" s="205" t="s">
        <v>13</v>
      </c>
      <c r="C1957" s="206">
        <v>250.0</v>
      </c>
      <c r="D1957" s="207" t="s">
        <v>2505</v>
      </c>
      <c r="E1957" s="208">
        <f>IFERROR(__xludf.DUMMYFUNCTION(" SUM(
 IFERROR(SUM(FILTER(AZUL!$F$2:$F2459, AZUL!$D$2:$D2459 = $B1957, AZUL!$G$2:$G2459 = $F1957)), 0), 
 IFERROR(SUM(FILTER(CLICK!$F$2:$F2477, CLICK!$D$2:$D2477 = $B1957, CLICK!$G$2:$G2477 = $F1957)), 0),
 IFERROR(SUM(FILTER(WILL!$F$2:$F2476, WILL!$D$2:$"&amp;"D2476 = $B1957, WILL!$G$2:$G2476 = $F1957)), 0), 
 IFERROR(SUM(FILTER(NBNK!$F$8:$F2675, NBNK!$D$8:$D2675 = $B1957, NBNK!$G$8:$G2675 = $F1957)), 0), 
 IFERROR(SUM(FILTER(MELIUZ!$F$2:$F2370, MELIUZ!$D$2:$D2370 = $B1957, MELIUZ!$G$2:$G2370 = $F1957)), 0), 
 "&amp;"IFERROR(SUM(FILTER(PIX!$F$2:$F2358, PIX!$D$2:$D2358 = $B1957, PIX!$G$2:$G2358 = $F1957)), 0), 
$C1957) * -1"),-250.0)</f>
        <v>-250</v>
      </c>
      <c r="F1957" s="206" t="s">
        <v>2551</v>
      </c>
      <c r="G1957" s="208" t="s">
        <v>1720</v>
      </c>
      <c r="H1957" s="151">
        <f t="shared" si="13"/>
        <v>7667.23</v>
      </c>
      <c r="I1957" s="209"/>
      <c r="J1957" s="181"/>
      <c r="K1957" s="181"/>
      <c r="L1957" s="181"/>
      <c r="M1957" s="181"/>
      <c r="N1957" s="181"/>
      <c r="O1957" s="181"/>
      <c r="P1957" s="181"/>
      <c r="Q1957" s="181"/>
      <c r="R1957" s="181"/>
      <c r="S1957" s="181"/>
      <c r="T1957" s="181"/>
      <c r="U1957" s="181"/>
      <c r="V1957" s="181"/>
      <c r="W1957" s="181"/>
      <c r="X1957" s="181"/>
      <c r="Y1957" s="181"/>
      <c r="Z1957" s="181"/>
    </row>
    <row r="1958">
      <c r="A1958" s="95"/>
      <c r="B1958" s="205" t="s">
        <v>9</v>
      </c>
      <c r="C1958" s="206">
        <v>250.0</v>
      </c>
      <c r="D1958" s="207" t="s">
        <v>2505</v>
      </c>
      <c r="E1958" s="208">
        <f>IFERROR(__xludf.DUMMYFUNCTION(" SUM(
 IFERROR(SUM(FILTER(AZUL!$F$2:$F2471, AZUL!$D$2:$D2471 = $B1958, AZUL!$G$2:$G2471 = $F1958)), 0), 
 IFERROR(SUM(FILTER(CLICK!$F$2:$F2489, CLICK!$D$2:$D2489 = $B1958, CLICK!$G$2:$G2489 = $F1958)), 0),
 IFERROR(SUM(FILTER(WILL!$F$2:$F2488, WILL!$D$2:$"&amp;"D2488 = $B1958, WILL!$G$2:$G2488 = $F1958)), 0), 
 IFERROR(SUM(FILTER(NBNK!$F$8:$F2687, NBNK!$D$8:$D2687 = $B1958, NBNK!$G$8:$G2687 = $F1958)), 0), 
 IFERROR(SUM(FILTER(MELIUZ!$F$8:$F2668, MELIUZ!$D$8:$D2668 = $B1958, MELIUZ!$G$8:$G2668 = $F1958)), 0), 
$"&amp;"C1958) * -1"),-250.0)</f>
        <v>-250</v>
      </c>
      <c r="F1958" s="206" t="s">
        <v>2551</v>
      </c>
      <c r="G1958" s="208" t="s">
        <v>1720</v>
      </c>
      <c r="H1958" s="151">
        <f t="shared" si="13"/>
        <v>7417.23</v>
      </c>
      <c r="I1958" s="209"/>
      <c r="J1958" s="181"/>
      <c r="K1958" s="181"/>
      <c r="L1958" s="181"/>
      <c r="M1958" s="181"/>
      <c r="N1958" s="181"/>
      <c r="O1958" s="181"/>
      <c r="P1958" s="181"/>
      <c r="Q1958" s="181"/>
      <c r="R1958" s="181"/>
      <c r="S1958" s="181"/>
      <c r="T1958" s="181"/>
      <c r="U1958" s="181"/>
      <c r="V1958" s="181"/>
      <c r="W1958" s="181"/>
      <c r="X1958" s="181"/>
      <c r="Y1958" s="181"/>
      <c r="Z1958" s="181"/>
    </row>
    <row r="1959">
      <c r="A1959" s="210"/>
      <c r="B1959" s="206" t="s">
        <v>78</v>
      </c>
      <c r="C1959" s="206">
        <v>250.0</v>
      </c>
      <c r="D1959" s="207" t="s">
        <v>2505</v>
      </c>
      <c r="E1959" s="208">
        <f>IFERROR(__xludf.DUMMYFUNCTION(" SUM(
 IFERROR(SUM(FILTER(AZUL!$F$2:$F2504, AZUL!$D$2:$D2504 = $B1959, AZUL!$G$2:$G2504 = $F1959)), 0), 
 IFERROR(SUM(FILTER(CLICK!$F$2:$F2522, CLICK!$D$2:$D2522 = $B1959, CLICK!$G$2:$G2522 = $F1959)), 0),
 IFERROR(SUM(FILTER(WILL!$F$2:$F2521, WILL!$D$2:$"&amp;"D2521 = $B1959, WILL!$G$2:$G2521 = $F1959)), 0), 
 IFERROR(SUM(FILTER(NBNK!$F$8:$F2720, NBNK!$D$8:$D2720 = $B1959, NBNK!$G$8:$G2720 = $F1959)), 0), 
 IFERROR(SUM(FILTER(MELIUZ!$F$8:$F2701, MELIUZ!$D$8:$D2701 = $B1959, MELIUZ!$G$8:$G2701 = $F1959)), 0), 
$"&amp;"C1959) * -1"),-250.0)</f>
        <v>-250</v>
      </c>
      <c r="F1959" s="206" t="s">
        <v>2551</v>
      </c>
      <c r="G1959" s="208" t="s">
        <v>1720</v>
      </c>
      <c r="H1959" s="151">
        <f t="shared" si="13"/>
        <v>7167.23</v>
      </c>
      <c r="I1959" s="209"/>
      <c r="J1959" s="181"/>
      <c r="K1959" s="181"/>
      <c r="L1959" s="181"/>
      <c r="M1959" s="181"/>
      <c r="N1959" s="181"/>
      <c r="O1959" s="181"/>
      <c r="P1959" s="181"/>
      <c r="Q1959" s="181"/>
      <c r="R1959" s="181"/>
      <c r="S1959" s="181"/>
      <c r="T1959" s="181"/>
      <c r="U1959" s="181"/>
      <c r="V1959" s="181"/>
      <c r="W1959" s="181"/>
      <c r="X1959" s="181"/>
      <c r="Y1959" s="181"/>
      <c r="Z1959" s="181"/>
    </row>
    <row r="1960">
      <c r="A1960" s="179">
        <v>46081.0</v>
      </c>
      <c r="B1960" s="166" t="s">
        <v>1637</v>
      </c>
      <c r="C1960" s="150" t="s">
        <v>1625</v>
      </c>
      <c r="D1960" s="166" t="s">
        <v>1720</v>
      </c>
      <c r="E1960" s="191">
        <v>0.0</v>
      </c>
      <c r="F1960" s="166" t="s">
        <v>2555</v>
      </c>
      <c r="G1960" s="150" t="s">
        <v>1720</v>
      </c>
      <c r="H1960" s="193">
        <f t="shared" si="13"/>
        <v>7167.23</v>
      </c>
      <c r="I1960" s="209"/>
      <c r="J1960" s="181"/>
      <c r="K1960" s="181"/>
      <c r="L1960" s="181"/>
      <c r="M1960" s="181"/>
      <c r="N1960" s="181"/>
      <c r="O1960" s="181"/>
      <c r="P1960" s="181"/>
      <c r="Q1960" s="181"/>
      <c r="R1960" s="181"/>
      <c r="S1960" s="181"/>
      <c r="T1960" s="181"/>
      <c r="U1960" s="181"/>
      <c r="V1960" s="181"/>
      <c r="W1960" s="181"/>
      <c r="X1960" s="181"/>
      <c r="Y1960" s="181"/>
      <c r="Z1960" s="181"/>
    </row>
    <row r="1961">
      <c r="A1961" s="204"/>
      <c r="B1961" s="200" t="s">
        <v>1666</v>
      </c>
      <c r="C1961" s="150" t="s">
        <v>1575</v>
      </c>
      <c r="D1961" s="200" t="s">
        <v>2027</v>
      </c>
      <c r="E1961" s="150">
        <v>3268.95</v>
      </c>
      <c r="F1961" s="166" t="s">
        <v>2555</v>
      </c>
      <c r="G1961" s="201" t="s">
        <v>1645</v>
      </c>
      <c r="H1961" s="151">
        <f t="shared" si="13"/>
        <v>10436.18</v>
      </c>
      <c r="I1961" s="209"/>
      <c r="J1961" s="181"/>
      <c r="K1961" s="181"/>
      <c r="L1961" s="181"/>
      <c r="M1961" s="181"/>
      <c r="N1961" s="181"/>
      <c r="O1961" s="181"/>
      <c r="P1961" s="181"/>
      <c r="Q1961" s="181"/>
      <c r="R1961" s="181"/>
      <c r="S1961" s="181"/>
      <c r="T1961" s="181"/>
      <c r="U1961" s="181"/>
      <c r="V1961" s="181"/>
      <c r="W1961" s="181"/>
      <c r="X1961" s="181"/>
      <c r="Y1961" s="181"/>
      <c r="Z1961" s="181"/>
    </row>
    <row r="1962">
      <c r="A1962" s="204"/>
      <c r="B1962" s="166" t="s">
        <v>15</v>
      </c>
      <c r="C1962" s="166" t="s">
        <v>16</v>
      </c>
      <c r="D1962" s="166" t="s">
        <v>443</v>
      </c>
      <c r="E1962" s="191">
        <f> SUMIFS(CLICK!$F$2:$F2046, CLICK!$D$2:$D2046, "PAYMENT", CLICK!$E$2:$E2046, "CARD", CLICK!$G$2:$G2046, $F1962) * -1</f>
        <v>0</v>
      </c>
      <c r="F1962" s="166" t="s">
        <v>2555</v>
      </c>
      <c r="G1962" s="191" t="s">
        <v>1645</v>
      </c>
      <c r="H1962" s="151">
        <f t="shared" si="13"/>
        <v>10436.18</v>
      </c>
      <c r="I1962" s="209"/>
      <c r="J1962" s="181"/>
      <c r="K1962" s="181"/>
      <c r="L1962" s="181"/>
      <c r="M1962" s="181"/>
      <c r="N1962" s="181"/>
      <c r="O1962" s="181"/>
      <c r="P1962" s="181"/>
      <c r="Q1962" s="181"/>
      <c r="R1962" s="181"/>
      <c r="S1962" s="181"/>
      <c r="T1962" s="181"/>
      <c r="U1962" s="181"/>
      <c r="V1962" s="181"/>
      <c r="W1962" s="181"/>
      <c r="X1962" s="181"/>
      <c r="Y1962" s="181"/>
      <c r="Z1962" s="181"/>
    </row>
    <row r="1963">
      <c r="A1963" s="179">
        <v>46062.0</v>
      </c>
      <c r="B1963" s="88" t="s">
        <v>2556</v>
      </c>
      <c r="C1963" s="150" t="s">
        <v>1814</v>
      </c>
      <c r="D1963" s="150" t="s">
        <v>682</v>
      </c>
      <c r="E1963" s="187">
        <v>-351.0</v>
      </c>
      <c r="F1963" s="166" t="s">
        <v>2555</v>
      </c>
      <c r="G1963" s="187" t="s">
        <v>819</v>
      </c>
      <c r="H1963" s="151">
        <f t="shared" si="13"/>
        <v>10085.18</v>
      </c>
      <c r="I1963" s="209"/>
      <c r="J1963" s="181"/>
      <c r="K1963" s="181"/>
      <c r="L1963" s="181"/>
      <c r="M1963" s="181"/>
      <c r="N1963" s="181"/>
      <c r="O1963" s="181"/>
      <c r="P1963" s="181"/>
      <c r="Q1963" s="181"/>
      <c r="R1963" s="181"/>
      <c r="S1963" s="181"/>
      <c r="T1963" s="181"/>
      <c r="U1963" s="181"/>
      <c r="V1963" s="181"/>
      <c r="W1963" s="181"/>
      <c r="X1963" s="181"/>
      <c r="Y1963" s="181"/>
      <c r="Z1963" s="181"/>
    </row>
    <row r="1964">
      <c r="A1964" s="179">
        <v>46062.0</v>
      </c>
      <c r="B1964" s="88" t="s">
        <v>2557</v>
      </c>
      <c r="C1964" s="150" t="s">
        <v>1814</v>
      </c>
      <c r="D1964" s="150" t="s">
        <v>682</v>
      </c>
      <c r="E1964" s="187">
        <v>-407.0</v>
      </c>
      <c r="F1964" s="166" t="s">
        <v>2555</v>
      </c>
      <c r="G1964" s="187" t="s">
        <v>2371</v>
      </c>
      <c r="H1964" s="151">
        <f t="shared" si="13"/>
        <v>9678.18</v>
      </c>
      <c r="I1964" s="209"/>
      <c r="J1964" s="181"/>
      <c r="K1964" s="181"/>
      <c r="L1964" s="181"/>
      <c r="M1964" s="181"/>
      <c r="N1964" s="181"/>
      <c r="O1964" s="181"/>
      <c r="P1964" s="181"/>
      <c r="Q1964" s="181"/>
      <c r="R1964" s="181"/>
      <c r="S1964" s="181"/>
      <c r="T1964" s="181"/>
      <c r="U1964" s="181"/>
      <c r="V1964" s="181"/>
      <c r="W1964" s="181"/>
      <c r="X1964" s="181"/>
      <c r="Y1964" s="181"/>
      <c r="Z1964" s="181"/>
    </row>
    <row r="1965">
      <c r="A1965" s="179">
        <v>46062.0</v>
      </c>
      <c r="B1965" s="150" t="s">
        <v>2558</v>
      </c>
      <c r="C1965" s="150" t="s">
        <v>78</v>
      </c>
      <c r="D1965" s="150" t="s">
        <v>28</v>
      </c>
      <c r="E1965" s="162">
        <v>-29.9</v>
      </c>
      <c r="F1965" s="166" t="s">
        <v>2555</v>
      </c>
      <c r="G1965" s="191" t="s">
        <v>1720</v>
      </c>
      <c r="H1965" s="151">
        <f t="shared" si="13"/>
        <v>9648.28</v>
      </c>
      <c r="I1965" s="209"/>
      <c r="J1965" s="181"/>
      <c r="K1965" s="181"/>
      <c r="L1965" s="181"/>
      <c r="M1965" s="181"/>
      <c r="N1965" s="181"/>
      <c r="O1965" s="181"/>
      <c r="P1965" s="181"/>
      <c r="Q1965" s="181"/>
      <c r="R1965" s="181"/>
      <c r="S1965" s="181"/>
      <c r="T1965" s="181"/>
      <c r="U1965" s="181"/>
      <c r="V1965" s="181"/>
      <c r="W1965" s="181"/>
      <c r="X1965" s="181"/>
      <c r="Y1965" s="181"/>
      <c r="Z1965" s="181"/>
    </row>
    <row r="1966">
      <c r="A1966" s="204"/>
      <c r="B1966" s="166" t="s">
        <v>15</v>
      </c>
      <c r="C1966" s="166" t="s">
        <v>16</v>
      </c>
      <c r="D1966" s="166" t="s">
        <v>7</v>
      </c>
      <c r="E1966" s="191">
        <f> SUMIFS(WILL!$F$2:$F2046, WILL!$D$2:$D2046, "PAYMENT", WILL!$E$2:$E2046, "CARD", WILL!$G$2:$G2046, $F1966) * -1</f>
        <v>0</v>
      </c>
      <c r="F1966" s="166" t="s">
        <v>2555</v>
      </c>
      <c r="G1966" s="191" t="s">
        <v>7</v>
      </c>
      <c r="H1966" s="151">
        <f t="shared" si="13"/>
        <v>9648.28</v>
      </c>
      <c r="I1966" s="209"/>
      <c r="J1966" s="181"/>
      <c r="K1966" s="181"/>
      <c r="L1966" s="181"/>
      <c r="M1966" s="181"/>
      <c r="N1966" s="181"/>
      <c r="O1966" s="181"/>
      <c r="P1966" s="181"/>
      <c r="Q1966" s="181"/>
      <c r="R1966" s="181"/>
      <c r="S1966" s="181"/>
      <c r="T1966" s="181"/>
      <c r="U1966" s="181"/>
      <c r="V1966" s="181"/>
      <c r="W1966" s="181"/>
      <c r="X1966" s="181"/>
      <c r="Y1966" s="181"/>
      <c r="Z1966" s="181"/>
    </row>
    <row r="1967">
      <c r="A1967" s="179">
        <v>46065.0</v>
      </c>
      <c r="B1967" s="166" t="s">
        <v>2437</v>
      </c>
      <c r="C1967" s="166" t="s">
        <v>40</v>
      </c>
      <c r="D1967" s="166" t="s">
        <v>41</v>
      </c>
      <c r="E1967" s="191">
        <v>-180.0</v>
      </c>
      <c r="F1967" s="166" t="s">
        <v>2555</v>
      </c>
      <c r="G1967" s="191" t="s">
        <v>1720</v>
      </c>
      <c r="H1967" s="151">
        <f t="shared" si="13"/>
        <v>9468.28</v>
      </c>
      <c r="I1967" s="209"/>
      <c r="J1967" s="181"/>
      <c r="K1967" s="181"/>
      <c r="L1967" s="181"/>
      <c r="M1967" s="181"/>
      <c r="N1967" s="181"/>
      <c r="O1967" s="181"/>
      <c r="P1967" s="181"/>
      <c r="Q1967" s="181"/>
      <c r="R1967" s="181"/>
      <c r="S1967" s="181"/>
      <c r="T1967" s="181"/>
      <c r="U1967" s="181"/>
      <c r="V1967" s="181"/>
      <c r="W1967" s="181"/>
      <c r="X1967" s="181"/>
      <c r="Y1967" s="181"/>
      <c r="Z1967" s="181"/>
    </row>
    <row r="1968">
      <c r="A1968" s="204"/>
      <c r="B1968" s="166" t="s">
        <v>15</v>
      </c>
      <c r="C1968" s="166" t="s">
        <v>16</v>
      </c>
      <c r="D1968" s="166" t="s">
        <v>819</v>
      </c>
      <c r="E1968" s="191">
        <f> SUMIFS(NBNK!$F$41:$F2046, NBNK!$D$41:$D2046, "PAYMENT", NBNK!$E$41:$E2046, "CARD", NBNK!$G$41:$G2046, $F1968) * -1</f>
        <v>0</v>
      </c>
      <c r="F1968" s="166" t="s">
        <v>2555</v>
      </c>
      <c r="G1968" s="191" t="s">
        <v>819</v>
      </c>
      <c r="H1968" s="151">
        <f t="shared" si="13"/>
        <v>9468.28</v>
      </c>
      <c r="I1968" s="209"/>
      <c r="J1968" s="181"/>
      <c r="K1968" s="181"/>
      <c r="L1968" s="181"/>
      <c r="M1968" s="181"/>
      <c r="N1968" s="181"/>
      <c r="O1968" s="181"/>
      <c r="P1968" s="181"/>
      <c r="Q1968" s="181"/>
      <c r="R1968" s="181"/>
      <c r="S1968" s="181"/>
      <c r="T1968" s="181"/>
      <c r="U1968" s="181"/>
      <c r="V1968" s="181"/>
      <c r="W1968" s="181"/>
      <c r="X1968" s="181"/>
      <c r="Y1968" s="181"/>
      <c r="Z1968" s="181"/>
    </row>
    <row r="1969">
      <c r="A1969" s="179">
        <v>46076.0</v>
      </c>
      <c r="B1969" s="166" t="s">
        <v>2228</v>
      </c>
      <c r="C1969" s="166" t="s">
        <v>40</v>
      </c>
      <c r="D1969" s="166" t="s">
        <v>41</v>
      </c>
      <c r="E1969" s="191">
        <v>-230.0</v>
      </c>
      <c r="F1969" s="166" t="s">
        <v>2555</v>
      </c>
      <c r="G1969" s="191" t="s">
        <v>1720</v>
      </c>
      <c r="H1969" s="151">
        <f t="shared" si="13"/>
        <v>9238.28</v>
      </c>
      <c r="I1969" s="209"/>
      <c r="J1969" s="181"/>
      <c r="K1969" s="181"/>
      <c r="L1969" s="181"/>
      <c r="M1969" s="181"/>
      <c r="N1969" s="181"/>
      <c r="O1969" s="181"/>
      <c r="P1969" s="181"/>
      <c r="Q1969" s="181"/>
      <c r="R1969" s="181"/>
      <c r="S1969" s="181"/>
      <c r="T1969" s="181"/>
      <c r="U1969" s="181"/>
      <c r="V1969" s="181"/>
      <c r="W1969" s="181"/>
      <c r="X1969" s="181"/>
      <c r="Y1969" s="181"/>
      <c r="Z1969" s="181"/>
    </row>
    <row r="1970">
      <c r="A1970" s="179">
        <v>46079.0</v>
      </c>
      <c r="B1970" s="166" t="s">
        <v>1964</v>
      </c>
      <c r="C1970" s="166" t="s">
        <v>40</v>
      </c>
      <c r="D1970" s="166" t="s">
        <v>41</v>
      </c>
      <c r="E1970" s="88">
        <v>-104.82</v>
      </c>
      <c r="F1970" s="166" t="s">
        <v>2555</v>
      </c>
      <c r="G1970" s="191" t="s">
        <v>1645</v>
      </c>
      <c r="H1970" s="151">
        <f t="shared" si="13"/>
        <v>9133.46</v>
      </c>
      <c r="I1970" s="209"/>
      <c r="J1970" s="181"/>
      <c r="K1970" s="181"/>
      <c r="L1970" s="181"/>
      <c r="M1970" s="181"/>
      <c r="N1970" s="181"/>
      <c r="O1970" s="181"/>
      <c r="P1970" s="181"/>
      <c r="Q1970" s="181"/>
      <c r="R1970" s="181"/>
      <c r="S1970" s="181"/>
      <c r="T1970" s="181"/>
      <c r="U1970" s="181"/>
      <c r="V1970" s="181"/>
      <c r="W1970" s="181"/>
      <c r="X1970" s="181"/>
      <c r="Y1970" s="181"/>
      <c r="Z1970" s="181"/>
    </row>
    <row r="1971">
      <c r="A1971" s="95"/>
      <c r="B1971" s="205" t="s">
        <v>13</v>
      </c>
      <c r="C1971" s="206">
        <v>250.0</v>
      </c>
      <c r="D1971" s="207" t="s">
        <v>2505</v>
      </c>
      <c r="E1971" s="208">
        <f>IFERROR(__xludf.DUMMYFUNCTION(" SUM(
 IFERROR(SUM(FILTER(AZUL!$F$2:$F2473, AZUL!$D$2:$D2473 = $B1971, AZUL!$G$2:$G2473 = $F1971)), 0), 
 IFERROR(SUM(FILTER(CLICK!$F$2:$F2491, CLICK!$D$2:$D2491 = $B1971, CLICK!$G$2:$G2491 = $F1971)), 0),
 IFERROR(SUM(FILTER(WILL!$F$2:$F2490, WILL!$D$2:$"&amp;"D2490 = $B1971, WILL!$G$2:$G2490 = $F1971)), 0), 
 IFERROR(SUM(FILTER(NBNK!$F$8:$F2689, NBNK!$D$8:$D2689 = $B1971, NBNK!$G$8:$G2689 = $F1971)), 0), 
 IFERROR(SUM(FILTER(MELIUZ!$F$2:$F2384, MELIUZ!$D$2:$D2384 = $B1971, MELIUZ!$G$2:$G2384 = $F1971)), 0), 
 "&amp;"IFERROR(SUM(FILTER(PIX!$F$2:$F2372, PIX!$D$2:$D2372 = $B1971, PIX!$G$2:$G2372 = $F1971)), 0), 
$C1971) * -1"),-250.0)</f>
        <v>-250</v>
      </c>
      <c r="F1971" s="206" t="s">
        <v>2555</v>
      </c>
      <c r="G1971" s="208" t="s">
        <v>1720</v>
      </c>
      <c r="H1971" s="151">
        <f t="shared" si="13"/>
        <v>8883.46</v>
      </c>
      <c r="I1971" s="209"/>
      <c r="J1971" s="181"/>
      <c r="K1971" s="181"/>
      <c r="L1971" s="181"/>
      <c r="M1971" s="181"/>
      <c r="N1971" s="181"/>
      <c r="O1971" s="181"/>
      <c r="P1971" s="181"/>
      <c r="Q1971" s="181"/>
      <c r="R1971" s="181"/>
      <c r="S1971" s="181"/>
      <c r="T1971" s="181"/>
      <c r="U1971" s="181"/>
      <c r="V1971" s="181"/>
      <c r="W1971" s="181"/>
      <c r="X1971" s="181"/>
      <c r="Y1971" s="181"/>
      <c r="Z1971" s="181"/>
    </row>
    <row r="1972">
      <c r="A1972" s="95"/>
      <c r="B1972" s="205" t="s">
        <v>9</v>
      </c>
      <c r="C1972" s="206">
        <v>250.0</v>
      </c>
      <c r="D1972" s="207" t="s">
        <v>2505</v>
      </c>
      <c r="E1972" s="208">
        <f>IFERROR(__xludf.DUMMYFUNCTION(" SUM(
 IFERROR(SUM(FILTER(AZUL!$F$2:$F2485, AZUL!$D$2:$D2485 = $B1972, AZUL!$G$2:$G2485 = $F1972)), 0), 
 IFERROR(SUM(FILTER(CLICK!$F$2:$F2503, CLICK!$D$2:$D2503 = $B1972, CLICK!$G$2:$G2503 = $F1972)), 0),
 IFERROR(SUM(FILTER(WILL!$F$2:$F2502, WILL!$D$2:$"&amp;"D2502 = $B1972, WILL!$G$2:$G2502 = $F1972)), 0), 
 IFERROR(SUM(FILTER(NBNK!$F$8:$F2701, NBNK!$D$8:$D2701 = $B1972, NBNK!$G$8:$G2701 = $F1972)), 0), 
 IFERROR(SUM(FILTER(MELIUZ!$F$8:$F2682, MELIUZ!$D$8:$D2682 = $B1972, MELIUZ!$G$8:$G2682 = $F1972)), 0), 
$"&amp;"C1972) * -1"),-250.0)</f>
        <v>-250</v>
      </c>
      <c r="F1972" s="206" t="s">
        <v>2555</v>
      </c>
      <c r="G1972" s="208" t="s">
        <v>1720</v>
      </c>
      <c r="H1972" s="151">
        <f t="shared" si="13"/>
        <v>8633.46</v>
      </c>
      <c r="I1972" s="209"/>
      <c r="J1972" s="181"/>
      <c r="K1972" s="181"/>
      <c r="L1972" s="181"/>
      <c r="M1972" s="181"/>
      <c r="N1972" s="181"/>
      <c r="O1972" s="181"/>
      <c r="P1972" s="181"/>
      <c r="Q1972" s="181"/>
      <c r="R1972" s="181"/>
      <c r="S1972" s="181"/>
      <c r="T1972" s="181"/>
      <c r="U1972" s="181"/>
      <c r="V1972" s="181"/>
      <c r="W1972" s="181"/>
      <c r="X1972" s="181"/>
      <c r="Y1972" s="181"/>
      <c r="Z1972" s="181"/>
    </row>
    <row r="1973">
      <c r="A1973" s="210"/>
      <c r="B1973" s="206" t="s">
        <v>78</v>
      </c>
      <c r="C1973" s="206">
        <v>250.0</v>
      </c>
      <c r="D1973" s="207" t="s">
        <v>2505</v>
      </c>
      <c r="E1973" s="208">
        <f>IFERROR(__xludf.DUMMYFUNCTION(" SUM(
 IFERROR(SUM(FILTER(AZUL!$F$2:$F2518, AZUL!$D$2:$D2518 = $B1973, AZUL!$G$2:$G2518 = $F1973)), 0), 
 IFERROR(SUM(FILTER(CLICK!$F$2:$F2536, CLICK!$D$2:$D2536 = $B1973, CLICK!$G$2:$G2536 = $F1973)), 0),
 IFERROR(SUM(FILTER(WILL!$F$2:$F2535, WILL!$D$2:$"&amp;"D2535 = $B1973, WILL!$G$2:$G2535 = $F1973)), 0), 
 IFERROR(SUM(FILTER(NBNK!$F$8:$F2734, NBNK!$D$8:$D2734 = $B1973, NBNK!$G$8:$G2734 = $F1973)), 0), 
 IFERROR(SUM(FILTER(MELIUZ!$F$8:$F2715, MELIUZ!$D$8:$D2715 = $B1973, MELIUZ!$G$8:$G2715 = $F1973)), 0), 
$"&amp;"C1973) * -1"),-250.0)</f>
        <v>-250</v>
      </c>
      <c r="F1973" s="206" t="s">
        <v>2555</v>
      </c>
      <c r="G1973" s="208" t="s">
        <v>1720</v>
      </c>
      <c r="H1973" s="151">
        <f t="shared" si="13"/>
        <v>8383.46</v>
      </c>
      <c r="I1973" s="209"/>
      <c r="J1973" s="181"/>
      <c r="K1973" s="181"/>
      <c r="L1973" s="181"/>
      <c r="M1973" s="181"/>
      <c r="N1973" s="181"/>
      <c r="O1973" s="181"/>
      <c r="P1973" s="181"/>
      <c r="Q1973" s="181"/>
      <c r="R1973" s="181"/>
      <c r="S1973" s="181"/>
      <c r="T1973" s="181"/>
      <c r="U1973" s="181"/>
      <c r="V1973" s="181"/>
      <c r="W1973" s="181"/>
      <c r="X1973" s="181"/>
      <c r="Y1973" s="181"/>
      <c r="Z1973" s="181"/>
    </row>
    <row r="1974">
      <c r="A1974" s="179">
        <v>46112.0</v>
      </c>
      <c r="B1974" s="166" t="s">
        <v>1637</v>
      </c>
      <c r="C1974" s="150" t="s">
        <v>1625</v>
      </c>
      <c r="D1974" s="166" t="s">
        <v>1720</v>
      </c>
      <c r="E1974" s="191">
        <v>0.0</v>
      </c>
      <c r="F1974" s="166" t="s">
        <v>2559</v>
      </c>
      <c r="G1974" s="150" t="s">
        <v>1720</v>
      </c>
      <c r="H1974" s="193">
        <f t="shared" si="13"/>
        <v>8383.46</v>
      </c>
      <c r="I1974" s="209"/>
      <c r="J1974" s="181"/>
      <c r="K1974" s="181"/>
      <c r="L1974" s="181"/>
      <c r="M1974" s="181"/>
      <c r="N1974" s="181"/>
      <c r="O1974" s="181"/>
      <c r="P1974" s="181"/>
      <c r="Q1974" s="181"/>
      <c r="R1974" s="181"/>
      <c r="S1974" s="181"/>
      <c r="T1974" s="181"/>
      <c r="U1974" s="181"/>
      <c r="V1974" s="181"/>
      <c r="W1974" s="181"/>
      <c r="X1974" s="181"/>
      <c r="Y1974" s="181"/>
      <c r="Z1974" s="181"/>
    </row>
    <row r="1975">
      <c r="A1975" s="204"/>
      <c r="B1975" s="200" t="s">
        <v>1688</v>
      </c>
      <c r="C1975" s="150" t="s">
        <v>1575</v>
      </c>
      <c r="D1975" s="200" t="s">
        <v>2027</v>
      </c>
      <c r="E1975" s="150">
        <v>3268.95</v>
      </c>
      <c r="F1975" s="166" t="s">
        <v>2559</v>
      </c>
      <c r="G1975" s="201" t="s">
        <v>1645</v>
      </c>
      <c r="H1975" s="151">
        <f t="shared" si="13"/>
        <v>11652.41</v>
      </c>
      <c r="I1975" s="209"/>
      <c r="J1975" s="181"/>
      <c r="K1975" s="181"/>
      <c r="L1975" s="181"/>
      <c r="M1975" s="181"/>
      <c r="N1975" s="181"/>
      <c r="O1975" s="181"/>
      <c r="P1975" s="181"/>
      <c r="Q1975" s="181"/>
      <c r="R1975" s="181"/>
      <c r="S1975" s="181"/>
      <c r="T1975" s="181"/>
      <c r="U1975" s="181"/>
      <c r="V1975" s="181"/>
      <c r="W1975" s="181"/>
      <c r="X1975" s="181"/>
      <c r="Y1975" s="181"/>
      <c r="Z1975" s="181"/>
    </row>
    <row r="1976">
      <c r="A1976" s="204"/>
      <c r="B1976" s="166" t="s">
        <v>15</v>
      </c>
      <c r="C1976" s="166" t="s">
        <v>16</v>
      </c>
      <c r="D1976" s="166" t="s">
        <v>443</v>
      </c>
      <c r="E1976" s="191">
        <f> SUMIFS(CLICK!$F$2:$F2046, CLICK!$D$2:$D2046, "PAYMENT", CLICK!$E$2:$E2046, "CARD", CLICK!$G$2:$G2046, $F1976) * -1</f>
        <v>0</v>
      </c>
      <c r="F1976" s="166" t="s">
        <v>2559</v>
      </c>
      <c r="G1976" s="191" t="s">
        <v>1645</v>
      </c>
      <c r="H1976" s="151">
        <f t="shared" si="13"/>
        <v>11652.41</v>
      </c>
      <c r="I1976" s="209"/>
      <c r="J1976" s="181"/>
      <c r="K1976" s="181"/>
      <c r="L1976" s="181"/>
      <c r="M1976" s="181"/>
      <c r="N1976" s="181"/>
      <c r="O1976" s="181"/>
      <c r="P1976" s="181"/>
      <c r="Q1976" s="181"/>
      <c r="R1976" s="181"/>
      <c r="S1976" s="181"/>
      <c r="T1976" s="181"/>
      <c r="U1976" s="181"/>
      <c r="V1976" s="181"/>
      <c r="W1976" s="181"/>
      <c r="X1976" s="181"/>
      <c r="Y1976" s="181"/>
      <c r="Z1976" s="181"/>
    </row>
    <row r="1977">
      <c r="A1977" s="179">
        <v>46090.0</v>
      </c>
      <c r="B1977" s="88" t="s">
        <v>2560</v>
      </c>
      <c r="C1977" s="150" t="s">
        <v>1814</v>
      </c>
      <c r="D1977" s="150" t="s">
        <v>682</v>
      </c>
      <c r="E1977" s="187">
        <v>-351.0</v>
      </c>
      <c r="F1977" s="166" t="s">
        <v>2559</v>
      </c>
      <c r="G1977" s="187" t="s">
        <v>819</v>
      </c>
      <c r="H1977" s="151">
        <f t="shared" si="13"/>
        <v>11301.41</v>
      </c>
      <c r="I1977" s="209"/>
      <c r="J1977" s="181"/>
      <c r="K1977" s="181"/>
      <c r="L1977" s="181"/>
      <c r="M1977" s="181"/>
      <c r="N1977" s="181"/>
      <c r="O1977" s="181"/>
      <c r="P1977" s="181"/>
      <c r="Q1977" s="181"/>
      <c r="R1977" s="181"/>
      <c r="S1977" s="181"/>
      <c r="T1977" s="181"/>
      <c r="U1977" s="181"/>
      <c r="V1977" s="181"/>
      <c r="W1977" s="181"/>
      <c r="X1977" s="181"/>
      <c r="Y1977" s="181"/>
      <c r="Z1977" s="181"/>
    </row>
    <row r="1978">
      <c r="A1978" s="179">
        <v>46090.0</v>
      </c>
      <c r="B1978" s="88" t="s">
        <v>2561</v>
      </c>
      <c r="C1978" s="150" t="s">
        <v>1814</v>
      </c>
      <c r="D1978" s="150" t="s">
        <v>682</v>
      </c>
      <c r="E1978" s="187">
        <v>-407.0</v>
      </c>
      <c r="F1978" s="166" t="s">
        <v>2559</v>
      </c>
      <c r="G1978" s="187" t="s">
        <v>2371</v>
      </c>
      <c r="H1978" s="151">
        <f t="shared" si="13"/>
        <v>10894.41</v>
      </c>
      <c r="I1978" s="209"/>
      <c r="J1978" s="181"/>
      <c r="K1978" s="181"/>
      <c r="L1978" s="181"/>
      <c r="M1978" s="181"/>
      <c r="N1978" s="181"/>
      <c r="O1978" s="181"/>
      <c r="P1978" s="181"/>
      <c r="Q1978" s="181"/>
      <c r="R1978" s="181"/>
      <c r="S1978" s="181"/>
      <c r="T1978" s="181"/>
      <c r="U1978" s="181"/>
      <c r="V1978" s="181"/>
      <c r="W1978" s="181"/>
      <c r="X1978" s="181"/>
      <c r="Y1978" s="181"/>
      <c r="Z1978" s="181"/>
    </row>
    <row r="1979">
      <c r="A1979" s="179">
        <v>46090.0</v>
      </c>
      <c r="B1979" s="150" t="s">
        <v>2562</v>
      </c>
      <c r="C1979" s="150" t="s">
        <v>78</v>
      </c>
      <c r="D1979" s="150" t="s">
        <v>28</v>
      </c>
      <c r="E1979" s="162">
        <v>-29.9</v>
      </c>
      <c r="F1979" s="166" t="s">
        <v>2559</v>
      </c>
      <c r="G1979" s="191" t="s">
        <v>1720</v>
      </c>
      <c r="H1979" s="151">
        <f> SUM($E$2:$E1981)</f>
        <v>10864.51</v>
      </c>
      <c r="I1979" s="209"/>
      <c r="J1979" s="181"/>
      <c r="K1979" s="181"/>
      <c r="L1979" s="181"/>
      <c r="M1979" s="181"/>
      <c r="N1979" s="181"/>
      <c r="O1979" s="181"/>
      <c r="P1979" s="181"/>
      <c r="Q1979" s="181"/>
      <c r="R1979" s="181"/>
      <c r="S1979" s="181"/>
      <c r="T1979" s="181"/>
      <c r="U1979" s="181"/>
      <c r="V1979" s="181"/>
      <c r="W1979" s="181"/>
      <c r="X1979" s="181"/>
      <c r="Y1979" s="181"/>
      <c r="Z1979" s="181"/>
    </row>
    <row r="1980">
      <c r="A1980" s="204"/>
      <c r="B1980" s="166" t="s">
        <v>2362</v>
      </c>
      <c r="C1980" s="166" t="s">
        <v>73</v>
      </c>
      <c r="D1980" s="166" t="s">
        <v>26</v>
      </c>
      <c r="E1980" s="191">
        <f> IFERROR(SUMIFS(WILL!$F$2:$F2046, WILL!$D$2:$D2046, $C1980, WILL!$E$2:$E2046, #REF!, WILL!$G$2:$G2046, $F1980), 0) * -1</f>
        <v>0</v>
      </c>
      <c r="F1980" s="166" t="s">
        <v>2559</v>
      </c>
      <c r="G1980" s="191" t="s">
        <v>1720</v>
      </c>
      <c r="H1980" s="151">
        <f t="shared" ref="H1980:H2046" si="14"> SUM($E$2:$E1980)</f>
        <v>10864.51</v>
      </c>
      <c r="I1980" s="209"/>
      <c r="J1980" s="181"/>
      <c r="K1980" s="181"/>
      <c r="L1980" s="181"/>
      <c r="M1980" s="181"/>
      <c r="N1980" s="181"/>
      <c r="O1980" s="181"/>
      <c r="P1980" s="181"/>
      <c r="Q1980" s="181"/>
      <c r="R1980" s="181"/>
      <c r="S1980" s="181"/>
      <c r="T1980" s="181"/>
      <c r="U1980" s="181"/>
      <c r="V1980" s="181"/>
      <c r="W1980" s="181"/>
      <c r="X1980" s="181"/>
      <c r="Y1980" s="181"/>
      <c r="Z1980" s="181"/>
    </row>
    <row r="1981">
      <c r="A1981" s="204"/>
      <c r="B1981" s="150" t="s">
        <v>1592</v>
      </c>
      <c r="C1981" s="166" t="s">
        <v>73</v>
      </c>
      <c r="D1981" s="166" t="s">
        <v>26</v>
      </c>
      <c r="E1981" s="191">
        <f> IFERROR(SUMIFS(NBNK!$F$40:$F2046, NBNK!$D$40:$D2046, $C1981, NBNK!$E$40:$E2046, #REF!, NBNK!$G$40:$G2046, $F1981), 0) * -1</f>
        <v>0</v>
      </c>
      <c r="F1981" s="166" t="s">
        <v>2559</v>
      </c>
      <c r="G1981" s="191" t="s">
        <v>1720</v>
      </c>
      <c r="H1981" s="151">
        <f t="shared" si="14"/>
        <v>10864.51</v>
      </c>
      <c r="I1981" s="209"/>
      <c r="J1981" s="181"/>
      <c r="K1981" s="181"/>
      <c r="L1981" s="181"/>
      <c r="M1981" s="181"/>
      <c r="N1981" s="181"/>
      <c r="O1981" s="181"/>
      <c r="P1981" s="181"/>
      <c r="Q1981" s="181"/>
      <c r="R1981" s="181"/>
      <c r="S1981" s="181"/>
      <c r="T1981" s="181"/>
      <c r="U1981" s="181"/>
      <c r="V1981" s="181"/>
      <c r="W1981" s="181"/>
      <c r="X1981" s="181"/>
      <c r="Y1981" s="181"/>
      <c r="Z1981" s="181"/>
    </row>
    <row r="1982">
      <c r="A1982" s="204"/>
      <c r="B1982" s="166" t="s">
        <v>15</v>
      </c>
      <c r="C1982" s="166" t="s">
        <v>16</v>
      </c>
      <c r="D1982" s="166" t="s">
        <v>7</v>
      </c>
      <c r="E1982" s="191">
        <f> SUMIFS(WILL!$F$2:$F2046, WILL!$D$2:$D2046, "PAYMENT", WILL!$E$2:$E2046, "CARD", WILL!$G$2:$G2046, $F1982) * -1</f>
        <v>0</v>
      </c>
      <c r="F1982" s="166" t="s">
        <v>2559</v>
      </c>
      <c r="G1982" s="191" t="s">
        <v>7</v>
      </c>
      <c r="H1982" s="151">
        <f t="shared" si="14"/>
        <v>10864.51</v>
      </c>
      <c r="I1982" s="209"/>
      <c r="J1982" s="181"/>
      <c r="K1982" s="181"/>
      <c r="L1982" s="181"/>
      <c r="M1982" s="181"/>
      <c r="N1982" s="181"/>
      <c r="O1982" s="181"/>
      <c r="P1982" s="181"/>
      <c r="Q1982" s="181"/>
      <c r="R1982" s="181"/>
      <c r="S1982" s="181"/>
      <c r="T1982" s="181"/>
      <c r="U1982" s="181"/>
      <c r="V1982" s="181"/>
      <c r="W1982" s="181"/>
      <c r="X1982" s="181"/>
      <c r="Y1982" s="181"/>
      <c r="Z1982" s="181"/>
    </row>
    <row r="1983">
      <c r="A1983" s="179">
        <v>46093.0</v>
      </c>
      <c r="B1983" s="166" t="s">
        <v>2458</v>
      </c>
      <c r="C1983" s="166" t="s">
        <v>40</v>
      </c>
      <c r="D1983" s="166" t="s">
        <v>41</v>
      </c>
      <c r="E1983" s="191">
        <v>-180.0</v>
      </c>
      <c r="F1983" s="166" t="s">
        <v>2559</v>
      </c>
      <c r="G1983" s="191" t="s">
        <v>1720</v>
      </c>
      <c r="H1983" s="151">
        <f t="shared" si="14"/>
        <v>10684.51</v>
      </c>
      <c r="I1983" s="209"/>
      <c r="J1983" s="181"/>
      <c r="K1983" s="181"/>
      <c r="L1983" s="181"/>
      <c r="M1983" s="181"/>
      <c r="N1983" s="181"/>
      <c r="O1983" s="181"/>
      <c r="P1983" s="181"/>
      <c r="Q1983" s="181"/>
      <c r="R1983" s="181"/>
      <c r="S1983" s="181"/>
      <c r="T1983" s="181"/>
      <c r="U1983" s="181"/>
      <c r="V1983" s="181"/>
      <c r="W1983" s="181"/>
      <c r="X1983" s="181"/>
      <c r="Y1983" s="181"/>
      <c r="Z1983" s="181"/>
    </row>
    <row r="1984">
      <c r="A1984" s="204"/>
      <c r="B1984" s="166" t="s">
        <v>15</v>
      </c>
      <c r="C1984" s="166" t="s">
        <v>16</v>
      </c>
      <c r="D1984" s="166" t="s">
        <v>819</v>
      </c>
      <c r="E1984" s="191">
        <f> SUMIFS(NBNK!$F$41:$F2046, NBNK!$D$41:$D2046, "PAYMENT", NBNK!$E$41:$E2046, "CARD", NBNK!$G$41:$G2046, $F1984) * -1</f>
        <v>0</v>
      </c>
      <c r="F1984" s="166" t="s">
        <v>2559</v>
      </c>
      <c r="G1984" s="191" t="s">
        <v>819</v>
      </c>
      <c r="H1984" s="151">
        <f t="shared" si="14"/>
        <v>10684.51</v>
      </c>
      <c r="I1984" s="209"/>
      <c r="J1984" s="181"/>
      <c r="K1984" s="181"/>
      <c r="L1984" s="181"/>
      <c r="M1984" s="181"/>
      <c r="N1984" s="181"/>
      <c r="O1984" s="181"/>
      <c r="P1984" s="181"/>
      <c r="Q1984" s="181"/>
      <c r="R1984" s="181"/>
      <c r="S1984" s="181"/>
      <c r="T1984" s="181"/>
      <c r="U1984" s="181"/>
      <c r="V1984" s="181"/>
      <c r="W1984" s="181"/>
      <c r="X1984" s="181"/>
      <c r="Y1984" s="181"/>
      <c r="Z1984" s="181"/>
    </row>
    <row r="1985">
      <c r="A1985" s="179">
        <v>46104.0</v>
      </c>
      <c r="B1985" s="166" t="s">
        <v>2250</v>
      </c>
      <c r="C1985" s="166" t="s">
        <v>40</v>
      </c>
      <c r="D1985" s="166" t="s">
        <v>41</v>
      </c>
      <c r="E1985" s="191">
        <v>-230.0</v>
      </c>
      <c r="F1985" s="166" t="s">
        <v>2559</v>
      </c>
      <c r="G1985" s="191" t="s">
        <v>1720</v>
      </c>
      <c r="H1985" s="151">
        <f t="shared" si="14"/>
        <v>10454.51</v>
      </c>
      <c r="I1985" s="209"/>
      <c r="J1985" s="181"/>
      <c r="K1985" s="181"/>
      <c r="L1985" s="181"/>
      <c r="M1985" s="181"/>
      <c r="N1985" s="181"/>
      <c r="O1985" s="181"/>
      <c r="P1985" s="181"/>
      <c r="Q1985" s="181"/>
      <c r="R1985" s="181"/>
      <c r="S1985" s="181"/>
      <c r="T1985" s="181"/>
      <c r="U1985" s="181"/>
      <c r="V1985" s="181"/>
      <c r="W1985" s="181"/>
      <c r="X1985" s="181"/>
      <c r="Y1985" s="181"/>
      <c r="Z1985" s="181"/>
    </row>
    <row r="1986">
      <c r="A1986" s="179">
        <v>46107.0</v>
      </c>
      <c r="B1986" s="166" t="s">
        <v>1986</v>
      </c>
      <c r="C1986" s="166" t="s">
        <v>40</v>
      </c>
      <c r="D1986" s="166" t="s">
        <v>41</v>
      </c>
      <c r="E1986" s="88">
        <v>-104.82</v>
      </c>
      <c r="F1986" s="166" t="s">
        <v>2559</v>
      </c>
      <c r="G1986" s="191" t="s">
        <v>1645</v>
      </c>
      <c r="H1986" s="151">
        <f t="shared" si="14"/>
        <v>10349.69</v>
      </c>
      <c r="I1986" s="209"/>
      <c r="J1986" s="181"/>
      <c r="K1986" s="181"/>
      <c r="L1986" s="181"/>
      <c r="M1986" s="181"/>
      <c r="N1986" s="181"/>
      <c r="O1986" s="181"/>
      <c r="P1986" s="181"/>
      <c r="Q1986" s="181"/>
      <c r="R1986" s="181"/>
      <c r="S1986" s="181"/>
      <c r="T1986" s="181"/>
      <c r="U1986" s="181"/>
      <c r="V1986" s="181"/>
      <c r="W1986" s="181"/>
      <c r="X1986" s="181"/>
      <c r="Y1986" s="181"/>
      <c r="Z1986" s="181"/>
    </row>
    <row r="1987">
      <c r="A1987" s="95"/>
      <c r="B1987" s="211" t="s">
        <v>13</v>
      </c>
      <c r="C1987" s="206">
        <v>250.0</v>
      </c>
      <c r="D1987" s="212" t="s">
        <v>2505</v>
      </c>
      <c r="E1987" s="208">
        <f>IFERROR(__xludf.DUMMYFUNCTION(" SUM(
 IFERROR(SUM(FILTER(AZUL!$F$2:$F2489, AZUL!$D$2:$D2489 = $B1987, AZUL!$G$2:$G2489 = $F1987)), 0), 
 IFERROR(SUM(FILTER(CLICK!$F$2:$F2507, CLICK!$D$2:$D2507 = $B1987, CLICK!$G$2:$G2507 = $F1987)), 0),
 IFERROR(SUM(FILTER(WILL!$F$2:$F2506, WILL!$D$2:$"&amp;"D2506 = $B1987, WILL!$G$2:$G2506 = $F1987)), 0), 
 IFERROR(SUM(FILTER(NBNK!$F$8:$F2705, NBNK!$D$8:$D2705 = $B1987, NBNK!$G$8:$G2705 = $F1987)), 0), 
 IFERROR(SUM(FILTER(MELIUZ!$F$2:$F2400, MELIUZ!$D$2:$D2400 = $B1987, MELIUZ!$G$2:$G2400 = $F1987)), 0), 
 "&amp;"IFERROR(SUM(FILTER(PIX!$F$2:$F2388, PIX!$D$2:$D2388 = $B1987, PIX!$G$2:$G2388 = $F1987)), 0), 
$C1987) * -1"),-250.0)</f>
        <v>-250</v>
      </c>
      <c r="F1987" s="213" t="s">
        <v>2559</v>
      </c>
      <c r="G1987" s="214" t="s">
        <v>1720</v>
      </c>
      <c r="H1987" s="151">
        <f t="shared" si="14"/>
        <v>10099.69</v>
      </c>
      <c r="I1987" s="209"/>
      <c r="J1987" s="181"/>
      <c r="K1987" s="181"/>
      <c r="L1987" s="181"/>
      <c r="M1987" s="181"/>
      <c r="N1987" s="181"/>
      <c r="O1987" s="181"/>
      <c r="P1987" s="181"/>
      <c r="Q1987" s="181"/>
      <c r="R1987" s="181"/>
      <c r="S1987" s="181"/>
      <c r="T1987" s="181"/>
      <c r="U1987" s="181"/>
      <c r="V1987" s="181"/>
      <c r="W1987" s="181"/>
      <c r="X1987" s="181"/>
      <c r="Y1987" s="181"/>
      <c r="Z1987" s="181"/>
    </row>
    <row r="1988">
      <c r="A1988" s="95"/>
      <c r="B1988" s="211" t="s">
        <v>9</v>
      </c>
      <c r="C1988" s="206">
        <v>250.0</v>
      </c>
      <c r="D1988" s="212" t="s">
        <v>2505</v>
      </c>
      <c r="E1988" s="208">
        <f>IFERROR(__xludf.DUMMYFUNCTION(" SUM(
 IFERROR(SUM(FILTER(AZUL!$F$2:$F2501, AZUL!$D$2:$D2501 = $B1988, AZUL!$G$2:$G2501 = $F1988)), 0), 
 IFERROR(SUM(FILTER(CLICK!$F$2:$F2519, CLICK!$D$2:$D2519 = $B1988, CLICK!$G$2:$G2519 = $F1988)), 0),
 IFERROR(SUM(FILTER(WILL!$F$2:$F2518, WILL!$D$2:$"&amp;"D2518 = $B1988, WILL!$G$2:$G2518 = $F1988)), 0), 
 IFERROR(SUM(FILTER(NBNK!$F$8:$F2717, NBNK!$D$8:$D2717 = $B1988, NBNK!$G$8:$G2717 = $F1988)), 0), 
 IFERROR(SUM(FILTER(MELIUZ!$F$8:$F2698, MELIUZ!$D$8:$D2698 = $B1988, MELIUZ!$G$8:$G2698 = $F1988)), 0), 
$"&amp;"C1988) * -1"),-250.0)</f>
        <v>-250</v>
      </c>
      <c r="F1988" s="213" t="s">
        <v>2559</v>
      </c>
      <c r="G1988" s="214" t="s">
        <v>1720</v>
      </c>
      <c r="H1988" s="151">
        <f t="shared" si="14"/>
        <v>9849.69</v>
      </c>
      <c r="I1988" s="209"/>
      <c r="J1988" s="181"/>
      <c r="K1988" s="181"/>
      <c r="L1988" s="181"/>
      <c r="M1988" s="181"/>
      <c r="N1988" s="181"/>
      <c r="O1988" s="181"/>
      <c r="P1988" s="181"/>
      <c r="Q1988" s="181"/>
      <c r="R1988" s="181"/>
      <c r="S1988" s="181"/>
      <c r="T1988" s="181"/>
      <c r="U1988" s="181"/>
      <c r="V1988" s="181"/>
      <c r="W1988" s="181"/>
      <c r="X1988" s="181"/>
      <c r="Y1988" s="181"/>
      <c r="Z1988" s="181"/>
    </row>
    <row r="1989">
      <c r="A1989" s="95"/>
      <c r="B1989" s="213" t="s">
        <v>78</v>
      </c>
      <c r="C1989" s="206">
        <v>250.0</v>
      </c>
      <c r="D1989" s="212" t="s">
        <v>2505</v>
      </c>
      <c r="E1989" s="208">
        <f>IFERROR(__xludf.DUMMYFUNCTION(" SUM(
 IFERROR(SUM(FILTER(AZUL!$F$2:$F2534, AZUL!$D$2:$D2534 = $B1989, AZUL!$G$2:$G2534 = $F1989)), 0), 
 IFERROR(SUM(FILTER(CLICK!$F$2:$F2552, CLICK!$D$2:$D2552 = $B1989, CLICK!$G$2:$G2552 = $F1989)), 0),
 IFERROR(SUM(FILTER(WILL!$F$2:$F2551, WILL!$D$2:$"&amp;"D2551 = $B1989, WILL!$G$2:$G2551 = $F1989)), 0), 
 IFERROR(SUM(FILTER(NBNK!$F$8:$F2750, NBNK!$D$8:$D2750 = $B1989, NBNK!$G$8:$G2750 = $F1989)), 0), 
 IFERROR(SUM(FILTER(MELIUZ!$F$8:$F2731, MELIUZ!$D$8:$D2731 = $B1989, MELIUZ!$G$8:$G2731 = $F1989)), 0), 
$"&amp;"C1989) * -1"),-250.0)</f>
        <v>-250</v>
      </c>
      <c r="F1989" s="213" t="s">
        <v>2559</v>
      </c>
      <c r="G1989" s="214" t="s">
        <v>1720</v>
      </c>
      <c r="H1989" s="151">
        <f t="shared" si="14"/>
        <v>9599.69</v>
      </c>
      <c r="I1989" s="209"/>
      <c r="J1989" s="181"/>
      <c r="K1989" s="181"/>
      <c r="L1989" s="181"/>
      <c r="M1989" s="181"/>
      <c r="N1989" s="181"/>
      <c r="O1989" s="181"/>
      <c r="P1989" s="181"/>
      <c r="Q1989" s="181"/>
      <c r="R1989" s="181"/>
      <c r="S1989" s="181"/>
      <c r="T1989" s="181"/>
      <c r="U1989" s="181"/>
      <c r="V1989" s="181"/>
      <c r="W1989" s="181"/>
      <c r="X1989" s="181"/>
      <c r="Y1989" s="181"/>
      <c r="Z1989" s="181"/>
    </row>
    <row r="1990">
      <c r="A1990" s="204"/>
      <c r="B1990" s="88"/>
      <c r="C1990" s="215"/>
      <c r="D1990" s="216"/>
      <c r="E1990" s="217"/>
      <c r="F1990" s="215"/>
      <c r="G1990" s="217"/>
      <c r="H1990" s="151">
        <f t="shared" si="14"/>
        <v>9599.69</v>
      </c>
      <c r="I1990" s="209"/>
      <c r="J1990" s="181"/>
      <c r="K1990" s="181"/>
      <c r="L1990" s="181"/>
      <c r="M1990" s="181"/>
      <c r="N1990" s="181"/>
      <c r="O1990" s="181"/>
      <c r="P1990" s="181"/>
      <c r="Q1990" s="181"/>
      <c r="R1990" s="181"/>
      <c r="S1990" s="181"/>
      <c r="T1990" s="181"/>
      <c r="U1990" s="181"/>
      <c r="V1990" s="181"/>
      <c r="W1990" s="181"/>
      <c r="X1990" s="181"/>
      <c r="Y1990" s="181"/>
      <c r="Z1990" s="181"/>
    </row>
    <row r="1991">
      <c r="A1991" s="179">
        <v>46121.0</v>
      </c>
      <c r="B1991" s="88" t="s">
        <v>2563</v>
      </c>
      <c r="C1991" s="150" t="s">
        <v>1814</v>
      </c>
      <c r="D1991" s="150" t="s">
        <v>682</v>
      </c>
      <c r="E1991" s="187">
        <v>-351.0</v>
      </c>
      <c r="F1991" s="166" t="s">
        <v>2564</v>
      </c>
      <c r="G1991" s="187" t="s">
        <v>819</v>
      </c>
      <c r="H1991" s="151">
        <f t="shared" si="14"/>
        <v>9248.69</v>
      </c>
      <c r="I1991" s="209"/>
      <c r="J1991" s="181"/>
      <c r="K1991" s="181"/>
      <c r="L1991" s="181"/>
      <c r="M1991" s="181"/>
      <c r="N1991" s="181"/>
      <c r="O1991" s="181"/>
      <c r="P1991" s="181"/>
      <c r="Q1991" s="181"/>
      <c r="R1991" s="181"/>
      <c r="S1991" s="181"/>
      <c r="T1991" s="181"/>
      <c r="U1991" s="181"/>
      <c r="V1991" s="181"/>
      <c r="W1991" s="181"/>
      <c r="X1991" s="181"/>
      <c r="Y1991" s="181"/>
      <c r="Z1991" s="181"/>
    </row>
    <row r="1992">
      <c r="A1992" s="179">
        <v>46121.0</v>
      </c>
      <c r="B1992" s="88" t="s">
        <v>2565</v>
      </c>
      <c r="C1992" s="150" t="s">
        <v>1814</v>
      </c>
      <c r="D1992" s="150" t="s">
        <v>682</v>
      </c>
      <c r="E1992" s="187">
        <v>-407.0</v>
      </c>
      <c r="F1992" s="166" t="s">
        <v>2564</v>
      </c>
      <c r="G1992" s="187" t="s">
        <v>2371</v>
      </c>
      <c r="H1992" s="151">
        <f t="shared" si="14"/>
        <v>8841.69</v>
      </c>
      <c r="I1992" s="209"/>
      <c r="J1992" s="181"/>
      <c r="K1992" s="181"/>
      <c r="L1992" s="181"/>
      <c r="M1992" s="181"/>
      <c r="N1992" s="181"/>
      <c r="O1992" s="181"/>
      <c r="P1992" s="181"/>
      <c r="Q1992" s="181"/>
      <c r="R1992" s="181"/>
      <c r="S1992" s="181"/>
      <c r="T1992" s="181"/>
      <c r="U1992" s="181"/>
      <c r="V1992" s="181"/>
      <c r="W1992" s="181"/>
      <c r="X1992" s="181"/>
      <c r="Y1992" s="181"/>
      <c r="Z1992" s="181"/>
    </row>
    <row r="1993">
      <c r="A1993" s="179"/>
      <c r="B1993" s="88"/>
      <c r="C1993" s="88"/>
      <c r="D1993" s="88"/>
      <c r="E1993" s="187"/>
      <c r="F1993" s="166"/>
      <c r="G1993" s="187"/>
      <c r="H1993" s="151">
        <f t="shared" si="14"/>
        <v>8841.69</v>
      </c>
      <c r="I1993" s="209"/>
      <c r="J1993" s="181"/>
      <c r="K1993" s="181"/>
      <c r="L1993" s="181"/>
      <c r="M1993" s="181"/>
      <c r="N1993" s="181"/>
      <c r="O1993" s="181"/>
      <c r="P1993" s="181"/>
      <c r="Q1993" s="181"/>
      <c r="R1993" s="181"/>
      <c r="S1993" s="181"/>
      <c r="T1993" s="181"/>
      <c r="U1993" s="181"/>
      <c r="V1993" s="181"/>
      <c r="W1993" s="181"/>
      <c r="X1993" s="181"/>
      <c r="Y1993" s="181"/>
      <c r="Z1993" s="181"/>
    </row>
    <row r="1994">
      <c r="A1994" s="179">
        <v>46151.0</v>
      </c>
      <c r="B1994" s="88" t="s">
        <v>2566</v>
      </c>
      <c r="C1994" s="150" t="s">
        <v>1814</v>
      </c>
      <c r="D1994" s="150" t="s">
        <v>682</v>
      </c>
      <c r="E1994" s="187">
        <v>-351.0</v>
      </c>
      <c r="F1994" s="166" t="s">
        <v>2567</v>
      </c>
      <c r="G1994" s="187" t="s">
        <v>819</v>
      </c>
      <c r="H1994" s="151">
        <f t="shared" si="14"/>
        <v>8490.69</v>
      </c>
      <c r="I1994" s="209"/>
      <c r="J1994" s="181"/>
      <c r="K1994" s="181"/>
      <c r="L1994" s="181"/>
      <c r="M1994" s="181"/>
      <c r="N1994" s="181"/>
      <c r="O1994" s="181"/>
      <c r="P1994" s="181"/>
      <c r="Q1994" s="181"/>
      <c r="R1994" s="181"/>
      <c r="S1994" s="181"/>
      <c r="T1994" s="181"/>
      <c r="U1994" s="181"/>
      <c r="V1994" s="181"/>
      <c r="W1994" s="181"/>
      <c r="X1994" s="181"/>
      <c r="Y1994" s="181"/>
      <c r="Z1994" s="181"/>
    </row>
    <row r="1995">
      <c r="A1995" s="179">
        <v>46151.0</v>
      </c>
      <c r="B1995" s="88" t="s">
        <v>2568</v>
      </c>
      <c r="C1995" s="150" t="s">
        <v>1814</v>
      </c>
      <c r="D1995" s="150" t="s">
        <v>682</v>
      </c>
      <c r="E1995" s="187">
        <v>-407.0</v>
      </c>
      <c r="F1995" s="166" t="s">
        <v>2567</v>
      </c>
      <c r="G1995" s="187" t="s">
        <v>2371</v>
      </c>
      <c r="H1995" s="151">
        <f t="shared" si="14"/>
        <v>8083.69</v>
      </c>
      <c r="I1995" s="209"/>
      <c r="J1995" s="181"/>
      <c r="K1995" s="181"/>
      <c r="L1995" s="181"/>
      <c r="M1995" s="181"/>
      <c r="N1995" s="181"/>
      <c r="O1995" s="181"/>
      <c r="P1995" s="181"/>
      <c r="Q1995" s="181"/>
      <c r="R1995" s="181"/>
      <c r="S1995" s="181"/>
      <c r="T1995" s="181"/>
      <c r="U1995" s="181"/>
      <c r="V1995" s="181"/>
      <c r="W1995" s="181"/>
      <c r="X1995" s="181"/>
      <c r="Y1995" s="181"/>
      <c r="Z1995" s="181"/>
    </row>
    <row r="1996">
      <c r="A1996" s="179"/>
      <c r="B1996" s="88"/>
      <c r="C1996" s="88"/>
      <c r="D1996" s="88"/>
      <c r="E1996" s="187"/>
      <c r="F1996" s="166"/>
      <c r="G1996" s="187"/>
      <c r="H1996" s="151">
        <f t="shared" si="14"/>
        <v>8083.69</v>
      </c>
      <c r="I1996" s="209"/>
      <c r="J1996" s="181"/>
      <c r="K1996" s="181"/>
      <c r="L1996" s="181"/>
      <c r="M1996" s="181"/>
      <c r="N1996" s="181"/>
      <c r="O1996" s="181"/>
      <c r="P1996" s="181"/>
      <c r="Q1996" s="181"/>
      <c r="R1996" s="181"/>
      <c r="S1996" s="181"/>
      <c r="T1996" s="181"/>
      <c r="U1996" s="181"/>
      <c r="V1996" s="181"/>
      <c r="W1996" s="181"/>
      <c r="X1996" s="181"/>
      <c r="Y1996" s="181"/>
      <c r="Z1996" s="181"/>
    </row>
    <row r="1997">
      <c r="A1997" s="179">
        <v>46182.0</v>
      </c>
      <c r="B1997" s="88" t="s">
        <v>2569</v>
      </c>
      <c r="C1997" s="150" t="s">
        <v>1814</v>
      </c>
      <c r="D1997" s="150" t="s">
        <v>682</v>
      </c>
      <c r="E1997" s="187">
        <v>-351.0</v>
      </c>
      <c r="F1997" s="166" t="s">
        <v>2570</v>
      </c>
      <c r="G1997" s="187" t="s">
        <v>819</v>
      </c>
      <c r="H1997" s="151">
        <f t="shared" si="14"/>
        <v>7732.69</v>
      </c>
      <c r="I1997" s="209"/>
      <c r="J1997" s="181"/>
      <c r="K1997" s="181"/>
      <c r="L1997" s="181"/>
      <c r="M1997" s="181"/>
      <c r="N1997" s="181"/>
      <c r="O1997" s="181"/>
      <c r="P1997" s="181"/>
      <c r="Q1997" s="181"/>
      <c r="R1997" s="181"/>
      <c r="S1997" s="181"/>
      <c r="T1997" s="181"/>
      <c r="U1997" s="181"/>
      <c r="V1997" s="181"/>
      <c r="W1997" s="181"/>
      <c r="X1997" s="181"/>
      <c r="Y1997" s="181"/>
      <c r="Z1997" s="181"/>
    </row>
    <row r="1998">
      <c r="A1998" s="179">
        <v>46182.0</v>
      </c>
      <c r="B1998" s="88" t="s">
        <v>2571</v>
      </c>
      <c r="C1998" s="150" t="s">
        <v>1814</v>
      </c>
      <c r="D1998" s="150" t="s">
        <v>682</v>
      </c>
      <c r="E1998" s="187">
        <v>-407.0</v>
      </c>
      <c r="F1998" s="166" t="s">
        <v>2570</v>
      </c>
      <c r="G1998" s="187" t="s">
        <v>2371</v>
      </c>
      <c r="H1998" s="151">
        <f t="shared" si="14"/>
        <v>7325.69</v>
      </c>
      <c r="I1998" s="209"/>
      <c r="J1998" s="181"/>
      <c r="K1998" s="181"/>
      <c r="L1998" s="181"/>
      <c r="M1998" s="181"/>
      <c r="N1998" s="181"/>
      <c r="O1998" s="181"/>
      <c r="P1998" s="181"/>
      <c r="Q1998" s="181"/>
      <c r="R1998" s="181"/>
      <c r="S1998" s="181"/>
      <c r="T1998" s="181"/>
      <c r="U1998" s="181"/>
      <c r="V1998" s="181"/>
      <c r="W1998" s="181"/>
      <c r="X1998" s="181"/>
      <c r="Y1998" s="181"/>
      <c r="Z1998" s="181"/>
    </row>
    <row r="1999">
      <c r="A1999" s="179"/>
      <c r="B1999" s="88"/>
      <c r="C1999" s="88"/>
      <c r="D1999" s="88"/>
      <c r="E1999" s="187"/>
      <c r="F1999" s="166"/>
      <c r="G1999" s="187"/>
      <c r="H1999" s="151">
        <f t="shared" si="14"/>
        <v>7325.69</v>
      </c>
      <c r="I1999" s="209"/>
      <c r="J1999" s="181"/>
      <c r="K1999" s="181"/>
      <c r="L1999" s="181"/>
      <c r="M1999" s="181"/>
      <c r="N1999" s="181"/>
      <c r="O1999" s="181"/>
      <c r="P1999" s="181"/>
      <c r="Q1999" s="181"/>
      <c r="R1999" s="181"/>
      <c r="S1999" s="181"/>
      <c r="T1999" s="181"/>
      <c r="U1999" s="181"/>
      <c r="V1999" s="181"/>
      <c r="W1999" s="181"/>
      <c r="X1999" s="181"/>
      <c r="Y1999" s="181"/>
      <c r="Z1999" s="181"/>
    </row>
    <row r="2000">
      <c r="A2000" s="179">
        <v>46212.0</v>
      </c>
      <c r="B2000" s="88" t="s">
        <v>2572</v>
      </c>
      <c r="C2000" s="150" t="s">
        <v>1814</v>
      </c>
      <c r="D2000" s="150" t="s">
        <v>682</v>
      </c>
      <c r="E2000" s="187">
        <v>-351.0</v>
      </c>
      <c r="F2000" s="166" t="s">
        <v>2573</v>
      </c>
      <c r="G2000" s="187" t="s">
        <v>819</v>
      </c>
      <c r="H2000" s="151">
        <f t="shared" si="14"/>
        <v>6974.69</v>
      </c>
      <c r="I2000" s="209"/>
      <c r="J2000" s="181"/>
      <c r="K2000" s="181"/>
      <c r="L2000" s="181"/>
      <c r="M2000" s="181"/>
      <c r="N2000" s="181"/>
      <c r="O2000" s="181"/>
      <c r="P2000" s="181"/>
      <c r="Q2000" s="181"/>
      <c r="R2000" s="181"/>
      <c r="S2000" s="181"/>
      <c r="T2000" s="181"/>
      <c r="U2000" s="181"/>
      <c r="V2000" s="181"/>
      <c r="W2000" s="181"/>
      <c r="X2000" s="181"/>
      <c r="Y2000" s="181"/>
      <c r="Z2000" s="181"/>
    </row>
    <row r="2001">
      <c r="A2001" s="179">
        <v>46212.0</v>
      </c>
      <c r="B2001" s="88" t="s">
        <v>2574</v>
      </c>
      <c r="C2001" s="150" t="s">
        <v>1814</v>
      </c>
      <c r="D2001" s="150" t="s">
        <v>682</v>
      </c>
      <c r="E2001" s="187">
        <v>-407.0</v>
      </c>
      <c r="F2001" s="166" t="s">
        <v>2573</v>
      </c>
      <c r="G2001" s="187" t="s">
        <v>2371</v>
      </c>
      <c r="H2001" s="151">
        <f t="shared" si="14"/>
        <v>6567.69</v>
      </c>
      <c r="I2001" s="209"/>
      <c r="J2001" s="181"/>
      <c r="K2001" s="181"/>
      <c r="L2001" s="181"/>
      <c r="M2001" s="181"/>
      <c r="N2001" s="181"/>
      <c r="O2001" s="181"/>
      <c r="P2001" s="181"/>
      <c r="Q2001" s="181"/>
      <c r="R2001" s="181"/>
      <c r="S2001" s="181"/>
      <c r="T2001" s="181"/>
      <c r="U2001" s="181"/>
      <c r="V2001" s="181"/>
      <c r="W2001" s="181"/>
      <c r="X2001" s="181"/>
      <c r="Y2001" s="181"/>
      <c r="Z2001" s="181"/>
    </row>
    <row r="2002">
      <c r="A2002" s="179"/>
      <c r="B2002" s="88"/>
      <c r="C2002" s="88"/>
      <c r="D2002" s="88"/>
      <c r="E2002" s="187"/>
      <c r="F2002" s="166"/>
      <c r="G2002" s="187"/>
      <c r="H2002" s="151">
        <f t="shared" si="14"/>
        <v>6567.69</v>
      </c>
      <c r="I2002" s="209"/>
      <c r="J2002" s="181"/>
      <c r="K2002" s="181"/>
      <c r="L2002" s="181"/>
      <c r="M2002" s="181"/>
      <c r="N2002" s="181"/>
      <c r="O2002" s="181"/>
      <c r="P2002" s="181"/>
      <c r="Q2002" s="181"/>
      <c r="R2002" s="181"/>
      <c r="S2002" s="181"/>
      <c r="T2002" s="181"/>
      <c r="U2002" s="181"/>
      <c r="V2002" s="181"/>
      <c r="W2002" s="181"/>
      <c r="X2002" s="181"/>
      <c r="Y2002" s="181"/>
      <c r="Z2002" s="181"/>
    </row>
    <row r="2003">
      <c r="A2003" s="179">
        <v>46243.0</v>
      </c>
      <c r="B2003" s="88" t="s">
        <v>2575</v>
      </c>
      <c r="C2003" s="150" t="s">
        <v>1814</v>
      </c>
      <c r="D2003" s="150" t="s">
        <v>682</v>
      </c>
      <c r="E2003" s="187">
        <v>-351.0</v>
      </c>
      <c r="F2003" s="166" t="s">
        <v>2576</v>
      </c>
      <c r="G2003" s="187" t="s">
        <v>819</v>
      </c>
      <c r="H2003" s="151">
        <f t="shared" si="14"/>
        <v>6216.69</v>
      </c>
      <c r="I2003" s="209"/>
      <c r="J2003" s="181"/>
      <c r="K2003" s="181"/>
      <c r="L2003" s="181"/>
      <c r="M2003" s="181"/>
      <c r="N2003" s="181"/>
      <c r="O2003" s="181"/>
      <c r="P2003" s="181"/>
      <c r="Q2003" s="181"/>
      <c r="R2003" s="181"/>
      <c r="S2003" s="181"/>
      <c r="T2003" s="181"/>
      <c r="U2003" s="181"/>
      <c r="V2003" s="181"/>
      <c r="W2003" s="181"/>
      <c r="X2003" s="181"/>
      <c r="Y2003" s="181"/>
      <c r="Z2003" s="181"/>
    </row>
    <row r="2004">
      <c r="A2004" s="179">
        <v>46243.0</v>
      </c>
      <c r="B2004" s="88" t="s">
        <v>2577</v>
      </c>
      <c r="C2004" s="150" t="s">
        <v>1814</v>
      </c>
      <c r="D2004" s="150" t="s">
        <v>682</v>
      </c>
      <c r="E2004" s="187">
        <v>-407.0</v>
      </c>
      <c r="F2004" s="166" t="s">
        <v>2576</v>
      </c>
      <c r="G2004" s="187" t="s">
        <v>2371</v>
      </c>
      <c r="H2004" s="151">
        <f t="shared" si="14"/>
        <v>5809.69</v>
      </c>
      <c r="I2004" s="209"/>
      <c r="J2004" s="181"/>
      <c r="K2004" s="181"/>
      <c r="L2004" s="181"/>
      <c r="M2004" s="181"/>
      <c r="N2004" s="181"/>
      <c r="O2004" s="181"/>
      <c r="P2004" s="181"/>
      <c r="Q2004" s="181"/>
      <c r="R2004" s="181"/>
      <c r="S2004" s="181"/>
      <c r="T2004" s="181"/>
      <c r="U2004" s="181"/>
      <c r="V2004" s="181"/>
      <c r="W2004" s="181"/>
      <c r="X2004" s="181"/>
      <c r="Y2004" s="181"/>
      <c r="Z2004" s="181"/>
    </row>
    <row r="2005">
      <c r="A2005" s="179"/>
      <c r="B2005" s="88"/>
      <c r="C2005" s="88"/>
      <c r="D2005" s="88"/>
      <c r="E2005" s="187"/>
      <c r="F2005" s="166"/>
      <c r="G2005" s="187"/>
      <c r="H2005" s="151">
        <f t="shared" si="14"/>
        <v>5809.69</v>
      </c>
      <c r="I2005" s="209"/>
      <c r="J2005" s="181"/>
      <c r="K2005" s="181"/>
      <c r="L2005" s="181"/>
      <c r="M2005" s="181"/>
      <c r="N2005" s="181"/>
      <c r="O2005" s="181"/>
      <c r="P2005" s="181"/>
      <c r="Q2005" s="181"/>
      <c r="R2005" s="181"/>
      <c r="S2005" s="181"/>
      <c r="T2005" s="181"/>
      <c r="U2005" s="181"/>
      <c r="V2005" s="181"/>
      <c r="W2005" s="181"/>
      <c r="X2005" s="181"/>
      <c r="Y2005" s="181"/>
      <c r="Z2005" s="181"/>
    </row>
    <row r="2006">
      <c r="A2006" s="179">
        <v>46274.0</v>
      </c>
      <c r="B2006" s="88" t="s">
        <v>2578</v>
      </c>
      <c r="C2006" s="150" t="s">
        <v>1814</v>
      </c>
      <c r="D2006" s="150" t="s">
        <v>682</v>
      </c>
      <c r="E2006" s="187">
        <v>-351.0</v>
      </c>
      <c r="F2006" s="166" t="s">
        <v>2579</v>
      </c>
      <c r="G2006" s="187" t="s">
        <v>819</v>
      </c>
      <c r="H2006" s="151">
        <f t="shared" si="14"/>
        <v>5458.69</v>
      </c>
      <c r="I2006" s="209"/>
      <c r="J2006" s="181"/>
      <c r="K2006" s="181"/>
      <c r="L2006" s="181"/>
      <c r="M2006" s="181"/>
      <c r="N2006" s="181"/>
      <c r="O2006" s="181"/>
      <c r="P2006" s="181"/>
      <c r="Q2006" s="181"/>
      <c r="R2006" s="181"/>
      <c r="S2006" s="181"/>
      <c r="T2006" s="181"/>
      <c r="U2006" s="181"/>
      <c r="V2006" s="181"/>
      <c r="W2006" s="181"/>
      <c r="X2006" s="181"/>
      <c r="Y2006" s="181"/>
      <c r="Z2006" s="181"/>
    </row>
    <row r="2007">
      <c r="A2007" s="179">
        <v>46274.0</v>
      </c>
      <c r="B2007" s="88" t="s">
        <v>2580</v>
      </c>
      <c r="C2007" s="150" t="s">
        <v>1814</v>
      </c>
      <c r="D2007" s="150" t="s">
        <v>682</v>
      </c>
      <c r="E2007" s="187">
        <v>-407.0</v>
      </c>
      <c r="F2007" s="166" t="s">
        <v>2579</v>
      </c>
      <c r="G2007" s="187" t="s">
        <v>2371</v>
      </c>
      <c r="H2007" s="151">
        <f t="shared" si="14"/>
        <v>5051.69</v>
      </c>
      <c r="I2007" s="209"/>
      <c r="J2007" s="181"/>
      <c r="K2007" s="181"/>
      <c r="L2007" s="181"/>
      <c r="M2007" s="181"/>
      <c r="N2007" s="181"/>
      <c r="O2007" s="181"/>
      <c r="P2007" s="181"/>
      <c r="Q2007" s="181"/>
      <c r="R2007" s="181"/>
      <c r="S2007" s="181"/>
      <c r="T2007" s="181"/>
      <c r="U2007" s="181"/>
      <c r="V2007" s="181"/>
      <c r="W2007" s="181"/>
      <c r="X2007" s="181"/>
      <c r="Y2007" s="181"/>
      <c r="Z2007" s="181"/>
    </row>
    <row r="2008">
      <c r="A2008" s="179"/>
      <c r="B2008" s="88"/>
      <c r="C2008" s="88"/>
      <c r="D2008" s="88"/>
      <c r="E2008" s="187"/>
      <c r="F2008" s="166"/>
      <c r="G2008" s="187"/>
      <c r="H2008" s="151">
        <f t="shared" si="14"/>
        <v>5051.69</v>
      </c>
      <c r="I2008" s="209"/>
      <c r="J2008" s="181"/>
      <c r="K2008" s="181"/>
      <c r="L2008" s="181"/>
      <c r="M2008" s="181"/>
      <c r="N2008" s="181"/>
      <c r="O2008" s="181"/>
      <c r="P2008" s="181"/>
      <c r="Q2008" s="181"/>
      <c r="R2008" s="181"/>
      <c r="S2008" s="181"/>
      <c r="T2008" s="181"/>
      <c r="U2008" s="181"/>
      <c r="V2008" s="181"/>
      <c r="W2008" s="181"/>
      <c r="X2008" s="181"/>
      <c r="Y2008" s="181"/>
      <c r="Z2008" s="181"/>
    </row>
    <row r="2009">
      <c r="A2009" s="179">
        <v>46304.0</v>
      </c>
      <c r="B2009" s="88" t="s">
        <v>2581</v>
      </c>
      <c r="C2009" s="150" t="s">
        <v>1814</v>
      </c>
      <c r="D2009" s="150" t="s">
        <v>682</v>
      </c>
      <c r="E2009" s="187">
        <v>-351.0</v>
      </c>
      <c r="F2009" s="166" t="s">
        <v>2582</v>
      </c>
      <c r="G2009" s="187" t="s">
        <v>819</v>
      </c>
      <c r="H2009" s="151">
        <f t="shared" si="14"/>
        <v>4700.69</v>
      </c>
      <c r="I2009" s="209"/>
      <c r="J2009" s="181"/>
      <c r="K2009" s="181"/>
      <c r="L2009" s="181"/>
      <c r="M2009" s="181"/>
      <c r="N2009" s="181"/>
      <c r="O2009" s="181"/>
      <c r="P2009" s="181"/>
      <c r="Q2009" s="181"/>
      <c r="R2009" s="181"/>
      <c r="S2009" s="181"/>
      <c r="T2009" s="181"/>
      <c r="U2009" s="181"/>
      <c r="V2009" s="181"/>
      <c r="W2009" s="181"/>
      <c r="X2009" s="181"/>
      <c r="Y2009" s="181"/>
      <c r="Z2009" s="181"/>
    </row>
    <row r="2010">
      <c r="A2010" s="179">
        <v>46304.0</v>
      </c>
      <c r="B2010" s="88" t="s">
        <v>2583</v>
      </c>
      <c r="C2010" s="150" t="s">
        <v>1814</v>
      </c>
      <c r="D2010" s="150" t="s">
        <v>682</v>
      </c>
      <c r="E2010" s="187">
        <v>-407.0</v>
      </c>
      <c r="F2010" s="166" t="s">
        <v>2582</v>
      </c>
      <c r="G2010" s="187" t="s">
        <v>2371</v>
      </c>
      <c r="H2010" s="151">
        <f t="shared" si="14"/>
        <v>4293.69</v>
      </c>
      <c r="I2010" s="209"/>
      <c r="J2010" s="181"/>
      <c r="K2010" s="181"/>
      <c r="L2010" s="181"/>
      <c r="M2010" s="181"/>
      <c r="N2010" s="181"/>
      <c r="O2010" s="181"/>
      <c r="P2010" s="181"/>
      <c r="Q2010" s="181"/>
      <c r="R2010" s="181"/>
      <c r="S2010" s="181"/>
      <c r="T2010" s="181"/>
      <c r="U2010" s="181"/>
      <c r="V2010" s="181"/>
      <c r="W2010" s="181"/>
      <c r="X2010" s="181"/>
      <c r="Y2010" s="181"/>
      <c r="Z2010" s="181"/>
    </row>
    <row r="2011">
      <c r="A2011" s="179"/>
      <c r="B2011" s="88"/>
      <c r="C2011" s="88"/>
      <c r="D2011" s="88"/>
      <c r="E2011" s="187"/>
      <c r="F2011" s="166"/>
      <c r="G2011" s="187"/>
      <c r="H2011" s="151">
        <f t="shared" si="14"/>
        <v>4293.69</v>
      </c>
      <c r="I2011" s="209"/>
      <c r="J2011" s="181"/>
      <c r="K2011" s="181"/>
      <c r="L2011" s="181"/>
      <c r="M2011" s="181"/>
      <c r="N2011" s="181"/>
      <c r="O2011" s="181"/>
      <c r="P2011" s="181"/>
      <c r="Q2011" s="181"/>
      <c r="R2011" s="181"/>
      <c r="S2011" s="181"/>
      <c r="T2011" s="181"/>
      <c r="U2011" s="181"/>
      <c r="V2011" s="181"/>
      <c r="W2011" s="181"/>
      <c r="X2011" s="181"/>
      <c r="Y2011" s="181"/>
      <c r="Z2011" s="181"/>
    </row>
    <row r="2012">
      <c r="A2012" s="179">
        <v>46335.0</v>
      </c>
      <c r="B2012" s="88" t="s">
        <v>2584</v>
      </c>
      <c r="C2012" s="150" t="s">
        <v>1814</v>
      </c>
      <c r="D2012" s="150" t="s">
        <v>682</v>
      </c>
      <c r="E2012" s="187">
        <v>-351.0</v>
      </c>
      <c r="F2012" s="166" t="s">
        <v>2585</v>
      </c>
      <c r="G2012" s="187" t="s">
        <v>819</v>
      </c>
      <c r="H2012" s="151">
        <f t="shared" si="14"/>
        <v>3942.69</v>
      </c>
      <c r="I2012" s="209"/>
      <c r="J2012" s="181"/>
      <c r="K2012" s="181"/>
      <c r="L2012" s="181"/>
      <c r="M2012" s="181"/>
      <c r="N2012" s="181"/>
      <c r="O2012" s="181"/>
      <c r="P2012" s="181"/>
      <c r="Q2012" s="181"/>
      <c r="R2012" s="181"/>
      <c r="S2012" s="181"/>
      <c r="T2012" s="181"/>
      <c r="U2012" s="181"/>
      <c r="V2012" s="181"/>
      <c r="W2012" s="181"/>
      <c r="X2012" s="181"/>
      <c r="Y2012" s="181"/>
      <c r="Z2012" s="181"/>
    </row>
    <row r="2013">
      <c r="A2013" s="179">
        <v>46335.0</v>
      </c>
      <c r="B2013" s="88" t="s">
        <v>2586</v>
      </c>
      <c r="C2013" s="150" t="s">
        <v>1814</v>
      </c>
      <c r="D2013" s="150" t="s">
        <v>682</v>
      </c>
      <c r="E2013" s="187">
        <v>-407.0</v>
      </c>
      <c r="F2013" s="166" t="s">
        <v>2585</v>
      </c>
      <c r="G2013" s="187" t="s">
        <v>2371</v>
      </c>
      <c r="H2013" s="151">
        <f t="shared" si="14"/>
        <v>3535.69</v>
      </c>
      <c r="I2013" s="209"/>
      <c r="J2013" s="181"/>
      <c r="K2013" s="181"/>
      <c r="L2013" s="181"/>
      <c r="M2013" s="181"/>
      <c r="N2013" s="181"/>
      <c r="O2013" s="181"/>
      <c r="P2013" s="181"/>
      <c r="Q2013" s="181"/>
      <c r="R2013" s="181"/>
      <c r="S2013" s="181"/>
      <c r="T2013" s="181"/>
      <c r="U2013" s="181"/>
      <c r="V2013" s="181"/>
      <c r="W2013" s="181"/>
      <c r="X2013" s="181"/>
      <c r="Y2013" s="181"/>
      <c r="Z2013" s="181"/>
    </row>
    <row r="2014">
      <c r="A2014" s="179"/>
      <c r="B2014" s="88"/>
      <c r="C2014" s="88"/>
      <c r="D2014" s="88"/>
      <c r="E2014" s="187"/>
      <c r="F2014" s="166"/>
      <c r="G2014" s="187"/>
      <c r="H2014" s="151">
        <f t="shared" si="14"/>
        <v>3535.69</v>
      </c>
      <c r="I2014" s="209"/>
      <c r="J2014" s="181"/>
      <c r="K2014" s="181"/>
      <c r="L2014" s="181"/>
      <c r="M2014" s="181"/>
      <c r="N2014" s="181"/>
      <c r="O2014" s="181"/>
      <c r="P2014" s="181"/>
      <c r="Q2014" s="181"/>
      <c r="R2014" s="181"/>
      <c r="S2014" s="181"/>
      <c r="T2014" s="181"/>
      <c r="U2014" s="181"/>
      <c r="V2014" s="181"/>
      <c r="W2014" s="181"/>
      <c r="X2014" s="181"/>
      <c r="Y2014" s="181"/>
      <c r="Z2014" s="181"/>
    </row>
    <row r="2015">
      <c r="A2015" s="179">
        <v>46365.0</v>
      </c>
      <c r="B2015" s="88" t="s">
        <v>2587</v>
      </c>
      <c r="C2015" s="150" t="s">
        <v>1814</v>
      </c>
      <c r="D2015" s="150" t="s">
        <v>682</v>
      </c>
      <c r="E2015" s="187">
        <v>-351.0</v>
      </c>
      <c r="F2015" s="166" t="s">
        <v>2588</v>
      </c>
      <c r="G2015" s="187" t="s">
        <v>819</v>
      </c>
      <c r="H2015" s="151">
        <f t="shared" si="14"/>
        <v>3184.69</v>
      </c>
      <c r="I2015" s="209"/>
      <c r="J2015" s="181"/>
      <c r="K2015" s="181"/>
      <c r="L2015" s="181"/>
      <c r="M2015" s="181"/>
      <c r="N2015" s="181"/>
      <c r="O2015" s="181"/>
      <c r="P2015" s="181"/>
      <c r="Q2015" s="181"/>
      <c r="R2015" s="181"/>
      <c r="S2015" s="181"/>
      <c r="T2015" s="181"/>
      <c r="U2015" s="181"/>
      <c r="V2015" s="181"/>
      <c r="W2015" s="181"/>
      <c r="X2015" s="181"/>
      <c r="Y2015" s="181"/>
      <c r="Z2015" s="181"/>
    </row>
    <row r="2016">
      <c r="A2016" s="179">
        <v>46365.0</v>
      </c>
      <c r="B2016" s="88" t="s">
        <v>2589</v>
      </c>
      <c r="C2016" s="150" t="s">
        <v>1814</v>
      </c>
      <c r="D2016" s="150" t="s">
        <v>682</v>
      </c>
      <c r="E2016" s="187">
        <v>-407.0</v>
      </c>
      <c r="F2016" s="166" t="s">
        <v>2588</v>
      </c>
      <c r="G2016" s="187" t="s">
        <v>2371</v>
      </c>
      <c r="H2016" s="151">
        <f t="shared" si="14"/>
        <v>2777.69</v>
      </c>
      <c r="I2016" s="209"/>
      <c r="J2016" s="181"/>
      <c r="K2016" s="181"/>
      <c r="L2016" s="181"/>
      <c r="M2016" s="181"/>
      <c r="N2016" s="181"/>
      <c r="O2016" s="181"/>
      <c r="P2016" s="181"/>
      <c r="Q2016" s="181"/>
      <c r="R2016" s="181"/>
      <c r="S2016" s="181"/>
      <c r="T2016" s="181"/>
      <c r="U2016" s="181"/>
      <c r="V2016" s="181"/>
      <c r="W2016" s="181"/>
      <c r="X2016" s="181"/>
      <c r="Y2016" s="181"/>
      <c r="Z2016" s="181"/>
    </row>
    <row r="2017">
      <c r="A2017" s="179"/>
      <c r="B2017" s="88"/>
      <c r="C2017" s="88"/>
      <c r="D2017" s="88"/>
      <c r="E2017" s="187"/>
      <c r="F2017" s="166"/>
      <c r="G2017" s="187"/>
      <c r="H2017" s="151">
        <f t="shared" si="14"/>
        <v>2777.69</v>
      </c>
      <c r="I2017" s="209"/>
      <c r="J2017" s="181"/>
      <c r="K2017" s="181"/>
      <c r="L2017" s="181"/>
      <c r="M2017" s="181"/>
      <c r="N2017" s="181"/>
      <c r="O2017" s="181"/>
      <c r="P2017" s="181"/>
      <c r="Q2017" s="181"/>
      <c r="R2017" s="181"/>
      <c r="S2017" s="181"/>
      <c r="T2017" s="181"/>
      <c r="U2017" s="181"/>
      <c r="V2017" s="181"/>
      <c r="W2017" s="181"/>
      <c r="X2017" s="181"/>
      <c r="Y2017" s="181"/>
      <c r="Z2017" s="181"/>
    </row>
    <row r="2018">
      <c r="A2018" s="179">
        <v>46396.0</v>
      </c>
      <c r="B2018" s="88" t="s">
        <v>2590</v>
      </c>
      <c r="C2018" s="150" t="s">
        <v>1814</v>
      </c>
      <c r="D2018" s="150" t="s">
        <v>682</v>
      </c>
      <c r="E2018" s="187">
        <v>-351.0</v>
      </c>
      <c r="F2018" s="166" t="s">
        <v>2591</v>
      </c>
      <c r="G2018" s="187" t="s">
        <v>819</v>
      </c>
      <c r="H2018" s="151">
        <f t="shared" si="14"/>
        <v>2426.69</v>
      </c>
      <c r="I2018" s="209"/>
      <c r="J2018" s="181"/>
      <c r="K2018" s="181"/>
      <c r="L2018" s="181"/>
      <c r="M2018" s="181"/>
      <c r="N2018" s="181"/>
      <c r="O2018" s="181"/>
      <c r="P2018" s="181"/>
      <c r="Q2018" s="181"/>
      <c r="R2018" s="181"/>
      <c r="S2018" s="181"/>
      <c r="T2018" s="181"/>
      <c r="U2018" s="181"/>
      <c r="V2018" s="181"/>
      <c r="W2018" s="181"/>
      <c r="X2018" s="181"/>
      <c r="Y2018" s="181"/>
      <c r="Z2018" s="181"/>
    </row>
    <row r="2019">
      <c r="A2019" s="179">
        <v>46396.0</v>
      </c>
      <c r="B2019" s="88" t="s">
        <v>2592</v>
      </c>
      <c r="C2019" s="150" t="s">
        <v>1814</v>
      </c>
      <c r="D2019" s="150" t="s">
        <v>682</v>
      </c>
      <c r="E2019" s="187">
        <v>-407.0</v>
      </c>
      <c r="F2019" s="166" t="s">
        <v>2591</v>
      </c>
      <c r="G2019" s="187" t="s">
        <v>2371</v>
      </c>
      <c r="H2019" s="151">
        <f t="shared" si="14"/>
        <v>2019.69</v>
      </c>
      <c r="I2019" s="209"/>
      <c r="J2019" s="181"/>
      <c r="K2019" s="181"/>
      <c r="L2019" s="181"/>
      <c r="M2019" s="181"/>
      <c r="N2019" s="181"/>
      <c r="O2019" s="181"/>
      <c r="P2019" s="181"/>
      <c r="Q2019" s="181"/>
      <c r="R2019" s="181"/>
      <c r="S2019" s="181"/>
      <c r="T2019" s="181"/>
      <c r="U2019" s="181"/>
      <c r="V2019" s="181"/>
      <c r="W2019" s="181"/>
      <c r="X2019" s="181"/>
      <c r="Y2019" s="181"/>
      <c r="Z2019" s="181"/>
    </row>
    <row r="2020">
      <c r="A2020" s="179"/>
      <c r="B2020" s="88"/>
      <c r="C2020" s="88"/>
      <c r="D2020" s="88"/>
      <c r="E2020" s="187"/>
      <c r="F2020" s="166"/>
      <c r="G2020" s="187"/>
      <c r="H2020" s="151">
        <f t="shared" si="14"/>
        <v>2019.69</v>
      </c>
      <c r="I2020" s="209"/>
      <c r="J2020" s="181"/>
      <c r="K2020" s="181"/>
      <c r="L2020" s="181"/>
      <c r="M2020" s="181"/>
      <c r="N2020" s="181"/>
      <c r="O2020" s="181"/>
      <c r="P2020" s="181"/>
      <c r="Q2020" s="181"/>
      <c r="R2020" s="181"/>
      <c r="S2020" s="181"/>
      <c r="T2020" s="181"/>
      <c r="U2020" s="181"/>
      <c r="V2020" s="181"/>
      <c r="W2020" s="181"/>
      <c r="X2020" s="181"/>
      <c r="Y2020" s="181"/>
      <c r="Z2020" s="181"/>
    </row>
    <row r="2021">
      <c r="A2021" s="179">
        <v>46427.0</v>
      </c>
      <c r="B2021" s="88" t="s">
        <v>2593</v>
      </c>
      <c r="C2021" s="150" t="s">
        <v>1814</v>
      </c>
      <c r="D2021" s="150" t="s">
        <v>682</v>
      </c>
      <c r="E2021" s="187">
        <v>-351.0</v>
      </c>
      <c r="F2021" s="166" t="s">
        <v>2594</v>
      </c>
      <c r="G2021" s="187" t="s">
        <v>819</v>
      </c>
      <c r="H2021" s="151">
        <f t="shared" si="14"/>
        <v>1668.69</v>
      </c>
      <c r="I2021" s="209"/>
      <c r="J2021" s="181"/>
      <c r="K2021" s="181"/>
      <c r="L2021" s="181"/>
      <c r="M2021" s="181"/>
      <c r="N2021" s="181"/>
      <c r="O2021" s="181"/>
      <c r="P2021" s="181"/>
      <c r="Q2021" s="181"/>
      <c r="R2021" s="181"/>
      <c r="S2021" s="181"/>
      <c r="T2021" s="181"/>
      <c r="U2021" s="181"/>
      <c r="V2021" s="181"/>
      <c r="W2021" s="181"/>
      <c r="X2021" s="181"/>
      <c r="Y2021" s="181"/>
      <c r="Z2021" s="181"/>
    </row>
    <row r="2022">
      <c r="A2022" s="179">
        <v>46427.0</v>
      </c>
      <c r="B2022" s="88" t="s">
        <v>2595</v>
      </c>
      <c r="C2022" s="150" t="s">
        <v>1814</v>
      </c>
      <c r="D2022" s="150" t="s">
        <v>682</v>
      </c>
      <c r="E2022" s="187">
        <v>-407.0</v>
      </c>
      <c r="F2022" s="166" t="s">
        <v>2594</v>
      </c>
      <c r="G2022" s="187" t="s">
        <v>2371</v>
      </c>
      <c r="H2022" s="151">
        <f t="shared" si="14"/>
        <v>1261.69</v>
      </c>
      <c r="I2022" s="209"/>
      <c r="J2022" s="181"/>
      <c r="K2022" s="181"/>
      <c r="L2022" s="181"/>
      <c r="M2022" s="181"/>
      <c r="N2022" s="181"/>
      <c r="O2022" s="181"/>
      <c r="P2022" s="181"/>
      <c r="Q2022" s="181"/>
      <c r="R2022" s="181"/>
      <c r="S2022" s="181"/>
      <c r="T2022" s="181"/>
      <c r="U2022" s="181"/>
      <c r="V2022" s="181"/>
      <c r="W2022" s="181"/>
      <c r="X2022" s="181"/>
      <c r="Y2022" s="181"/>
      <c r="Z2022" s="181"/>
    </row>
    <row r="2023">
      <c r="A2023" s="179"/>
      <c r="B2023" s="88"/>
      <c r="C2023" s="88"/>
      <c r="D2023" s="88"/>
      <c r="E2023" s="187"/>
      <c r="F2023" s="166"/>
      <c r="G2023" s="187"/>
      <c r="H2023" s="151">
        <f t="shared" si="14"/>
        <v>1261.69</v>
      </c>
      <c r="I2023" s="209"/>
      <c r="J2023" s="181"/>
      <c r="K2023" s="181"/>
      <c r="L2023" s="181"/>
      <c r="M2023" s="181"/>
      <c r="N2023" s="181"/>
      <c r="O2023" s="181"/>
      <c r="P2023" s="181"/>
      <c r="Q2023" s="181"/>
      <c r="R2023" s="181"/>
      <c r="S2023" s="181"/>
      <c r="T2023" s="181"/>
      <c r="U2023" s="181"/>
      <c r="V2023" s="181"/>
      <c r="W2023" s="181"/>
      <c r="X2023" s="181"/>
      <c r="Y2023" s="181"/>
      <c r="Z2023" s="181"/>
    </row>
    <row r="2024">
      <c r="A2024" s="179">
        <v>46455.0</v>
      </c>
      <c r="B2024" s="88" t="s">
        <v>2596</v>
      </c>
      <c r="C2024" s="150" t="s">
        <v>1814</v>
      </c>
      <c r="D2024" s="150" t="s">
        <v>682</v>
      </c>
      <c r="E2024" s="187">
        <v>-351.0</v>
      </c>
      <c r="F2024" s="166" t="s">
        <v>2597</v>
      </c>
      <c r="G2024" s="187" t="s">
        <v>819</v>
      </c>
      <c r="H2024" s="151">
        <f t="shared" si="14"/>
        <v>910.69</v>
      </c>
      <c r="I2024" s="209"/>
      <c r="J2024" s="181"/>
      <c r="K2024" s="181"/>
      <c r="L2024" s="181"/>
      <c r="M2024" s="181"/>
      <c r="N2024" s="181"/>
      <c r="O2024" s="181"/>
      <c r="P2024" s="181"/>
      <c r="Q2024" s="181"/>
      <c r="R2024" s="181"/>
      <c r="S2024" s="181"/>
      <c r="T2024" s="181"/>
      <c r="U2024" s="181"/>
      <c r="V2024" s="181"/>
      <c r="W2024" s="181"/>
      <c r="X2024" s="181"/>
      <c r="Y2024" s="181"/>
      <c r="Z2024" s="181"/>
    </row>
    <row r="2025">
      <c r="A2025" s="179">
        <v>46455.0</v>
      </c>
      <c r="B2025" s="88" t="s">
        <v>2598</v>
      </c>
      <c r="C2025" s="150" t="s">
        <v>1814</v>
      </c>
      <c r="D2025" s="150" t="s">
        <v>682</v>
      </c>
      <c r="E2025" s="187">
        <v>-407.0</v>
      </c>
      <c r="F2025" s="166" t="s">
        <v>2597</v>
      </c>
      <c r="G2025" s="187" t="s">
        <v>2371</v>
      </c>
      <c r="H2025" s="151">
        <f t="shared" si="14"/>
        <v>503.69</v>
      </c>
      <c r="I2025" s="209"/>
      <c r="J2025" s="181"/>
      <c r="K2025" s="181"/>
      <c r="L2025" s="181"/>
      <c r="M2025" s="181"/>
      <c r="N2025" s="181"/>
      <c r="O2025" s="181"/>
      <c r="P2025" s="181"/>
      <c r="Q2025" s="181"/>
      <c r="R2025" s="181"/>
      <c r="S2025" s="181"/>
      <c r="T2025" s="181"/>
      <c r="U2025" s="181"/>
      <c r="V2025" s="181"/>
      <c r="W2025" s="181"/>
      <c r="X2025" s="181"/>
      <c r="Y2025" s="181"/>
      <c r="Z2025" s="181"/>
    </row>
    <row r="2026">
      <c r="A2026" s="179"/>
      <c r="B2026" s="88"/>
      <c r="C2026" s="88"/>
      <c r="D2026" s="88"/>
      <c r="E2026" s="187"/>
      <c r="F2026" s="166"/>
      <c r="G2026" s="187"/>
      <c r="H2026" s="151">
        <f t="shared" si="14"/>
        <v>503.69</v>
      </c>
      <c r="I2026" s="209"/>
      <c r="J2026" s="181"/>
      <c r="K2026" s="181"/>
      <c r="L2026" s="181"/>
      <c r="M2026" s="181"/>
      <c r="N2026" s="181"/>
      <c r="O2026" s="181"/>
      <c r="P2026" s="181"/>
      <c r="Q2026" s="181"/>
      <c r="R2026" s="181"/>
      <c r="S2026" s="181"/>
      <c r="T2026" s="181"/>
      <c r="U2026" s="181"/>
      <c r="V2026" s="181"/>
      <c r="W2026" s="181"/>
      <c r="X2026" s="181"/>
      <c r="Y2026" s="181"/>
      <c r="Z2026" s="181"/>
    </row>
    <row r="2027">
      <c r="A2027" s="179">
        <v>46486.0</v>
      </c>
      <c r="B2027" s="88" t="s">
        <v>2599</v>
      </c>
      <c r="C2027" s="150" t="s">
        <v>1814</v>
      </c>
      <c r="D2027" s="150" t="s">
        <v>682</v>
      </c>
      <c r="E2027" s="187">
        <v>-351.0</v>
      </c>
      <c r="F2027" s="166" t="s">
        <v>2600</v>
      </c>
      <c r="G2027" s="187" t="s">
        <v>819</v>
      </c>
      <c r="H2027" s="151">
        <f t="shared" si="14"/>
        <v>152.69</v>
      </c>
      <c r="I2027" s="209"/>
      <c r="J2027" s="181"/>
      <c r="K2027" s="181"/>
      <c r="L2027" s="181"/>
      <c r="M2027" s="181"/>
      <c r="N2027" s="181"/>
      <c r="O2027" s="181"/>
      <c r="P2027" s="181"/>
      <c r="Q2027" s="181"/>
      <c r="R2027" s="181"/>
      <c r="S2027" s="181"/>
      <c r="T2027" s="181"/>
      <c r="U2027" s="181"/>
      <c r="V2027" s="181"/>
      <c r="W2027" s="181"/>
      <c r="X2027" s="181"/>
      <c r="Y2027" s="181"/>
      <c r="Z2027" s="181"/>
    </row>
    <row r="2028">
      <c r="A2028" s="179">
        <v>46486.0</v>
      </c>
      <c r="B2028" s="88" t="s">
        <v>2601</v>
      </c>
      <c r="C2028" s="150" t="s">
        <v>1814</v>
      </c>
      <c r="D2028" s="150" t="s">
        <v>682</v>
      </c>
      <c r="E2028" s="187">
        <v>-407.0</v>
      </c>
      <c r="F2028" s="166" t="s">
        <v>2600</v>
      </c>
      <c r="G2028" s="187" t="s">
        <v>2371</v>
      </c>
      <c r="H2028" s="151">
        <f t="shared" si="14"/>
        <v>-254.31</v>
      </c>
      <c r="I2028" s="209"/>
      <c r="J2028" s="181"/>
      <c r="K2028" s="181"/>
      <c r="L2028" s="181"/>
      <c r="M2028" s="181"/>
      <c r="N2028" s="181"/>
      <c r="O2028" s="181"/>
      <c r="P2028" s="181"/>
      <c r="Q2028" s="181"/>
      <c r="R2028" s="181"/>
      <c r="S2028" s="181"/>
      <c r="T2028" s="181"/>
      <c r="U2028" s="181"/>
      <c r="V2028" s="181"/>
      <c r="W2028" s="181"/>
      <c r="X2028" s="181"/>
      <c r="Y2028" s="181"/>
      <c r="Z2028" s="181"/>
    </row>
    <row r="2029">
      <c r="A2029" s="179"/>
      <c r="B2029" s="88"/>
      <c r="C2029" s="88"/>
      <c r="D2029" s="88"/>
      <c r="E2029" s="187"/>
      <c r="F2029" s="166"/>
      <c r="G2029" s="187"/>
      <c r="H2029" s="151">
        <f t="shared" si="14"/>
        <v>-254.31</v>
      </c>
      <c r="I2029" s="209"/>
      <c r="J2029" s="181"/>
      <c r="K2029" s="181"/>
      <c r="L2029" s="181"/>
      <c r="M2029" s="181"/>
      <c r="N2029" s="181"/>
      <c r="O2029" s="181"/>
      <c r="P2029" s="181"/>
      <c r="Q2029" s="181"/>
      <c r="R2029" s="181"/>
      <c r="S2029" s="181"/>
      <c r="T2029" s="181"/>
      <c r="U2029" s="181"/>
      <c r="V2029" s="181"/>
      <c r="W2029" s="181"/>
      <c r="X2029" s="181"/>
      <c r="Y2029" s="181"/>
      <c r="Z2029" s="181"/>
    </row>
    <row r="2030">
      <c r="A2030" s="179">
        <v>46516.0</v>
      </c>
      <c r="B2030" s="88" t="s">
        <v>2602</v>
      </c>
      <c r="C2030" s="150" t="s">
        <v>1814</v>
      </c>
      <c r="D2030" s="150" t="s">
        <v>682</v>
      </c>
      <c r="E2030" s="187">
        <v>-351.0</v>
      </c>
      <c r="F2030" s="166" t="s">
        <v>2603</v>
      </c>
      <c r="G2030" s="187" t="s">
        <v>819</v>
      </c>
      <c r="H2030" s="151">
        <f t="shared" si="14"/>
        <v>-605.31</v>
      </c>
      <c r="I2030" s="209"/>
      <c r="J2030" s="181"/>
      <c r="K2030" s="181"/>
      <c r="L2030" s="181"/>
      <c r="M2030" s="181"/>
      <c r="N2030" s="181"/>
      <c r="O2030" s="181"/>
      <c r="P2030" s="181"/>
      <c r="Q2030" s="181"/>
      <c r="R2030" s="181"/>
      <c r="S2030" s="181"/>
      <c r="T2030" s="181"/>
      <c r="U2030" s="181"/>
      <c r="V2030" s="181"/>
      <c r="W2030" s="181"/>
      <c r="X2030" s="181"/>
      <c r="Y2030" s="181"/>
      <c r="Z2030" s="181"/>
    </row>
    <row r="2031">
      <c r="A2031" s="179">
        <v>46516.0</v>
      </c>
      <c r="B2031" s="88" t="s">
        <v>2604</v>
      </c>
      <c r="C2031" s="150" t="s">
        <v>1814</v>
      </c>
      <c r="D2031" s="150" t="s">
        <v>682</v>
      </c>
      <c r="E2031" s="187">
        <v>-407.0</v>
      </c>
      <c r="F2031" s="166" t="s">
        <v>2603</v>
      </c>
      <c r="G2031" s="187" t="s">
        <v>2371</v>
      </c>
      <c r="H2031" s="151">
        <f t="shared" si="14"/>
        <v>-1012.31</v>
      </c>
      <c r="I2031" s="209"/>
      <c r="J2031" s="181"/>
      <c r="K2031" s="181"/>
      <c r="L2031" s="181"/>
      <c r="M2031" s="181"/>
      <c r="N2031" s="181"/>
      <c r="O2031" s="181"/>
      <c r="P2031" s="181"/>
      <c r="Q2031" s="181"/>
      <c r="R2031" s="181"/>
      <c r="S2031" s="181"/>
      <c r="T2031" s="181"/>
      <c r="U2031" s="181"/>
      <c r="V2031" s="181"/>
      <c r="W2031" s="181"/>
      <c r="X2031" s="181"/>
      <c r="Y2031" s="181"/>
      <c r="Z2031" s="181"/>
    </row>
    <row r="2032">
      <c r="A2032" s="179"/>
      <c r="B2032" s="88"/>
      <c r="C2032" s="88"/>
      <c r="D2032" s="88"/>
      <c r="E2032" s="187"/>
      <c r="F2032" s="166"/>
      <c r="G2032" s="187"/>
      <c r="H2032" s="151">
        <f t="shared" si="14"/>
        <v>-1012.31</v>
      </c>
      <c r="I2032" s="209"/>
      <c r="J2032" s="181"/>
      <c r="K2032" s="181"/>
      <c r="L2032" s="181"/>
      <c r="M2032" s="181"/>
      <c r="N2032" s="181"/>
      <c r="O2032" s="181"/>
      <c r="P2032" s="181"/>
      <c r="Q2032" s="181"/>
      <c r="R2032" s="181"/>
      <c r="S2032" s="181"/>
      <c r="T2032" s="181"/>
      <c r="U2032" s="181"/>
      <c r="V2032" s="181"/>
      <c r="W2032" s="181"/>
      <c r="X2032" s="181"/>
      <c r="Y2032" s="181"/>
      <c r="Z2032" s="181"/>
    </row>
    <row r="2033">
      <c r="A2033" s="179">
        <v>46547.0</v>
      </c>
      <c r="B2033" s="88" t="s">
        <v>2605</v>
      </c>
      <c r="C2033" s="150" t="s">
        <v>1814</v>
      </c>
      <c r="D2033" s="150" t="s">
        <v>682</v>
      </c>
      <c r="E2033" s="187">
        <v>-351.0</v>
      </c>
      <c r="F2033" s="166" t="s">
        <v>2606</v>
      </c>
      <c r="G2033" s="187" t="s">
        <v>819</v>
      </c>
      <c r="H2033" s="151">
        <f t="shared" si="14"/>
        <v>-1363.31</v>
      </c>
      <c r="I2033" s="209"/>
      <c r="J2033" s="181"/>
      <c r="K2033" s="181"/>
      <c r="L2033" s="181"/>
      <c r="M2033" s="181"/>
      <c r="N2033" s="181"/>
      <c r="O2033" s="181"/>
      <c r="P2033" s="181"/>
      <c r="Q2033" s="181"/>
      <c r="R2033" s="181"/>
      <c r="S2033" s="181"/>
      <c r="T2033" s="181"/>
      <c r="U2033" s="181"/>
      <c r="V2033" s="181"/>
      <c r="W2033" s="181"/>
      <c r="X2033" s="181"/>
      <c r="Y2033" s="181"/>
      <c r="Z2033" s="181"/>
    </row>
    <row r="2034">
      <c r="A2034" s="179">
        <v>46547.0</v>
      </c>
      <c r="B2034" s="88" t="s">
        <v>2607</v>
      </c>
      <c r="C2034" s="150" t="s">
        <v>1814</v>
      </c>
      <c r="D2034" s="150" t="s">
        <v>682</v>
      </c>
      <c r="E2034" s="187">
        <v>-407.0</v>
      </c>
      <c r="F2034" s="166" t="s">
        <v>2606</v>
      </c>
      <c r="G2034" s="187" t="s">
        <v>2371</v>
      </c>
      <c r="H2034" s="151">
        <f t="shared" si="14"/>
        <v>-1770.31</v>
      </c>
      <c r="I2034" s="209"/>
      <c r="J2034" s="181"/>
      <c r="K2034" s="181"/>
      <c r="L2034" s="181"/>
      <c r="M2034" s="181"/>
      <c r="N2034" s="181"/>
      <c r="O2034" s="181"/>
      <c r="P2034" s="181"/>
      <c r="Q2034" s="181"/>
      <c r="R2034" s="181"/>
      <c r="S2034" s="181"/>
      <c r="T2034" s="181"/>
      <c r="U2034" s="181"/>
      <c r="V2034" s="181"/>
      <c r="W2034" s="181"/>
      <c r="X2034" s="181"/>
      <c r="Y2034" s="181"/>
      <c r="Z2034" s="181"/>
    </row>
    <row r="2035">
      <c r="A2035" s="179"/>
      <c r="B2035" s="88"/>
      <c r="C2035" s="88"/>
      <c r="D2035" s="88"/>
      <c r="E2035" s="187"/>
      <c r="F2035" s="166"/>
      <c r="G2035" s="187"/>
      <c r="H2035" s="151">
        <f t="shared" si="14"/>
        <v>-1770.31</v>
      </c>
      <c r="I2035" s="209"/>
      <c r="J2035" s="181"/>
      <c r="K2035" s="181"/>
      <c r="L2035" s="181"/>
      <c r="M2035" s="181"/>
      <c r="N2035" s="181"/>
      <c r="O2035" s="181"/>
      <c r="P2035" s="181"/>
      <c r="Q2035" s="181"/>
      <c r="R2035" s="181"/>
      <c r="S2035" s="181"/>
      <c r="T2035" s="181"/>
      <c r="U2035" s="181"/>
      <c r="V2035" s="181"/>
      <c r="W2035" s="181"/>
      <c r="X2035" s="181"/>
      <c r="Y2035" s="181"/>
      <c r="Z2035" s="181"/>
    </row>
    <row r="2036">
      <c r="A2036" s="179">
        <v>46577.0</v>
      </c>
      <c r="B2036" s="88" t="s">
        <v>2608</v>
      </c>
      <c r="C2036" s="150" t="s">
        <v>1814</v>
      </c>
      <c r="D2036" s="150" t="s">
        <v>682</v>
      </c>
      <c r="E2036" s="187">
        <v>-351.0</v>
      </c>
      <c r="F2036" s="166" t="s">
        <v>2609</v>
      </c>
      <c r="G2036" s="187" t="s">
        <v>819</v>
      </c>
      <c r="H2036" s="151">
        <f t="shared" si="14"/>
        <v>-2121.31</v>
      </c>
      <c r="I2036" s="209"/>
      <c r="J2036" s="181"/>
      <c r="K2036" s="181"/>
      <c r="L2036" s="181"/>
      <c r="M2036" s="181"/>
      <c r="N2036" s="181"/>
      <c r="O2036" s="181"/>
      <c r="P2036" s="181"/>
      <c r="Q2036" s="181"/>
      <c r="R2036" s="181"/>
      <c r="S2036" s="181"/>
      <c r="T2036" s="181"/>
      <c r="U2036" s="181"/>
      <c r="V2036" s="181"/>
      <c r="W2036" s="181"/>
      <c r="X2036" s="181"/>
      <c r="Y2036" s="181"/>
      <c r="Z2036" s="181"/>
    </row>
    <row r="2037">
      <c r="A2037" s="179">
        <v>46577.0</v>
      </c>
      <c r="B2037" s="88" t="s">
        <v>2610</v>
      </c>
      <c r="C2037" s="150" t="s">
        <v>1814</v>
      </c>
      <c r="D2037" s="150" t="s">
        <v>682</v>
      </c>
      <c r="E2037" s="187">
        <v>-407.0</v>
      </c>
      <c r="F2037" s="166" t="s">
        <v>2609</v>
      </c>
      <c r="G2037" s="187" t="s">
        <v>2371</v>
      </c>
      <c r="H2037" s="151">
        <f t="shared" si="14"/>
        <v>-2528.31</v>
      </c>
      <c r="I2037" s="209"/>
      <c r="J2037" s="181"/>
      <c r="K2037" s="181"/>
      <c r="L2037" s="181"/>
      <c r="M2037" s="181"/>
      <c r="N2037" s="181"/>
      <c r="O2037" s="181"/>
      <c r="P2037" s="181"/>
      <c r="Q2037" s="181"/>
      <c r="R2037" s="181"/>
      <c r="S2037" s="181"/>
      <c r="T2037" s="181"/>
      <c r="U2037" s="181"/>
      <c r="V2037" s="181"/>
      <c r="W2037" s="181"/>
      <c r="X2037" s="181"/>
      <c r="Y2037" s="181"/>
      <c r="Z2037" s="181"/>
    </row>
    <row r="2038">
      <c r="A2038" s="179"/>
      <c r="B2038" s="88"/>
      <c r="C2038" s="88"/>
      <c r="D2038" s="88"/>
      <c r="E2038" s="187"/>
      <c r="F2038" s="166"/>
      <c r="G2038" s="187"/>
      <c r="H2038" s="151">
        <f t="shared" si="14"/>
        <v>-2528.31</v>
      </c>
      <c r="I2038" s="209"/>
      <c r="J2038" s="181"/>
      <c r="K2038" s="181"/>
      <c r="L2038" s="181"/>
      <c r="M2038" s="181"/>
      <c r="N2038" s="181"/>
      <c r="O2038" s="181"/>
      <c r="P2038" s="181"/>
      <c r="Q2038" s="181"/>
      <c r="R2038" s="181"/>
      <c r="S2038" s="181"/>
      <c r="T2038" s="181"/>
      <c r="U2038" s="181"/>
      <c r="V2038" s="181"/>
      <c r="W2038" s="181"/>
      <c r="X2038" s="181"/>
      <c r="Y2038" s="181"/>
      <c r="Z2038" s="181"/>
    </row>
    <row r="2039">
      <c r="A2039" s="179">
        <v>46608.0</v>
      </c>
      <c r="B2039" s="88" t="s">
        <v>2611</v>
      </c>
      <c r="C2039" s="150" t="s">
        <v>1814</v>
      </c>
      <c r="D2039" s="88" t="s">
        <v>10</v>
      </c>
      <c r="E2039" s="187">
        <v>-351.0</v>
      </c>
      <c r="F2039" s="166" t="s">
        <v>2612</v>
      </c>
      <c r="G2039" s="187" t="s">
        <v>819</v>
      </c>
      <c r="H2039" s="151">
        <f t="shared" si="14"/>
        <v>-2879.31</v>
      </c>
      <c r="I2039" s="209"/>
      <c r="J2039" s="181"/>
      <c r="K2039" s="181"/>
      <c r="L2039" s="181"/>
      <c r="M2039" s="181"/>
      <c r="N2039" s="181"/>
      <c r="O2039" s="181"/>
      <c r="P2039" s="181"/>
      <c r="Q2039" s="181"/>
      <c r="R2039" s="181"/>
      <c r="S2039" s="181"/>
      <c r="T2039" s="181"/>
      <c r="U2039" s="181"/>
      <c r="V2039" s="181"/>
      <c r="W2039" s="181"/>
      <c r="X2039" s="181"/>
      <c r="Y2039" s="181"/>
      <c r="Z2039" s="181"/>
    </row>
    <row r="2040">
      <c r="A2040" s="179">
        <v>46608.0</v>
      </c>
      <c r="B2040" s="88" t="s">
        <v>2613</v>
      </c>
      <c r="C2040" s="150" t="s">
        <v>1814</v>
      </c>
      <c r="D2040" s="88" t="s">
        <v>10</v>
      </c>
      <c r="E2040" s="187">
        <v>-407.0</v>
      </c>
      <c r="F2040" s="166" t="s">
        <v>2612</v>
      </c>
      <c r="G2040" s="187" t="s">
        <v>2371</v>
      </c>
      <c r="H2040" s="151">
        <f t="shared" si="14"/>
        <v>-3286.31</v>
      </c>
      <c r="I2040" s="209"/>
      <c r="J2040" s="181"/>
      <c r="K2040" s="181"/>
      <c r="L2040" s="181"/>
      <c r="M2040" s="181"/>
      <c r="N2040" s="181"/>
      <c r="O2040" s="181"/>
      <c r="P2040" s="181"/>
      <c r="Q2040" s="181"/>
      <c r="R2040" s="181"/>
      <c r="S2040" s="181"/>
      <c r="T2040" s="181"/>
      <c r="U2040" s="181"/>
      <c r="V2040" s="181"/>
      <c r="W2040" s="181"/>
      <c r="X2040" s="181"/>
      <c r="Y2040" s="181"/>
      <c r="Z2040" s="181"/>
    </row>
    <row r="2041">
      <c r="A2041" s="179"/>
      <c r="B2041" s="88"/>
      <c r="C2041" s="88"/>
      <c r="D2041" s="88"/>
      <c r="E2041" s="187"/>
      <c r="F2041" s="166"/>
      <c r="G2041" s="187"/>
      <c r="H2041" s="151">
        <f t="shared" si="14"/>
        <v>-3286.31</v>
      </c>
      <c r="I2041" s="209"/>
      <c r="J2041" s="181"/>
      <c r="K2041" s="181"/>
      <c r="L2041" s="181"/>
      <c r="M2041" s="181"/>
      <c r="N2041" s="181"/>
      <c r="O2041" s="181"/>
      <c r="P2041" s="181"/>
      <c r="Q2041" s="181"/>
      <c r="R2041" s="181"/>
      <c r="S2041" s="181"/>
      <c r="T2041" s="181"/>
      <c r="U2041" s="181"/>
      <c r="V2041" s="181"/>
      <c r="W2041" s="181"/>
      <c r="X2041" s="181"/>
      <c r="Y2041" s="181"/>
      <c r="Z2041" s="181"/>
    </row>
    <row r="2042">
      <c r="A2042" s="179">
        <v>46639.0</v>
      </c>
      <c r="B2042" s="88" t="s">
        <v>2614</v>
      </c>
      <c r="C2042" s="150" t="s">
        <v>1814</v>
      </c>
      <c r="D2042" s="88" t="s">
        <v>10</v>
      </c>
      <c r="E2042" s="187">
        <v>-351.0</v>
      </c>
      <c r="F2042" s="166" t="s">
        <v>2615</v>
      </c>
      <c r="G2042" s="187" t="s">
        <v>819</v>
      </c>
      <c r="H2042" s="151">
        <f t="shared" si="14"/>
        <v>-3637.31</v>
      </c>
      <c r="I2042" s="209"/>
      <c r="J2042" s="181"/>
      <c r="K2042" s="181"/>
      <c r="L2042" s="181"/>
      <c r="M2042" s="181"/>
      <c r="N2042" s="181"/>
      <c r="O2042" s="181"/>
      <c r="P2042" s="181"/>
      <c r="Q2042" s="181"/>
      <c r="R2042" s="181"/>
      <c r="S2042" s="181"/>
      <c r="T2042" s="181"/>
      <c r="U2042" s="181"/>
      <c r="V2042" s="181"/>
      <c r="W2042" s="181"/>
      <c r="X2042" s="181"/>
      <c r="Y2042" s="181"/>
      <c r="Z2042" s="181"/>
    </row>
    <row r="2043">
      <c r="A2043" s="179">
        <v>46639.0</v>
      </c>
      <c r="B2043" s="88" t="s">
        <v>2616</v>
      </c>
      <c r="C2043" s="150" t="s">
        <v>1814</v>
      </c>
      <c r="D2043" s="88" t="s">
        <v>10</v>
      </c>
      <c r="E2043" s="187">
        <v>-407.0</v>
      </c>
      <c r="F2043" s="166" t="s">
        <v>2615</v>
      </c>
      <c r="G2043" s="187" t="s">
        <v>2371</v>
      </c>
      <c r="H2043" s="151">
        <f t="shared" si="14"/>
        <v>-4044.31</v>
      </c>
      <c r="I2043" s="209"/>
      <c r="J2043" s="181"/>
      <c r="K2043" s="181"/>
      <c r="L2043" s="181"/>
      <c r="M2043" s="181"/>
      <c r="N2043" s="181"/>
      <c r="O2043" s="181"/>
      <c r="P2043" s="181"/>
      <c r="Q2043" s="181"/>
      <c r="R2043" s="181"/>
      <c r="S2043" s="181"/>
      <c r="T2043" s="181"/>
      <c r="U2043" s="181"/>
      <c r="V2043" s="181"/>
      <c r="W2043" s="181"/>
      <c r="X2043" s="181"/>
      <c r="Y2043" s="181"/>
      <c r="Z2043" s="181"/>
    </row>
    <row r="2044">
      <c r="A2044" s="179"/>
      <c r="B2044" s="88"/>
      <c r="C2044" s="88"/>
      <c r="D2044" s="88"/>
      <c r="E2044" s="187"/>
      <c r="F2044" s="166"/>
      <c r="G2044" s="187"/>
      <c r="H2044" s="151">
        <f t="shared" si="14"/>
        <v>-4044.31</v>
      </c>
      <c r="I2044" s="209"/>
      <c r="J2044" s="181"/>
      <c r="K2044" s="181"/>
      <c r="L2044" s="181"/>
      <c r="M2044" s="181"/>
      <c r="N2044" s="181"/>
      <c r="O2044" s="181"/>
      <c r="P2044" s="181"/>
      <c r="Q2044" s="181"/>
      <c r="R2044" s="181"/>
      <c r="S2044" s="181"/>
      <c r="T2044" s="181"/>
      <c r="U2044" s="181"/>
      <c r="V2044" s="181"/>
      <c r="W2044" s="181"/>
      <c r="X2044" s="181"/>
      <c r="Y2044" s="181"/>
      <c r="Z2044" s="181"/>
    </row>
    <row r="2045">
      <c r="A2045" s="179">
        <v>46669.0</v>
      </c>
      <c r="B2045" s="88" t="s">
        <v>2617</v>
      </c>
      <c r="C2045" s="150" t="s">
        <v>1814</v>
      </c>
      <c r="D2045" s="88" t="s">
        <v>10</v>
      </c>
      <c r="E2045" s="187">
        <v>-351.0</v>
      </c>
      <c r="F2045" s="166" t="s">
        <v>2618</v>
      </c>
      <c r="G2045" s="187" t="s">
        <v>819</v>
      </c>
      <c r="H2045" s="151">
        <f t="shared" si="14"/>
        <v>-4395.31</v>
      </c>
      <c r="I2045" s="209"/>
      <c r="J2045" s="181"/>
      <c r="K2045" s="181"/>
      <c r="L2045" s="181"/>
      <c r="M2045" s="181"/>
      <c r="N2045" s="181"/>
      <c r="O2045" s="181"/>
      <c r="P2045" s="181"/>
      <c r="Q2045" s="181"/>
      <c r="R2045" s="181"/>
      <c r="S2045" s="181"/>
      <c r="T2045" s="181"/>
      <c r="U2045" s="181"/>
      <c r="V2045" s="181"/>
      <c r="W2045" s="181"/>
      <c r="X2045" s="181"/>
      <c r="Y2045" s="181"/>
      <c r="Z2045" s="181"/>
    </row>
    <row r="2046">
      <c r="A2046" s="179">
        <v>46669.0</v>
      </c>
      <c r="B2046" s="88" t="s">
        <v>2619</v>
      </c>
      <c r="C2046" s="150" t="s">
        <v>1814</v>
      </c>
      <c r="D2046" s="88" t="s">
        <v>10</v>
      </c>
      <c r="E2046" s="187">
        <v>-407.0</v>
      </c>
      <c r="F2046" s="166" t="s">
        <v>2618</v>
      </c>
      <c r="G2046" s="187" t="s">
        <v>2371</v>
      </c>
      <c r="H2046" s="151">
        <f t="shared" si="14"/>
        <v>-4802.31</v>
      </c>
      <c r="I2046" s="209"/>
      <c r="J2046" s="181"/>
      <c r="K2046" s="181"/>
      <c r="L2046" s="181"/>
      <c r="M2046" s="181"/>
      <c r="N2046" s="181"/>
      <c r="O2046" s="181"/>
      <c r="P2046" s="181"/>
      <c r="Q2046" s="181"/>
      <c r="R2046" s="181"/>
      <c r="S2046" s="181"/>
      <c r="T2046" s="181"/>
      <c r="U2046" s="181"/>
      <c r="V2046" s="181"/>
      <c r="W2046" s="181"/>
      <c r="X2046" s="181"/>
      <c r="Y2046" s="181"/>
      <c r="Z2046" s="181"/>
    </row>
  </sheetData>
  <autoFilter ref="$B$1:$B$1990"/>
  <conditionalFormatting sqref="B1742:E1743 B1759:E1760 B1763:E1764 B1768:E1768 B1777:D1777 B1796:D1796">
    <cfRule type="expression" dxfId="11" priority="1">
      <formula> $D1742 = ("GROCERY")</formula>
    </cfRule>
  </conditionalFormatting>
  <conditionalFormatting sqref="B1742:E1743 B1759:E1760 B1763:E1764 B1768:E1768 B1777:D1777 B1796:D1796">
    <cfRule type="expression" dxfId="12" priority="2">
      <formula> $D1742 = ("GIFT")</formula>
    </cfRule>
  </conditionalFormatting>
  <conditionalFormatting sqref="B1742:E1743 B1759:E1760 B1763:E1764 B1768:E1768 B1777:D1777 B1796:D1796">
    <cfRule type="expression" dxfId="13" priority="3">
      <formula> $D1742 = ("FOOD")</formula>
    </cfRule>
  </conditionalFormatting>
  <conditionalFormatting sqref="B1742:E1743 B1759:E1760 B1763:E1764 B1768:E1768 B1777:D1777 B1796:D1796">
    <cfRule type="expression" dxfId="14" priority="4">
      <formula> $D1742 = ("EXCHANGE")</formula>
    </cfRule>
  </conditionalFormatting>
  <conditionalFormatting sqref="B1741:F1743 B1760:E1760 B1763:F1764 B1768:E1768 B1777:D1777 B1796:D1796">
    <cfRule type="expression" dxfId="7" priority="5">
      <formula>$D1741 = ("CARD")</formula>
    </cfRule>
  </conditionalFormatting>
  <conditionalFormatting sqref="B1741:F1743 B1760:E1760 B1763:F1764 B1768:E1768 B1777:D1777 B1796:D1796">
    <cfRule type="expression" dxfId="0" priority="6">
      <formula> $C1741 = ("GROCERY")</formula>
    </cfRule>
  </conditionalFormatting>
  <conditionalFormatting sqref="B1741:F1743 B1760:E1760 B1763:F1764 B1768:E1768 B1777:D1777 B1796:D1796">
    <cfRule type="expression" dxfId="1" priority="7">
      <formula> $C1741 = ("GIFT")</formula>
    </cfRule>
  </conditionalFormatting>
  <conditionalFormatting sqref="B1741:F1743 B1760:E1760 B1763:F1764 B1768:E1768 B1777:D1777 B1796:D1796">
    <cfRule type="expression" dxfId="2" priority="8">
      <formula> $C1741 = ("FOOD")</formula>
    </cfRule>
  </conditionalFormatting>
  <conditionalFormatting sqref="B1741:F1743 B1760:E1760 B1763:F1764 B1768:E1768 B1777:D1777 B1796:D1796">
    <cfRule type="expression" dxfId="3" priority="9">
      <formula> $C1741 = ("TRANSPORT")</formula>
    </cfRule>
  </conditionalFormatting>
  <conditionalFormatting sqref="B1741:F1743 B1760:E1760 B1763:F1764 B1768:E1768 B1777:D1777 B1796:D1796">
    <cfRule type="expression" dxfId="4" priority="10">
      <formula> $C1741 = ("LEISURE")</formula>
    </cfRule>
  </conditionalFormatting>
  <conditionalFormatting sqref="B1741:F1743 B1760:E1760 B1763:F1764 B1768:E1768 B1777:D1777 B1796:D1796">
    <cfRule type="expression" dxfId="5" priority="11">
      <formula> $C1741 = ("EXCHANGE")</formula>
    </cfRule>
  </conditionalFormatting>
  <conditionalFormatting sqref="B1741:F1743 B1760:E1760 B1763:F1764 B1768:E1768 B1777:D1777 B1796:D1796">
    <cfRule type="expression" dxfId="6" priority="12">
      <formula> $C1741 = ("BET")</formula>
    </cfRule>
  </conditionalFormatting>
  <conditionalFormatting sqref="B1719:D1719 B1742:E1743 E1754 B1759:E1760 B1763:E1764 B1768:E1768 B1777:D1777 E1792 B1796:D1796">
    <cfRule type="expression" dxfId="7" priority="13">
      <formula>$E1719 = ("CARD")</formula>
    </cfRule>
  </conditionalFormatting>
  <conditionalFormatting sqref="B1719:D1719 E1754 E1792">
    <cfRule type="expression" dxfId="0" priority="14">
      <formula> $D1719 = ("GROCERY")</formula>
    </cfRule>
  </conditionalFormatting>
  <conditionalFormatting sqref="B1719:D1719 E1754 E1792">
    <cfRule type="expression" dxfId="1" priority="15">
      <formula> $D1719 = ("GIFT")</formula>
    </cfRule>
  </conditionalFormatting>
  <conditionalFormatting sqref="B1719:D1719 E1754 E1792">
    <cfRule type="expression" dxfId="2" priority="16">
      <formula> $D1719 = ("FOOD")</formula>
    </cfRule>
  </conditionalFormatting>
  <conditionalFormatting sqref="B1719:D1719 B1742:E1743 E1754 B1759:E1760 B1763:E1764 B1768:E1768 B1777:D1777 E1792 B1796:D1796">
    <cfRule type="expression" dxfId="3" priority="17">
      <formula> $D1719 = ("TRANSPORT")</formula>
    </cfRule>
  </conditionalFormatting>
  <conditionalFormatting sqref="B1719:D1719 B1742:E1743 E1754 B1759:E1760 B1763:E1764 B1768:E1768 B1777:D1777 E1792 B1796:D1796">
    <cfRule type="expression" dxfId="4" priority="18">
      <formula> $D1719 = ("LEISURE")</formula>
    </cfRule>
  </conditionalFormatting>
  <conditionalFormatting sqref="B1719:D1719 E1754 E1792">
    <cfRule type="expression" dxfId="5" priority="19">
      <formula> $D1719 = ("EXCHANGE")</formula>
    </cfRule>
  </conditionalFormatting>
  <conditionalFormatting sqref="B1719:D1719 B1742:E1743 E1754 B1759:E1760 B1763:E1764 B1768:E1768 B1777:D1777 E1792 B1796:D1796">
    <cfRule type="expression" dxfId="6" priority="20">
      <formula> $D1719 = ("BET")</formula>
    </cfRule>
  </conditionalFormatting>
  <conditionalFormatting sqref="A2:G2046">
    <cfRule type="expression" dxfId="0" priority="21">
      <formula> $C2 = ("GROCERY")</formula>
    </cfRule>
  </conditionalFormatting>
  <conditionalFormatting sqref="A2:G2046">
    <cfRule type="expression" dxfId="1" priority="22">
      <formula> $C2 = ("GIFT")</formula>
    </cfRule>
  </conditionalFormatting>
  <conditionalFormatting sqref="A2:G2046">
    <cfRule type="expression" dxfId="2" priority="23">
      <formula> $C2 = ("FOOD")</formula>
    </cfRule>
  </conditionalFormatting>
  <conditionalFormatting sqref="A2:G2046">
    <cfRule type="expression" dxfId="3" priority="24">
      <formula> $C2 = ("TRANSPORT")</formula>
    </cfRule>
  </conditionalFormatting>
  <conditionalFormatting sqref="A2:G2046">
    <cfRule type="expression" dxfId="4" priority="25">
      <formula> $C2 = ("LEISURE")</formula>
    </cfRule>
  </conditionalFormatting>
  <conditionalFormatting sqref="A2:G2046">
    <cfRule type="expression" dxfId="5" priority="26">
      <formula> $C2 = ("EXCHANGE")</formula>
    </cfRule>
  </conditionalFormatting>
  <conditionalFormatting sqref="A2:G2046">
    <cfRule type="expression" dxfId="6" priority="27">
      <formula> $C2 = ("BET")</formula>
    </cfRule>
  </conditionalFormatting>
  <conditionalFormatting sqref="A2:G2046">
    <cfRule type="expression" dxfId="7" priority="28">
      <formula>$D2= ("CARD")</formula>
    </cfRule>
  </conditionalFormatting>
  <conditionalFormatting sqref="A2:G2046">
    <cfRule type="expression" dxfId="7" priority="29">
      <formula> REGEXMATCH($D2, "AZUL|WILL|CLICK|NBNK|C6|PP|AME")</formula>
    </cfRule>
  </conditionalFormatting>
  <conditionalFormatting sqref="A2:G2046">
    <cfRule type="expression" dxfId="8" priority="30">
      <formula> $C2 = ("SALARY")</formula>
    </cfRule>
  </conditionalFormatting>
  <conditionalFormatting sqref="A2:G2046">
    <cfRule type="expression" dxfId="9" priority="31">
      <formula> $B2  = ("RENDIMENTO")</formula>
    </cfRule>
  </conditionalFormatting>
  <conditionalFormatting sqref="B1734">
    <cfRule type="expression" dxfId="18" priority="32">
      <formula> $D2  = ("PREDICTION")</formula>
    </cfRule>
  </conditionalFormatting>
  <conditionalFormatting sqref="A2:G2046">
    <cfRule type="expression" dxfId="10" priority="33">
      <formula> $D2  = ("PREDICTION")</formula>
    </cfRule>
  </conditionalFormatting>
  <dataValidations>
    <dataValidation type="custom" allowBlank="1" showDropDown="1" sqref="J55">
      <formula1> C55 = "CARD"</formula1>
    </dataValidation>
  </dataValidations>
  <drawing r:id="rId1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4A86E8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3" max="3" width="41.38"/>
    <col customWidth="1" min="7" max="7" width="15.13"/>
    <col customWidth="1" min="8" max="8" width="14.5"/>
  </cols>
  <sheetData>
    <row r="1" ht="33.75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I1" s="218">
        <f> SUMIFS($F$2:$F1318, $B$2:$B1318, $J1, $E$2:$E1318, "CARD")</f>
        <v>38632.25</v>
      </c>
      <c r="J1" s="219" t="s">
        <v>1667</v>
      </c>
    </row>
    <row r="2">
      <c r="A2" s="17">
        <v>44573.0</v>
      </c>
      <c r="B2" s="45" t="s">
        <v>1667</v>
      </c>
      <c r="C2" s="45" t="s">
        <v>1914</v>
      </c>
      <c r="D2" s="45" t="s">
        <v>1841</v>
      </c>
      <c r="E2" s="45" t="s">
        <v>41</v>
      </c>
      <c r="F2" s="45">
        <v>-3.5</v>
      </c>
      <c r="G2" s="45" t="s">
        <v>20</v>
      </c>
      <c r="H2" s="220" t="s">
        <v>21</v>
      </c>
    </row>
    <row r="3">
      <c r="A3" s="60">
        <v>44573.0</v>
      </c>
      <c r="B3" s="28" t="s">
        <v>1667</v>
      </c>
      <c r="C3" s="28" t="s">
        <v>1914</v>
      </c>
      <c r="D3" s="28" t="s">
        <v>40</v>
      </c>
      <c r="E3" s="28" t="s">
        <v>41</v>
      </c>
      <c r="F3" s="28">
        <v>-117.21</v>
      </c>
      <c r="G3" s="28" t="s">
        <v>20</v>
      </c>
      <c r="H3" s="12"/>
    </row>
    <row r="4">
      <c r="A4" s="60">
        <v>44598.0</v>
      </c>
      <c r="B4" s="28" t="s">
        <v>1667</v>
      </c>
      <c r="C4" s="28" t="s">
        <v>15</v>
      </c>
      <c r="D4" s="28" t="s">
        <v>16</v>
      </c>
      <c r="E4" s="28" t="s">
        <v>17</v>
      </c>
      <c r="F4" s="13">
        <f> SUM( INDIRECT("$G"&amp;MATCH($G4, $G$1:$G1318, 0)) : INDIRECT("$F"&amp;ROW() - 1) ) * -1</f>
        <v>120.71</v>
      </c>
      <c r="G4" s="28" t="s">
        <v>20</v>
      </c>
      <c r="H4" s="14"/>
    </row>
    <row r="5" ht="15.75" customHeight="1">
      <c r="A5" s="15"/>
      <c r="B5" s="15"/>
      <c r="C5" s="15"/>
      <c r="D5" s="15"/>
      <c r="E5" s="15"/>
      <c r="F5" s="15"/>
      <c r="G5" s="15"/>
    </row>
    <row r="6" ht="15.75" customHeight="1">
      <c r="A6" s="16"/>
      <c r="B6" s="16"/>
      <c r="C6" s="16"/>
      <c r="D6" s="16"/>
      <c r="E6" s="16"/>
      <c r="F6" s="16"/>
      <c r="G6" s="16"/>
    </row>
    <row r="7" ht="15.75" customHeight="1">
      <c r="A7" s="17"/>
      <c r="B7" s="17"/>
      <c r="C7" s="17"/>
      <c r="D7" s="17"/>
      <c r="E7" s="17"/>
      <c r="F7" s="17"/>
      <c r="G7" s="17"/>
    </row>
    <row r="8">
      <c r="A8" s="60">
        <v>44598.0</v>
      </c>
      <c r="B8" s="28" t="s">
        <v>1667</v>
      </c>
      <c r="C8" s="28" t="s">
        <v>55</v>
      </c>
      <c r="D8" s="28" t="s">
        <v>13</v>
      </c>
      <c r="E8" s="28" t="s">
        <v>28</v>
      </c>
      <c r="F8" s="28">
        <v>-3.0</v>
      </c>
      <c r="G8" s="28" t="s">
        <v>37</v>
      </c>
      <c r="H8" s="221" t="s">
        <v>38</v>
      </c>
    </row>
    <row r="9">
      <c r="A9" s="60">
        <v>44598.0</v>
      </c>
      <c r="B9" s="28" t="s">
        <v>1667</v>
      </c>
      <c r="C9" s="28" t="s">
        <v>62</v>
      </c>
      <c r="D9" s="28" t="s">
        <v>13</v>
      </c>
      <c r="E9" s="28" t="s">
        <v>28</v>
      </c>
      <c r="F9" s="28">
        <v>-8.0</v>
      </c>
      <c r="G9" s="28" t="s">
        <v>37</v>
      </c>
      <c r="H9" s="12"/>
    </row>
    <row r="10">
      <c r="A10" s="60">
        <v>44598.0</v>
      </c>
      <c r="B10" s="28" t="s">
        <v>1667</v>
      </c>
      <c r="C10" s="28" t="s">
        <v>156</v>
      </c>
      <c r="D10" s="28" t="s">
        <v>13</v>
      </c>
      <c r="E10" s="28" t="s">
        <v>28</v>
      </c>
      <c r="F10" s="28">
        <v>-14.0</v>
      </c>
      <c r="G10" s="28" t="s">
        <v>37</v>
      </c>
      <c r="H10" s="12"/>
    </row>
    <row r="11">
      <c r="A11" s="60">
        <v>44599.0</v>
      </c>
      <c r="B11" s="28" t="s">
        <v>1667</v>
      </c>
      <c r="C11" s="28" t="s">
        <v>2620</v>
      </c>
      <c r="D11" s="28" t="s">
        <v>13</v>
      </c>
      <c r="E11" s="28" t="s">
        <v>41</v>
      </c>
      <c r="F11" s="28">
        <v>-76.51</v>
      </c>
      <c r="G11" s="28" t="s">
        <v>37</v>
      </c>
      <c r="H11" s="12"/>
    </row>
    <row r="12">
      <c r="A12" s="60">
        <v>44600.0</v>
      </c>
      <c r="B12" s="28" t="s">
        <v>1667</v>
      </c>
      <c r="C12" s="28" t="s">
        <v>455</v>
      </c>
      <c r="D12" s="28" t="s">
        <v>9</v>
      </c>
      <c r="E12" s="28" t="s">
        <v>41</v>
      </c>
      <c r="F12" s="28">
        <v>-4.3</v>
      </c>
      <c r="G12" s="28" t="s">
        <v>37</v>
      </c>
      <c r="H12" s="12"/>
    </row>
    <row r="13">
      <c r="A13" s="60">
        <v>44601.0</v>
      </c>
      <c r="B13" s="28" t="s">
        <v>1667</v>
      </c>
      <c r="C13" s="28" t="s">
        <v>455</v>
      </c>
      <c r="D13" s="28" t="s">
        <v>9</v>
      </c>
      <c r="E13" s="28" t="s">
        <v>41</v>
      </c>
      <c r="F13" s="28">
        <v>-4.3</v>
      </c>
      <c r="G13" s="28" t="s">
        <v>37</v>
      </c>
      <c r="H13" s="12"/>
    </row>
    <row r="14">
      <c r="A14" s="60">
        <v>44602.0</v>
      </c>
      <c r="B14" s="28" t="s">
        <v>1667</v>
      </c>
      <c r="C14" s="28" t="s">
        <v>455</v>
      </c>
      <c r="D14" s="28" t="s">
        <v>9</v>
      </c>
      <c r="E14" s="28" t="s">
        <v>41</v>
      </c>
      <c r="F14" s="28">
        <v>-4.3</v>
      </c>
      <c r="G14" s="28" t="s">
        <v>37</v>
      </c>
      <c r="H14" s="12"/>
    </row>
    <row r="15">
      <c r="A15" s="60">
        <v>44602.0</v>
      </c>
      <c r="B15" s="28" t="s">
        <v>1667</v>
      </c>
      <c r="C15" s="28" t="s">
        <v>455</v>
      </c>
      <c r="D15" s="28" t="s">
        <v>9</v>
      </c>
      <c r="E15" s="28" t="s">
        <v>41</v>
      </c>
      <c r="F15" s="28">
        <v>-4.3</v>
      </c>
      <c r="G15" s="28" t="s">
        <v>37</v>
      </c>
      <c r="H15" s="12"/>
    </row>
    <row r="16">
      <c r="A16" s="60">
        <v>44602.0</v>
      </c>
      <c r="B16" s="28" t="s">
        <v>1667</v>
      </c>
      <c r="C16" s="28" t="s">
        <v>1941</v>
      </c>
      <c r="D16" s="45" t="s">
        <v>1841</v>
      </c>
      <c r="E16" s="28" t="s">
        <v>41</v>
      </c>
      <c r="F16" s="28">
        <v>-4.08</v>
      </c>
      <c r="G16" s="28" t="s">
        <v>37</v>
      </c>
      <c r="H16" s="12"/>
    </row>
    <row r="17">
      <c r="A17" s="60">
        <v>44602.0</v>
      </c>
      <c r="B17" s="28" t="s">
        <v>1667</v>
      </c>
      <c r="C17" s="28" t="s">
        <v>1941</v>
      </c>
      <c r="D17" s="28" t="s">
        <v>40</v>
      </c>
      <c r="E17" s="28" t="s">
        <v>41</v>
      </c>
      <c r="F17" s="28">
        <v>-136.38</v>
      </c>
      <c r="G17" s="28" t="s">
        <v>37</v>
      </c>
      <c r="H17" s="12"/>
    </row>
    <row r="18">
      <c r="A18" s="60">
        <v>44603.0</v>
      </c>
      <c r="B18" s="28" t="s">
        <v>1667</v>
      </c>
      <c r="C18" s="28" t="s">
        <v>455</v>
      </c>
      <c r="D18" s="28" t="s">
        <v>9</v>
      </c>
      <c r="E18" s="28" t="s">
        <v>41</v>
      </c>
      <c r="F18" s="28">
        <v>-4.3</v>
      </c>
      <c r="G18" s="28" t="s">
        <v>37</v>
      </c>
      <c r="H18" s="12"/>
    </row>
    <row r="19">
      <c r="A19" s="60">
        <v>44603.0</v>
      </c>
      <c r="B19" s="28" t="s">
        <v>1667</v>
      </c>
      <c r="C19" s="28" t="s">
        <v>455</v>
      </c>
      <c r="D19" s="28" t="s">
        <v>9</v>
      </c>
      <c r="E19" s="28" t="s">
        <v>41</v>
      </c>
      <c r="F19" s="28">
        <v>-4.3</v>
      </c>
      <c r="G19" s="28" t="s">
        <v>37</v>
      </c>
      <c r="H19" s="12"/>
    </row>
    <row r="20">
      <c r="A20" s="60">
        <v>44603.0</v>
      </c>
      <c r="B20" s="28" t="s">
        <v>1667</v>
      </c>
      <c r="C20" s="28" t="s">
        <v>455</v>
      </c>
      <c r="D20" s="28" t="s">
        <v>9</v>
      </c>
      <c r="E20" s="28" t="s">
        <v>41</v>
      </c>
      <c r="F20" s="28">
        <v>-4.3</v>
      </c>
      <c r="G20" s="28" t="s">
        <v>37</v>
      </c>
      <c r="H20" s="12"/>
      <c r="K20" s="19"/>
    </row>
    <row r="21">
      <c r="A21" s="60">
        <v>44604.0</v>
      </c>
      <c r="B21" s="28" t="s">
        <v>1667</v>
      </c>
      <c r="C21" s="28" t="s">
        <v>455</v>
      </c>
      <c r="D21" s="28" t="s">
        <v>9</v>
      </c>
      <c r="E21" s="28" t="s">
        <v>41</v>
      </c>
      <c r="F21" s="28">
        <v>-4.3</v>
      </c>
      <c r="G21" s="28" t="s">
        <v>37</v>
      </c>
      <c r="H21" s="12"/>
    </row>
    <row r="22">
      <c r="A22" s="60">
        <v>44604.0</v>
      </c>
      <c r="B22" s="28" t="s">
        <v>1667</v>
      </c>
      <c r="C22" s="28" t="s">
        <v>31</v>
      </c>
      <c r="D22" s="28" t="s">
        <v>19</v>
      </c>
      <c r="E22" s="28" t="s">
        <v>28</v>
      </c>
      <c r="F22" s="28">
        <v>-15.64</v>
      </c>
      <c r="G22" s="28" t="s">
        <v>37</v>
      </c>
      <c r="H22" s="12"/>
    </row>
    <row r="23">
      <c r="A23" s="60">
        <v>44604.0</v>
      </c>
      <c r="B23" s="28" t="s">
        <v>1667</v>
      </c>
      <c r="C23" s="28" t="s">
        <v>2621</v>
      </c>
      <c r="D23" s="28" t="s">
        <v>13</v>
      </c>
      <c r="E23" s="28" t="s">
        <v>10</v>
      </c>
      <c r="F23" s="28">
        <v>-5.0</v>
      </c>
      <c r="G23" s="28" t="s">
        <v>37</v>
      </c>
      <c r="H23" s="12"/>
    </row>
    <row r="24">
      <c r="A24" s="60">
        <v>44605.0</v>
      </c>
      <c r="B24" s="28" t="s">
        <v>1667</v>
      </c>
      <c r="C24" s="28" t="s">
        <v>697</v>
      </c>
      <c r="D24" s="28" t="s">
        <v>13</v>
      </c>
      <c r="E24" s="28" t="s">
        <v>10</v>
      </c>
      <c r="F24" s="28">
        <v>-14.5</v>
      </c>
      <c r="G24" s="28" t="s">
        <v>37</v>
      </c>
      <c r="H24" s="12"/>
    </row>
    <row r="25">
      <c r="A25" s="60">
        <v>44605.0</v>
      </c>
      <c r="B25" s="28" t="s">
        <v>1667</v>
      </c>
      <c r="C25" s="28" t="s">
        <v>2622</v>
      </c>
      <c r="D25" s="28" t="s">
        <v>13</v>
      </c>
      <c r="E25" s="28" t="s">
        <v>10</v>
      </c>
      <c r="F25" s="28">
        <v>-14.5</v>
      </c>
      <c r="G25" s="28" t="s">
        <v>37</v>
      </c>
      <c r="H25" s="12"/>
    </row>
    <row r="26">
      <c r="A26" s="60">
        <v>44606.0</v>
      </c>
      <c r="B26" s="28" t="s">
        <v>1667</v>
      </c>
      <c r="C26" s="28" t="s">
        <v>455</v>
      </c>
      <c r="D26" s="28" t="s">
        <v>9</v>
      </c>
      <c r="E26" s="28" t="s">
        <v>41</v>
      </c>
      <c r="F26" s="28">
        <v>-4.3</v>
      </c>
      <c r="G26" s="28" t="s">
        <v>37</v>
      </c>
      <c r="H26" s="12"/>
    </row>
    <row r="27">
      <c r="A27" s="60">
        <v>44606.0</v>
      </c>
      <c r="B27" s="28" t="s">
        <v>1667</v>
      </c>
      <c r="C27" s="28" t="s">
        <v>2623</v>
      </c>
      <c r="D27" s="28" t="s">
        <v>13</v>
      </c>
      <c r="E27" s="28" t="s">
        <v>28</v>
      </c>
      <c r="F27" s="28">
        <v>-4.5</v>
      </c>
      <c r="G27" s="28" t="s">
        <v>37</v>
      </c>
      <c r="H27" s="12"/>
    </row>
    <row r="28">
      <c r="A28" s="60">
        <v>44606.0</v>
      </c>
      <c r="B28" s="28" t="s">
        <v>1667</v>
      </c>
      <c r="C28" s="28" t="s">
        <v>2624</v>
      </c>
      <c r="D28" s="28" t="s">
        <v>13</v>
      </c>
      <c r="E28" s="28" t="s">
        <v>28</v>
      </c>
      <c r="F28" s="28">
        <v>-13.0</v>
      </c>
      <c r="G28" s="28" t="s">
        <v>37</v>
      </c>
      <c r="H28" s="12"/>
    </row>
    <row r="29">
      <c r="A29" s="60">
        <v>44606.0</v>
      </c>
      <c r="B29" s="28" t="s">
        <v>1667</v>
      </c>
      <c r="C29" s="28" t="s">
        <v>156</v>
      </c>
      <c r="D29" s="28" t="s">
        <v>13</v>
      </c>
      <c r="E29" s="28" t="s">
        <v>28</v>
      </c>
      <c r="F29" s="28">
        <v>-9.0</v>
      </c>
      <c r="G29" s="28" t="s">
        <v>37</v>
      </c>
      <c r="H29" s="12"/>
    </row>
    <row r="30">
      <c r="A30" s="60">
        <v>44607.0</v>
      </c>
      <c r="B30" s="28" t="s">
        <v>1667</v>
      </c>
      <c r="C30" s="28" t="s">
        <v>455</v>
      </c>
      <c r="D30" s="28" t="s">
        <v>9</v>
      </c>
      <c r="E30" s="28" t="s">
        <v>41</v>
      </c>
      <c r="F30" s="28">
        <v>-4.3</v>
      </c>
      <c r="G30" s="28" t="s">
        <v>37</v>
      </c>
      <c r="H30" s="12"/>
    </row>
    <row r="31">
      <c r="A31" s="60">
        <v>44607.0</v>
      </c>
      <c r="B31" s="28" t="s">
        <v>1667</v>
      </c>
      <c r="C31" s="28" t="s">
        <v>31</v>
      </c>
      <c r="D31" s="28" t="s">
        <v>19</v>
      </c>
      <c r="E31" s="28" t="s">
        <v>10</v>
      </c>
      <c r="F31" s="28">
        <v>-13.14</v>
      </c>
      <c r="G31" s="28" t="s">
        <v>37</v>
      </c>
      <c r="H31" s="12"/>
    </row>
    <row r="32">
      <c r="A32" s="60">
        <v>44610.0</v>
      </c>
      <c r="B32" s="28" t="s">
        <v>1667</v>
      </c>
      <c r="C32" s="28" t="s">
        <v>455</v>
      </c>
      <c r="D32" s="28" t="s">
        <v>9</v>
      </c>
      <c r="E32" s="28" t="s">
        <v>41</v>
      </c>
      <c r="F32" s="28">
        <v>-4.3</v>
      </c>
      <c r="G32" s="28" t="s">
        <v>37</v>
      </c>
      <c r="H32" s="12"/>
    </row>
    <row r="33">
      <c r="A33" s="60">
        <v>44610.0</v>
      </c>
      <c r="B33" s="28" t="s">
        <v>1667</v>
      </c>
      <c r="C33" s="28" t="s">
        <v>455</v>
      </c>
      <c r="D33" s="28" t="s">
        <v>9</v>
      </c>
      <c r="E33" s="28" t="s">
        <v>41</v>
      </c>
      <c r="F33" s="28">
        <v>-4.3</v>
      </c>
      <c r="G33" s="28" t="s">
        <v>37</v>
      </c>
      <c r="H33" s="12"/>
    </row>
    <row r="34">
      <c r="A34" s="60">
        <v>44610.0</v>
      </c>
      <c r="B34" s="28" t="s">
        <v>1667</v>
      </c>
      <c r="C34" s="28" t="s">
        <v>455</v>
      </c>
      <c r="D34" s="28" t="s">
        <v>9</v>
      </c>
      <c r="E34" s="28" t="s">
        <v>41</v>
      </c>
      <c r="F34" s="28">
        <v>-4.3</v>
      </c>
      <c r="G34" s="28" t="s">
        <v>37</v>
      </c>
      <c r="H34" s="12"/>
    </row>
    <row r="35">
      <c r="A35" s="60">
        <v>44611.0</v>
      </c>
      <c r="B35" s="28" t="s">
        <v>1667</v>
      </c>
      <c r="C35" s="28" t="s">
        <v>2625</v>
      </c>
      <c r="D35" s="28" t="s">
        <v>13</v>
      </c>
      <c r="E35" s="28" t="s">
        <v>10</v>
      </c>
      <c r="F35" s="28">
        <v>-3.0</v>
      </c>
      <c r="G35" s="28" t="s">
        <v>37</v>
      </c>
      <c r="H35" s="12"/>
    </row>
    <row r="36">
      <c r="A36" s="60">
        <v>44613.0</v>
      </c>
      <c r="B36" s="28" t="s">
        <v>1667</v>
      </c>
      <c r="C36" s="28" t="s">
        <v>455</v>
      </c>
      <c r="D36" s="28" t="s">
        <v>9</v>
      </c>
      <c r="E36" s="28" t="s">
        <v>41</v>
      </c>
      <c r="F36" s="28">
        <v>-4.3</v>
      </c>
      <c r="G36" s="28" t="s">
        <v>37</v>
      </c>
      <c r="H36" s="12"/>
    </row>
    <row r="37">
      <c r="A37" s="60">
        <v>44614.0</v>
      </c>
      <c r="B37" s="28" t="s">
        <v>1667</v>
      </c>
      <c r="C37" s="28" t="s">
        <v>455</v>
      </c>
      <c r="D37" s="28" t="s">
        <v>9</v>
      </c>
      <c r="E37" s="28" t="s">
        <v>41</v>
      </c>
      <c r="F37" s="28">
        <v>-4.3</v>
      </c>
      <c r="G37" s="28" t="s">
        <v>37</v>
      </c>
      <c r="H37" s="12"/>
    </row>
    <row r="38">
      <c r="A38" s="60">
        <v>44614.0</v>
      </c>
      <c r="B38" s="28" t="s">
        <v>1667</v>
      </c>
      <c r="C38" s="28" t="s">
        <v>2626</v>
      </c>
      <c r="D38" s="28" t="s">
        <v>13</v>
      </c>
      <c r="E38" s="28" t="s">
        <v>28</v>
      </c>
      <c r="F38" s="28">
        <v>-4.0</v>
      </c>
      <c r="G38" s="28" t="s">
        <v>37</v>
      </c>
      <c r="H38" s="12"/>
    </row>
    <row r="39">
      <c r="A39" s="60">
        <v>44614.0</v>
      </c>
      <c r="B39" s="28" t="s">
        <v>1667</v>
      </c>
      <c r="C39" s="28" t="s">
        <v>2627</v>
      </c>
      <c r="D39" s="28" t="s">
        <v>13</v>
      </c>
      <c r="E39" s="28" t="s">
        <v>28</v>
      </c>
      <c r="F39" s="28">
        <v>-5.0</v>
      </c>
      <c r="G39" s="28" t="s">
        <v>37</v>
      </c>
      <c r="H39" s="12"/>
    </row>
    <row r="40">
      <c r="A40" s="60">
        <v>44615.0</v>
      </c>
      <c r="B40" s="28" t="s">
        <v>1667</v>
      </c>
      <c r="C40" s="28" t="s">
        <v>455</v>
      </c>
      <c r="D40" s="28" t="s">
        <v>9</v>
      </c>
      <c r="E40" s="28" t="s">
        <v>41</v>
      </c>
      <c r="F40" s="28">
        <v>-4.3</v>
      </c>
      <c r="G40" s="28" t="s">
        <v>37</v>
      </c>
      <c r="H40" s="12"/>
    </row>
    <row r="41">
      <c r="A41" s="60">
        <v>44616.0</v>
      </c>
      <c r="B41" s="28" t="s">
        <v>1667</v>
      </c>
      <c r="C41" s="28" t="s">
        <v>455</v>
      </c>
      <c r="D41" s="28" t="s">
        <v>9</v>
      </c>
      <c r="E41" s="28" t="s">
        <v>41</v>
      </c>
      <c r="F41" s="28">
        <v>-4.3</v>
      </c>
      <c r="G41" s="28" t="s">
        <v>37</v>
      </c>
      <c r="H41" s="12"/>
    </row>
    <row r="42">
      <c r="A42" s="60">
        <v>44616.0</v>
      </c>
      <c r="B42" s="28" t="s">
        <v>1667</v>
      </c>
      <c r="C42" s="28" t="s">
        <v>455</v>
      </c>
      <c r="D42" s="28" t="s">
        <v>9</v>
      </c>
      <c r="E42" s="28" t="s">
        <v>41</v>
      </c>
      <c r="F42" s="28">
        <v>-4.3</v>
      </c>
      <c r="G42" s="28" t="s">
        <v>37</v>
      </c>
      <c r="H42" s="12"/>
    </row>
    <row r="43">
      <c r="A43" s="60">
        <v>44616.0</v>
      </c>
      <c r="B43" s="28" t="s">
        <v>1667</v>
      </c>
      <c r="C43" s="28" t="s">
        <v>36</v>
      </c>
      <c r="D43" s="28" t="s">
        <v>19</v>
      </c>
      <c r="E43" s="28" t="s">
        <v>28</v>
      </c>
      <c r="F43" s="28">
        <v>-16.14</v>
      </c>
      <c r="G43" s="28" t="s">
        <v>37</v>
      </c>
      <c r="H43" s="12"/>
    </row>
    <row r="44">
      <c r="A44" s="60">
        <v>44617.0</v>
      </c>
      <c r="B44" s="28" t="s">
        <v>1667</v>
      </c>
      <c r="C44" s="28" t="s">
        <v>455</v>
      </c>
      <c r="D44" s="28" t="s">
        <v>9</v>
      </c>
      <c r="E44" s="28" t="s">
        <v>41</v>
      </c>
      <c r="F44" s="28">
        <v>-4.3</v>
      </c>
      <c r="G44" s="28" t="s">
        <v>37</v>
      </c>
      <c r="H44" s="12"/>
    </row>
    <row r="45">
      <c r="A45" s="60">
        <v>44617.0</v>
      </c>
      <c r="B45" s="28" t="s">
        <v>1667</v>
      </c>
      <c r="C45" s="28" t="s">
        <v>455</v>
      </c>
      <c r="D45" s="28" t="s">
        <v>9</v>
      </c>
      <c r="E45" s="28" t="s">
        <v>41</v>
      </c>
      <c r="F45" s="28">
        <v>-4.3</v>
      </c>
      <c r="G45" s="28" t="s">
        <v>37</v>
      </c>
      <c r="H45" s="12"/>
    </row>
    <row r="46">
      <c r="A46" s="60">
        <v>44628.0</v>
      </c>
      <c r="B46" s="28" t="s">
        <v>1667</v>
      </c>
      <c r="C46" s="28" t="s">
        <v>15</v>
      </c>
      <c r="D46" s="28" t="s">
        <v>16</v>
      </c>
      <c r="E46" s="28" t="s">
        <v>17</v>
      </c>
      <c r="F46" s="13">
        <f> SUM( INDIRECT("$G"&amp;MATCH($G46, $G$1:$G1318, 0)) : INDIRECT("$F"&amp;ROW() - 1) ) * -1</f>
        <v>445.39</v>
      </c>
      <c r="G46" s="28" t="s">
        <v>37</v>
      </c>
      <c r="H46" s="14"/>
    </row>
    <row r="47" ht="15.75" customHeight="1">
      <c r="A47" s="15"/>
      <c r="B47" s="15"/>
      <c r="C47" s="15"/>
      <c r="D47" s="15"/>
      <c r="E47" s="15"/>
      <c r="F47" s="15"/>
      <c r="G47" s="15"/>
    </row>
    <row r="48" ht="15.75" customHeight="1">
      <c r="A48" s="16"/>
      <c r="B48" s="16"/>
      <c r="C48" s="16"/>
      <c r="D48" s="16"/>
      <c r="E48" s="16"/>
      <c r="F48" s="16"/>
      <c r="G48" s="16"/>
    </row>
    <row r="49" ht="15.75" customHeight="1">
      <c r="A49" s="17"/>
      <c r="B49" s="17"/>
      <c r="C49" s="17"/>
      <c r="D49" s="17"/>
      <c r="E49" s="17"/>
      <c r="F49" s="17"/>
      <c r="G49" s="17"/>
    </row>
    <row r="50">
      <c r="A50" s="60">
        <v>44619.0</v>
      </c>
      <c r="B50" s="28" t="s">
        <v>1667</v>
      </c>
      <c r="C50" s="28" t="s">
        <v>29</v>
      </c>
      <c r="D50" s="28" t="s">
        <v>19</v>
      </c>
      <c r="E50" s="28" t="s">
        <v>10</v>
      </c>
      <c r="F50" s="28">
        <v>-13.37</v>
      </c>
      <c r="G50" s="28" t="s">
        <v>53</v>
      </c>
      <c r="H50" s="221" t="s">
        <v>54</v>
      </c>
    </row>
    <row r="51">
      <c r="A51" s="60">
        <v>44619.0</v>
      </c>
      <c r="B51" s="28" t="s">
        <v>1667</v>
      </c>
      <c r="C51" s="28" t="s">
        <v>33</v>
      </c>
      <c r="D51" s="28" t="s">
        <v>19</v>
      </c>
      <c r="E51" s="28" t="s">
        <v>10</v>
      </c>
      <c r="F51" s="28">
        <v>-16.01</v>
      </c>
      <c r="G51" s="28" t="s">
        <v>53</v>
      </c>
      <c r="H51" s="12"/>
    </row>
    <row r="52">
      <c r="A52" s="60">
        <v>44620.0</v>
      </c>
      <c r="B52" s="28" t="s">
        <v>1667</v>
      </c>
      <c r="C52" s="28" t="s">
        <v>455</v>
      </c>
      <c r="D52" s="28" t="s">
        <v>9</v>
      </c>
      <c r="E52" s="28" t="s">
        <v>41</v>
      </c>
      <c r="F52" s="28">
        <v>-4.3</v>
      </c>
      <c r="G52" s="28" t="s">
        <v>53</v>
      </c>
      <c r="H52" s="12"/>
    </row>
    <row r="53">
      <c r="A53" s="60">
        <v>44620.0</v>
      </c>
      <c r="B53" s="28" t="s">
        <v>1667</v>
      </c>
      <c r="C53" s="28" t="s">
        <v>62</v>
      </c>
      <c r="D53" s="28" t="s">
        <v>13</v>
      </c>
      <c r="E53" s="28" t="s">
        <v>28</v>
      </c>
      <c r="F53" s="28">
        <v>-8.5</v>
      </c>
      <c r="G53" s="28" t="s">
        <v>53</v>
      </c>
      <c r="H53" s="12"/>
    </row>
    <row r="54">
      <c r="A54" s="60">
        <v>44620.0</v>
      </c>
      <c r="B54" s="28" t="s">
        <v>1667</v>
      </c>
      <c r="C54" s="28" t="s">
        <v>2628</v>
      </c>
      <c r="D54" s="28" t="s">
        <v>13</v>
      </c>
      <c r="E54" s="28" t="s">
        <v>10</v>
      </c>
      <c r="F54" s="28">
        <v>-5.0</v>
      </c>
      <c r="G54" s="28" t="s">
        <v>53</v>
      </c>
      <c r="H54" s="12"/>
    </row>
    <row r="55">
      <c r="A55" s="60">
        <v>44620.0</v>
      </c>
      <c r="B55" s="28" t="s">
        <v>1667</v>
      </c>
      <c r="C55" s="28" t="s">
        <v>1683</v>
      </c>
      <c r="D55" s="28" t="s">
        <v>73</v>
      </c>
      <c r="E55" s="28" t="s">
        <v>1644</v>
      </c>
      <c r="F55" s="28">
        <v>-26.09</v>
      </c>
      <c r="G55" s="28" t="s">
        <v>53</v>
      </c>
      <c r="H55" s="12"/>
    </row>
    <row r="56">
      <c r="A56" s="60">
        <v>44620.0</v>
      </c>
      <c r="B56" s="28" t="s">
        <v>1667</v>
      </c>
      <c r="C56" s="28" t="s">
        <v>48</v>
      </c>
      <c r="D56" s="28" t="s">
        <v>9</v>
      </c>
      <c r="E56" s="28" t="s">
        <v>10</v>
      </c>
      <c r="F56" s="28">
        <v>-11.12</v>
      </c>
      <c r="G56" s="28" t="s">
        <v>53</v>
      </c>
      <c r="H56" s="12"/>
    </row>
    <row r="57">
      <c r="A57" s="60">
        <v>44620.0</v>
      </c>
      <c r="B57" s="28" t="s">
        <v>1667</v>
      </c>
      <c r="C57" s="28" t="s">
        <v>2629</v>
      </c>
      <c r="D57" s="28" t="s">
        <v>19</v>
      </c>
      <c r="E57" s="28" t="s">
        <v>10</v>
      </c>
      <c r="F57" s="28">
        <v>-18.33</v>
      </c>
      <c r="G57" s="28" t="s">
        <v>53</v>
      </c>
      <c r="H57" s="12"/>
    </row>
    <row r="58">
      <c r="A58" s="60">
        <v>44621.0</v>
      </c>
      <c r="B58" s="28" t="s">
        <v>1667</v>
      </c>
      <c r="C58" s="28" t="s">
        <v>455</v>
      </c>
      <c r="D58" s="28" t="s">
        <v>9</v>
      </c>
      <c r="E58" s="28" t="s">
        <v>41</v>
      </c>
      <c r="F58" s="28">
        <v>-4.3</v>
      </c>
      <c r="G58" s="28" t="s">
        <v>53</v>
      </c>
      <c r="H58" s="12"/>
    </row>
    <row r="59">
      <c r="A59" s="60">
        <v>44622.0</v>
      </c>
      <c r="B59" s="28" t="s">
        <v>1667</v>
      </c>
      <c r="C59" s="28" t="s">
        <v>455</v>
      </c>
      <c r="D59" s="28" t="s">
        <v>9</v>
      </c>
      <c r="E59" s="28" t="s">
        <v>41</v>
      </c>
      <c r="F59" s="28">
        <v>-4.3</v>
      </c>
      <c r="G59" s="28" t="s">
        <v>53</v>
      </c>
      <c r="H59" s="12"/>
    </row>
    <row r="60">
      <c r="A60" s="60">
        <v>44622.0</v>
      </c>
      <c r="B60" s="28" t="s">
        <v>1667</v>
      </c>
      <c r="C60" s="28" t="s">
        <v>156</v>
      </c>
      <c r="D60" s="28" t="s">
        <v>13</v>
      </c>
      <c r="E60" s="28" t="s">
        <v>28</v>
      </c>
      <c r="F60" s="28">
        <v>-8.1</v>
      </c>
      <c r="G60" s="28" t="s">
        <v>53</v>
      </c>
      <c r="H60" s="12"/>
    </row>
    <row r="61">
      <c r="A61" s="60">
        <v>44623.0</v>
      </c>
      <c r="B61" s="28" t="s">
        <v>1667</v>
      </c>
      <c r="C61" s="28" t="s">
        <v>455</v>
      </c>
      <c r="D61" s="28" t="s">
        <v>9</v>
      </c>
      <c r="E61" s="28" t="s">
        <v>41</v>
      </c>
      <c r="F61" s="28">
        <v>-4.3</v>
      </c>
      <c r="G61" s="28" t="s">
        <v>53</v>
      </c>
      <c r="H61" s="12"/>
    </row>
    <row r="62">
      <c r="A62" s="60">
        <v>44624.0</v>
      </c>
      <c r="B62" s="28" t="s">
        <v>1667</v>
      </c>
      <c r="C62" s="28" t="s">
        <v>455</v>
      </c>
      <c r="D62" s="28" t="s">
        <v>9</v>
      </c>
      <c r="E62" s="28" t="s">
        <v>41</v>
      </c>
      <c r="F62" s="28">
        <v>-4.3</v>
      </c>
      <c r="G62" s="28" t="s">
        <v>53</v>
      </c>
      <c r="H62" s="12"/>
    </row>
    <row r="63">
      <c r="A63" s="60">
        <v>44624.0</v>
      </c>
      <c r="B63" s="28" t="s">
        <v>1667</v>
      </c>
      <c r="C63" s="28" t="s">
        <v>455</v>
      </c>
      <c r="D63" s="28" t="s">
        <v>9</v>
      </c>
      <c r="E63" s="28" t="s">
        <v>41</v>
      </c>
      <c r="F63" s="28">
        <v>-4.3</v>
      </c>
      <c r="G63" s="28" t="s">
        <v>53</v>
      </c>
      <c r="H63" s="12"/>
    </row>
    <row r="64">
      <c r="A64" s="60">
        <v>44624.0</v>
      </c>
      <c r="B64" s="28" t="s">
        <v>1667</v>
      </c>
      <c r="C64" s="28" t="s">
        <v>2630</v>
      </c>
      <c r="D64" s="28" t="s">
        <v>13</v>
      </c>
      <c r="E64" s="28" t="s">
        <v>10</v>
      </c>
      <c r="F64" s="28">
        <v>-5.5</v>
      </c>
      <c r="G64" s="28" t="s">
        <v>53</v>
      </c>
      <c r="H64" s="12"/>
    </row>
    <row r="65">
      <c r="A65" s="60">
        <v>44626.0</v>
      </c>
      <c r="B65" s="28" t="s">
        <v>1667</v>
      </c>
      <c r="C65" s="28" t="s">
        <v>455</v>
      </c>
      <c r="D65" s="28" t="s">
        <v>9</v>
      </c>
      <c r="E65" s="28" t="s">
        <v>41</v>
      </c>
      <c r="F65" s="28">
        <v>-4.3</v>
      </c>
      <c r="G65" s="28" t="s">
        <v>53</v>
      </c>
      <c r="H65" s="12"/>
    </row>
    <row r="66">
      <c r="A66" s="60">
        <v>44626.0</v>
      </c>
      <c r="B66" s="28" t="s">
        <v>1667</v>
      </c>
      <c r="C66" s="28" t="s">
        <v>2631</v>
      </c>
      <c r="D66" s="28" t="s">
        <v>9</v>
      </c>
      <c r="E66" s="28" t="s">
        <v>28</v>
      </c>
      <c r="F66" s="28">
        <v>-10.84</v>
      </c>
      <c r="G66" s="28" t="s">
        <v>53</v>
      </c>
      <c r="H66" s="12"/>
    </row>
    <row r="67">
      <c r="A67" s="60">
        <v>44629.0</v>
      </c>
      <c r="B67" s="28" t="s">
        <v>1667</v>
      </c>
      <c r="C67" s="28" t="s">
        <v>455</v>
      </c>
      <c r="D67" s="28" t="s">
        <v>9</v>
      </c>
      <c r="E67" s="28" t="s">
        <v>41</v>
      </c>
      <c r="F67" s="28">
        <v>-4.3</v>
      </c>
      <c r="G67" s="28" t="s">
        <v>53</v>
      </c>
      <c r="H67" s="12"/>
    </row>
    <row r="68">
      <c r="A68" s="60">
        <v>44629.0</v>
      </c>
      <c r="B68" s="28" t="s">
        <v>1667</v>
      </c>
      <c r="C68" s="28" t="s">
        <v>455</v>
      </c>
      <c r="D68" s="28" t="s">
        <v>9</v>
      </c>
      <c r="E68" s="28" t="s">
        <v>41</v>
      </c>
      <c r="F68" s="28">
        <v>-4.3</v>
      </c>
      <c r="G68" s="28" t="s">
        <v>53</v>
      </c>
      <c r="H68" s="12"/>
    </row>
    <row r="69">
      <c r="A69" s="60">
        <v>44629.0</v>
      </c>
      <c r="B69" s="28" t="s">
        <v>1667</v>
      </c>
      <c r="C69" s="28" t="s">
        <v>2632</v>
      </c>
      <c r="D69" s="45" t="s">
        <v>1841</v>
      </c>
      <c r="E69" s="28" t="s">
        <v>41</v>
      </c>
      <c r="F69" s="28">
        <v>-4.58</v>
      </c>
      <c r="G69" s="28" t="s">
        <v>53</v>
      </c>
      <c r="H69" s="12"/>
    </row>
    <row r="70">
      <c r="A70" s="60">
        <v>44629.0</v>
      </c>
      <c r="B70" s="28" t="s">
        <v>1667</v>
      </c>
      <c r="C70" s="21" t="s">
        <v>2632</v>
      </c>
      <c r="D70" s="28" t="s">
        <v>40</v>
      </c>
      <c r="E70" s="28" t="s">
        <v>41</v>
      </c>
      <c r="F70" s="28">
        <v>-114.7</v>
      </c>
      <c r="G70" s="28" t="s">
        <v>53</v>
      </c>
      <c r="H70" s="12"/>
    </row>
    <row r="71">
      <c r="A71" s="60">
        <v>44630.0</v>
      </c>
      <c r="B71" s="28" t="s">
        <v>1667</v>
      </c>
      <c r="C71" s="28" t="s">
        <v>455</v>
      </c>
      <c r="D71" s="28" t="s">
        <v>9</v>
      </c>
      <c r="E71" s="28" t="s">
        <v>41</v>
      </c>
      <c r="F71" s="28">
        <v>-4.3</v>
      </c>
      <c r="G71" s="28" t="s">
        <v>53</v>
      </c>
      <c r="H71" s="12"/>
    </row>
    <row r="72">
      <c r="A72" s="60">
        <v>44632.0</v>
      </c>
      <c r="B72" s="28" t="s">
        <v>1667</v>
      </c>
      <c r="C72" s="28" t="s">
        <v>455</v>
      </c>
      <c r="D72" s="28" t="s">
        <v>9</v>
      </c>
      <c r="E72" s="28" t="s">
        <v>41</v>
      </c>
      <c r="F72" s="28">
        <v>-4.3</v>
      </c>
      <c r="G72" s="28" t="s">
        <v>53</v>
      </c>
      <c r="H72" s="12"/>
    </row>
    <row r="73">
      <c r="A73" s="60">
        <v>44633.0</v>
      </c>
      <c r="B73" s="28" t="s">
        <v>1667</v>
      </c>
      <c r="C73" s="28" t="s">
        <v>455</v>
      </c>
      <c r="D73" s="28" t="s">
        <v>9</v>
      </c>
      <c r="E73" s="28" t="s">
        <v>41</v>
      </c>
      <c r="F73" s="28">
        <v>-4.3</v>
      </c>
      <c r="G73" s="28" t="s">
        <v>53</v>
      </c>
      <c r="H73" s="12"/>
    </row>
    <row r="74">
      <c r="A74" s="60">
        <v>44634.0</v>
      </c>
      <c r="B74" s="28" t="s">
        <v>1667</v>
      </c>
      <c r="C74" s="28" t="s">
        <v>455</v>
      </c>
      <c r="D74" s="28" t="s">
        <v>9</v>
      </c>
      <c r="E74" s="28" t="s">
        <v>41</v>
      </c>
      <c r="F74" s="28">
        <v>-4.3</v>
      </c>
      <c r="G74" s="28" t="s">
        <v>53</v>
      </c>
      <c r="H74" s="12"/>
    </row>
    <row r="75">
      <c r="A75" s="60">
        <v>44634.0</v>
      </c>
      <c r="B75" s="28" t="s">
        <v>1667</v>
      </c>
      <c r="C75" s="28" t="s">
        <v>455</v>
      </c>
      <c r="D75" s="28" t="s">
        <v>9</v>
      </c>
      <c r="E75" s="28" t="s">
        <v>41</v>
      </c>
      <c r="F75" s="28">
        <v>-4.3</v>
      </c>
      <c r="G75" s="28" t="s">
        <v>53</v>
      </c>
      <c r="H75" s="12"/>
    </row>
    <row r="76">
      <c r="A76" s="60">
        <v>44635.0</v>
      </c>
      <c r="B76" s="28" t="s">
        <v>1667</v>
      </c>
      <c r="C76" s="28" t="s">
        <v>455</v>
      </c>
      <c r="D76" s="28" t="s">
        <v>9</v>
      </c>
      <c r="E76" s="28" t="s">
        <v>41</v>
      </c>
      <c r="F76" s="28">
        <v>-4.3</v>
      </c>
      <c r="G76" s="28" t="s">
        <v>53</v>
      </c>
      <c r="H76" s="12"/>
    </row>
    <row r="77">
      <c r="A77" s="60">
        <v>44635.0</v>
      </c>
      <c r="B77" s="28" t="s">
        <v>1667</v>
      </c>
      <c r="C77" s="28" t="s">
        <v>455</v>
      </c>
      <c r="D77" s="28" t="s">
        <v>9</v>
      </c>
      <c r="E77" s="28" t="s">
        <v>41</v>
      </c>
      <c r="F77" s="28">
        <v>-4.3</v>
      </c>
      <c r="G77" s="28" t="s">
        <v>53</v>
      </c>
      <c r="H77" s="12"/>
    </row>
    <row r="78">
      <c r="A78" s="60">
        <v>44636.0</v>
      </c>
      <c r="B78" s="28" t="s">
        <v>1667</v>
      </c>
      <c r="C78" s="28" t="s">
        <v>455</v>
      </c>
      <c r="D78" s="28" t="s">
        <v>9</v>
      </c>
      <c r="E78" s="28" t="s">
        <v>41</v>
      </c>
      <c r="F78" s="28">
        <v>-4.3</v>
      </c>
      <c r="G78" s="28" t="s">
        <v>53</v>
      </c>
      <c r="H78" s="12"/>
    </row>
    <row r="79">
      <c r="A79" s="60">
        <v>44637.0</v>
      </c>
      <c r="B79" s="28" t="s">
        <v>1667</v>
      </c>
      <c r="C79" s="28" t="s">
        <v>455</v>
      </c>
      <c r="D79" s="28" t="s">
        <v>9</v>
      </c>
      <c r="E79" s="28" t="s">
        <v>41</v>
      </c>
      <c r="F79" s="28">
        <v>-4.3</v>
      </c>
      <c r="G79" s="28" t="s">
        <v>53</v>
      </c>
      <c r="H79" s="12"/>
    </row>
    <row r="80">
      <c r="A80" s="60">
        <v>44637.0</v>
      </c>
      <c r="B80" s="28" t="s">
        <v>1667</v>
      </c>
      <c r="C80" s="28" t="s">
        <v>455</v>
      </c>
      <c r="D80" s="28" t="s">
        <v>9</v>
      </c>
      <c r="E80" s="28" t="s">
        <v>41</v>
      </c>
      <c r="F80" s="28">
        <v>-4.3</v>
      </c>
      <c r="G80" s="28" t="s">
        <v>53</v>
      </c>
      <c r="H80" s="12"/>
    </row>
    <row r="81">
      <c r="A81" s="60">
        <v>44638.0</v>
      </c>
      <c r="B81" s="28" t="s">
        <v>1667</v>
      </c>
      <c r="C81" s="28" t="s">
        <v>455</v>
      </c>
      <c r="D81" s="28" t="s">
        <v>9</v>
      </c>
      <c r="E81" s="28" t="s">
        <v>41</v>
      </c>
      <c r="F81" s="28">
        <v>-4.3</v>
      </c>
      <c r="G81" s="28" t="s">
        <v>53</v>
      </c>
      <c r="H81" s="12"/>
    </row>
    <row r="82">
      <c r="A82" s="60">
        <v>44638.0</v>
      </c>
      <c r="B82" s="28" t="s">
        <v>1667</v>
      </c>
      <c r="C82" s="28" t="s">
        <v>455</v>
      </c>
      <c r="D82" s="28" t="s">
        <v>9</v>
      </c>
      <c r="E82" s="28" t="s">
        <v>41</v>
      </c>
      <c r="F82" s="28">
        <v>-4.3</v>
      </c>
      <c r="G82" s="28" t="s">
        <v>53</v>
      </c>
      <c r="H82" s="12"/>
    </row>
    <row r="83">
      <c r="A83" s="60">
        <v>44639.0</v>
      </c>
      <c r="B83" s="28" t="s">
        <v>1667</v>
      </c>
      <c r="C83" s="28" t="s">
        <v>455</v>
      </c>
      <c r="D83" s="28" t="s">
        <v>9</v>
      </c>
      <c r="E83" s="28" t="s">
        <v>41</v>
      </c>
      <c r="F83" s="28">
        <v>-4.3</v>
      </c>
      <c r="G83" s="28" t="s">
        <v>53</v>
      </c>
      <c r="H83" s="12"/>
    </row>
    <row r="84">
      <c r="A84" s="60">
        <v>44639.0</v>
      </c>
      <c r="B84" s="28" t="s">
        <v>1667</v>
      </c>
      <c r="C84" s="28" t="s">
        <v>455</v>
      </c>
      <c r="D84" s="28" t="s">
        <v>9</v>
      </c>
      <c r="E84" s="28" t="s">
        <v>41</v>
      </c>
      <c r="F84" s="28">
        <v>-4.3</v>
      </c>
      <c r="G84" s="28" t="s">
        <v>53</v>
      </c>
      <c r="H84" s="12"/>
    </row>
    <row r="85">
      <c r="A85" s="60">
        <v>44639.0</v>
      </c>
      <c r="B85" s="28" t="s">
        <v>1667</v>
      </c>
      <c r="C85" s="28" t="s">
        <v>455</v>
      </c>
      <c r="D85" s="28" t="s">
        <v>9</v>
      </c>
      <c r="E85" s="28" t="s">
        <v>41</v>
      </c>
      <c r="F85" s="28">
        <v>-4.3</v>
      </c>
      <c r="G85" s="28" t="s">
        <v>53</v>
      </c>
      <c r="H85" s="12"/>
    </row>
    <row r="86">
      <c r="A86" s="60">
        <v>44640.0</v>
      </c>
      <c r="B86" s="28" t="s">
        <v>1667</v>
      </c>
      <c r="C86" s="28" t="s">
        <v>455</v>
      </c>
      <c r="D86" s="28" t="s">
        <v>9</v>
      </c>
      <c r="E86" s="28" t="s">
        <v>41</v>
      </c>
      <c r="F86" s="28">
        <v>-4.3</v>
      </c>
      <c r="G86" s="28" t="s">
        <v>53</v>
      </c>
      <c r="H86" s="12"/>
    </row>
    <row r="87">
      <c r="A87" s="60">
        <v>44641.0</v>
      </c>
      <c r="B87" s="28" t="s">
        <v>1667</v>
      </c>
      <c r="C87" s="28" t="s">
        <v>455</v>
      </c>
      <c r="D87" s="28" t="s">
        <v>9</v>
      </c>
      <c r="E87" s="28" t="s">
        <v>41</v>
      </c>
      <c r="F87" s="28">
        <v>-4.3</v>
      </c>
      <c r="G87" s="28" t="s">
        <v>53</v>
      </c>
      <c r="H87" s="12"/>
    </row>
    <row r="88">
      <c r="A88" s="60">
        <v>44641.0</v>
      </c>
      <c r="B88" s="28" t="s">
        <v>1667</v>
      </c>
      <c r="C88" s="28" t="s">
        <v>455</v>
      </c>
      <c r="D88" s="28" t="s">
        <v>9</v>
      </c>
      <c r="E88" s="28" t="s">
        <v>41</v>
      </c>
      <c r="F88" s="28">
        <v>-4.3</v>
      </c>
      <c r="G88" s="28" t="s">
        <v>53</v>
      </c>
      <c r="H88" s="12"/>
    </row>
    <row r="89">
      <c r="A89" s="60">
        <v>44642.0</v>
      </c>
      <c r="B89" s="28" t="s">
        <v>1667</v>
      </c>
      <c r="C89" s="28" t="s">
        <v>455</v>
      </c>
      <c r="D89" s="28" t="s">
        <v>9</v>
      </c>
      <c r="E89" s="28" t="s">
        <v>41</v>
      </c>
      <c r="F89" s="28">
        <v>-4.3</v>
      </c>
      <c r="G89" s="28" t="s">
        <v>53</v>
      </c>
      <c r="H89" s="12"/>
    </row>
    <row r="90">
      <c r="A90" s="60">
        <v>44642.0</v>
      </c>
      <c r="B90" s="28" t="s">
        <v>1667</v>
      </c>
      <c r="C90" s="28" t="s">
        <v>455</v>
      </c>
      <c r="D90" s="28" t="s">
        <v>9</v>
      </c>
      <c r="E90" s="28" t="s">
        <v>41</v>
      </c>
      <c r="F90" s="28">
        <v>-4.3</v>
      </c>
      <c r="G90" s="28" t="s">
        <v>53</v>
      </c>
      <c r="H90" s="12"/>
    </row>
    <row r="91">
      <c r="A91" s="60">
        <v>44642.0</v>
      </c>
      <c r="B91" s="28" t="s">
        <v>1667</v>
      </c>
      <c r="C91" s="28" t="s">
        <v>455</v>
      </c>
      <c r="D91" s="28" t="s">
        <v>9</v>
      </c>
      <c r="E91" s="28" t="s">
        <v>41</v>
      </c>
      <c r="F91" s="28">
        <v>-4.3</v>
      </c>
      <c r="G91" s="28" t="s">
        <v>53</v>
      </c>
      <c r="H91" s="12"/>
    </row>
    <row r="92">
      <c r="A92" s="60">
        <v>44643.0</v>
      </c>
      <c r="B92" s="28" t="s">
        <v>1667</v>
      </c>
      <c r="C92" s="28" t="s">
        <v>455</v>
      </c>
      <c r="D92" s="28" t="s">
        <v>9</v>
      </c>
      <c r="E92" s="28" t="s">
        <v>41</v>
      </c>
      <c r="F92" s="28">
        <v>-4.3</v>
      </c>
      <c r="G92" s="28" t="s">
        <v>53</v>
      </c>
      <c r="H92" s="12"/>
    </row>
    <row r="93">
      <c r="A93" s="60">
        <v>44643.0</v>
      </c>
      <c r="B93" s="28" t="s">
        <v>1667</v>
      </c>
      <c r="C93" s="28" t="s">
        <v>455</v>
      </c>
      <c r="D93" s="28" t="s">
        <v>9</v>
      </c>
      <c r="E93" s="28" t="s">
        <v>41</v>
      </c>
      <c r="F93" s="28">
        <v>-4.3</v>
      </c>
      <c r="G93" s="28" t="s">
        <v>53</v>
      </c>
      <c r="H93" s="12"/>
    </row>
    <row r="94">
      <c r="A94" s="60">
        <v>44644.0</v>
      </c>
      <c r="B94" s="28" t="s">
        <v>1667</v>
      </c>
      <c r="C94" s="28" t="s">
        <v>455</v>
      </c>
      <c r="D94" s="28" t="s">
        <v>9</v>
      </c>
      <c r="E94" s="28" t="s">
        <v>41</v>
      </c>
      <c r="F94" s="28">
        <v>-4.3</v>
      </c>
      <c r="G94" s="28" t="s">
        <v>53</v>
      </c>
      <c r="H94" s="12"/>
    </row>
    <row r="95">
      <c r="A95" s="60">
        <v>44644.0</v>
      </c>
      <c r="B95" s="28" t="s">
        <v>1667</v>
      </c>
      <c r="C95" s="28" t="s">
        <v>455</v>
      </c>
      <c r="D95" s="28" t="s">
        <v>9</v>
      </c>
      <c r="E95" s="28" t="s">
        <v>41</v>
      </c>
      <c r="F95" s="28">
        <v>-4.3</v>
      </c>
      <c r="G95" s="28" t="s">
        <v>53</v>
      </c>
      <c r="H95" s="12"/>
    </row>
    <row r="96">
      <c r="A96" s="60">
        <v>44644.0</v>
      </c>
      <c r="B96" s="28" t="s">
        <v>1667</v>
      </c>
      <c r="C96" s="28" t="s">
        <v>25</v>
      </c>
      <c r="D96" s="28" t="s">
        <v>13</v>
      </c>
      <c r="E96" s="28" t="s">
        <v>28</v>
      </c>
      <c r="F96" s="28">
        <v>-4.0</v>
      </c>
      <c r="G96" s="28" t="s">
        <v>53</v>
      </c>
      <c r="H96" s="12"/>
    </row>
    <row r="97">
      <c r="A97" s="60">
        <v>44644.0</v>
      </c>
      <c r="B97" s="28" t="s">
        <v>1667</v>
      </c>
      <c r="C97" s="28" t="s">
        <v>2633</v>
      </c>
      <c r="D97" s="28" t="s">
        <v>13</v>
      </c>
      <c r="E97" s="28" t="s">
        <v>28</v>
      </c>
      <c r="F97" s="28">
        <v>-11.9</v>
      </c>
      <c r="G97" s="28" t="s">
        <v>53</v>
      </c>
      <c r="H97" s="12"/>
    </row>
    <row r="98">
      <c r="A98" s="60">
        <v>44646.0</v>
      </c>
      <c r="B98" s="28" t="s">
        <v>1667</v>
      </c>
      <c r="C98" s="28" t="s">
        <v>455</v>
      </c>
      <c r="D98" s="28" t="s">
        <v>9</v>
      </c>
      <c r="E98" s="28" t="s">
        <v>41</v>
      </c>
      <c r="F98" s="28">
        <v>-4.3</v>
      </c>
      <c r="G98" s="28" t="s">
        <v>53</v>
      </c>
      <c r="H98" s="12"/>
    </row>
    <row r="99">
      <c r="A99" s="60">
        <v>44646.0</v>
      </c>
      <c r="B99" s="28" t="s">
        <v>1667</v>
      </c>
      <c r="C99" s="28" t="s">
        <v>455</v>
      </c>
      <c r="D99" s="28" t="s">
        <v>9</v>
      </c>
      <c r="E99" s="28" t="s">
        <v>41</v>
      </c>
      <c r="F99" s="28">
        <v>-4.3</v>
      </c>
      <c r="G99" s="28" t="s">
        <v>53</v>
      </c>
      <c r="H99" s="12"/>
    </row>
    <row r="100">
      <c r="A100" s="60">
        <v>44646.0</v>
      </c>
      <c r="B100" s="28" t="s">
        <v>1667</v>
      </c>
      <c r="C100" s="28" t="s">
        <v>520</v>
      </c>
      <c r="D100" s="28" t="s">
        <v>13</v>
      </c>
      <c r="E100" s="28" t="s">
        <v>10</v>
      </c>
      <c r="F100" s="28">
        <v>-12.9</v>
      </c>
      <c r="G100" s="28" t="s">
        <v>53</v>
      </c>
      <c r="H100" s="12"/>
    </row>
    <row r="101">
      <c r="A101" s="60">
        <v>44647.0</v>
      </c>
      <c r="B101" s="28" t="s">
        <v>1667</v>
      </c>
      <c r="C101" s="28" t="s">
        <v>455</v>
      </c>
      <c r="D101" s="28" t="s">
        <v>9</v>
      </c>
      <c r="E101" s="28" t="s">
        <v>41</v>
      </c>
      <c r="F101" s="28">
        <v>-4.3</v>
      </c>
      <c r="G101" s="28" t="s">
        <v>53</v>
      </c>
      <c r="H101" s="12"/>
    </row>
    <row r="102">
      <c r="A102" s="60">
        <v>44647.0</v>
      </c>
      <c r="B102" s="28" t="s">
        <v>1667</v>
      </c>
      <c r="C102" s="28" t="s">
        <v>2634</v>
      </c>
      <c r="D102" s="28" t="s">
        <v>13</v>
      </c>
      <c r="E102" s="28" t="s">
        <v>10</v>
      </c>
      <c r="F102" s="28">
        <v>-6.8</v>
      </c>
      <c r="G102" s="28" t="s">
        <v>53</v>
      </c>
      <c r="H102" s="12"/>
    </row>
    <row r="103">
      <c r="A103" s="60">
        <v>44647.0</v>
      </c>
      <c r="B103" s="28" t="s">
        <v>1667</v>
      </c>
      <c r="C103" s="28" t="s">
        <v>25</v>
      </c>
      <c r="D103" s="28" t="s">
        <v>13</v>
      </c>
      <c r="E103" s="28" t="s">
        <v>10</v>
      </c>
      <c r="F103" s="28">
        <v>-9.0</v>
      </c>
      <c r="G103" s="28" t="s">
        <v>53</v>
      </c>
      <c r="H103" s="12"/>
    </row>
    <row r="104">
      <c r="A104" s="60">
        <v>44648.0</v>
      </c>
      <c r="B104" s="28" t="s">
        <v>1667</v>
      </c>
      <c r="C104" s="28" t="s">
        <v>455</v>
      </c>
      <c r="D104" s="28" t="s">
        <v>9</v>
      </c>
      <c r="E104" s="28" t="s">
        <v>41</v>
      </c>
      <c r="F104" s="28">
        <v>-4.3</v>
      </c>
      <c r="G104" s="28" t="s">
        <v>53</v>
      </c>
      <c r="H104" s="12"/>
    </row>
    <row r="105">
      <c r="A105" s="60">
        <v>44648.0</v>
      </c>
      <c r="B105" s="28" t="s">
        <v>1667</v>
      </c>
      <c r="C105" s="28" t="s">
        <v>455</v>
      </c>
      <c r="D105" s="28" t="s">
        <v>9</v>
      </c>
      <c r="E105" s="28" t="s">
        <v>41</v>
      </c>
      <c r="F105" s="28">
        <v>-4.3</v>
      </c>
      <c r="G105" s="28" t="s">
        <v>53</v>
      </c>
      <c r="H105" s="12"/>
    </row>
    <row r="106">
      <c r="A106" s="60">
        <v>44649.0</v>
      </c>
      <c r="B106" s="28" t="s">
        <v>1667</v>
      </c>
      <c r="C106" s="28" t="s">
        <v>455</v>
      </c>
      <c r="D106" s="28" t="s">
        <v>9</v>
      </c>
      <c r="E106" s="28" t="s">
        <v>41</v>
      </c>
      <c r="F106" s="28">
        <v>-4.3</v>
      </c>
      <c r="G106" s="28" t="s">
        <v>53</v>
      </c>
      <c r="H106" s="12"/>
    </row>
    <row r="107">
      <c r="A107" s="60">
        <v>44649.0</v>
      </c>
      <c r="B107" s="28" t="s">
        <v>1667</v>
      </c>
      <c r="C107" s="28" t="s">
        <v>455</v>
      </c>
      <c r="D107" s="28" t="s">
        <v>9</v>
      </c>
      <c r="E107" s="28" t="s">
        <v>41</v>
      </c>
      <c r="F107" s="28">
        <v>-4.3</v>
      </c>
      <c r="G107" s="28" t="s">
        <v>53</v>
      </c>
      <c r="H107" s="12"/>
    </row>
    <row r="108">
      <c r="A108" s="60">
        <v>44656.0</v>
      </c>
      <c r="B108" s="28" t="s">
        <v>1667</v>
      </c>
      <c r="C108" s="28" t="s">
        <v>15</v>
      </c>
      <c r="D108" s="28" t="s">
        <v>16</v>
      </c>
      <c r="E108" s="28" t="s">
        <v>17</v>
      </c>
      <c r="F108" s="13">
        <f> SUM( INDIRECT("$G"&amp;MATCH($G108, $G$1:$G1318, 0)) : INDIRECT("$F"&amp;ROW() - 1) ) * -1</f>
        <v>463.04</v>
      </c>
      <c r="G108" s="28" t="s">
        <v>53</v>
      </c>
      <c r="H108" s="14"/>
    </row>
    <row r="109" ht="15.75" customHeight="1">
      <c r="A109" s="15"/>
      <c r="B109" s="15"/>
      <c r="C109" s="15"/>
      <c r="D109" s="15"/>
      <c r="E109" s="15"/>
      <c r="F109" s="15"/>
      <c r="G109" s="15"/>
    </row>
    <row r="110" ht="15.75" customHeight="1">
      <c r="A110" s="16"/>
      <c r="B110" s="16"/>
      <c r="C110" s="16"/>
      <c r="D110" s="16"/>
      <c r="E110" s="16"/>
      <c r="F110" s="16"/>
      <c r="G110" s="16"/>
    </row>
    <row r="111" ht="15.75" customHeight="1">
      <c r="A111" s="17"/>
      <c r="B111" s="17"/>
      <c r="C111" s="17"/>
      <c r="D111" s="17"/>
      <c r="E111" s="17"/>
      <c r="F111" s="17"/>
      <c r="G111" s="17"/>
    </row>
    <row r="112">
      <c r="A112" s="60">
        <v>44650.0</v>
      </c>
      <c r="B112" s="28" t="s">
        <v>1667</v>
      </c>
      <c r="C112" s="28" t="s">
        <v>455</v>
      </c>
      <c r="D112" s="28" t="s">
        <v>9</v>
      </c>
      <c r="E112" s="28" t="s">
        <v>41</v>
      </c>
      <c r="F112" s="28">
        <v>-4.3</v>
      </c>
      <c r="G112" s="28" t="s">
        <v>66</v>
      </c>
      <c r="H112" s="221" t="s">
        <v>67</v>
      </c>
    </row>
    <row r="113">
      <c r="A113" s="60">
        <v>44650.0</v>
      </c>
      <c r="B113" s="28" t="s">
        <v>1667</v>
      </c>
      <c r="C113" s="28" t="s">
        <v>455</v>
      </c>
      <c r="D113" s="28" t="s">
        <v>9</v>
      </c>
      <c r="E113" s="28" t="s">
        <v>41</v>
      </c>
      <c r="F113" s="28">
        <v>-4.3</v>
      </c>
      <c r="G113" s="28" t="s">
        <v>66</v>
      </c>
      <c r="H113" s="12"/>
    </row>
    <row r="114">
      <c r="A114" s="60">
        <v>44650.0</v>
      </c>
      <c r="B114" s="28" t="s">
        <v>1667</v>
      </c>
      <c r="C114" s="28" t="s">
        <v>25</v>
      </c>
      <c r="D114" s="28" t="s">
        <v>13</v>
      </c>
      <c r="E114" s="28" t="s">
        <v>28</v>
      </c>
      <c r="F114" s="28">
        <v>-8.9</v>
      </c>
      <c r="G114" s="28" t="s">
        <v>66</v>
      </c>
      <c r="H114" s="12"/>
    </row>
    <row r="115">
      <c r="A115" s="60">
        <v>44651.0</v>
      </c>
      <c r="B115" s="28" t="s">
        <v>1667</v>
      </c>
      <c r="C115" s="28" t="s">
        <v>455</v>
      </c>
      <c r="D115" s="28" t="s">
        <v>9</v>
      </c>
      <c r="E115" s="28" t="s">
        <v>41</v>
      </c>
      <c r="F115" s="28">
        <v>-4.3</v>
      </c>
      <c r="G115" s="28" t="s">
        <v>66</v>
      </c>
      <c r="H115" s="12"/>
    </row>
    <row r="116">
      <c r="A116" s="60">
        <v>44651.0</v>
      </c>
      <c r="B116" s="28" t="s">
        <v>1667</v>
      </c>
      <c r="C116" s="28" t="s">
        <v>455</v>
      </c>
      <c r="D116" s="28" t="s">
        <v>9</v>
      </c>
      <c r="E116" s="28" t="s">
        <v>41</v>
      </c>
      <c r="F116" s="28">
        <v>-4.3</v>
      </c>
      <c r="G116" s="28" t="s">
        <v>66</v>
      </c>
      <c r="H116" s="12"/>
    </row>
    <row r="117">
      <c r="A117" s="60">
        <v>44652.0</v>
      </c>
      <c r="B117" s="28" t="s">
        <v>1667</v>
      </c>
      <c r="C117" s="28" t="s">
        <v>455</v>
      </c>
      <c r="D117" s="28" t="s">
        <v>9</v>
      </c>
      <c r="E117" s="28" t="s">
        <v>41</v>
      </c>
      <c r="F117" s="28">
        <v>-4.3</v>
      </c>
      <c r="G117" s="28" t="s">
        <v>66</v>
      </c>
      <c r="H117" s="12"/>
    </row>
    <row r="118">
      <c r="A118" s="60">
        <v>44652.0</v>
      </c>
      <c r="B118" s="28" t="s">
        <v>1667</v>
      </c>
      <c r="C118" s="28" t="s">
        <v>455</v>
      </c>
      <c r="D118" s="28" t="s">
        <v>9</v>
      </c>
      <c r="E118" s="28" t="s">
        <v>41</v>
      </c>
      <c r="F118" s="28">
        <v>-4.3</v>
      </c>
      <c r="G118" s="28" t="s">
        <v>66</v>
      </c>
      <c r="H118" s="12"/>
    </row>
    <row r="119">
      <c r="A119" s="60">
        <v>44653.0</v>
      </c>
      <c r="B119" s="28" t="s">
        <v>1667</v>
      </c>
      <c r="C119" s="28" t="s">
        <v>2635</v>
      </c>
      <c r="D119" s="28" t="s">
        <v>19</v>
      </c>
      <c r="E119" s="28" t="s">
        <v>10</v>
      </c>
      <c r="F119" s="28">
        <v>-100.48</v>
      </c>
      <c r="G119" s="28" t="s">
        <v>66</v>
      </c>
      <c r="H119" s="12"/>
    </row>
    <row r="120">
      <c r="A120" s="60">
        <v>44657.0</v>
      </c>
      <c r="B120" s="28" t="s">
        <v>1667</v>
      </c>
      <c r="C120" s="28" t="s">
        <v>455</v>
      </c>
      <c r="D120" s="28" t="s">
        <v>9</v>
      </c>
      <c r="E120" s="28" t="s">
        <v>41</v>
      </c>
      <c r="F120" s="28">
        <v>-4.3</v>
      </c>
      <c r="G120" s="28" t="s">
        <v>66</v>
      </c>
      <c r="H120" s="12"/>
    </row>
    <row r="121">
      <c r="A121" s="60">
        <v>44657.0</v>
      </c>
      <c r="B121" s="28" t="s">
        <v>1667</v>
      </c>
      <c r="C121" s="28" t="s">
        <v>455</v>
      </c>
      <c r="D121" s="28" t="s">
        <v>9</v>
      </c>
      <c r="E121" s="28" t="s">
        <v>41</v>
      </c>
      <c r="F121" s="28">
        <v>-4.3</v>
      </c>
      <c r="G121" s="28" t="s">
        <v>66</v>
      </c>
      <c r="H121" s="12"/>
    </row>
    <row r="122">
      <c r="A122" s="60">
        <v>44657.0</v>
      </c>
      <c r="B122" s="28" t="s">
        <v>1667</v>
      </c>
      <c r="C122" s="28" t="s">
        <v>86</v>
      </c>
      <c r="D122" s="28" t="s">
        <v>19</v>
      </c>
      <c r="E122" s="28" t="s">
        <v>10</v>
      </c>
      <c r="F122" s="28">
        <v>-59.01</v>
      </c>
      <c r="G122" s="28" t="s">
        <v>66</v>
      </c>
      <c r="H122" s="12"/>
    </row>
    <row r="123">
      <c r="A123" s="60">
        <v>44657.0</v>
      </c>
      <c r="B123" s="28" t="s">
        <v>1667</v>
      </c>
      <c r="C123" s="28" t="s">
        <v>2636</v>
      </c>
      <c r="D123" s="28" t="s">
        <v>40</v>
      </c>
      <c r="E123" s="28" t="s">
        <v>41</v>
      </c>
      <c r="F123" s="28">
        <v>-169.4</v>
      </c>
      <c r="G123" s="28" t="s">
        <v>66</v>
      </c>
      <c r="H123" s="12"/>
    </row>
    <row r="124">
      <c r="A124" s="60">
        <v>44657.0</v>
      </c>
      <c r="B124" s="28" t="s">
        <v>1667</v>
      </c>
      <c r="C124" s="28" t="s">
        <v>2637</v>
      </c>
      <c r="D124" s="28" t="s">
        <v>40</v>
      </c>
      <c r="E124" s="28" t="s">
        <v>41</v>
      </c>
      <c r="F124" s="28">
        <v>-124.77</v>
      </c>
      <c r="G124" s="28" t="s">
        <v>66</v>
      </c>
      <c r="H124" s="12"/>
    </row>
    <row r="125">
      <c r="A125" s="60">
        <v>44658.0</v>
      </c>
      <c r="B125" s="28" t="s">
        <v>1667</v>
      </c>
      <c r="C125" s="28" t="s">
        <v>455</v>
      </c>
      <c r="D125" s="28" t="s">
        <v>9</v>
      </c>
      <c r="E125" s="28" t="s">
        <v>41</v>
      </c>
      <c r="F125" s="28">
        <v>-4.3</v>
      </c>
      <c r="G125" s="28" t="s">
        <v>66</v>
      </c>
      <c r="H125" s="12"/>
    </row>
    <row r="126">
      <c r="A126" s="60">
        <v>44658.0</v>
      </c>
      <c r="B126" s="28" t="s">
        <v>1667</v>
      </c>
      <c r="C126" s="28" t="s">
        <v>455</v>
      </c>
      <c r="D126" s="28" t="s">
        <v>9</v>
      </c>
      <c r="E126" s="28" t="s">
        <v>41</v>
      </c>
      <c r="F126" s="28">
        <v>-4.3</v>
      </c>
      <c r="G126" s="28" t="s">
        <v>66</v>
      </c>
      <c r="H126" s="12"/>
    </row>
    <row r="127">
      <c r="A127" s="60">
        <v>44661.0</v>
      </c>
      <c r="B127" s="28" t="s">
        <v>1667</v>
      </c>
      <c r="C127" s="28" t="s">
        <v>455</v>
      </c>
      <c r="D127" s="28" t="s">
        <v>9</v>
      </c>
      <c r="E127" s="28" t="s">
        <v>41</v>
      </c>
      <c r="F127" s="28">
        <v>-4.3</v>
      </c>
      <c r="G127" s="28" t="s">
        <v>66</v>
      </c>
      <c r="H127" s="12"/>
    </row>
    <row r="128">
      <c r="A128" s="60">
        <v>44661.0</v>
      </c>
      <c r="B128" s="28" t="s">
        <v>1667</v>
      </c>
      <c r="C128" s="28" t="s">
        <v>455</v>
      </c>
      <c r="D128" s="28" t="s">
        <v>9</v>
      </c>
      <c r="E128" s="28" t="s">
        <v>41</v>
      </c>
      <c r="F128" s="28">
        <v>-4.3</v>
      </c>
      <c r="G128" s="28" t="s">
        <v>66</v>
      </c>
      <c r="H128" s="12"/>
    </row>
    <row r="129">
      <c r="A129" s="60">
        <v>44662.0</v>
      </c>
      <c r="B129" s="28" t="s">
        <v>1667</v>
      </c>
      <c r="C129" s="28" t="s">
        <v>455</v>
      </c>
      <c r="D129" s="28" t="s">
        <v>9</v>
      </c>
      <c r="E129" s="28" t="s">
        <v>41</v>
      </c>
      <c r="F129" s="28">
        <v>-4.3</v>
      </c>
      <c r="G129" s="28" t="s">
        <v>66</v>
      </c>
      <c r="H129" s="12"/>
    </row>
    <row r="130">
      <c r="A130" s="60">
        <v>44663.0</v>
      </c>
      <c r="B130" s="28" t="s">
        <v>1667</v>
      </c>
      <c r="C130" s="28" t="s">
        <v>455</v>
      </c>
      <c r="D130" s="28" t="s">
        <v>9</v>
      </c>
      <c r="E130" s="28" t="s">
        <v>41</v>
      </c>
      <c r="F130" s="28">
        <v>-4.3</v>
      </c>
      <c r="G130" s="28" t="s">
        <v>66</v>
      </c>
      <c r="H130" s="12"/>
    </row>
    <row r="131">
      <c r="A131" s="60">
        <v>44663.0</v>
      </c>
      <c r="B131" s="28" t="s">
        <v>1667</v>
      </c>
      <c r="C131" s="28" t="s">
        <v>455</v>
      </c>
      <c r="D131" s="28" t="s">
        <v>9</v>
      </c>
      <c r="E131" s="28" t="s">
        <v>41</v>
      </c>
      <c r="F131" s="28">
        <v>-4.3</v>
      </c>
      <c r="G131" s="28" t="s">
        <v>66</v>
      </c>
      <c r="H131" s="12"/>
    </row>
    <row r="132">
      <c r="A132" s="60">
        <v>44664.0</v>
      </c>
      <c r="B132" s="28" t="s">
        <v>1667</v>
      </c>
      <c r="C132" s="28" t="s">
        <v>455</v>
      </c>
      <c r="D132" s="28" t="s">
        <v>9</v>
      </c>
      <c r="E132" s="28" t="s">
        <v>41</v>
      </c>
      <c r="F132" s="28">
        <v>-4.3</v>
      </c>
      <c r="G132" s="28" t="s">
        <v>66</v>
      </c>
      <c r="H132" s="12"/>
    </row>
    <row r="133">
      <c r="A133" s="60">
        <v>44665.0</v>
      </c>
      <c r="B133" s="28" t="s">
        <v>1667</v>
      </c>
      <c r="C133" s="28" t="s">
        <v>2638</v>
      </c>
      <c r="D133" s="28" t="s">
        <v>19</v>
      </c>
      <c r="E133" s="28" t="s">
        <v>28</v>
      </c>
      <c r="F133" s="28">
        <v>-11.05</v>
      </c>
      <c r="G133" s="28" t="s">
        <v>66</v>
      </c>
      <c r="H133" s="12"/>
    </row>
    <row r="134">
      <c r="A134" s="60">
        <v>44686.0</v>
      </c>
      <c r="B134" s="28" t="s">
        <v>1667</v>
      </c>
      <c r="C134" s="28" t="s">
        <v>15</v>
      </c>
      <c r="D134" s="28" t="s">
        <v>16</v>
      </c>
      <c r="E134" s="28" t="s">
        <v>17</v>
      </c>
      <c r="F134" s="13">
        <f> SUM( INDIRECT("$G"&amp;MATCH($G134, $G$1:$G1318, 0)) : INDIRECT("$F"&amp;ROW() - 1) ) * -1</f>
        <v>542.41</v>
      </c>
      <c r="G134" s="28" t="s">
        <v>66</v>
      </c>
      <c r="H134" s="14"/>
    </row>
    <row r="135" ht="15.75" customHeight="1">
      <c r="A135" s="15"/>
      <c r="B135" s="15"/>
      <c r="C135" s="15"/>
      <c r="D135" s="15"/>
      <c r="E135" s="15"/>
      <c r="F135" s="15"/>
      <c r="G135" s="15"/>
    </row>
    <row r="136" ht="15.75" customHeight="1">
      <c r="A136" s="16"/>
      <c r="B136" s="16"/>
      <c r="C136" s="16"/>
      <c r="D136" s="16"/>
      <c r="E136" s="16"/>
      <c r="F136" s="16"/>
      <c r="G136" s="16"/>
    </row>
    <row r="137" ht="15.75" customHeight="1">
      <c r="A137" s="17"/>
      <c r="B137" s="17"/>
      <c r="C137" s="17"/>
      <c r="D137" s="17"/>
      <c r="E137" s="17"/>
      <c r="F137" s="17"/>
      <c r="G137" s="17"/>
    </row>
    <row r="138">
      <c r="A138" s="60">
        <v>44681.0</v>
      </c>
      <c r="B138" s="28" t="s">
        <v>1667</v>
      </c>
      <c r="C138" s="28" t="s">
        <v>140</v>
      </c>
      <c r="D138" s="28" t="s">
        <v>13</v>
      </c>
      <c r="E138" s="28" t="s">
        <v>28</v>
      </c>
      <c r="F138" s="28">
        <v>-9.7</v>
      </c>
      <c r="G138" s="28" t="s">
        <v>81</v>
      </c>
      <c r="H138" s="221" t="s">
        <v>82</v>
      </c>
    </row>
    <row r="139">
      <c r="A139" s="60">
        <v>44681.0</v>
      </c>
      <c r="B139" s="28" t="s">
        <v>1667</v>
      </c>
      <c r="C139" s="28" t="s">
        <v>2639</v>
      </c>
      <c r="D139" s="28" t="s">
        <v>9</v>
      </c>
      <c r="E139" s="28" t="s">
        <v>10</v>
      </c>
      <c r="F139" s="28">
        <v>-14.7</v>
      </c>
      <c r="G139" s="28" t="s">
        <v>81</v>
      </c>
      <c r="H139" s="12"/>
    </row>
    <row r="140">
      <c r="A140" s="60">
        <v>44681.0</v>
      </c>
      <c r="B140" s="28" t="s">
        <v>1667</v>
      </c>
      <c r="C140" s="28" t="s">
        <v>455</v>
      </c>
      <c r="D140" s="28" t="s">
        <v>9</v>
      </c>
      <c r="E140" s="28" t="s">
        <v>10</v>
      </c>
      <c r="F140" s="28">
        <v>-4.3</v>
      </c>
      <c r="G140" s="28" t="s">
        <v>81</v>
      </c>
      <c r="H140" s="12"/>
    </row>
    <row r="141">
      <c r="A141" s="60">
        <v>44681.0</v>
      </c>
      <c r="B141" s="28" t="s">
        <v>1667</v>
      </c>
      <c r="C141" s="28" t="s">
        <v>510</v>
      </c>
      <c r="D141" s="28" t="s">
        <v>13</v>
      </c>
      <c r="E141" s="28" t="s">
        <v>10</v>
      </c>
      <c r="F141" s="28">
        <v>-18.0</v>
      </c>
      <c r="G141" s="28" t="s">
        <v>81</v>
      </c>
      <c r="H141" s="12"/>
    </row>
    <row r="142">
      <c r="A142" s="60">
        <v>44682.0</v>
      </c>
      <c r="B142" s="28" t="s">
        <v>1667</v>
      </c>
      <c r="C142" s="28" t="s">
        <v>2640</v>
      </c>
      <c r="D142" s="28" t="s">
        <v>50</v>
      </c>
      <c r="E142" s="28" t="s">
        <v>26</v>
      </c>
      <c r="F142" s="28">
        <v>-155.24</v>
      </c>
      <c r="G142" s="28" t="s">
        <v>81</v>
      </c>
      <c r="H142" s="12"/>
    </row>
    <row r="143">
      <c r="A143" s="60">
        <v>44682.0</v>
      </c>
      <c r="B143" s="28" t="s">
        <v>1667</v>
      </c>
      <c r="C143" s="28" t="s">
        <v>140</v>
      </c>
      <c r="D143" s="28" t="s">
        <v>13</v>
      </c>
      <c r="E143" s="28" t="s">
        <v>10</v>
      </c>
      <c r="F143" s="28">
        <v>-9.92</v>
      </c>
      <c r="G143" s="28" t="s">
        <v>81</v>
      </c>
      <c r="H143" s="12"/>
    </row>
    <row r="144">
      <c r="A144" s="60">
        <v>44683.0</v>
      </c>
      <c r="B144" s="28" t="s">
        <v>1667</v>
      </c>
      <c r="C144" s="28" t="s">
        <v>455</v>
      </c>
      <c r="D144" s="28" t="s">
        <v>9</v>
      </c>
      <c r="E144" s="28" t="s">
        <v>41</v>
      </c>
      <c r="F144" s="28">
        <v>-4.3</v>
      </c>
      <c r="G144" s="28" t="s">
        <v>81</v>
      </c>
      <c r="H144" s="12"/>
    </row>
    <row r="145">
      <c r="A145" s="60">
        <v>44683.0</v>
      </c>
      <c r="B145" s="28" t="s">
        <v>1667</v>
      </c>
      <c r="C145" s="28" t="s">
        <v>455</v>
      </c>
      <c r="D145" s="28" t="s">
        <v>9</v>
      </c>
      <c r="E145" s="28" t="s">
        <v>41</v>
      </c>
      <c r="F145" s="28">
        <v>-4.3</v>
      </c>
      <c r="G145" s="28" t="s">
        <v>81</v>
      </c>
      <c r="H145" s="12"/>
    </row>
    <row r="146">
      <c r="A146" s="60">
        <v>44684.0</v>
      </c>
      <c r="B146" s="28" t="s">
        <v>1667</v>
      </c>
      <c r="C146" s="28" t="s">
        <v>455</v>
      </c>
      <c r="D146" s="28" t="s">
        <v>9</v>
      </c>
      <c r="E146" s="28" t="s">
        <v>41</v>
      </c>
      <c r="F146" s="28">
        <v>-4.3</v>
      </c>
      <c r="G146" s="28" t="s">
        <v>81</v>
      </c>
      <c r="H146" s="12"/>
    </row>
    <row r="147">
      <c r="A147" s="60">
        <v>44684.0</v>
      </c>
      <c r="B147" s="28" t="s">
        <v>1667</v>
      </c>
      <c r="C147" s="28" t="s">
        <v>455</v>
      </c>
      <c r="D147" s="28" t="s">
        <v>9</v>
      </c>
      <c r="E147" s="28" t="s">
        <v>41</v>
      </c>
      <c r="F147" s="28">
        <v>-4.3</v>
      </c>
      <c r="G147" s="28" t="s">
        <v>81</v>
      </c>
      <c r="H147" s="12"/>
    </row>
    <row r="148">
      <c r="A148" s="60">
        <v>44684.0</v>
      </c>
      <c r="B148" s="28" t="s">
        <v>1667</v>
      </c>
      <c r="C148" s="28" t="s">
        <v>29</v>
      </c>
      <c r="D148" s="28" t="s">
        <v>19</v>
      </c>
      <c r="E148" s="28" t="s">
        <v>28</v>
      </c>
      <c r="F148" s="28">
        <v>-90.05</v>
      </c>
      <c r="G148" s="28" t="s">
        <v>81</v>
      </c>
      <c r="H148" s="12"/>
    </row>
    <row r="149">
      <c r="A149" s="60">
        <v>44685.0</v>
      </c>
      <c r="B149" s="28" t="s">
        <v>1667</v>
      </c>
      <c r="C149" s="28" t="s">
        <v>455</v>
      </c>
      <c r="D149" s="28" t="s">
        <v>9</v>
      </c>
      <c r="E149" s="28" t="s">
        <v>41</v>
      </c>
      <c r="F149" s="28">
        <v>-4.3</v>
      </c>
      <c r="G149" s="28" t="s">
        <v>81</v>
      </c>
      <c r="H149" s="12"/>
    </row>
    <row r="150">
      <c r="A150" s="60">
        <v>44685.0</v>
      </c>
      <c r="B150" s="28" t="s">
        <v>1667</v>
      </c>
      <c r="C150" s="28" t="s">
        <v>455</v>
      </c>
      <c r="D150" s="28" t="s">
        <v>9</v>
      </c>
      <c r="E150" s="28" t="s">
        <v>41</v>
      </c>
      <c r="F150" s="28">
        <v>-4.3</v>
      </c>
      <c r="G150" s="28" t="s">
        <v>81</v>
      </c>
      <c r="H150" s="12"/>
    </row>
    <row r="151">
      <c r="A151" s="60">
        <v>44686.0</v>
      </c>
      <c r="B151" s="28" t="s">
        <v>1667</v>
      </c>
      <c r="C151" s="28" t="s">
        <v>455</v>
      </c>
      <c r="D151" s="28" t="s">
        <v>9</v>
      </c>
      <c r="E151" s="28" t="s">
        <v>41</v>
      </c>
      <c r="F151" s="28">
        <v>-4.3</v>
      </c>
      <c r="G151" s="28" t="s">
        <v>81</v>
      </c>
      <c r="H151" s="12"/>
    </row>
    <row r="152">
      <c r="A152" s="60">
        <v>44686.0</v>
      </c>
      <c r="B152" s="28" t="s">
        <v>1667</v>
      </c>
      <c r="C152" s="28" t="s">
        <v>455</v>
      </c>
      <c r="D152" s="28" t="s">
        <v>9</v>
      </c>
      <c r="E152" s="28" t="s">
        <v>41</v>
      </c>
      <c r="F152" s="28">
        <v>-4.3</v>
      </c>
      <c r="G152" s="28" t="s">
        <v>81</v>
      </c>
      <c r="H152" s="12"/>
    </row>
    <row r="153">
      <c r="A153" s="60">
        <v>44686.0</v>
      </c>
      <c r="B153" s="28" t="s">
        <v>1667</v>
      </c>
      <c r="C153" s="28" t="s">
        <v>27</v>
      </c>
      <c r="D153" s="28" t="s">
        <v>13</v>
      </c>
      <c r="E153" s="28" t="s">
        <v>28</v>
      </c>
      <c r="F153" s="28">
        <v>-7.47</v>
      </c>
      <c r="G153" s="28" t="s">
        <v>81</v>
      </c>
      <c r="H153" s="12"/>
    </row>
    <row r="154">
      <c r="A154" s="60">
        <v>44686.0</v>
      </c>
      <c r="B154" s="28" t="s">
        <v>1667</v>
      </c>
      <c r="C154" s="28" t="s">
        <v>36</v>
      </c>
      <c r="D154" s="28" t="s">
        <v>19</v>
      </c>
      <c r="E154" s="28" t="s">
        <v>28</v>
      </c>
      <c r="F154" s="28">
        <v>-18.66</v>
      </c>
      <c r="G154" s="28" t="s">
        <v>81</v>
      </c>
      <c r="H154" s="12"/>
    </row>
    <row r="155">
      <c r="A155" s="60">
        <v>44687.0</v>
      </c>
      <c r="B155" s="28" t="s">
        <v>1667</v>
      </c>
      <c r="C155" s="28" t="s">
        <v>455</v>
      </c>
      <c r="D155" s="28" t="s">
        <v>9</v>
      </c>
      <c r="E155" s="28" t="s">
        <v>41</v>
      </c>
      <c r="F155" s="28">
        <v>-4.3</v>
      </c>
      <c r="G155" s="28" t="s">
        <v>81</v>
      </c>
      <c r="H155" s="12"/>
    </row>
    <row r="156">
      <c r="A156" s="60">
        <v>44687.0</v>
      </c>
      <c r="B156" s="28" t="s">
        <v>1667</v>
      </c>
      <c r="C156" s="28" t="s">
        <v>455</v>
      </c>
      <c r="D156" s="28" t="s">
        <v>9</v>
      </c>
      <c r="E156" s="28" t="s">
        <v>41</v>
      </c>
      <c r="F156" s="28">
        <v>-4.3</v>
      </c>
      <c r="G156" s="28" t="s">
        <v>81</v>
      </c>
      <c r="H156" s="12"/>
    </row>
    <row r="157">
      <c r="A157" s="60">
        <v>44688.0</v>
      </c>
      <c r="B157" s="28" t="s">
        <v>1667</v>
      </c>
      <c r="C157" s="28" t="s">
        <v>455</v>
      </c>
      <c r="D157" s="28" t="s">
        <v>9</v>
      </c>
      <c r="E157" s="28" t="s">
        <v>10</v>
      </c>
      <c r="F157" s="28">
        <v>-4.3</v>
      </c>
      <c r="G157" s="28" t="s">
        <v>81</v>
      </c>
      <c r="H157" s="12"/>
    </row>
    <row r="158">
      <c r="A158" s="60">
        <v>44689.0</v>
      </c>
      <c r="B158" s="28" t="s">
        <v>1667</v>
      </c>
      <c r="C158" s="28" t="s">
        <v>2641</v>
      </c>
      <c r="D158" s="28" t="s">
        <v>19</v>
      </c>
      <c r="E158" s="28" t="s">
        <v>10</v>
      </c>
      <c r="F158" s="28">
        <v>-9.37</v>
      </c>
      <c r="G158" s="28" t="s">
        <v>81</v>
      </c>
      <c r="H158" s="12"/>
    </row>
    <row r="159">
      <c r="A159" s="60">
        <v>44689.0</v>
      </c>
      <c r="B159" s="28" t="s">
        <v>1667</v>
      </c>
      <c r="C159" s="28" t="s">
        <v>2642</v>
      </c>
      <c r="D159" s="28" t="s">
        <v>50</v>
      </c>
      <c r="E159" s="28" t="s">
        <v>26</v>
      </c>
      <c r="F159" s="28">
        <v>-58.95</v>
      </c>
      <c r="G159" s="28" t="s">
        <v>81</v>
      </c>
      <c r="H159" s="12"/>
    </row>
    <row r="160">
      <c r="A160" s="60">
        <v>44690.0</v>
      </c>
      <c r="B160" s="28" t="s">
        <v>1667</v>
      </c>
      <c r="C160" s="28" t="s">
        <v>455</v>
      </c>
      <c r="D160" s="28" t="s">
        <v>9</v>
      </c>
      <c r="E160" s="28" t="s">
        <v>41</v>
      </c>
      <c r="F160" s="28">
        <v>-4.3</v>
      </c>
      <c r="G160" s="28" t="s">
        <v>81</v>
      </c>
      <c r="H160" s="12"/>
    </row>
    <row r="161">
      <c r="A161" s="60">
        <v>44690.0</v>
      </c>
      <c r="B161" s="28" t="s">
        <v>1667</v>
      </c>
      <c r="C161" s="28" t="s">
        <v>455</v>
      </c>
      <c r="D161" s="28" t="s">
        <v>9</v>
      </c>
      <c r="E161" s="28" t="s">
        <v>41</v>
      </c>
      <c r="F161" s="28">
        <v>-4.3</v>
      </c>
      <c r="G161" s="28" t="s">
        <v>81</v>
      </c>
      <c r="H161" s="12"/>
    </row>
    <row r="162">
      <c r="A162" s="60">
        <v>44690.0</v>
      </c>
      <c r="B162" s="28" t="s">
        <v>1667</v>
      </c>
      <c r="C162" s="28" t="s">
        <v>455</v>
      </c>
      <c r="D162" s="28" t="s">
        <v>9</v>
      </c>
      <c r="E162" s="28" t="s">
        <v>41</v>
      </c>
      <c r="F162" s="28">
        <v>-4.3</v>
      </c>
      <c r="G162" s="28" t="s">
        <v>81</v>
      </c>
      <c r="H162" s="12"/>
    </row>
    <row r="163">
      <c r="A163" s="60">
        <v>44691.0</v>
      </c>
      <c r="B163" s="28" t="s">
        <v>1667</v>
      </c>
      <c r="C163" s="28" t="s">
        <v>455</v>
      </c>
      <c r="D163" s="28" t="s">
        <v>9</v>
      </c>
      <c r="E163" s="28" t="s">
        <v>41</v>
      </c>
      <c r="F163" s="28">
        <v>-4.3</v>
      </c>
      <c r="G163" s="28" t="s">
        <v>81</v>
      </c>
      <c r="H163" s="12"/>
    </row>
    <row r="164">
      <c r="A164" s="60">
        <v>44691.0</v>
      </c>
      <c r="B164" s="28" t="s">
        <v>1667</v>
      </c>
      <c r="C164" s="28" t="s">
        <v>455</v>
      </c>
      <c r="D164" s="28" t="s">
        <v>9</v>
      </c>
      <c r="E164" s="28" t="s">
        <v>41</v>
      </c>
      <c r="F164" s="28">
        <v>-4.3</v>
      </c>
      <c r="G164" s="28" t="s">
        <v>81</v>
      </c>
      <c r="H164" s="12"/>
    </row>
    <row r="165">
      <c r="A165" s="60">
        <v>44691.0</v>
      </c>
      <c r="B165" s="28" t="s">
        <v>1667</v>
      </c>
      <c r="C165" s="28" t="s">
        <v>2643</v>
      </c>
      <c r="D165" s="28" t="s">
        <v>13</v>
      </c>
      <c r="E165" s="28" t="s">
        <v>28</v>
      </c>
      <c r="F165" s="28">
        <v>-7.0</v>
      </c>
      <c r="G165" s="28" t="s">
        <v>81</v>
      </c>
      <c r="H165" s="12"/>
    </row>
    <row r="166">
      <c r="A166" s="60">
        <v>44692.0</v>
      </c>
      <c r="B166" s="28" t="s">
        <v>1667</v>
      </c>
      <c r="C166" s="28" t="s">
        <v>455</v>
      </c>
      <c r="D166" s="28" t="s">
        <v>9</v>
      </c>
      <c r="E166" s="28" t="s">
        <v>41</v>
      </c>
      <c r="F166" s="28">
        <v>-4.3</v>
      </c>
      <c r="G166" s="28" t="s">
        <v>81</v>
      </c>
      <c r="H166" s="12"/>
    </row>
    <row r="167">
      <c r="A167" s="60">
        <v>44692.0</v>
      </c>
      <c r="B167" s="28" t="s">
        <v>1667</v>
      </c>
      <c r="C167" s="28" t="s">
        <v>455</v>
      </c>
      <c r="D167" s="28" t="s">
        <v>9</v>
      </c>
      <c r="E167" s="28" t="s">
        <v>41</v>
      </c>
      <c r="F167" s="28">
        <v>-4.3</v>
      </c>
      <c r="G167" s="28" t="s">
        <v>81</v>
      </c>
      <c r="H167" s="12"/>
    </row>
    <row r="168">
      <c r="A168" s="60">
        <v>44693.0</v>
      </c>
      <c r="B168" s="28" t="s">
        <v>1667</v>
      </c>
      <c r="C168" s="28" t="s">
        <v>455</v>
      </c>
      <c r="D168" s="28" t="s">
        <v>9</v>
      </c>
      <c r="E168" s="28" t="s">
        <v>41</v>
      </c>
      <c r="F168" s="28">
        <v>-4.3</v>
      </c>
      <c r="G168" s="28" t="s">
        <v>81</v>
      </c>
      <c r="H168" s="12"/>
    </row>
    <row r="169">
      <c r="A169" s="60">
        <v>44693.0</v>
      </c>
      <c r="B169" s="28" t="s">
        <v>1667</v>
      </c>
      <c r="C169" s="28" t="s">
        <v>455</v>
      </c>
      <c r="D169" s="28" t="s">
        <v>9</v>
      </c>
      <c r="E169" s="28" t="s">
        <v>41</v>
      </c>
      <c r="F169" s="28">
        <v>-4.3</v>
      </c>
      <c r="G169" s="28" t="s">
        <v>81</v>
      </c>
      <c r="H169" s="12"/>
    </row>
    <row r="170">
      <c r="A170" s="60">
        <v>44694.0</v>
      </c>
      <c r="B170" s="28" t="s">
        <v>1667</v>
      </c>
      <c r="C170" s="28" t="s">
        <v>455</v>
      </c>
      <c r="D170" s="28" t="s">
        <v>9</v>
      </c>
      <c r="E170" s="28" t="s">
        <v>41</v>
      </c>
      <c r="F170" s="28">
        <v>-4.3</v>
      </c>
      <c r="G170" s="28" t="s">
        <v>81</v>
      </c>
      <c r="H170" s="12"/>
    </row>
    <row r="171">
      <c r="A171" s="60">
        <v>44694.0</v>
      </c>
      <c r="B171" s="28" t="s">
        <v>1667</v>
      </c>
      <c r="C171" s="28" t="s">
        <v>455</v>
      </c>
      <c r="D171" s="28" t="s">
        <v>9</v>
      </c>
      <c r="E171" s="28" t="s">
        <v>41</v>
      </c>
      <c r="F171" s="28">
        <v>-4.3</v>
      </c>
      <c r="G171" s="28" t="s">
        <v>81</v>
      </c>
      <c r="H171" s="12"/>
    </row>
    <row r="172">
      <c r="A172" s="60">
        <v>44695.0</v>
      </c>
      <c r="B172" s="28" t="s">
        <v>1667</v>
      </c>
      <c r="C172" s="28" t="s">
        <v>455</v>
      </c>
      <c r="D172" s="28" t="s">
        <v>9</v>
      </c>
      <c r="E172" s="28" t="s">
        <v>10</v>
      </c>
      <c r="F172" s="28">
        <v>-4.3</v>
      </c>
      <c r="G172" s="28" t="s">
        <v>81</v>
      </c>
      <c r="H172" s="12"/>
    </row>
    <row r="173">
      <c r="A173" s="60">
        <v>44695.0</v>
      </c>
      <c r="B173" s="28" t="s">
        <v>1667</v>
      </c>
      <c r="C173" s="28" t="s">
        <v>2644</v>
      </c>
      <c r="D173" s="28" t="s">
        <v>13</v>
      </c>
      <c r="E173" s="28" t="s">
        <v>10</v>
      </c>
      <c r="F173" s="28">
        <v>-15.14</v>
      </c>
      <c r="G173" s="28" t="s">
        <v>81</v>
      </c>
      <c r="H173" s="12"/>
    </row>
    <row r="174">
      <c r="A174" s="60">
        <v>44697.0</v>
      </c>
      <c r="B174" s="28" t="s">
        <v>1667</v>
      </c>
      <c r="C174" s="28" t="s">
        <v>455</v>
      </c>
      <c r="D174" s="28" t="s">
        <v>9</v>
      </c>
      <c r="E174" s="28" t="s">
        <v>41</v>
      </c>
      <c r="F174" s="28">
        <v>-4.3</v>
      </c>
      <c r="G174" s="28" t="s">
        <v>81</v>
      </c>
      <c r="H174" s="12"/>
    </row>
    <row r="175">
      <c r="A175" s="60">
        <v>44697.0</v>
      </c>
      <c r="B175" s="28" t="s">
        <v>1667</v>
      </c>
      <c r="C175" s="28" t="s">
        <v>455</v>
      </c>
      <c r="D175" s="28" t="s">
        <v>9</v>
      </c>
      <c r="E175" s="28" t="s">
        <v>41</v>
      </c>
      <c r="F175" s="28">
        <v>-4.3</v>
      </c>
      <c r="G175" s="28" t="s">
        <v>81</v>
      </c>
      <c r="H175" s="12"/>
    </row>
    <row r="176">
      <c r="A176" s="60">
        <v>44698.0</v>
      </c>
      <c r="B176" s="28" t="s">
        <v>1667</v>
      </c>
      <c r="C176" s="28" t="s">
        <v>455</v>
      </c>
      <c r="D176" s="28" t="s">
        <v>9</v>
      </c>
      <c r="E176" s="28" t="s">
        <v>41</v>
      </c>
      <c r="F176" s="28">
        <v>-4.3</v>
      </c>
      <c r="G176" s="28" t="s">
        <v>81</v>
      </c>
      <c r="H176" s="12"/>
    </row>
    <row r="177">
      <c r="A177" s="60">
        <v>44698.0</v>
      </c>
      <c r="B177" s="28" t="s">
        <v>1667</v>
      </c>
      <c r="C177" s="28" t="s">
        <v>455</v>
      </c>
      <c r="D177" s="28" t="s">
        <v>9</v>
      </c>
      <c r="E177" s="28" t="s">
        <v>41</v>
      </c>
      <c r="F177" s="28">
        <v>-4.3</v>
      </c>
      <c r="G177" s="28" t="s">
        <v>81</v>
      </c>
      <c r="H177" s="12"/>
    </row>
    <row r="178">
      <c r="A178" s="60">
        <v>44699.0</v>
      </c>
      <c r="B178" s="28" t="s">
        <v>1667</v>
      </c>
      <c r="C178" s="28" t="s">
        <v>455</v>
      </c>
      <c r="D178" s="28" t="s">
        <v>9</v>
      </c>
      <c r="E178" s="28" t="s">
        <v>41</v>
      </c>
      <c r="F178" s="28">
        <v>-4.3</v>
      </c>
      <c r="G178" s="28" t="s">
        <v>81</v>
      </c>
      <c r="H178" s="12"/>
    </row>
    <row r="179">
      <c r="A179" s="60">
        <v>44699.0</v>
      </c>
      <c r="B179" s="28" t="s">
        <v>1667</v>
      </c>
      <c r="C179" s="28" t="s">
        <v>455</v>
      </c>
      <c r="D179" s="28" t="s">
        <v>9</v>
      </c>
      <c r="E179" s="28" t="s">
        <v>41</v>
      </c>
      <c r="F179" s="28">
        <v>-4.3</v>
      </c>
      <c r="G179" s="28" t="s">
        <v>81</v>
      </c>
      <c r="H179" s="12"/>
    </row>
    <row r="180">
      <c r="A180" s="60">
        <v>44699.0</v>
      </c>
      <c r="B180" s="28" t="s">
        <v>1667</v>
      </c>
      <c r="C180" s="28" t="s">
        <v>2645</v>
      </c>
      <c r="D180" s="28" t="s">
        <v>13</v>
      </c>
      <c r="E180" s="28" t="s">
        <v>10</v>
      </c>
      <c r="F180" s="28">
        <v>-13.0</v>
      </c>
      <c r="G180" s="28" t="s">
        <v>81</v>
      </c>
      <c r="H180" s="12"/>
    </row>
    <row r="181">
      <c r="A181" s="222">
        <v>44719.0</v>
      </c>
      <c r="B181" s="223" t="s">
        <v>1667</v>
      </c>
      <c r="C181" s="223" t="s">
        <v>15</v>
      </c>
      <c r="D181" s="224" t="s">
        <v>16</v>
      </c>
      <c r="E181" s="224" t="s">
        <v>17</v>
      </c>
      <c r="F181" s="13">
        <f> SUM( INDIRECT("$G"&amp;MATCH($G181, $G$1:$G1318, 0)) : INDIRECT("$F"&amp;ROW() - 1) ) * -1</f>
        <v>556.2</v>
      </c>
      <c r="G181" s="28" t="s">
        <v>81</v>
      </c>
      <c r="H181" s="14"/>
    </row>
    <row r="182" ht="15.75" customHeight="1">
      <c r="A182" s="15"/>
      <c r="B182" s="15"/>
      <c r="C182" s="15"/>
      <c r="D182" s="15"/>
      <c r="E182" s="15"/>
      <c r="F182" s="15"/>
      <c r="G182" s="15"/>
    </row>
    <row r="183" ht="15.75" customHeight="1">
      <c r="A183" s="16"/>
      <c r="B183" s="16"/>
      <c r="C183" s="16"/>
      <c r="D183" s="16"/>
      <c r="E183" s="16"/>
      <c r="F183" s="16"/>
      <c r="G183" s="16"/>
    </row>
    <row r="184" ht="15.75" customHeight="1">
      <c r="A184" s="17"/>
      <c r="B184" s="17"/>
      <c r="C184" s="17"/>
      <c r="D184" s="17"/>
      <c r="E184" s="17"/>
      <c r="F184" s="17"/>
      <c r="G184" s="17"/>
    </row>
    <row r="185">
      <c r="A185" s="60">
        <v>44712.0</v>
      </c>
      <c r="B185" s="28" t="s">
        <v>1667</v>
      </c>
      <c r="C185" s="28" t="s">
        <v>455</v>
      </c>
      <c r="D185" s="28" t="s">
        <v>9</v>
      </c>
      <c r="E185" s="28" t="s">
        <v>41</v>
      </c>
      <c r="F185" s="28">
        <v>-4.3</v>
      </c>
      <c r="G185" s="28" t="s">
        <v>89</v>
      </c>
      <c r="H185" s="225" t="s">
        <v>90</v>
      </c>
    </row>
    <row r="186">
      <c r="A186" s="60">
        <v>44712.0</v>
      </c>
      <c r="B186" s="28" t="s">
        <v>1667</v>
      </c>
      <c r="C186" s="28" t="s">
        <v>455</v>
      </c>
      <c r="D186" s="28" t="s">
        <v>9</v>
      </c>
      <c r="E186" s="28" t="s">
        <v>41</v>
      </c>
      <c r="F186" s="28">
        <v>-4.3</v>
      </c>
      <c r="G186" s="28" t="s">
        <v>89</v>
      </c>
      <c r="H186" s="12"/>
    </row>
    <row r="187">
      <c r="A187" s="60">
        <v>44712.0</v>
      </c>
      <c r="B187" s="28" t="s">
        <v>1667</v>
      </c>
      <c r="C187" s="28" t="s">
        <v>455</v>
      </c>
      <c r="D187" s="28" t="s">
        <v>9</v>
      </c>
      <c r="E187" s="28" t="s">
        <v>41</v>
      </c>
      <c r="F187" s="28">
        <v>-4.3</v>
      </c>
      <c r="G187" s="28" t="s">
        <v>89</v>
      </c>
      <c r="H187" s="12"/>
    </row>
    <row r="188">
      <c r="A188" s="60">
        <v>44713.0</v>
      </c>
      <c r="B188" s="28" t="s">
        <v>1667</v>
      </c>
      <c r="C188" s="28" t="s">
        <v>2646</v>
      </c>
      <c r="D188" s="28" t="s">
        <v>19</v>
      </c>
      <c r="E188" s="28" t="s">
        <v>28</v>
      </c>
      <c r="F188" s="28">
        <v>-101.4</v>
      </c>
      <c r="G188" s="28" t="s">
        <v>89</v>
      </c>
      <c r="H188" s="12"/>
    </row>
    <row r="189">
      <c r="A189" s="60">
        <v>44713.0</v>
      </c>
      <c r="B189" s="28" t="s">
        <v>1667</v>
      </c>
      <c r="C189" s="28" t="s">
        <v>36</v>
      </c>
      <c r="D189" s="28" t="s">
        <v>19</v>
      </c>
      <c r="E189" s="28" t="s">
        <v>28</v>
      </c>
      <c r="F189" s="28">
        <v>-44.82</v>
      </c>
      <c r="G189" s="28" t="s">
        <v>89</v>
      </c>
      <c r="H189" s="12"/>
    </row>
    <row r="190">
      <c r="A190" s="60">
        <v>44714.0</v>
      </c>
      <c r="B190" s="28" t="s">
        <v>1667</v>
      </c>
      <c r="C190" s="28" t="s">
        <v>141</v>
      </c>
      <c r="D190" s="28" t="s">
        <v>13</v>
      </c>
      <c r="E190" s="28" t="s">
        <v>28</v>
      </c>
      <c r="F190" s="28">
        <v>-16.0</v>
      </c>
      <c r="G190" s="28" t="s">
        <v>89</v>
      </c>
      <c r="H190" s="12"/>
    </row>
    <row r="191">
      <c r="A191" s="60">
        <v>44715.0</v>
      </c>
      <c r="B191" s="28" t="s">
        <v>1667</v>
      </c>
      <c r="C191" s="28" t="s">
        <v>83</v>
      </c>
      <c r="D191" s="28" t="s">
        <v>84</v>
      </c>
      <c r="E191" s="28" t="s">
        <v>28</v>
      </c>
      <c r="F191" s="28">
        <v>-8.9</v>
      </c>
      <c r="G191" s="28" t="s">
        <v>89</v>
      </c>
      <c r="H191" s="12"/>
    </row>
    <row r="192">
      <c r="A192" s="60">
        <v>44715.0</v>
      </c>
      <c r="B192" s="28" t="s">
        <v>1667</v>
      </c>
      <c r="C192" s="28" t="s">
        <v>2647</v>
      </c>
      <c r="D192" s="28" t="s">
        <v>13</v>
      </c>
      <c r="E192" s="28" t="s">
        <v>10</v>
      </c>
      <c r="F192" s="28">
        <v>-7.0</v>
      </c>
      <c r="G192" s="28" t="s">
        <v>89</v>
      </c>
      <c r="H192" s="12"/>
    </row>
    <row r="193">
      <c r="A193" s="60">
        <v>44715.0</v>
      </c>
      <c r="B193" s="28" t="s">
        <v>1667</v>
      </c>
      <c r="C193" s="28" t="s">
        <v>2648</v>
      </c>
      <c r="D193" s="28" t="s">
        <v>13</v>
      </c>
      <c r="E193" s="28" t="s">
        <v>10</v>
      </c>
      <c r="F193" s="28">
        <v>-12.0</v>
      </c>
      <c r="G193" s="28" t="s">
        <v>89</v>
      </c>
      <c r="H193" s="12"/>
    </row>
    <row r="194">
      <c r="A194" s="60">
        <v>44718.0</v>
      </c>
      <c r="B194" s="28" t="s">
        <v>1667</v>
      </c>
      <c r="C194" s="226" t="s">
        <v>2649</v>
      </c>
      <c r="D194" s="226" t="s">
        <v>13</v>
      </c>
      <c r="E194" s="226" t="s">
        <v>10</v>
      </c>
      <c r="F194" s="226">
        <v>-54.3</v>
      </c>
      <c r="G194" s="28" t="s">
        <v>89</v>
      </c>
      <c r="H194" s="12"/>
    </row>
    <row r="195">
      <c r="A195" s="60">
        <v>44718.0</v>
      </c>
      <c r="B195" s="28" t="s">
        <v>1667</v>
      </c>
      <c r="C195" s="227" t="s">
        <v>2650</v>
      </c>
      <c r="D195" s="227" t="s">
        <v>13</v>
      </c>
      <c r="E195" s="227" t="s">
        <v>28</v>
      </c>
      <c r="F195" s="227">
        <v>-9.0</v>
      </c>
      <c r="G195" s="28" t="s">
        <v>89</v>
      </c>
      <c r="H195" s="12"/>
    </row>
    <row r="196">
      <c r="A196" s="60">
        <v>44720.0</v>
      </c>
      <c r="B196" s="28" t="s">
        <v>1667</v>
      </c>
      <c r="C196" s="226" t="s">
        <v>32</v>
      </c>
      <c r="D196" s="226" t="s">
        <v>19</v>
      </c>
      <c r="E196" s="226" t="s">
        <v>28</v>
      </c>
      <c r="F196" s="226">
        <v>-8.81</v>
      </c>
      <c r="G196" s="28" t="s">
        <v>89</v>
      </c>
      <c r="H196" s="12"/>
    </row>
    <row r="197">
      <c r="A197" s="60">
        <v>44721.0</v>
      </c>
      <c r="B197" s="28" t="s">
        <v>1667</v>
      </c>
      <c r="C197" s="227" t="s">
        <v>2651</v>
      </c>
      <c r="D197" s="227" t="s">
        <v>19</v>
      </c>
      <c r="E197" s="227" t="s">
        <v>28</v>
      </c>
      <c r="F197" s="227">
        <v>-47.89</v>
      </c>
      <c r="G197" s="28" t="s">
        <v>89</v>
      </c>
      <c r="H197" s="12"/>
    </row>
    <row r="198">
      <c r="A198" s="60">
        <v>44722.0</v>
      </c>
      <c r="B198" s="28" t="s">
        <v>1667</v>
      </c>
      <c r="C198" s="226" t="s">
        <v>2652</v>
      </c>
      <c r="D198" s="226" t="s">
        <v>13</v>
      </c>
      <c r="E198" s="226" t="s">
        <v>28</v>
      </c>
      <c r="F198" s="226">
        <v>-10.99</v>
      </c>
      <c r="G198" s="28" t="s">
        <v>89</v>
      </c>
      <c r="H198" s="12"/>
    </row>
    <row r="199">
      <c r="A199" s="60">
        <v>44723.0</v>
      </c>
      <c r="B199" s="28" t="s">
        <v>1667</v>
      </c>
      <c r="C199" s="227" t="s">
        <v>2653</v>
      </c>
      <c r="D199" s="227" t="s">
        <v>50</v>
      </c>
      <c r="E199" s="227" t="s">
        <v>10</v>
      </c>
      <c r="F199" s="227">
        <v>-90.3</v>
      </c>
      <c r="G199" s="28" t="s">
        <v>89</v>
      </c>
      <c r="H199" s="12"/>
    </row>
    <row r="200">
      <c r="A200" s="60">
        <v>44723.0</v>
      </c>
      <c r="B200" s="28" t="s">
        <v>1667</v>
      </c>
      <c r="C200" s="226" t="s">
        <v>2654</v>
      </c>
      <c r="D200" s="226" t="s">
        <v>13</v>
      </c>
      <c r="E200" s="226" t="s">
        <v>10</v>
      </c>
      <c r="F200" s="226">
        <v>-14.27</v>
      </c>
      <c r="G200" s="28" t="s">
        <v>89</v>
      </c>
      <c r="H200" s="12"/>
    </row>
    <row r="201">
      <c r="A201" s="60">
        <v>44723.0</v>
      </c>
      <c r="B201" s="28" t="s">
        <v>1667</v>
      </c>
      <c r="C201" s="227" t="s">
        <v>2655</v>
      </c>
      <c r="D201" s="227" t="s">
        <v>13</v>
      </c>
      <c r="E201" s="227" t="s">
        <v>10</v>
      </c>
      <c r="F201" s="227">
        <v>-38.47</v>
      </c>
      <c r="G201" s="28" t="s">
        <v>89</v>
      </c>
      <c r="H201" s="12"/>
    </row>
    <row r="202">
      <c r="A202" s="60">
        <v>44725.0</v>
      </c>
      <c r="B202" s="28" t="s">
        <v>1667</v>
      </c>
      <c r="C202" s="28" t="s">
        <v>2656</v>
      </c>
      <c r="D202" s="28" t="s">
        <v>13</v>
      </c>
      <c r="E202" s="28" t="s">
        <v>28</v>
      </c>
      <c r="F202" s="28">
        <v>-5.2</v>
      </c>
      <c r="G202" s="28" t="s">
        <v>89</v>
      </c>
      <c r="H202" s="12"/>
    </row>
    <row r="203">
      <c r="A203" s="60">
        <v>44727.0</v>
      </c>
      <c r="B203" s="28" t="s">
        <v>1667</v>
      </c>
      <c r="C203" s="28" t="s">
        <v>2657</v>
      </c>
      <c r="D203" s="28" t="s">
        <v>13</v>
      </c>
      <c r="E203" s="28" t="s">
        <v>10</v>
      </c>
      <c r="F203" s="28">
        <v>-17.0</v>
      </c>
      <c r="G203" s="28" t="s">
        <v>89</v>
      </c>
      <c r="H203" s="12"/>
    </row>
    <row r="204">
      <c r="A204" s="60">
        <v>44730.0</v>
      </c>
      <c r="B204" s="28" t="s">
        <v>1667</v>
      </c>
      <c r="C204" s="28" t="s">
        <v>2658</v>
      </c>
      <c r="D204" s="28" t="s">
        <v>9</v>
      </c>
      <c r="E204" s="28" t="s">
        <v>10</v>
      </c>
      <c r="F204" s="28">
        <v>-14.61</v>
      </c>
      <c r="G204" s="28" t="s">
        <v>89</v>
      </c>
      <c r="H204" s="12"/>
    </row>
    <row r="205">
      <c r="A205" s="60">
        <v>44732.0</v>
      </c>
      <c r="B205" s="28" t="s">
        <v>1667</v>
      </c>
      <c r="C205" s="28" t="s">
        <v>455</v>
      </c>
      <c r="D205" s="28" t="s">
        <v>9</v>
      </c>
      <c r="E205" s="28" t="s">
        <v>41</v>
      </c>
      <c r="F205" s="28">
        <v>-4.3</v>
      </c>
      <c r="G205" s="28" t="s">
        <v>89</v>
      </c>
      <c r="H205" s="12"/>
    </row>
    <row r="206">
      <c r="A206" s="60">
        <v>44732.0</v>
      </c>
      <c r="B206" s="28" t="s">
        <v>1667</v>
      </c>
      <c r="C206" s="28" t="s">
        <v>36</v>
      </c>
      <c r="D206" s="28" t="s">
        <v>19</v>
      </c>
      <c r="E206" s="28" t="s">
        <v>28</v>
      </c>
      <c r="F206" s="28">
        <v>-21.9</v>
      </c>
      <c r="G206" s="28" t="s">
        <v>89</v>
      </c>
      <c r="H206" s="12"/>
    </row>
    <row r="207">
      <c r="A207" s="60">
        <v>44733.0</v>
      </c>
      <c r="B207" s="28" t="s">
        <v>1667</v>
      </c>
      <c r="C207" s="28" t="s">
        <v>455</v>
      </c>
      <c r="D207" s="28" t="s">
        <v>9</v>
      </c>
      <c r="E207" s="28" t="s">
        <v>41</v>
      </c>
      <c r="F207" s="28">
        <v>-4.3</v>
      </c>
      <c r="G207" s="28" t="s">
        <v>89</v>
      </c>
      <c r="H207" s="12"/>
    </row>
    <row r="208">
      <c r="A208" s="60">
        <v>44733.0</v>
      </c>
      <c r="B208" s="28" t="s">
        <v>1667</v>
      </c>
      <c r="C208" s="28" t="s">
        <v>455</v>
      </c>
      <c r="D208" s="28" t="s">
        <v>9</v>
      </c>
      <c r="E208" s="28" t="s">
        <v>41</v>
      </c>
      <c r="F208" s="28">
        <v>-4.3</v>
      </c>
      <c r="G208" s="28" t="s">
        <v>89</v>
      </c>
      <c r="H208" s="12"/>
    </row>
    <row r="209">
      <c r="A209" s="37">
        <v>44734.0</v>
      </c>
      <c r="B209" s="28" t="s">
        <v>1667</v>
      </c>
      <c r="C209" s="39" t="s">
        <v>2659</v>
      </c>
      <c r="D209" s="38" t="s">
        <v>13</v>
      </c>
      <c r="E209" s="38" t="s">
        <v>28</v>
      </c>
      <c r="F209" s="39">
        <v>-19.99</v>
      </c>
      <c r="G209" s="40" t="s">
        <v>89</v>
      </c>
      <c r="H209" s="12"/>
    </row>
    <row r="210">
      <c r="A210" s="37">
        <v>44735.0</v>
      </c>
      <c r="B210" s="28" t="s">
        <v>1667</v>
      </c>
      <c r="C210" s="39" t="s">
        <v>141</v>
      </c>
      <c r="D210" s="38" t="s">
        <v>13</v>
      </c>
      <c r="E210" s="38" t="s">
        <v>28</v>
      </c>
      <c r="F210" s="39">
        <v>-16.0</v>
      </c>
      <c r="G210" s="40" t="s">
        <v>89</v>
      </c>
      <c r="H210" s="12"/>
    </row>
    <row r="211">
      <c r="A211" s="60">
        <v>44736.0</v>
      </c>
      <c r="B211" s="28" t="s">
        <v>1667</v>
      </c>
      <c r="C211" s="28" t="s">
        <v>455</v>
      </c>
      <c r="D211" s="28" t="s">
        <v>9</v>
      </c>
      <c r="E211" s="28" t="s">
        <v>41</v>
      </c>
      <c r="F211" s="28">
        <v>-4.3</v>
      </c>
      <c r="G211" s="28" t="s">
        <v>89</v>
      </c>
      <c r="H211" s="12"/>
    </row>
    <row r="212">
      <c r="A212" s="60">
        <v>44736.0</v>
      </c>
      <c r="B212" s="28" t="s">
        <v>1667</v>
      </c>
      <c r="C212" s="28" t="s">
        <v>455</v>
      </c>
      <c r="D212" s="28" t="s">
        <v>9</v>
      </c>
      <c r="E212" s="28" t="s">
        <v>41</v>
      </c>
      <c r="F212" s="28">
        <v>-4.3</v>
      </c>
      <c r="G212" s="28" t="s">
        <v>89</v>
      </c>
      <c r="H212" s="12"/>
    </row>
    <row r="213">
      <c r="A213" s="60">
        <v>44736.0</v>
      </c>
      <c r="B213" s="28" t="s">
        <v>1667</v>
      </c>
      <c r="C213" s="39" t="s">
        <v>2660</v>
      </c>
      <c r="D213" s="39" t="s">
        <v>19</v>
      </c>
      <c r="E213" s="39" t="s">
        <v>10</v>
      </c>
      <c r="F213" s="39">
        <v>-5.99</v>
      </c>
      <c r="G213" s="40" t="s">
        <v>89</v>
      </c>
      <c r="H213" s="12"/>
    </row>
    <row r="214">
      <c r="A214" s="60">
        <v>44736.0</v>
      </c>
      <c r="B214" s="28" t="s">
        <v>1667</v>
      </c>
      <c r="C214" s="227" t="s">
        <v>2661</v>
      </c>
      <c r="D214" s="227" t="s">
        <v>13</v>
      </c>
      <c r="E214" s="227" t="s">
        <v>10</v>
      </c>
      <c r="F214" s="227">
        <v>-4.49</v>
      </c>
      <c r="G214" s="28" t="s">
        <v>89</v>
      </c>
      <c r="H214" s="12"/>
    </row>
    <row r="215">
      <c r="A215" s="60">
        <v>44736.0</v>
      </c>
      <c r="B215" s="28" t="s">
        <v>1667</v>
      </c>
      <c r="C215" s="226" t="s">
        <v>1620</v>
      </c>
      <c r="D215" s="226" t="s">
        <v>13</v>
      </c>
      <c r="E215" s="226" t="s">
        <v>10</v>
      </c>
      <c r="F215" s="226">
        <v>-7.0</v>
      </c>
      <c r="G215" s="28" t="s">
        <v>89</v>
      </c>
      <c r="H215" s="12"/>
    </row>
    <row r="216">
      <c r="A216" s="60">
        <v>44737.0</v>
      </c>
      <c r="B216" s="28" t="s">
        <v>1667</v>
      </c>
      <c r="C216" s="228" t="s">
        <v>2662</v>
      </c>
      <c r="D216" s="229" t="s">
        <v>13</v>
      </c>
      <c r="E216" s="228" t="s">
        <v>10</v>
      </c>
      <c r="F216" s="228">
        <v>-36.97</v>
      </c>
      <c r="G216" s="40" t="s">
        <v>89</v>
      </c>
      <c r="H216" s="12"/>
    </row>
    <row r="217">
      <c r="A217" s="60">
        <v>44737.0</v>
      </c>
      <c r="B217" s="28" t="s">
        <v>1667</v>
      </c>
      <c r="C217" s="230" t="s">
        <v>108</v>
      </c>
      <c r="D217" s="230" t="s">
        <v>19</v>
      </c>
      <c r="E217" s="230" t="s">
        <v>10</v>
      </c>
      <c r="F217" s="230">
        <v>-28.82</v>
      </c>
      <c r="G217" s="40" t="s">
        <v>89</v>
      </c>
      <c r="H217" s="12"/>
    </row>
    <row r="218">
      <c r="A218" s="60">
        <v>44738.0</v>
      </c>
      <c r="B218" s="28" t="s">
        <v>1667</v>
      </c>
      <c r="C218" s="28" t="s">
        <v>455</v>
      </c>
      <c r="D218" s="28" t="s">
        <v>9</v>
      </c>
      <c r="E218" s="28" t="s">
        <v>10</v>
      </c>
      <c r="F218" s="28">
        <v>-4.3</v>
      </c>
      <c r="G218" s="28" t="s">
        <v>89</v>
      </c>
      <c r="H218" s="12"/>
    </row>
    <row r="219">
      <c r="A219" s="60">
        <v>44739.0</v>
      </c>
      <c r="B219" s="28" t="s">
        <v>1667</v>
      </c>
      <c r="C219" s="28" t="s">
        <v>455</v>
      </c>
      <c r="D219" s="28" t="s">
        <v>9</v>
      </c>
      <c r="E219" s="28" t="s">
        <v>41</v>
      </c>
      <c r="F219" s="28">
        <v>-4.3</v>
      </c>
      <c r="G219" s="28" t="s">
        <v>89</v>
      </c>
      <c r="H219" s="12"/>
    </row>
    <row r="220">
      <c r="A220" s="60">
        <v>44739.0</v>
      </c>
      <c r="B220" s="28" t="s">
        <v>1667</v>
      </c>
      <c r="C220" s="28" t="s">
        <v>455</v>
      </c>
      <c r="D220" s="28" t="s">
        <v>9</v>
      </c>
      <c r="E220" s="28" t="s">
        <v>41</v>
      </c>
      <c r="F220" s="28">
        <v>-4.3</v>
      </c>
      <c r="G220" s="28" t="s">
        <v>89</v>
      </c>
      <c r="H220" s="12"/>
    </row>
    <row r="221">
      <c r="A221" s="60">
        <v>44739.0</v>
      </c>
      <c r="B221" s="28" t="s">
        <v>1667</v>
      </c>
      <c r="C221" s="28" t="s">
        <v>2623</v>
      </c>
      <c r="D221" s="28" t="s">
        <v>13</v>
      </c>
      <c r="E221" s="28" t="s">
        <v>28</v>
      </c>
      <c r="F221" s="28">
        <v>-5.2</v>
      </c>
      <c r="G221" s="28" t="s">
        <v>89</v>
      </c>
      <c r="H221" s="12"/>
    </row>
    <row r="222">
      <c r="A222" s="60">
        <v>44739.0</v>
      </c>
      <c r="B222" s="28" t="s">
        <v>1667</v>
      </c>
      <c r="C222" s="28" t="s">
        <v>2663</v>
      </c>
      <c r="D222" s="28" t="s">
        <v>13</v>
      </c>
      <c r="E222" s="28" t="s">
        <v>28</v>
      </c>
      <c r="F222" s="28">
        <v>-7.36</v>
      </c>
      <c r="G222" s="28" t="s">
        <v>89</v>
      </c>
      <c r="H222" s="12"/>
    </row>
    <row r="223">
      <c r="A223" s="60">
        <v>44740.0</v>
      </c>
      <c r="B223" s="28" t="s">
        <v>1667</v>
      </c>
      <c r="C223" s="28" t="s">
        <v>455</v>
      </c>
      <c r="D223" s="28" t="s">
        <v>9</v>
      </c>
      <c r="E223" s="28" t="s">
        <v>41</v>
      </c>
      <c r="F223" s="28">
        <v>-4.3</v>
      </c>
      <c r="G223" s="28" t="s">
        <v>89</v>
      </c>
      <c r="H223" s="12"/>
      <c r="I223" s="231" t="s">
        <v>2251</v>
      </c>
    </row>
    <row r="224">
      <c r="A224" s="60">
        <v>44740.0</v>
      </c>
      <c r="B224" s="28" t="s">
        <v>1667</v>
      </c>
      <c r="C224" s="28" t="s">
        <v>455</v>
      </c>
      <c r="D224" s="28" t="s">
        <v>9</v>
      </c>
      <c r="E224" s="28" t="s">
        <v>41</v>
      </c>
      <c r="F224" s="28">
        <v>-4.3</v>
      </c>
      <c r="G224" s="28" t="s">
        <v>89</v>
      </c>
      <c r="H224" s="12"/>
    </row>
    <row r="225">
      <c r="A225" s="60">
        <v>44740.0</v>
      </c>
      <c r="B225" s="28" t="s">
        <v>1667</v>
      </c>
      <c r="C225" s="28" t="s">
        <v>140</v>
      </c>
      <c r="D225" s="28" t="s">
        <v>13</v>
      </c>
      <c r="E225" s="28" t="s">
        <v>28</v>
      </c>
      <c r="F225" s="28">
        <v>-6.4</v>
      </c>
      <c r="G225" s="28" t="s">
        <v>89</v>
      </c>
      <c r="H225" s="12"/>
    </row>
    <row r="226">
      <c r="A226" s="60">
        <v>44749.0</v>
      </c>
      <c r="B226" s="223" t="s">
        <v>1667</v>
      </c>
      <c r="C226" s="223" t="s">
        <v>15</v>
      </c>
      <c r="D226" s="224" t="s">
        <v>16</v>
      </c>
      <c r="E226" s="224" t="s">
        <v>17</v>
      </c>
      <c r="F226" s="13">
        <f> SUM( INDIRECT("$G"&amp;MATCH($G226, $G$1:$G1318, 0)) : INDIRECT("$F"&amp;ROW() - 1) ) * -1</f>
        <v>716.98</v>
      </c>
      <c r="G226" s="28" t="s">
        <v>89</v>
      </c>
      <c r="H226" s="14"/>
    </row>
    <row r="227">
      <c r="A227" s="15"/>
      <c r="B227" s="15"/>
      <c r="C227" s="15"/>
      <c r="D227" s="15"/>
      <c r="E227" s="15"/>
      <c r="F227" s="15"/>
      <c r="G227" s="15"/>
    </row>
    <row r="228">
      <c r="A228" s="16"/>
      <c r="B228" s="16"/>
      <c r="C228" s="16"/>
      <c r="D228" s="16"/>
      <c r="E228" s="16"/>
      <c r="F228" s="16"/>
      <c r="G228" s="16"/>
    </row>
    <row r="229">
      <c r="A229" s="17"/>
      <c r="B229" s="17"/>
      <c r="C229" s="17"/>
      <c r="D229" s="17"/>
      <c r="E229" s="17"/>
      <c r="F229" s="17"/>
      <c r="G229" s="17"/>
    </row>
    <row r="230">
      <c r="A230" s="60">
        <v>44741.0</v>
      </c>
      <c r="B230" s="28" t="s">
        <v>1667</v>
      </c>
      <c r="C230" s="28" t="s">
        <v>455</v>
      </c>
      <c r="D230" s="28" t="s">
        <v>9</v>
      </c>
      <c r="E230" s="28" t="s">
        <v>41</v>
      </c>
      <c r="F230" s="28">
        <v>-4.3</v>
      </c>
      <c r="G230" s="28" t="s">
        <v>92</v>
      </c>
      <c r="H230" s="225" t="s">
        <v>93</v>
      </c>
    </row>
    <row r="231">
      <c r="A231" s="60">
        <v>44741.0</v>
      </c>
      <c r="B231" s="28" t="s">
        <v>1667</v>
      </c>
      <c r="C231" s="28" t="s">
        <v>455</v>
      </c>
      <c r="D231" s="28" t="s">
        <v>9</v>
      </c>
      <c r="E231" s="28" t="s">
        <v>41</v>
      </c>
      <c r="F231" s="28">
        <v>-4.3</v>
      </c>
      <c r="G231" s="28" t="s">
        <v>92</v>
      </c>
      <c r="H231" s="12"/>
    </row>
    <row r="232">
      <c r="A232" s="60">
        <v>44742.0</v>
      </c>
      <c r="B232" s="28" t="s">
        <v>1667</v>
      </c>
      <c r="C232" s="28" t="s">
        <v>455</v>
      </c>
      <c r="D232" s="28" t="s">
        <v>9</v>
      </c>
      <c r="E232" s="28" t="s">
        <v>41</v>
      </c>
      <c r="F232" s="28">
        <v>-4.3</v>
      </c>
      <c r="G232" s="28" t="s">
        <v>92</v>
      </c>
      <c r="H232" s="12"/>
    </row>
    <row r="233">
      <c r="A233" s="60">
        <v>44742.0</v>
      </c>
      <c r="B233" s="28" t="s">
        <v>1667</v>
      </c>
      <c r="C233" s="28" t="s">
        <v>455</v>
      </c>
      <c r="D233" s="28" t="s">
        <v>9</v>
      </c>
      <c r="E233" s="28" t="s">
        <v>41</v>
      </c>
      <c r="F233" s="28">
        <v>-4.3</v>
      </c>
      <c r="G233" s="28" t="s">
        <v>92</v>
      </c>
      <c r="H233" s="12"/>
    </row>
    <row r="234">
      <c r="A234" s="60">
        <v>44742.0</v>
      </c>
      <c r="B234" s="28" t="s">
        <v>1667</v>
      </c>
      <c r="C234" s="28" t="s">
        <v>108</v>
      </c>
      <c r="D234" s="28" t="s">
        <v>19</v>
      </c>
      <c r="E234" s="28" t="s">
        <v>28</v>
      </c>
      <c r="F234" s="28">
        <v>-93.91</v>
      </c>
      <c r="G234" s="28" t="s">
        <v>92</v>
      </c>
      <c r="H234" s="12"/>
    </row>
    <row r="235">
      <c r="A235" s="60">
        <v>44743.0</v>
      </c>
      <c r="B235" s="28" t="s">
        <v>1667</v>
      </c>
      <c r="C235" s="28" t="s">
        <v>455</v>
      </c>
      <c r="D235" s="28" t="s">
        <v>9</v>
      </c>
      <c r="E235" s="28" t="s">
        <v>41</v>
      </c>
      <c r="F235" s="28">
        <v>-4.3</v>
      </c>
      <c r="G235" s="28" t="s">
        <v>92</v>
      </c>
      <c r="H235" s="12"/>
    </row>
    <row r="236">
      <c r="A236" s="60">
        <v>44743.0</v>
      </c>
      <c r="B236" s="28" t="s">
        <v>1667</v>
      </c>
      <c r="C236" s="28" t="s">
        <v>455</v>
      </c>
      <c r="D236" s="28" t="s">
        <v>9</v>
      </c>
      <c r="E236" s="28" t="s">
        <v>41</v>
      </c>
      <c r="F236" s="28">
        <v>-4.3</v>
      </c>
      <c r="G236" s="28" t="s">
        <v>92</v>
      </c>
      <c r="H236" s="12"/>
    </row>
    <row r="237">
      <c r="A237" s="60">
        <v>44743.0</v>
      </c>
      <c r="B237" s="28" t="s">
        <v>1667</v>
      </c>
      <c r="C237" s="28" t="s">
        <v>36</v>
      </c>
      <c r="D237" s="28" t="s">
        <v>19</v>
      </c>
      <c r="E237" s="28" t="s">
        <v>28</v>
      </c>
      <c r="F237" s="28">
        <v>-21.55</v>
      </c>
      <c r="G237" s="28" t="s">
        <v>92</v>
      </c>
      <c r="H237" s="12"/>
    </row>
    <row r="238">
      <c r="A238" s="60">
        <v>44744.0</v>
      </c>
      <c r="B238" s="28" t="s">
        <v>1667</v>
      </c>
      <c r="C238" s="28" t="s">
        <v>455</v>
      </c>
      <c r="D238" s="28" t="s">
        <v>9</v>
      </c>
      <c r="E238" s="28" t="s">
        <v>10</v>
      </c>
      <c r="F238" s="28">
        <v>-4.3</v>
      </c>
      <c r="G238" s="28" t="s">
        <v>92</v>
      </c>
      <c r="H238" s="12"/>
    </row>
    <row r="239">
      <c r="A239" s="60">
        <v>44745.0</v>
      </c>
      <c r="B239" s="28" t="s">
        <v>1667</v>
      </c>
      <c r="C239" s="28" t="s">
        <v>455</v>
      </c>
      <c r="D239" s="28" t="s">
        <v>9</v>
      </c>
      <c r="E239" s="28" t="s">
        <v>10</v>
      </c>
      <c r="F239" s="28">
        <v>-4.3</v>
      </c>
      <c r="G239" s="28" t="s">
        <v>92</v>
      </c>
      <c r="H239" s="12"/>
    </row>
    <row r="240">
      <c r="A240" s="60">
        <v>44746.0</v>
      </c>
      <c r="B240" s="28" t="s">
        <v>1667</v>
      </c>
      <c r="C240" s="28" t="s">
        <v>455</v>
      </c>
      <c r="D240" s="28" t="s">
        <v>9</v>
      </c>
      <c r="E240" s="28" t="s">
        <v>41</v>
      </c>
      <c r="F240" s="28">
        <v>-4.3</v>
      </c>
      <c r="G240" s="28" t="s">
        <v>92</v>
      </c>
      <c r="H240" s="12"/>
    </row>
    <row r="241">
      <c r="A241" s="60">
        <v>44746.0</v>
      </c>
      <c r="B241" s="28" t="s">
        <v>1667</v>
      </c>
      <c r="C241" s="28" t="s">
        <v>455</v>
      </c>
      <c r="D241" s="28" t="s">
        <v>9</v>
      </c>
      <c r="E241" s="28" t="s">
        <v>41</v>
      </c>
      <c r="F241" s="28">
        <v>-4.3</v>
      </c>
      <c r="G241" s="28" t="s">
        <v>92</v>
      </c>
      <c r="H241" s="12"/>
    </row>
    <row r="242">
      <c r="A242" s="60">
        <v>44746.0</v>
      </c>
      <c r="B242" s="28" t="s">
        <v>1667</v>
      </c>
      <c r="C242" s="28" t="s">
        <v>2623</v>
      </c>
      <c r="D242" s="28" t="s">
        <v>13</v>
      </c>
      <c r="E242" s="28" t="s">
        <v>28</v>
      </c>
      <c r="F242" s="28">
        <v>-6.2</v>
      </c>
      <c r="G242" s="28" t="s">
        <v>92</v>
      </c>
      <c r="H242" s="12"/>
    </row>
    <row r="243">
      <c r="A243" s="60">
        <v>44747.0</v>
      </c>
      <c r="B243" s="28" t="s">
        <v>1667</v>
      </c>
      <c r="C243" s="28" t="s">
        <v>455</v>
      </c>
      <c r="D243" s="28" t="s">
        <v>9</v>
      </c>
      <c r="E243" s="28" t="s">
        <v>41</v>
      </c>
      <c r="F243" s="28">
        <v>-4.3</v>
      </c>
      <c r="G243" s="28" t="s">
        <v>92</v>
      </c>
      <c r="H243" s="12"/>
    </row>
    <row r="244">
      <c r="A244" s="60">
        <v>44747.0</v>
      </c>
      <c r="B244" s="28" t="s">
        <v>1667</v>
      </c>
      <c r="C244" s="28" t="s">
        <v>455</v>
      </c>
      <c r="D244" s="28" t="s">
        <v>9</v>
      </c>
      <c r="E244" s="28" t="s">
        <v>41</v>
      </c>
      <c r="F244" s="28">
        <v>-4.3</v>
      </c>
      <c r="G244" s="28" t="s">
        <v>92</v>
      </c>
      <c r="H244" s="12"/>
    </row>
    <row r="245">
      <c r="A245" s="60">
        <v>44747.0</v>
      </c>
      <c r="B245" s="28" t="s">
        <v>1667</v>
      </c>
      <c r="C245" s="28" t="s">
        <v>2663</v>
      </c>
      <c r="D245" s="28" t="s">
        <v>13</v>
      </c>
      <c r="E245" s="28" t="s">
        <v>28</v>
      </c>
      <c r="F245" s="28">
        <v>-10.21</v>
      </c>
      <c r="G245" s="28" t="s">
        <v>92</v>
      </c>
      <c r="H245" s="12"/>
    </row>
    <row r="246">
      <c r="A246" s="60">
        <v>44748.0</v>
      </c>
      <c r="B246" s="28" t="s">
        <v>1667</v>
      </c>
      <c r="C246" s="28" t="s">
        <v>455</v>
      </c>
      <c r="D246" s="28" t="s">
        <v>9</v>
      </c>
      <c r="E246" s="28" t="s">
        <v>41</v>
      </c>
      <c r="F246" s="28">
        <v>-4.3</v>
      </c>
      <c r="G246" s="28" t="s">
        <v>92</v>
      </c>
      <c r="H246" s="12"/>
    </row>
    <row r="247">
      <c r="A247" s="60">
        <v>44748.0</v>
      </c>
      <c r="B247" s="28" t="s">
        <v>1667</v>
      </c>
      <c r="C247" s="28" t="s">
        <v>455</v>
      </c>
      <c r="D247" s="28" t="s">
        <v>9</v>
      </c>
      <c r="E247" s="28" t="s">
        <v>41</v>
      </c>
      <c r="F247" s="28">
        <v>-4.3</v>
      </c>
      <c r="G247" s="28" t="s">
        <v>92</v>
      </c>
      <c r="H247" s="12"/>
    </row>
    <row r="248">
      <c r="A248" s="60">
        <v>44749.0</v>
      </c>
      <c r="B248" s="28" t="s">
        <v>1667</v>
      </c>
      <c r="C248" s="28" t="s">
        <v>455</v>
      </c>
      <c r="D248" s="28" t="s">
        <v>9</v>
      </c>
      <c r="E248" s="28" t="s">
        <v>41</v>
      </c>
      <c r="F248" s="28">
        <v>-4.3</v>
      </c>
      <c r="G248" s="28" t="s">
        <v>92</v>
      </c>
      <c r="H248" s="12"/>
    </row>
    <row r="249">
      <c r="A249" s="60">
        <v>44749.0</v>
      </c>
      <c r="B249" s="28" t="s">
        <v>1667</v>
      </c>
      <c r="C249" s="28" t="s">
        <v>455</v>
      </c>
      <c r="D249" s="28" t="s">
        <v>9</v>
      </c>
      <c r="E249" s="28" t="s">
        <v>41</v>
      </c>
      <c r="F249" s="28">
        <v>-4.3</v>
      </c>
      <c r="G249" s="28" t="s">
        <v>92</v>
      </c>
      <c r="H249" s="12"/>
    </row>
    <row r="250">
      <c r="A250" s="60">
        <v>44750.0</v>
      </c>
      <c r="B250" s="28" t="s">
        <v>1667</v>
      </c>
      <c r="C250" s="28" t="s">
        <v>455</v>
      </c>
      <c r="D250" s="28" t="s">
        <v>9</v>
      </c>
      <c r="E250" s="28" t="s">
        <v>41</v>
      </c>
      <c r="F250" s="28">
        <v>-4.3</v>
      </c>
      <c r="G250" s="28" t="s">
        <v>92</v>
      </c>
      <c r="H250" s="12"/>
    </row>
    <row r="251">
      <c r="A251" s="60">
        <v>44750.0</v>
      </c>
      <c r="B251" s="28" t="s">
        <v>1667</v>
      </c>
      <c r="C251" s="28" t="s">
        <v>455</v>
      </c>
      <c r="D251" s="28" t="s">
        <v>9</v>
      </c>
      <c r="E251" s="28" t="s">
        <v>41</v>
      </c>
      <c r="F251" s="28">
        <v>-4.3</v>
      </c>
      <c r="G251" s="28" t="s">
        <v>92</v>
      </c>
      <c r="H251" s="12"/>
    </row>
    <row r="252">
      <c r="A252" s="60">
        <v>44753.0</v>
      </c>
      <c r="B252" s="28" t="s">
        <v>1667</v>
      </c>
      <c r="C252" s="28" t="s">
        <v>455</v>
      </c>
      <c r="D252" s="28" t="s">
        <v>9</v>
      </c>
      <c r="E252" s="28" t="s">
        <v>41</v>
      </c>
      <c r="F252" s="28">
        <v>-4.3</v>
      </c>
      <c r="G252" s="28" t="s">
        <v>92</v>
      </c>
      <c r="H252" s="12"/>
    </row>
    <row r="253">
      <c r="A253" s="60">
        <v>44753.0</v>
      </c>
      <c r="B253" s="28" t="s">
        <v>1667</v>
      </c>
      <c r="C253" s="28" t="s">
        <v>455</v>
      </c>
      <c r="D253" s="28" t="s">
        <v>9</v>
      </c>
      <c r="E253" s="28" t="s">
        <v>41</v>
      </c>
      <c r="F253" s="28">
        <v>-4.3</v>
      </c>
      <c r="G253" s="28" t="s">
        <v>92</v>
      </c>
      <c r="H253" s="12"/>
    </row>
    <row r="254">
      <c r="A254" s="60">
        <v>44754.0</v>
      </c>
      <c r="B254" s="28" t="s">
        <v>1667</v>
      </c>
      <c r="C254" s="28" t="s">
        <v>455</v>
      </c>
      <c r="D254" s="28" t="s">
        <v>9</v>
      </c>
      <c r="E254" s="28" t="s">
        <v>41</v>
      </c>
      <c r="F254" s="28">
        <v>-4.3</v>
      </c>
      <c r="G254" s="28" t="s">
        <v>92</v>
      </c>
      <c r="H254" s="12"/>
    </row>
    <row r="255">
      <c r="A255" s="60">
        <v>44754.0</v>
      </c>
      <c r="B255" s="28" t="s">
        <v>1667</v>
      </c>
      <c r="C255" s="28" t="s">
        <v>455</v>
      </c>
      <c r="D255" s="28" t="s">
        <v>9</v>
      </c>
      <c r="E255" s="28" t="s">
        <v>41</v>
      </c>
      <c r="F255" s="28">
        <v>-4.3</v>
      </c>
      <c r="G255" s="28" t="s">
        <v>92</v>
      </c>
      <c r="H255" s="12"/>
    </row>
    <row r="256">
      <c r="A256" s="60">
        <v>44754.0</v>
      </c>
      <c r="B256" s="28" t="s">
        <v>1667</v>
      </c>
      <c r="C256" s="28" t="s">
        <v>2664</v>
      </c>
      <c r="D256" s="28" t="s">
        <v>84</v>
      </c>
      <c r="E256" s="28" t="s">
        <v>28</v>
      </c>
      <c r="F256" s="28">
        <v>-52.5</v>
      </c>
      <c r="G256" s="28" t="s">
        <v>92</v>
      </c>
      <c r="H256" s="12"/>
    </row>
    <row r="257">
      <c r="A257" s="60">
        <v>44754.0</v>
      </c>
      <c r="B257" s="28" t="s">
        <v>1667</v>
      </c>
      <c r="C257" s="28" t="s">
        <v>2665</v>
      </c>
      <c r="D257" s="28" t="s">
        <v>13</v>
      </c>
      <c r="E257" s="28" t="s">
        <v>28</v>
      </c>
      <c r="F257" s="28">
        <v>-4.49</v>
      </c>
      <c r="G257" s="28" t="s">
        <v>92</v>
      </c>
      <c r="H257" s="12"/>
    </row>
    <row r="258">
      <c r="A258" s="60">
        <v>44755.0</v>
      </c>
      <c r="B258" s="28" t="s">
        <v>1667</v>
      </c>
      <c r="C258" s="28" t="s">
        <v>455</v>
      </c>
      <c r="D258" s="28" t="s">
        <v>9</v>
      </c>
      <c r="E258" s="28" t="s">
        <v>41</v>
      </c>
      <c r="F258" s="28">
        <v>-4.3</v>
      </c>
      <c r="G258" s="28" t="s">
        <v>92</v>
      </c>
      <c r="H258" s="12"/>
    </row>
    <row r="259">
      <c r="A259" s="60">
        <v>44755.0</v>
      </c>
      <c r="B259" s="28" t="s">
        <v>1667</v>
      </c>
      <c r="C259" s="28" t="s">
        <v>455</v>
      </c>
      <c r="D259" s="28" t="s">
        <v>9</v>
      </c>
      <c r="E259" s="28" t="s">
        <v>41</v>
      </c>
      <c r="F259" s="28">
        <v>-4.3</v>
      </c>
      <c r="G259" s="28" t="s">
        <v>92</v>
      </c>
      <c r="H259" s="12"/>
    </row>
    <row r="260">
      <c r="A260" s="60">
        <v>44755.0</v>
      </c>
      <c r="B260" s="28" t="s">
        <v>1667</v>
      </c>
      <c r="C260" s="28" t="s">
        <v>2663</v>
      </c>
      <c r="D260" s="28" t="s">
        <v>13</v>
      </c>
      <c r="E260" s="28" t="s">
        <v>28</v>
      </c>
      <c r="F260" s="28">
        <v>-9.55</v>
      </c>
      <c r="G260" s="28" t="s">
        <v>92</v>
      </c>
      <c r="H260" s="12"/>
    </row>
    <row r="261">
      <c r="A261" s="60">
        <v>44755.0</v>
      </c>
      <c r="B261" s="28" t="s">
        <v>1667</v>
      </c>
      <c r="C261" s="28" t="s">
        <v>2666</v>
      </c>
      <c r="D261" s="28" t="s">
        <v>13</v>
      </c>
      <c r="E261" s="28" t="s">
        <v>28</v>
      </c>
      <c r="F261" s="28">
        <v>-25.22</v>
      </c>
      <c r="G261" s="28" t="s">
        <v>92</v>
      </c>
      <c r="H261" s="12"/>
    </row>
    <row r="262">
      <c r="A262" s="60">
        <v>44756.0</v>
      </c>
      <c r="B262" s="28" t="s">
        <v>1667</v>
      </c>
      <c r="C262" s="28" t="s">
        <v>455</v>
      </c>
      <c r="D262" s="28" t="s">
        <v>9</v>
      </c>
      <c r="E262" s="28" t="s">
        <v>41</v>
      </c>
      <c r="F262" s="28">
        <v>-4.3</v>
      </c>
      <c r="G262" s="28" t="s">
        <v>92</v>
      </c>
      <c r="H262" s="12"/>
    </row>
    <row r="263">
      <c r="A263" s="60">
        <v>44756.0</v>
      </c>
      <c r="B263" s="28" t="s">
        <v>1667</v>
      </c>
      <c r="C263" s="28" t="s">
        <v>455</v>
      </c>
      <c r="D263" s="28" t="s">
        <v>9</v>
      </c>
      <c r="E263" s="28" t="s">
        <v>41</v>
      </c>
      <c r="F263" s="28">
        <v>-4.3</v>
      </c>
      <c r="G263" s="28" t="s">
        <v>92</v>
      </c>
      <c r="H263" s="12"/>
    </row>
    <row r="264">
      <c r="A264" s="60">
        <v>44758.0</v>
      </c>
      <c r="B264" s="28" t="s">
        <v>1667</v>
      </c>
      <c r="C264" s="28" t="s">
        <v>455</v>
      </c>
      <c r="D264" s="28" t="s">
        <v>9</v>
      </c>
      <c r="E264" s="28" t="s">
        <v>10</v>
      </c>
      <c r="F264" s="28">
        <v>-4.3</v>
      </c>
      <c r="G264" s="28" t="s">
        <v>92</v>
      </c>
      <c r="H264" s="12"/>
    </row>
    <row r="265">
      <c r="A265" s="60">
        <v>44758.0</v>
      </c>
      <c r="B265" s="28" t="s">
        <v>1667</v>
      </c>
      <c r="C265" s="28" t="s">
        <v>2667</v>
      </c>
      <c r="D265" s="28" t="s">
        <v>50</v>
      </c>
      <c r="E265" s="28" t="s">
        <v>28</v>
      </c>
      <c r="F265" s="28">
        <v>-75.0</v>
      </c>
      <c r="G265" s="28" t="s">
        <v>92</v>
      </c>
      <c r="H265" s="12"/>
    </row>
    <row r="266">
      <c r="A266" s="60">
        <v>44759.0</v>
      </c>
      <c r="B266" s="28" t="s">
        <v>1667</v>
      </c>
      <c r="C266" s="28" t="s">
        <v>29</v>
      </c>
      <c r="D266" s="28" t="s">
        <v>13</v>
      </c>
      <c r="E266" s="28" t="s">
        <v>10</v>
      </c>
      <c r="F266" s="28">
        <v>-42.9</v>
      </c>
      <c r="G266" s="28" t="s">
        <v>92</v>
      </c>
      <c r="H266" s="12"/>
    </row>
    <row r="267">
      <c r="A267" s="60">
        <v>44760.0</v>
      </c>
      <c r="B267" s="28" t="s">
        <v>1667</v>
      </c>
      <c r="C267" s="28" t="s">
        <v>455</v>
      </c>
      <c r="D267" s="28" t="s">
        <v>9</v>
      </c>
      <c r="E267" s="28" t="s">
        <v>41</v>
      </c>
      <c r="F267" s="28">
        <v>-4.3</v>
      </c>
      <c r="G267" s="28" t="s">
        <v>92</v>
      </c>
      <c r="H267" s="12"/>
    </row>
    <row r="268">
      <c r="A268" s="60">
        <v>44760.0</v>
      </c>
      <c r="B268" s="28" t="s">
        <v>1667</v>
      </c>
      <c r="C268" s="28" t="s">
        <v>455</v>
      </c>
      <c r="D268" s="28" t="s">
        <v>9</v>
      </c>
      <c r="E268" s="28" t="s">
        <v>41</v>
      </c>
      <c r="F268" s="28">
        <v>-4.3</v>
      </c>
      <c r="G268" s="28" t="s">
        <v>92</v>
      </c>
      <c r="H268" s="12"/>
    </row>
    <row r="269">
      <c r="A269" s="60">
        <v>44761.0</v>
      </c>
      <c r="B269" s="28" t="s">
        <v>1667</v>
      </c>
      <c r="C269" s="28" t="s">
        <v>108</v>
      </c>
      <c r="D269" s="28" t="s">
        <v>19</v>
      </c>
      <c r="E269" s="28" t="s">
        <v>28</v>
      </c>
      <c r="F269" s="28">
        <v>-17.28</v>
      </c>
      <c r="G269" s="28" t="s">
        <v>92</v>
      </c>
      <c r="H269" s="12"/>
    </row>
    <row r="270">
      <c r="A270" s="60">
        <v>44763.0</v>
      </c>
      <c r="B270" s="28" t="s">
        <v>1667</v>
      </c>
      <c r="C270" s="28" t="s">
        <v>2668</v>
      </c>
      <c r="D270" s="28" t="s">
        <v>462</v>
      </c>
      <c r="E270" s="28" t="s">
        <v>28</v>
      </c>
      <c r="F270" s="28">
        <v>-30.0</v>
      </c>
      <c r="G270" s="28" t="s">
        <v>92</v>
      </c>
      <c r="H270" s="12"/>
    </row>
    <row r="271">
      <c r="A271" s="60">
        <v>44765.0</v>
      </c>
      <c r="B271" s="28" t="s">
        <v>1667</v>
      </c>
      <c r="C271" s="28" t="s">
        <v>2669</v>
      </c>
      <c r="D271" s="28" t="s">
        <v>13</v>
      </c>
      <c r="E271" s="28" t="s">
        <v>10</v>
      </c>
      <c r="F271" s="28">
        <v>-5.5</v>
      </c>
      <c r="G271" s="28" t="s">
        <v>92</v>
      </c>
      <c r="H271" s="12"/>
    </row>
    <row r="272">
      <c r="A272" s="60">
        <v>44765.0</v>
      </c>
      <c r="B272" s="28" t="s">
        <v>1667</v>
      </c>
      <c r="C272" s="28" t="s">
        <v>2670</v>
      </c>
      <c r="D272" s="28" t="s">
        <v>13</v>
      </c>
      <c r="E272" s="28" t="s">
        <v>10</v>
      </c>
      <c r="F272" s="28">
        <v>-20.0</v>
      </c>
      <c r="G272" s="28" t="s">
        <v>92</v>
      </c>
      <c r="H272" s="12"/>
    </row>
    <row r="273">
      <c r="A273" s="60">
        <v>44766.0</v>
      </c>
      <c r="B273" s="28" t="s">
        <v>1667</v>
      </c>
      <c r="C273" s="28" t="s">
        <v>2671</v>
      </c>
      <c r="D273" s="28" t="s">
        <v>462</v>
      </c>
      <c r="E273" s="28" t="s">
        <v>10</v>
      </c>
      <c r="F273" s="28">
        <v>-10.0</v>
      </c>
      <c r="G273" s="28" t="s">
        <v>92</v>
      </c>
      <c r="H273" s="12"/>
    </row>
    <row r="274">
      <c r="A274" s="60">
        <v>44766.0</v>
      </c>
      <c r="B274" s="28" t="s">
        <v>1667</v>
      </c>
      <c r="C274" s="28" t="s">
        <v>2672</v>
      </c>
      <c r="D274" s="28" t="s">
        <v>9</v>
      </c>
      <c r="E274" s="28" t="s">
        <v>10</v>
      </c>
      <c r="F274" s="28">
        <v>-22.21</v>
      </c>
      <c r="G274" s="28" t="s">
        <v>92</v>
      </c>
      <c r="H274" s="12"/>
    </row>
    <row r="275">
      <c r="A275" s="60">
        <v>44766.0</v>
      </c>
      <c r="B275" s="28" t="s">
        <v>1667</v>
      </c>
      <c r="C275" s="28" t="s">
        <v>2673</v>
      </c>
      <c r="D275" s="28" t="s">
        <v>13</v>
      </c>
      <c r="E275" s="28" t="s">
        <v>10</v>
      </c>
      <c r="F275" s="28">
        <v>-9.0</v>
      </c>
      <c r="G275" s="28" t="s">
        <v>92</v>
      </c>
      <c r="H275" s="12"/>
    </row>
    <row r="276">
      <c r="A276" s="60">
        <v>44767.0</v>
      </c>
      <c r="B276" s="28" t="s">
        <v>1667</v>
      </c>
      <c r="C276" s="28" t="s">
        <v>455</v>
      </c>
      <c r="D276" s="28" t="s">
        <v>9</v>
      </c>
      <c r="E276" s="28" t="s">
        <v>41</v>
      </c>
      <c r="F276" s="28">
        <v>-4.3</v>
      </c>
      <c r="G276" s="28" t="s">
        <v>92</v>
      </c>
      <c r="H276" s="12"/>
    </row>
    <row r="277">
      <c r="A277" s="60">
        <v>44767.0</v>
      </c>
      <c r="B277" s="28" t="s">
        <v>1667</v>
      </c>
      <c r="C277" s="28" t="s">
        <v>108</v>
      </c>
      <c r="D277" s="28" t="s">
        <v>19</v>
      </c>
      <c r="E277" s="28" t="s">
        <v>28</v>
      </c>
      <c r="F277" s="28">
        <v>-13.11</v>
      </c>
      <c r="G277" s="28" t="s">
        <v>92</v>
      </c>
      <c r="H277" s="12"/>
    </row>
    <row r="278">
      <c r="A278" s="60">
        <v>44767.0</v>
      </c>
      <c r="B278" s="28" t="s">
        <v>1667</v>
      </c>
      <c r="C278" s="28" t="s">
        <v>2674</v>
      </c>
      <c r="D278" s="28" t="s">
        <v>76</v>
      </c>
      <c r="E278" s="28" t="s">
        <v>28</v>
      </c>
      <c r="F278" s="28">
        <v>-7.02</v>
      </c>
      <c r="G278" s="28" t="s">
        <v>92</v>
      </c>
      <c r="H278" s="12"/>
    </row>
    <row r="279">
      <c r="A279" s="60">
        <v>44767.0</v>
      </c>
      <c r="B279" s="28" t="s">
        <v>1667</v>
      </c>
      <c r="C279" s="28" t="s">
        <v>108</v>
      </c>
      <c r="D279" s="28" t="s">
        <v>19</v>
      </c>
      <c r="E279" s="28" t="s">
        <v>28</v>
      </c>
      <c r="F279" s="28">
        <v>-50.76</v>
      </c>
      <c r="G279" s="28" t="s">
        <v>92</v>
      </c>
      <c r="H279" s="12"/>
    </row>
    <row r="280">
      <c r="A280" s="60">
        <v>44769.0</v>
      </c>
      <c r="B280" s="28" t="s">
        <v>1667</v>
      </c>
      <c r="C280" s="28" t="s">
        <v>2668</v>
      </c>
      <c r="D280" s="28" t="s">
        <v>462</v>
      </c>
      <c r="E280" s="28" t="s">
        <v>28</v>
      </c>
      <c r="F280" s="28">
        <v>-15.0</v>
      </c>
      <c r="G280" s="28" t="s">
        <v>92</v>
      </c>
      <c r="H280" s="12"/>
    </row>
    <row r="281">
      <c r="A281" s="60">
        <v>44771.0</v>
      </c>
      <c r="B281" s="28" t="s">
        <v>1667</v>
      </c>
      <c r="C281" s="28" t="s">
        <v>2675</v>
      </c>
      <c r="D281" s="28" t="s">
        <v>78</v>
      </c>
      <c r="E281" s="28" t="s">
        <v>28</v>
      </c>
      <c r="F281" s="28">
        <v>-50.0</v>
      </c>
      <c r="G281" s="28" t="s">
        <v>92</v>
      </c>
      <c r="H281" s="12"/>
    </row>
    <row r="282">
      <c r="A282" s="76">
        <v>44782.0</v>
      </c>
      <c r="B282" s="223" t="s">
        <v>1667</v>
      </c>
      <c r="C282" s="223" t="s">
        <v>15</v>
      </c>
      <c r="D282" s="224" t="s">
        <v>16</v>
      </c>
      <c r="E282" s="224" t="s">
        <v>17</v>
      </c>
      <c r="F282" s="13">
        <f> SUM( INDIRECT("$G"&amp;MATCH($G282, $G$1:$G1318, 0)) : INDIRECT("$F"&amp;ROW() - 1) ) * -1</f>
        <v>720.41</v>
      </c>
      <c r="G282" s="28" t="s">
        <v>92</v>
      </c>
      <c r="H282" s="14"/>
    </row>
    <row r="283">
      <c r="A283" s="15"/>
      <c r="B283" s="15"/>
      <c r="C283" s="15"/>
      <c r="D283" s="15"/>
      <c r="E283" s="15"/>
      <c r="F283" s="15"/>
      <c r="G283" s="15"/>
    </row>
    <row r="284">
      <c r="A284" s="16"/>
      <c r="B284" s="16"/>
      <c r="C284" s="16"/>
      <c r="D284" s="16"/>
      <c r="E284" s="16"/>
      <c r="F284" s="16"/>
      <c r="G284" s="16"/>
    </row>
    <row r="285">
      <c r="A285" s="17"/>
      <c r="B285" s="17"/>
      <c r="C285" s="17"/>
      <c r="D285" s="17"/>
      <c r="E285" s="17"/>
      <c r="F285" s="17"/>
      <c r="G285" s="17"/>
    </row>
    <row r="286">
      <c r="A286" s="60">
        <v>44773.0</v>
      </c>
      <c r="B286" s="28" t="s">
        <v>1667</v>
      </c>
      <c r="C286" s="28" t="s">
        <v>29</v>
      </c>
      <c r="D286" s="28" t="s">
        <v>19</v>
      </c>
      <c r="E286" s="28" t="s">
        <v>10</v>
      </c>
      <c r="F286" s="28">
        <v>-17.66</v>
      </c>
      <c r="G286" s="28" t="s">
        <v>98</v>
      </c>
      <c r="H286" s="225" t="s">
        <v>99</v>
      </c>
    </row>
    <row r="287">
      <c r="A287" s="60">
        <v>44774.0</v>
      </c>
      <c r="B287" s="28" t="s">
        <v>1667</v>
      </c>
      <c r="C287" s="28" t="s">
        <v>455</v>
      </c>
      <c r="D287" s="28" t="s">
        <v>9</v>
      </c>
      <c r="E287" s="28" t="s">
        <v>41</v>
      </c>
      <c r="F287" s="28">
        <v>-4.3</v>
      </c>
      <c r="G287" s="28" t="s">
        <v>98</v>
      </c>
      <c r="H287" s="12"/>
    </row>
    <row r="288">
      <c r="A288" s="60">
        <v>44774.0</v>
      </c>
      <c r="B288" s="28" t="s">
        <v>1667</v>
      </c>
      <c r="C288" s="28" t="s">
        <v>455</v>
      </c>
      <c r="D288" s="28" t="s">
        <v>9</v>
      </c>
      <c r="E288" s="28" t="s">
        <v>41</v>
      </c>
      <c r="F288" s="28">
        <v>-4.3</v>
      </c>
      <c r="G288" s="28" t="s">
        <v>98</v>
      </c>
      <c r="H288" s="12"/>
    </row>
    <row r="289">
      <c r="A289" s="60">
        <v>44775.0</v>
      </c>
      <c r="B289" s="28" t="s">
        <v>1667</v>
      </c>
      <c r="C289" s="28" t="s">
        <v>455</v>
      </c>
      <c r="D289" s="28" t="s">
        <v>9</v>
      </c>
      <c r="E289" s="28" t="s">
        <v>41</v>
      </c>
      <c r="F289" s="28">
        <v>-4.3</v>
      </c>
      <c r="G289" s="28" t="s">
        <v>98</v>
      </c>
      <c r="H289" s="12"/>
    </row>
    <row r="290">
      <c r="A290" s="60">
        <v>44775.0</v>
      </c>
      <c r="B290" s="28" t="s">
        <v>1667</v>
      </c>
      <c r="C290" s="28" t="s">
        <v>455</v>
      </c>
      <c r="D290" s="28" t="s">
        <v>9</v>
      </c>
      <c r="E290" s="28" t="s">
        <v>41</v>
      </c>
      <c r="F290" s="28">
        <v>-4.3</v>
      </c>
      <c r="G290" s="28" t="s">
        <v>98</v>
      </c>
      <c r="H290" s="12"/>
    </row>
    <row r="291">
      <c r="A291" s="60">
        <v>44775.0</v>
      </c>
      <c r="B291" s="28" t="s">
        <v>1667</v>
      </c>
      <c r="C291" s="28" t="s">
        <v>108</v>
      </c>
      <c r="D291" s="28" t="s">
        <v>19</v>
      </c>
      <c r="E291" s="28" t="s">
        <v>28</v>
      </c>
      <c r="F291" s="28">
        <v>-17.66</v>
      </c>
      <c r="G291" s="28" t="s">
        <v>98</v>
      </c>
      <c r="H291" s="12"/>
    </row>
    <row r="292">
      <c r="A292" s="60">
        <v>44776.0</v>
      </c>
      <c r="B292" s="28" t="s">
        <v>1667</v>
      </c>
      <c r="C292" s="28" t="s">
        <v>455</v>
      </c>
      <c r="D292" s="28" t="s">
        <v>9</v>
      </c>
      <c r="E292" s="28" t="s">
        <v>41</v>
      </c>
      <c r="F292" s="28">
        <v>-4.3</v>
      </c>
      <c r="G292" s="28" t="s">
        <v>98</v>
      </c>
      <c r="H292" s="12"/>
    </row>
    <row r="293">
      <c r="A293" s="60">
        <v>44776.0</v>
      </c>
      <c r="B293" s="28" t="s">
        <v>1667</v>
      </c>
      <c r="C293" s="28" t="s">
        <v>455</v>
      </c>
      <c r="D293" s="28" t="s">
        <v>9</v>
      </c>
      <c r="E293" s="28" t="s">
        <v>41</v>
      </c>
      <c r="F293" s="28">
        <v>-4.3</v>
      </c>
      <c r="G293" s="28" t="s">
        <v>98</v>
      </c>
      <c r="H293" s="12"/>
    </row>
    <row r="294">
      <c r="A294" s="60">
        <v>44776.0</v>
      </c>
      <c r="B294" s="28" t="s">
        <v>1667</v>
      </c>
      <c r="C294" s="28" t="s">
        <v>2676</v>
      </c>
      <c r="D294" s="28" t="s">
        <v>13</v>
      </c>
      <c r="E294" s="28" t="s">
        <v>28</v>
      </c>
      <c r="F294" s="28">
        <v>-10.77</v>
      </c>
      <c r="G294" s="28" t="s">
        <v>98</v>
      </c>
      <c r="H294" s="12"/>
    </row>
    <row r="295">
      <c r="A295" s="60">
        <v>44776.0</v>
      </c>
      <c r="B295" s="28" t="s">
        <v>1667</v>
      </c>
      <c r="C295" s="28" t="s">
        <v>108</v>
      </c>
      <c r="D295" s="28" t="s">
        <v>19</v>
      </c>
      <c r="E295" s="28" t="s">
        <v>28</v>
      </c>
      <c r="F295" s="28">
        <v>-35.4</v>
      </c>
      <c r="G295" s="28" t="s">
        <v>98</v>
      </c>
      <c r="H295" s="12"/>
    </row>
    <row r="296">
      <c r="A296" s="60">
        <v>44777.0</v>
      </c>
      <c r="B296" s="28" t="s">
        <v>1667</v>
      </c>
      <c r="C296" s="28" t="s">
        <v>455</v>
      </c>
      <c r="D296" s="28" t="s">
        <v>9</v>
      </c>
      <c r="E296" s="28" t="s">
        <v>41</v>
      </c>
      <c r="F296" s="28">
        <v>-4.3</v>
      </c>
      <c r="G296" s="28" t="s">
        <v>98</v>
      </c>
      <c r="H296" s="12"/>
    </row>
    <row r="297">
      <c r="A297" s="60">
        <v>44777.0</v>
      </c>
      <c r="B297" s="28" t="s">
        <v>1667</v>
      </c>
      <c r="C297" s="28" t="s">
        <v>455</v>
      </c>
      <c r="D297" s="28" t="s">
        <v>9</v>
      </c>
      <c r="E297" s="28" t="s">
        <v>41</v>
      </c>
      <c r="F297" s="28">
        <v>-4.3</v>
      </c>
      <c r="G297" s="28" t="s">
        <v>98</v>
      </c>
      <c r="H297" s="12"/>
    </row>
    <row r="298">
      <c r="A298" s="60">
        <v>44778.0</v>
      </c>
      <c r="B298" s="28" t="s">
        <v>1667</v>
      </c>
      <c r="C298" s="28" t="s">
        <v>2677</v>
      </c>
      <c r="D298" s="28" t="s">
        <v>50</v>
      </c>
      <c r="E298" s="28" t="s">
        <v>28</v>
      </c>
      <c r="F298" s="28">
        <v>-20.0</v>
      </c>
      <c r="G298" s="28" t="s">
        <v>98</v>
      </c>
      <c r="H298" s="12"/>
    </row>
    <row r="299">
      <c r="A299" s="60">
        <v>44778.0</v>
      </c>
      <c r="B299" s="28" t="s">
        <v>1667</v>
      </c>
      <c r="C299" s="28" t="s">
        <v>2678</v>
      </c>
      <c r="D299" s="28" t="s">
        <v>73</v>
      </c>
      <c r="E299" s="28" t="s">
        <v>778</v>
      </c>
      <c r="F299" s="28">
        <v>-44.5</v>
      </c>
      <c r="G299" s="28" t="s">
        <v>98</v>
      </c>
      <c r="H299" s="12"/>
    </row>
    <row r="300">
      <c r="A300" s="60">
        <v>44779.0</v>
      </c>
      <c r="B300" s="28" t="s">
        <v>1667</v>
      </c>
      <c r="C300" s="28" t="s">
        <v>455</v>
      </c>
      <c r="D300" s="28" t="s">
        <v>9</v>
      </c>
      <c r="E300" s="28" t="s">
        <v>10</v>
      </c>
      <c r="F300" s="28">
        <v>-4.3</v>
      </c>
      <c r="G300" s="28" t="s">
        <v>98</v>
      </c>
      <c r="H300" s="12"/>
    </row>
    <row r="301">
      <c r="A301" s="60">
        <v>44779.0</v>
      </c>
      <c r="B301" s="28" t="s">
        <v>1667</v>
      </c>
      <c r="C301" s="28" t="s">
        <v>2668</v>
      </c>
      <c r="D301" s="28" t="s">
        <v>462</v>
      </c>
      <c r="E301" s="28" t="s">
        <v>28</v>
      </c>
      <c r="F301" s="28">
        <v>-62.99</v>
      </c>
      <c r="G301" s="28" t="s">
        <v>98</v>
      </c>
      <c r="H301" s="12"/>
    </row>
    <row r="302">
      <c r="A302" s="60">
        <v>44780.0</v>
      </c>
      <c r="B302" s="28" t="s">
        <v>1667</v>
      </c>
      <c r="C302" s="28" t="s">
        <v>455</v>
      </c>
      <c r="D302" s="28" t="s">
        <v>9</v>
      </c>
      <c r="E302" s="28" t="s">
        <v>10</v>
      </c>
      <c r="F302" s="28">
        <v>-4.3</v>
      </c>
      <c r="G302" s="28" t="s">
        <v>98</v>
      </c>
      <c r="H302" s="12"/>
    </row>
    <row r="303">
      <c r="A303" s="60">
        <v>44780.0</v>
      </c>
      <c r="B303" s="28" t="s">
        <v>1667</v>
      </c>
      <c r="C303" s="28" t="s">
        <v>2672</v>
      </c>
      <c r="D303" s="28" t="s">
        <v>9</v>
      </c>
      <c r="E303" s="28" t="s">
        <v>10</v>
      </c>
      <c r="F303" s="28">
        <v>-15.74</v>
      </c>
      <c r="G303" s="28" t="s">
        <v>98</v>
      </c>
      <c r="H303" s="12"/>
    </row>
    <row r="304">
      <c r="A304" s="60">
        <v>44780.0</v>
      </c>
      <c r="B304" s="28" t="s">
        <v>1667</v>
      </c>
      <c r="C304" s="28" t="s">
        <v>2679</v>
      </c>
      <c r="D304" s="28" t="s">
        <v>50</v>
      </c>
      <c r="E304" s="28" t="s">
        <v>778</v>
      </c>
      <c r="F304" s="28">
        <v>-1.0</v>
      </c>
      <c r="G304" s="28" t="s">
        <v>98</v>
      </c>
      <c r="H304" s="12"/>
    </row>
    <row r="305">
      <c r="A305" s="60">
        <v>44780.0</v>
      </c>
      <c r="B305" s="28" t="s">
        <v>1667</v>
      </c>
      <c r="C305" s="28" t="s">
        <v>142</v>
      </c>
      <c r="D305" s="28" t="s">
        <v>13</v>
      </c>
      <c r="E305" s="28" t="s">
        <v>10</v>
      </c>
      <c r="F305" s="28">
        <v>-3.25</v>
      </c>
      <c r="G305" s="28" t="s">
        <v>98</v>
      </c>
      <c r="H305" s="12"/>
    </row>
    <row r="306">
      <c r="A306" s="60">
        <v>44782.0</v>
      </c>
      <c r="B306" s="28" t="s">
        <v>1667</v>
      </c>
      <c r="C306" s="28" t="s">
        <v>455</v>
      </c>
      <c r="D306" s="28" t="s">
        <v>9</v>
      </c>
      <c r="E306" s="28" t="s">
        <v>41</v>
      </c>
      <c r="F306" s="28">
        <v>-4.3</v>
      </c>
      <c r="G306" s="28" t="s">
        <v>98</v>
      </c>
      <c r="H306" s="12"/>
    </row>
    <row r="307">
      <c r="A307" s="60">
        <v>44782.0</v>
      </c>
      <c r="B307" s="28" t="s">
        <v>1667</v>
      </c>
      <c r="C307" s="28" t="s">
        <v>455</v>
      </c>
      <c r="D307" s="28" t="s">
        <v>9</v>
      </c>
      <c r="E307" s="28" t="s">
        <v>41</v>
      </c>
      <c r="F307" s="28">
        <v>-4.3</v>
      </c>
      <c r="G307" s="28" t="s">
        <v>98</v>
      </c>
      <c r="H307" s="12"/>
    </row>
    <row r="308">
      <c r="A308" s="60">
        <v>44783.0</v>
      </c>
      <c r="B308" s="28" t="s">
        <v>1667</v>
      </c>
      <c r="C308" s="28" t="s">
        <v>455</v>
      </c>
      <c r="D308" s="28" t="s">
        <v>9</v>
      </c>
      <c r="E308" s="28" t="s">
        <v>41</v>
      </c>
      <c r="F308" s="28">
        <v>-4.3</v>
      </c>
      <c r="G308" s="28" t="s">
        <v>98</v>
      </c>
      <c r="H308" s="12"/>
    </row>
    <row r="309">
      <c r="A309" s="60">
        <v>44783.0</v>
      </c>
      <c r="B309" s="28" t="s">
        <v>1667</v>
      </c>
      <c r="C309" s="28" t="s">
        <v>455</v>
      </c>
      <c r="D309" s="28" t="s">
        <v>9</v>
      </c>
      <c r="E309" s="28" t="s">
        <v>41</v>
      </c>
      <c r="F309" s="28">
        <v>-4.3</v>
      </c>
      <c r="G309" s="28" t="s">
        <v>98</v>
      </c>
      <c r="H309" s="12"/>
    </row>
    <row r="310">
      <c r="A310" s="60">
        <v>44783.0</v>
      </c>
      <c r="B310" s="28" t="s">
        <v>1667</v>
      </c>
      <c r="C310" s="28" t="s">
        <v>2666</v>
      </c>
      <c r="D310" s="28" t="s">
        <v>19</v>
      </c>
      <c r="E310" s="28" t="s">
        <v>28</v>
      </c>
      <c r="F310" s="28">
        <v>-9.99</v>
      </c>
      <c r="G310" s="28" t="s">
        <v>98</v>
      </c>
      <c r="H310" s="12"/>
    </row>
    <row r="311">
      <c r="A311" s="60">
        <v>44784.0</v>
      </c>
      <c r="B311" s="28" t="s">
        <v>1667</v>
      </c>
      <c r="C311" s="28" t="s">
        <v>455</v>
      </c>
      <c r="D311" s="28" t="s">
        <v>9</v>
      </c>
      <c r="E311" s="28" t="s">
        <v>41</v>
      </c>
      <c r="F311" s="28">
        <v>-4.3</v>
      </c>
      <c r="G311" s="28" t="s">
        <v>98</v>
      </c>
      <c r="H311" s="12"/>
    </row>
    <row r="312">
      <c r="A312" s="60">
        <v>44784.0</v>
      </c>
      <c r="B312" s="28" t="s">
        <v>1667</v>
      </c>
      <c r="C312" s="28" t="s">
        <v>455</v>
      </c>
      <c r="D312" s="28" t="s">
        <v>9</v>
      </c>
      <c r="E312" s="28" t="s">
        <v>41</v>
      </c>
      <c r="F312" s="28">
        <v>-4.3</v>
      </c>
      <c r="G312" s="28" t="s">
        <v>98</v>
      </c>
      <c r="H312" s="12"/>
    </row>
    <row r="313">
      <c r="A313" s="60">
        <v>44786.0</v>
      </c>
      <c r="B313" s="28" t="s">
        <v>1667</v>
      </c>
      <c r="C313" s="28" t="s">
        <v>2680</v>
      </c>
      <c r="D313" s="28" t="s">
        <v>76</v>
      </c>
      <c r="E313" s="28" t="s">
        <v>26</v>
      </c>
      <c r="F313" s="28">
        <v>-14.9</v>
      </c>
      <c r="G313" s="28" t="s">
        <v>98</v>
      </c>
      <c r="H313" s="12"/>
    </row>
    <row r="314">
      <c r="A314" s="60">
        <v>44786.0</v>
      </c>
      <c r="B314" s="28" t="s">
        <v>1667</v>
      </c>
      <c r="C314" s="28" t="s">
        <v>2681</v>
      </c>
      <c r="D314" s="28" t="s">
        <v>13</v>
      </c>
      <c r="E314" s="28" t="s">
        <v>28</v>
      </c>
      <c r="F314" s="28">
        <v>-3.96</v>
      </c>
      <c r="G314" s="28" t="s">
        <v>98</v>
      </c>
      <c r="H314" s="12"/>
    </row>
    <row r="315">
      <c r="A315" s="60">
        <v>44786.0</v>
      </c>
      <c r="B315" s="28" t="s">
        <v>1667</v>
      </c>
      <c r="C315" s="28" t="s">
        <v>540</v>
      </c>
      <c r="D315" s="28" t="s">
        <v>13</v>
      </c>
      <c r="E315" s="28" t="s">
        <v>28</v>
      </c>
      <c r="F315" s="28">
        <v>-28.43</v>
      </c>
      <c r="G315" s="28" t="s">
        <v>98</v>
      </c>
      <c r="H315" s="12"/>
    </row>
    <row r="316">
      <c r="A316" s="60">
        <v>44786.0</v>
      </c>
      <c r="B316" s="28" t="s">
        <v>1667</v>
      </c>
      <c r="C316" s="28" t="s">
        <v>2682</v>
      </c>
      <c r="D316" s="28" t="s">
        <v>73</v>
      </c>
      <c r="E316" s="28" t="s">
        <v>127</v>
      </c>
      <c r="F316" s="28">
        <v>-19.99</v>
      </c>
      <c r="G316" s="28" t="s">
        <v>98</v>
      </c>
      <c r="H316" s="12"/>
    </row>
    <row r="317">
      <c r="A317" s="60">
        <v>44787.0</v>
      </c>
      <c r="B317" s="28" t="s">
        <v>1667</v>
      </c>
      <c r="C317" s="28" t="s">
        <v>455</v>
      </c>
      <c r="D317" s="28" t="s">
        <v>9</v>
      </c>
      <c r="E317" s="28" t="s">
        <v>10</v>
      </c>
      <c r="F317" s="28">
        <v>-4.3</v>
      </c>
      <c r="G317" s="28" t="s">
        <v>98</v>
      </c>
      <c r="H317" s="12"/>
    </row>
    <row r="318">
      <c r="A318" s="60">
        <v>44787.0</v>
      </c>
      <c r="B318" s="28" t="s">
        <v>1667</v>
      </c>
      <c r="C318" s="28" t="s">
        <v>29</v>
      </c>
      <c r="D318" s="28" t="s">
        <v>19</v>
      </c>
      <c r="E318" s="28" t="s">
        <v>10</v>
      </c>
      <c r="F318" s="28">
        <v>-22.16</v>
      </c>
      <c r="G318" s="28" t="s">
        <v>98</v>
      </c>
      <c r="H318" s="12"/>
    </row>
    <row r="319">
      <c r="A319" s="60">
        <v>44788.0</v>
      </c>
      <c r="B319" s="28" t="s">
        <v>1667</v>
      </c>
      <c r="C319" s="28" t="s">
        <v>455</v>
      </c>
      <c r="D319" s="28" t="s">
        <v>9</v>
      </c>
      <c r="E319" s="28" t="s">
        <v>41</v>
      </c>
      <c r="F319" s="28">
        <v>-4.3</v>
      </c>
      <c r="G319" s="28" t="s">
        <v>98</v>
      </c>
      <c r="H319" s="12"/>
    </row>
    <row r="320">
      <c r="A320" s="60">
        <v>44788.0</v>
      </c>
      <c r="B320" s="28" t="s">
        <v>1667</v>
      </c>
      <c r="C320" s="28" t="s">
        <v>108</v>
      </c>
      <c r="D320" s="28" t="s">
        <v>19</v>
      </c>
      <c r="E320" s="28" t="s">
        <v>28</v>
      </c>
      <c r="F320" s="28">
        <v>-29.62</v>
      </c>
      <c r="G320" s="28" t="s">
        <v>98</v>
      </c>
      <c r="H320" s="12"/>
    </row>
    <row r="321">
      <c r="A321" s="60">
        <v>44789.0</v>
      </c>
      <c r="B321" s="28" t="s">
        <v>1667</v>
      </c>
      <c r="C321" s="28" t="s">
        <v>455</v>
      </c>
      <c r="D321" s="28" t="s">
        <v>9</v>
      </c>
      <c r="E321" s="28" t="s">
        <v>41</v>
      </c>
      <c r="F321" s="28">
        <v>-4.3</v>
      </c>
      <c r="G321" s="28" t="s">
        <v>98</v>
      </c>
      <c r="H321" s="12"/>
    </row>
    <row r="322">
      <c r="A322" s="60">
        <v>44789.0</v>
      </c>
      <c r="B322" s="28" t="s">
        <v>1667</v>
      </c>
      <c r="C322" s="28" t="s">
        <v>455</v>
      </c>
      <c r="D322" s="28" t="s">
        <v>9</v>
      </c>
      <c r="E322" s="28" t="s">
        <v>41</v>
      </c>
      <c r="F322" s="28">
        <v>-4.3</v>
      </c>
      <c r="G322" s="28" t="s">
        <v>98</v>
      </c>
      <c r="H322" s="12"/>
    </row>
    <row r="323">
      <c r="A323" s="60">
        <v>44790.0</v>
      </c>
      <c r="B323" s="28" t="s">
        <v>1667</v>
      </c>
      <c r="C323" s="28" t="s">
        <v>455</v>
      </c>
      <c r="D323" s="28" t="s">
        <v>9</v>
      </c>
      <c r="E323" s="28" t="s">
        <v>41</v>
      </c>
      <c r="F323" s="28">
        <v>-4.3</v>
      </c>
      <c r="G323" s="28" t="s">
        <v>98</v>
      </c>
      <c r="H323" s="12"/>
    </row>
    <row r="324">
      <c r="A324" s="60">
        <v>44792.0</v>
      </c>
      <c r="B324" s="28" t="s">
        <v>1667</v>
      </c>
      <c r="C324" s="28" t="s">
        <v>2683</v>
      </c>
      <c r="D324" s="28" t="s">
        <v>13</v>
      </c>
      <c r="E324" s="28" t="s">
        <v>10</v>
      </c>
      <c r="F324" s="28">
        <v>-43.47</v>
      </c>
      <c r="G324" s="28" t="s">
        <v>98</v>
      </c>
      <c r="H324" s="12"/>
    </row>
    <row r="325">
      <c r="A325" s="60">
        <v>44793.0</v>
      </c>
      <c r="B325" s="28" t="s">
        <v>1667</v>
      </c>
      <c r="C325" s="28" t="s">
        <v>455</v>
      </c>
      <c r="D325" s="28" t="s">
        <v>9</v>
      </c>
      <c r="E325" s="28" t="s">
        <v>10</v>
      </c>
      <c r="F325" s="28">
        <v>-4.3</v>
      </c>
      <c r="G325" s="28" t="s">
        <v>98</v>
      </c>
      <c r="H325" s="12"/>
    </row>
    <row r="326">
      <c r="A326" s="60">
        <v>44794.0</v>
      </c>
      <c r="B326" s="28" t="s">
        <v>1667</v>
      </c>
      <c r="C326" s="28" t="s">
        <v>455</v>
      </c>
      <c r="D326" s="28" t="s">
        <v>9</v>
      </c>
      <c r="E326" s="28" t="s">
        <v>10</v>
      </c>
      <c r="F326" s="28">
        <v>-4.3</v>
      </c>
      <c r="G326" s="28" t="s">
        <v>98</v>
      </c>
      <c r="H326" s="12"/>
    </row>
    <row r="327">
      <c r="A327" s="60">
        <v>44794.0</v>
      </c>
      <c r="B327" s="28" t="s">
        <v>1667</v>
      </c>
      <c r="C327" s="28" t="s">
        <v>33</v>
      </c>
      <c r="D327" s="28" t="s">
        <v>19</v>
      </c>
      <c r="E327" s="28" t="s">
        <v>10</v>
      </c>
      <c r="F327" s="28">
        <v>-21.38</v>
      </c>
      <c r="G327" s="28" t="s">
        <v>98</v>
      </c>
      <c r="H327" s="12"/>
    </row>
    <row r="328">
      <c r="A328" s="60">
        <v>44795.0</v>
      </c>
      <c r="B328" s="28" t="s">
        <v>1667</v>
      </c>
      <c r="C328" s="28" t="s">
        <v>455</v>
      </c>
      <c r="D328" s="28" t="s">
        <v>9</v>
      </c>
      <c r="E328" s="28" t="s">
        <v>41</v>
      </c>
      <c r="F328" s="28">
        <v>-4.3</v>
      </c>
      <c r="G328" s="28" t="s">
        <v>98</v>
      </c>
      <c r="H328" s="12"/>
    </row>
    <row r="329">
      <c r="A329" s="60">
        <v>44795.0</v>
      </c>
      <c r="B329" s="28" t="s">
        <v>1667</v>
      </c>
      <c r="C329" s="28" t="s">
        <v>2684</v>
      </c>
      <c r="D329" s="28" t="s">
        <v>13</v>
      </c>
      <c r="E329" s="28" t="s">
        <v>28</v>
      </c>
      <c r="F329" s="28">
        <v>-16.05</v>
      </c>
      <c r="G329" s="28" t="s">
        <v>98</v>
      </c>
      <c r="H329" s="12"/>
    </row>
    <row r="330">
      <c r="A330" s="60">
        <v>44795.0</v>
      </c>
      <c r="B330" s="28" t="s">
        <v>1667</v>
      </c>
      <c r="C330" s="28" t="s">
        <v>2685</v>
      </c>
      <c r="D330" s="28" t="s">
        <v>76</v>
      </c>
      <c r="E330" s="28" t="s">
        <v>28</v>
      </c>
      <c r="F330" s="28">
        <v>-52.95</v>
      </c>
      <c r="G330" s="28" t="s">
        <v>98</v>
      </c>
      <c r="H330" s="12"/>
    </row>
    <row r="331">
      <c r="A331" s="60">
        <v>44795.0</v>
      </c>
      <c r="B331" s="28" t="s">
        <v>1667</v>
      </c>
      <c r="C331" s="28" t="s">
        <v>2685</v>
      </c>
      <c r="D331" s="28" t="s">
        <v>76</v>
      </c>
      <c r="E331" s="28" t="s">
        <v>28</v>
      </c>
      <c r="F331" s="28">
        <v>-52.18</v>
      </c>
      <c r="G331" s="28" t="s">
        <v>98</v>
      </c>
      <c r="H331" s="12"/>
    </row>
    <row r="332">
      <c r="A332" s="60">
        <v>44795.0</v>
      </c>
      <c r="B332" s="28" t="s">
        <v>1667</v>
      </c>
      <c r="C332" s="28" t="s">
        <v>2685</v>
      </c>
      <c r="D332" s="28" t="s">
        <v>76</v>
      </c>
      <c r="E332" s="28" t="s">
        <v>28</v>
      </c>
      <c r="F332" s="28">
        <v>-10.46</v>
      </c>
      <c r="G332" s="28" t="s">
        <v>98</v>
      </c>
      <c r="H332" s="12"/>
    </row>
    <row r="333">
      <c r="A333" s="60">
        <v>44795.0</v>
      </c>
      <c r="B333" s="28" t="s">
        <v>1667</v>
      </c>
      <c r="C333" s="28" t="s">
        <v>108</v>
      </c>
      <c r="D333" s="28" t="s">
        <v>13</v>
      </c>
      <c r="E333" s="28" t="s">
        <v>10</v>
      </c>
      <c r="F333" s="28">
        <v>-42.23</v>
      </c>
      <c r="G333" s="28" t="s">
        <v>98</v>
      </c>
      <c r="H333" s="12"/>
    </row>
    <row r="334">
      <c r="A334" s="60">
        <v>44797.0</v>
      </c>
      <c r="B334" s="28" t="s">
        <v>1667</v>
      </c>
      <c r="C334" s="28" t="s">
        <v>2686</v>
      </c>
      <c r="D334" s="28" t="s">
        <v>50</v>
      </c>
      <c r="E334" s="10" t="s">
        <v>243</v>
      </c>
      <c r="F334" s="28">
        <v>-88.49</v>
      </c>
      <c r="G334" s="28" t="s">
        <v>98</v>
      </c>
      <c r="H334" s="12"/>
    </row>
    <row r="335">
      <c r="A335" s="60">
        <v>44797.0</v>
      </c>
      <c r="B335" s="28" t="s">
        <v>1667</v>
      </c>
      <c r="C335" s="28" t="s">
        <v>2687</v>
      </c>
      <c r="D335" s="28" t="s">
        <v>76</v>
      </c>
      <c r="E335" s="28" t="s">
        <v>28</v>
      </c>
      <c r="F335" s="28">
        <v>-0.65</v>
      </c>
      <c r="G335" s="28" t="s">
        <v>98</v>
      </c>
      <c r="H335" s="12"/>
    </row>
    <row r="336">
      <c r="A336" s="60">
        <v>44797.0</v>
      </c>
      <c r="B336" s="28" t="s">
        <v>1667</v>
      </c>
      <c r="C336" s="28" t="s">
        <v>2687</v>
      </c>
      <c r="D336" s="28" t="s">
        <v>76</v>
      </c>
      <c r="E336" s="28" t="s">
        <v>28</v>
      </c>
      <c r="F336" s="28">
        <v>-3.34</v>
      </c>
      <c r="G336" s="28" t="s">
        <v>98</v>
      </c>
      <c r="H336" s="12"/>
    </row>
    <row r="337">
      <c r="A337" s="60">
        <v>44797.0</v>
      </c>
      <c r="B337" s="28" t="s">
        <v>1667</v>
      </c>
      <c r="C337" s="28" t="s">
        <v>2687</v>
      </c>
      <c r="D337" s="28" t="s">
        <v>76</v>
      </c>
      <c r="E337" s="28" t="s">
        <v>28</v>
      </c>
      <c r="F337" s="28">
        <v>-3.39</v>
      </c>
      <c r="G337" s="28" t="s">
        <v>98</v>
      </c>
      <c r="H337" s="12"/>
    </row>
    <row r="338">
      <c r="A338" s="60">
        <v>44797.0</v>
      </c>
      <c r="B338" s="28" t="s">
        <v>1667</v>
      </c>
      <c r="C338" s="28" t="s">
        <v>108</v>
      </c>
      <c r="D338" s="28" t="s">
        <v>13</v>
      </c>
      <c r="E338" s="28" t="s">
        <v>10</v>
      </c>
      <c r="F338" s="28">
        <v>-23.33</v>
      </c>
      <c r="G338" s="28" t="s">
        <v>98</v>
      </c>
      <c r="H338" s="12"/>
    </row>
    <row r="339">
      <c r="A339" s="60">
        <v>44798.0</v>
      </c>
      <c r="B339" s="28" t="s">
        <v>1667</v>
      </c>
      <c r="C339" s="28" t="s">
        <v>2688</v>
      </c>
      <c r="D339" s="28" t="s">
        <v>9</v>
      </c>
      <c r="E339" s="28" t="s">
        <v>10</v>
      </c>
      <c r="F339" s="28">
        <v>-16.6</v>
      </c>
      <c r="G339" s="28" t="s">
        <v>98</v>
      </c>
      <c r="H339" s="12"/>
    </row>
    <row r="340">
      <c r="A340" s="60">
        <v>44798.0</v>
      </c>
      <c r="B340" s="28" t="s">
        <v>1667</v>
      </c>
      <c r="C340" s="28" t="s">
        <v>108</v>
      </c>
      <c r="D340" s="28" t="s">
        <v>13</v>
      </c>
      <c r="E340" s="28" t="s">
        <v>28</v>
      </c>
      <c r="F340" s="28">
        <v>-18.0</v>
      </c>
      <c r="G340" s="28" t="s">
        <v>98</v>
      </c>
      <c r="H340" s="12"/>
    </row>
    <row r="341">
      <c r="A341" s="60">
        <v>44798.0</v>
      </c>
      <c r="B341" s="28" t="s">
        <v>1667</v>
      </c>
      <c r="C341" s="28" t="s">
        <v>2689</v>
      </c>
      <c r="D341" s="28" t="s">
        <v>13</v>
      </c>
      <c r="E341" s="28" t="s">
        <v>28</v>
      </c>
      <c r="F341" s="28">
        <v>-5.5</v>
      </c>
      <c r="G341" s="28" t="s">
        <v>98</v>
      </c>
      <c r="H341" s="12"/>
    </row>
    <row r="342">
      <c r="A342" s="60">
        <v>44800.0</v>
      </c>
      <c r="B342" s="28" t="s">
        <v>1667</v>
      </c>
      <c r="C342" s="28" t="s">
        <v>455</v>
      </c>
      <c r="D342" s="28" t="s">
        <v>9</v>
      </c>
      <c r="E342" s="28" t="s">
        <v>10</v>
      </c>
      <c r="F342" s="28">
        <v>-4.3</v>
      </c>
      <c r="G342" s="28" t="s">
        <v>98</v>
      </c>
      <c r="H342" s="12"/>
    </row>
    <row r="343">
      <c r="A343" s="60">
        <v>44800.0</v>
      </c>
      <c r="B343" s="28" t="s">
        <v>1667</v>
      </c>
      <c r="C343" s="28" t="s">
        <v>455</v>
      </c>
      <c r="D343" s="28" t="s">
        <v>9</v>
      </c>
      <c r="E343" s="28" t="s">
        <v>10</v>
      </c>
      <c r="F343" s="28">
        <v>-4.3</v>
      </c>
      <c r="G343" s="28" t="s">
        <v>98</v>
      </c>
      <c r="H343" s="12"/>
    </row>
    <row r="344">
      <c r="A344" s="60">
        <v>44802.0</v>
      </c>
      <c r="B344" s="28" t="s">
        <v>1667</v>
      </c>
      <c r="C344" s="28" t="s">
        <v>455</v>
      </c>
      <c r="D344" s="28" t="s">
        <v>9</v>
      </c>
      <c r="E344" s="28" t="s">
        <v>41</v>
      </c>
      <c r="F344" s="28">
        <v>-4.3</v>
      </c>
      <c r="G344" s="28" t="s">
        <v>98</v>
      </c>
      <c r="H344" s="12"/>
    </row>
    <row r="345">
      <c r="A345" s="60">
        <v>44802.0</v>
      </c>
      <c r="B345" s="28" t="s">
        <v>1667</v>
      </c>
      <c r="C345" s="28" t="s">
        <v>455</v>
      </c>
      <c r="D345" s="28" t="s">
        <v>9</v>
      </c>
      <c r="E345" s="28" t="s">
        <v>41</v>
      </c>
      <c r="F345" s="28">
        <v>-4.3</v>
      </c>
      <c r="G345" s="28" t="s">
        <v>98</v>
      </c>
      <c r="H345" s="12"/>
    </row>
    <row r="346">
      <c r="A346" s="78">
        <v>44813.0</v>
      </c>
      <c r="B346" s="223" t="s">
        <v>1667</v>
      </c>
      <c r="C346" s="223" t="s">
        <v>15</v>
      </c>
      <c r="D346" s="224" t="s">
        <v>16</v>
      </c>
      <c r="E346" s="224" t="s">
        <v>17</v>
      </c>
      <c r="F346" s="13">
        <f> SUM( INDIRECT("$G"&amp;MATCH($G346, $G$1:$G1318, 0)) : INDIRECT("$F"&amp;ROW() - 1) ) * -1</f>
        <v>876.44</v>
      </c>
      <c r="G346" s="28" t="s">
        <v>98</v>
      </c>
      <c r="H346" s="14"/>
    </row>
    <row r="347">
      <c r="A347" s="15"/>
      <c r="B347" s="15"/>
      <c r="C347" s="15"/>
      <c r="D347" s="15"/>
      <c r="E347" s="15"/>
      <c r="F347" s="15"/>
      <c r="G347" s="15"/>
    </row>
    <row r="348">
      <c r="A348" s="16"/>
      <c r="B348" s="16"/>
      <c r="C348" s="16"/>
      <c r="D348" s="16"/>
      <c r="E348" s="16"/>
      <c r="F348" s="16"/>
      <c r="G348" s="16"/>
    </row>
    <row r="349">
      <c r="A349" s="17"/>
      <c r="B349" s="17"/>
      <c r="C349" s="17"/>
      <c r="D349" s="17"/>
      <c r="E349" s="17"/>
      <c r="F349" s="17"/>
      <c r="G349" s="17"/>
    </row>
    <row r="350">
      <c r="A350" s="60">
        <v>44804.0</v>
      </c>
      <c r="B350" s="28" t="s">
        <v>1667</v>
      </c>
      <c r="C350" s="28" t="s">
        <v>2690</v>
      </c>
      <c r="D350" s="28" t="s">
        <v>50</v>
      </c>
      <c r="E350" s="28" t="s">
        <v>28</v>
      </c>
      <c r="F350" s="28">
        <v>-56.06</v>
      </c>
      <c r="G350" s="28" t="s">
        <v>106</v>
      </c>
      <c r="H350" s="225" t="s">
        <v>107</v>
      </c>
    </row>
    <row r="351">
      <c r="A351" s="60">
        <v>44804.0</v>
      </c>
      <c r="B351" s="28" t="s">
        <v>1667</v>
      </c>
      <c r="C351" s="28" t="s">
        <v>108</v>
      </c>
      <c r="D351" s="28" t="s">
        <v>19</v>
      </c>
      <c r="E351" s="28" t="s">
        <v>28</v>
      </c>
      <c r="F351" s="28">
        <v>-24.28</v>
      </c>
      <c r="G351" s="28" t="s">
        <v>106</v>
      </c>
      <c r="H351" s="12"/>
    </row>
    <row r="352">
      <c r="A352" s="60">
        <v>44809.0</v>
      </c>
      <c r="B352" s="28" t="s">
        <v>1667</v>
      </c>
      <c r="C352" s="28" t="s">
        <v>2691</v>
      </c>
      <c r="D352" s="28" t="s">
        <v>73</v>
      </c>
      <c r="E352" s="28" t="s">
        <v>778</v>
      </c>
      <c r="F352" s="28">
        <v>-44.5</v>
      </c>
      <c r="G352" s="28" t="s">
        <v>106</v>
      </c>
      <c r="H352" s="12"/>
    </row>
    <row r="353">
      <c r="A353" s="15">
        <v>44813.0</v>
      </c>
      <c r="B353" s="28" t="s">
        <v>1667</v>
      </c>
      <c r="C353" s="13" t="s">
        <v>29</v>
      </c>
      <c r="D353" s="13" t="s">
        <v>19</v>
      </c>
      <c r="E353" s="13" t="s">
        <v>28</v>
      </c>
      <c r="F353" s="13">
        <v>-191.52</v>
      </c>
      <c r="G353" s="13" t="s">
        <v>106</v>
      </c>
      <c r="H353" s="12"/>
    </row>
    <row r="354">
      <c r="A354" s="15">
        <v>44813.0</v>
      </c>
      <c r="B354" s="28" t="s">
        <v>1667</v>
      </c>
      <c r="C354" s="10" t="s">
        <v>2692</v>
      </c>
      <c r="D354" s="10" t="s">
        <v>13</v>
      </c>
      <c r="E354" s="10" t="s">
        <v>10</v>
      </c>
      <c r="F354" s="10">
        <v>-22.0</v>
      </c>
      <c r="G354" s="23" t="s">
        <v>106</v>
      </c>
      <c r="H354" s="12"/>
    </row>
    <row r="355">
      <c r="A355" s="60">
        <v>44828.0</v>
      </c>
      <c r="B355" s="28" t="s">
        <v>1667</v>
      </c>
      <c r="C355" s="28" t="s">
        <v>2693</v>
      </c>
      <c r="D355" s="28" t="s">
        <v>50</v>
      </c>
      <c r="E355" s="10" t="s">
        <v>243</v>
      </c>
      <c r="F355" s="28">
        <f>-88.49 + 0.15</f>
        <v>-88.34</v>
      </c>
      <c r="G355" s="28" t="s">
        <v>106</v>
      </c>
      <c r="H355" s="12"/>
    </row>
    <row r="356">
      <c r="A356" s="60">
        <v>44814.0</v>
      </c>
      <c r="B356" s="28" t="s">
        <v>1667</v>
      </c>
      <c r="C356" s="28" t="s">
        <v>455</v>
      </c>
      <c r="D356" s="28" t="s">
        <v>9</v>
      </c>
      <c r="E356" s="28" t="s">
        <v>10</v>
      </c>
      <c r="F356" s="28">
        <v>-4.3</v>
      </c>
      <c r="G356" s="28" t="s">
        <v>106</v>
      </c>
      <c r="H356" s="12"/>
    </row>
    <row r="357">
      <c r="A357" s="60">
        <v>44814.0</v>
      </c>
      <c r="B357" s="28" t="s">
        <v>1667</v>
      </c>
      <c r="C357" s="28" t="s">
        <v>2694</v>
      </c>
      <c r="D357" s="28" t="s">
        <v>13</v>
      </c>
      <c r="E357" s="28" t="s">
        <v>10</v>
      </c>
      <c r="F357" s="28">
        <v>-10.0</v>
      </c>
      <c r="G357" s="28" t="s">
        <v>106</v>
      </c>
      <c r="H357" s="12"/>
    </row>
    <row r="358">
      <c r="A358" s="60">
        <v>44814.0</v>
      </c>
      <c r="B358" s="28" t="s">
        <v>1667</v>
      </c>
      <c r="C358" s="28" t="s">
        <v>2695</v>
      </c>
      <c r="D358" s="28" t="s">
        <v>9</v>
      </c>
      <c r="E358" s="28" t="s">
        <v>10</v>
      </c>
      <c r="F358" s="28">
        <v>-13.73</v>
      </c>
      <c r="G358" s="28" t="s">
        <v>106</v>
      </c>
      <c r="H358" s="12"/>
    </row>
    <row r="359">
      <c r="A359" s="60">
        <v>44815.0</v>
      </c>
      <c r="B359" s="28" t="s">
        <v>1667</v>
      </c>
      <c r="C359" s="28" t="s">
        <v>455</v>
      </c>
      <c r="D359" s="28" t="s">
        <v>9</v>
      </c>
      <c r="E359" s="28" t="s">
        <v>28</v>
      </c>
      <c r="F359" s="28">
        <v>-4.3</v>
      </c>
      <c r="G359" s="28" t="s">
        <v>106</v>
      </c>
      <c r="H359" s="12"/>
    </row>
    <row r="360">
      <c r="A360" s="60">
        <v>44815.0</v>
      </c>
      <c r="B360" s="28" t="s">
        <v>1667</v>
      </c>
      <c r="C360" s="28" t="s">
        <v>2696</v>
      </c>
      <c r="D360" s="28" t="s">
        <v>13</v>
      </c>
      <c r="E360" s="28" t="s">
        <v>10</v>
      </c>
      <c r="F360" s="28">
        <v>-70.0</v>
      </c>
      <c r="G360" s="28" t="s">
        <v>106</v>
      </c>
      <c r="H360" s="12"/>
    </row>
    <row r="361">
      <c r="A361" s="60">
        <v>44815.0</v>
      </c>
      <c r="B361" s="28" t="s">
        <v>1667</v>
      </c>
      <c r="C361" s="28" t="s">
        <v>2697</v>
      </c>
      <c r="D361" s="28" t="s">
        <v>13</v>
      </c>
      <c r="E361" s="28" t="s">
        <v>28</v>
      </c>
      <c r="F361" s="28">
        <v>-11.5</v>
      </c>
      <c r="G361" s="28" t="s">
        <v>106</v>
      </c>
      <c r="H361" s="12"/>
    </row>
    <row r="362">
      <c r="A362" s="60">
        <v>44819.0</v>
      </c>
      <c r="B362" s="28" t="s">
        <v>1667</v>
      </c>
      <c r="C362" s="28" t="s">
        <v>2698</v>
      </c>
      <c r="D362" s="28" t="s">
        <v>78</v>
      </c>
      <c r="E362" s="28" t="s">
        <v>28</v>
      </c>
      <c r="F362" s="28">
        <v>-90.0</v>
      </c>
      <c r="G362" s="28" t="s">
        <v>106</v>
      </c>
      <c r="H362" s="12"/>
    </row>
    <row r="363">
      <c r="A363" s="60">
        <v>44826.0</v>
      </c>
      <c r="B363" s="28" t="s">
        <v>1667</v>
      </c>
      <c r="C363" s="28" t="s">
        <v>2699</v>
      </c>
      <c r="D363" s="28" t="s">
        <v>9</v>
      </c>
      <c r="E363" s="28" t="s">
        <v>10</v>
      </c>
      <c r="F363" s="28">
        <v>-11.56</v>
      </c>
      <c r="G363" s="28" t="s">
        <v>106</v>
      </c>
      <c r="H363" s="12"/>
    </row>
    <row r="364">
      <c r="A364" s="60">
        <v>44843.0</v>
      </c>
      <c r="B364" s="223" t="s">
        <v>1667</v>
      </c>
      <c r="C364" s="223" t="s">
        <v>15</v>
      </c>
      <c r="D364" s="224" t="s">
        <v>16</v>
      </c>
      <c r="E364" s="224" t="s">
        <v>17</v>
      </c>
      <c r="F364" s="13">
        <f> SUM( INDIRECT("$G"&amp;MATCH($G364, $G$1:$G1318, 0)) : INDIRECT("$F"&amp;ROW() - 1) ) * -1</f>
        <v>642.09</v>
      </c>
      <c r="G364" s="28" t="s">
        <v>106</v>
      </c>
      <c r="H364" s="14"/>
    </row>
    <row r="365">
      <c r="A365" s="15"/>
      <c r="B365" s="15"/>
      <c r="C365" s="15"/>
      <c r="D365" s="15"/>
      <c r="E365" s="15"/>
      <c r="F365" s="15"/>
      <c r="G365" s="15"/>
    </row>
    <row r="366">
      <c r="A366" s="16"/>
      <c r="B366" s="16"/>
      <c r="C366" s="16"/>
      <c r="D366" s="16"/>
      <c r="E366" s="16"/>
      <c r="F366" s="16"/>
      <c r="G366" s="16"/>
    </row>
    <row r="367">
      <c r="A367" s="17"/>
      <c r="B367" s="17"/>
      <c r="C367" s="17"/>
      <c r="D367" s="17"/>
      <c r="E367" s="17"/>
      <c r="F367" s="17"/>
      <c r="G367" s="17"/>
    </row>
    <row r="368">
      <c r="A368" s="60">
        <v>44831.0</v>
      </c>
      <c r="B368" s="28" t="s">
        <v>1667</v>
      </c>
      <c r="C368" s="28" t="s">
        <v>2685</v>
      </c>
      <c r="D368" s="28" t="s">
        <v>76</v>
      </c>
      <c r="E368" s="28" t="s">
        <v>28</v>
      </c>
      <c r="F368" s="28">
        <v>-10.77</v>
      </c>
      <c r="G368" s="28" t="s">
        <v>112</v>
      </c>
      <c r="H368" s="232" t="s">
        <v>113</v>
      </c>
    </row>
    <row r="369">
      <c r="A369" s="60">
        <v>44833.0</v>
      </c>
      <c r="B369" s="28" t="s">
        <v>1667</v>
      </c>
      <c r="C369" s="28" t="s">
        <v>455</v>
      </c>
      <c r="D369" s="28" t="s">
        <v>9</v>
      </c>
      <c r="E369" s="28" t="s">
        <v>10</v>
      </c>
      <c r="F369" s="28">
        <v>-4.3</v>
      </c>
      <c r="G369" s="28" t="s">
        <v>112</v>
      </c>
      <c r="H369" s="12"/>
    </row>
    <row r="370">
      <c r="A370" s="60">
        <v>44834.0</v>
      </c>
      <c r="B370" s="28" t="s">
        <v>1667</v>
      </c>
      <c r="C370" s="28" t="s">
        <v>2700</v>
      </c>
      <c r="D370" s="28" t="s">
        <v>50</v>
      </c>
      <c r="E370" s="28" t="s">
        <v>28</v>
      </c>
      <c r="F370" s="28">
        <v>-56.06</v>
      </c>
      <c r="G370" s="28" t="s">
        <v>112</v>
      </c>
      <c r="H370" s="12"/>
    </row>
    <row r="371">
      <c r="A371" s="60">
        <v>44834.0</v>
      </c>
      <c r="B371" s="28" t="s">
        <v>1667</v>
      </c>
      <c r="C371" s="28" t="s">
        <v>33</v>
      </c>
      <c r="D371" s="28" t="s">
        <v>13</v>
      </c>
      <c r="E371" s="28" t="s">
        <v>10</v>
      </c>
      <c r="F371" s="28">
        <v>-33.96</v>
      </c>
      <c r="G371" s="28" t="s">
        <v>112</v>
      </c>
      <c r="H371" s="12"/>
    </row>
    <row r="372">
      <c r="A372" s="60">
        <v>44834.0</v>
      </c>
      <c r="B372" s="28" t="s">
        <v>1667</v>
      </c>
      <c r="C372" s="28" t="s">
        <v>2687</v>
      </c>
      <c r="D372" s="28" t="s">
        <v>76</v>
      </c>
      <c r="E372" s="28" t="s">
        <v>28</v>
      </c>
      <c r="F372" s="28">
        <v>-0.68</v>
      </c>
      <c r="G372" s="28" t="s">
        <v>112</v>
      </c>
      <c r="H372" s="12"/>
    </row>
    <row r="373">
      <c r="A373" s="60">
        <v>44836.0</v>
      </c>
      <c r="B373" s="28" t="s">
        <v>1667</v>
      </c>
      <c r="C373" s="28" t="s">
        <v>2701</v>
      </c>
      <c r="D373" s="28" t="s">
        <v>13</v>
      </c>
      <c r="E373" s="28" t="s">
        <v>28</v>
      </c>
      <c r="F373" s="28">
        <v>-15.0</v>
      </c>
      <c r="G373" s="28" t="s">
        <v>112</v>
      </c>
      <c r="H373" s="12"/>
    </row>
    <row r="374">
      <c r="A374" s="60">
        <v>44837.0</v>
      </c>
      <c r="B374" s="28" t="s">
        <v>1667</v>
      </c>
      <c r="C374" s="28" t="s">
        <v>140</v>
      </c>
      <c r="D374" s="28" t="s">
        <v>13</v>
      </c>
      <c r="E374" s="28" t="s">
        <v>28</v>
      </c>
      <c r="F374" s="28">
        <v>-2.5</v>
      </c>
      <c r="G374" s="28" t="s">
        <v>112</v>
      </c>
      <c r="H374" s="12"/>
    </row>
    <row r="375">
      <c r="A375" s="60">
        <v>44837.0</v>
      </c>
      <c r="B375" s="28" t="s">
        <v>1667</v>
      </c>
      <c r="C375" s="28" t="s">
        <v>147</v>
      </c>
      <c r="D375" s="28" t="s">
        <v>13</v>
      </c>
      <c r="E375" s="28" t="s">
        <v>28</v>
      </c>
      <c r="F375" s="28">
        <v>-10.0</v>
      </c>
      <c r="G375" s="28" t="s">
        <v>112</v>
      </c>
      <c r="H375" s="12"/>
    </row>
    <row r="376">
      <c r="A376" s="60">
        <v>44837.0</v>
      </c>
      <c r="B376" s="28" t="s">
        <v>1667</v>
      </c>
      <c r="C376" s="28" t="s">
        <v>108</v>
      </c>
      <c r="D376" s="28" t="s">
        <v>19</v>
      </c>
      <c r="E376" s="28" t="s">
        <v>28</v>
      </c>
      <c r="F376" s="28">
        <v>-147.0</v>
      </c>
      <c r="G376" s="28" t="s">
        <v>112</v>
      </c>
      <c r="H376" s="12"/>
    </row>
    <row r="377">
      <c r="A377" s="60">
        <v>44840.0</v>
      </c>
      <c r="B377" s="28" t="s">
        <v>1667</v>
      </c>
      <c r="C377" s="28" t="s">
        <v>140</v>
      </c>
      <c r="D377" s="28" t="s">
        <v>13</v>
      </c>
      <c r="E377" s="28" t="s">
        <v>28</v>
      </c>
      <c r="F377" s="28">
        <v>-6.85</v>
      </c>
      <c r="G377" s="28" t="s">
        <v>112</v>
      </c>
      <c r="H377" s="12"/>
    </row>
    <row r="378">
      <c r="A378" s="60">
        <v>44841.0</v>
      </c>
      <c r="B378" s="28" t="s">
        <v>1667</v>
      </c>
      <c r="C378" s="28" t="s">
        <v>108</v>
      </c>
      <c r="D378" s="28" t="s">
        <v>13</v>
      </c>
      <c r="E378" s="28" t="s">
        <v>10</v>
      </c>
      <c r="F378" s="28">
        <v>-49.99</v>
      </c>
      <c r="G378" s="28" t="s">
        <v>112</v>
      </c>
      <c r="H378" s="12"/>
    </row>
    <row r="379">
      <c r="A379" s="60">
        <v>44841.0</v>
      </c>
      <c r="B379" s="28" t="s">
        <v>1667</v>
      </c>
      <c r="C379" s="28" t="s">
        <v>1962</v>
      </c>
      <c r="D379" s="28" t="s">
        <v>9</v>
      </c>
      <c r="E379" s="28" t="s">
        <v>10</v>
      </c>
      <c r="F379" s="28">
        <v>-15.3</v>
      </c>
      <c r="G379" s="28" t="s">
        <v>112</v>
      </c>
      <c r="H379" s="12"/>
    </row>
    <row r="380">
      <c r="A380" s="60">
        <v>44844.0</v>
      </c>
      <c r="B380" s="28" t="s">
        <v>1667</v>
      </c>
      <c r="C380" s="28" t="s">
        <v>455</v>
      </c>
      <c r="D380" s="28" t="s">
        <v>9</v>
      </c>
      <c r="E380" s="28" t="s">
        <v>10</v>
      </c>
      <c r="F380" s="28">
        <v>-4.3</v>
      </c>
      <c r="G380" s="28" t="s">
        <v>112</v>
      </c>
      <c r="H380" s="12"/>
    </row>
    <row r="381">
      <c r="A381" s="60">
        <v>44844.0</v>
      </c>
      <c r="B381" s="28" t="s">
        <v>1667</v>
      </c>
      <c r="C381" s="28" t="s">
        <v>147</v>
      </c>
      <c r="D381" s="28" t="s">
        <v>13</v>
      </c>
      <c r="E381" s="28" t="s">
        <v>28</v>
      </c>
      <c r="F381" s="28">
        <v>-23.07</v>
      </c>
      <c r="G381" s="53" t="s">
        <v>112</v>
      </c>
      <c r="H381" s="12"/>
    </row>
    <row r="382">
      <c r="A382" s="60">
        <v>44845.0</v>
      </c>
      <c r="B382" s="28" t="s">
        <v>1667</v>
      </c>
      <c r="C382" s="28" t="s">
        <v>2702</v>
      </c>
      <c r="D382" s="28" t="s">
        <v>50</v>
      </c>
      <c r="E382" s="28" t="s">
        <v>28</v>
      </c>
      <c r="F382" s="28">
        <v>-533.34</v>
      </c>
      <c r="G382" s="53" t="s">
        <v>112</v>
      </c>
      <c r="H382" s="12"/>
    </row>
    <row r="383">
      <c r="A383" s="60">
        <v>44846.0</v>
      </c>
      <c r="B383" s="28" t="s">
        <v>1667</v>
      </c>
      <c r="C383" s="28" t="s">
        <v>455</v>
      </c>
      <c r="D383" s="28" t="s">
        <v>9</v>
      </c>
      <c r="E383" s="28" t="s">
        <v>10</v>
      </c>
      <c r="F383" s="28">
        <v>-4.3</v>
      </c>
      <c r="G383" s="28" t="s">
        <v>112</v>
      </c>
      <c r="H383" s="12"/>
    </row>
    <row r="384">
      <c r="A384" s="60">
        <v>44849.0</v>
      </c>
      <c r="B384" s="28" t="s">
        <v>1667</v>
      </c>
      <c r="C384" s="28" t="s">
        <v>455</v>
      </c>
      <c r="D384" s="28" t="s">
        <v>9</v>
      </c>
      <c r="E384" s="28" t="s">
        <v>10</v>
      </c>
      <c r="F384" s="28">
        <v>-4.3</v>
      </c>
      <c r="G384" s="28" t="s">
        <v>112</v>
      </c>
      <c r="H384" s="12"/>
    </row>
    <row r="385">
      <c r="A385" s="60">
        <v>44851.0</v>
      </c>
      <c r="B385" s="28" t="s">
        <v>1667</v>
      </c>
      <c r="C385" s="28" t="s">
        <v>455</v>
      </c>
      <c r="D385" s="28" t="s">
        <v>9</v>
      </c>
      <c r="E385" s="28" t="s">
        <v>41</v>
      </c>
      <c r="F385" s="28">
        <v>-4.3</v>
      </c>
      <c r="G385" s="28" t="s">
        <v>112</v>
      </c>
      <c r="H385" s="12"/>
    </row>
    <row r="386">
      <c r="A386" s="60">
        <v>44858.0</v>
      </c>
      <c r="B386" s="28" t="s">
        <v>1667</v>
      </c>
      <c r="C386" s="28" t="s">
        <v>2703</v>
      </c>
      <c r="D386" s="28" t="s">
        <v>50</v>
      </c>
      <c r="E386" s="10" t="s">
        <v>243</v>
      </c>
      <c r="F386" s="28">
        <v>-88.49</v>
      </c>
      <c r="G386" s="28" t="s">
        <v>112</v>
      </c>
      <c r="H386" s="12"/>
    </row>
    <row r="387">
      <c r="A387" s="60">
        <v>44863.0</v>
      </c>
      <c r="B387" s="28" t="s">
        <v>1667</v>
      </c>
      <c r="C387" s="28" t="s">
        <v>2704</v>
      </c>
      <c r="D387" s="28" t="s">
        <v>13</v>
      </c>
      <c r="E387" s="10" t="s">
        <v>10</v>
      </c>
      <c r="F387" s="13">
        <v>-130.0</v>
      </c>
      <c r="G387" s="28" t="s">
        <v>112</v>
      </c>
      <c r="H387" s="12"/>
    </row>
    <row r="388">
      <c r="A388" s="76">
        <v>44874.0</v>
      </c>
      <c r="B388" s="223" t="s">
        <v>1667</v>
      </c>
      <c r="C388" s="223" t="s">
        <v>15</v>
      </c>
      <c r="D388" s="224" t="s">
        <v>16</v>
      </c>
      <c r="E388" s="224" t="s">
        <v>17</v>
      </c>
      <c r="F388" s="13">
        <f> SUM( INDIRECT("$G"&amp;MATCH($G388, $G$1:$G1318, 0)) : INDIRECT("$F"&amp;ROW() - 1) ) * -1</f>
        <v>1144.51</v>
      </c>
      <c r="G388" s="28" t="s">
        <v>112</v>
      </c>
      <c r="H388" s="14"/>
    </row>
    <row r="389">
      <c r="A389" s="15"/>
      <c r="B389" s="15"/>
      <c r="C389" s="15"/>
      <c r="D389" s="15"/>
      <c r="E389" s="15"/>
      <c r="F389" s="15"/>
      <c r="G389" s="15"/>
    </row>
    <row r="390">
      <c r="A390" s="16"/>
      <c r="B390" s="16"/>
      <c r="C390" s="16"/>
      <c r="D390" s="16"/>
      <c r="E390" s="16"/>
      <c r="F390" s="16"/>
      <c r="G390" s="16"/>
    </row>
    <row r="391">
      <c r="A391" s="17"/>
      <c r="B391" s="17"/>
      <c r="C391" s="17"/>
      <c r="D391" s="17"/>
      <c r="E391" s="17"/>
      <c r="F391" s="17"/>
      <c r="G391" s="17"/>
    </row>
    <row r="392">
      <c r="A392" s="60">
        <v>44872.0</v>
      </c>
      <c r="B392" s="28" t="s">
        <v>1667</v>
      </c>
      <c r="C392" s="28" t="s">
        <v>1003</v>
      </c>
      <c r="D392" s="28" t="s">
        <v>19</v>
      </c>
      <c r="E392" s="28" t="s">
        <v>10</v>
      </c>
      <c r="F392" s="28">
        <v>-6.0</v>
      </c>
      <c r="G392" s="49" t="s">
        <v>119</v>
      </c>
      <c r="H392" s="232" t="s">
        <v>120</v>
      </c>
    </row>
    <row r="393">
      <c r="A393" s="60">
        <v>44873.0</v>
      </c>
      <c r="B393" s="28" t="s">
        <v>1667</v>
      </c>
      <c r="C393" s="28" t="s">
        <v>140</v>
      </c>
      <c r="D393" s="28" t="s">
        <v>13</v>
      </c>
      <c r="E393" s="28" t="s">
        <v>10</v>
      </c>
      <c r="F393" s="28">
        <v>-11.5</v>
      </c>
      <c r="G393" s="29" t="s">
        <v>119</v>
      </c>
      <c r="H393" s="12"/>
    </row>
    <row r="394">
      <c r="A394" s="60">
        <v>44874.0</v>
      </c>
      <c r="B394" s="28" t="s">
        <v>1667</v>
      </c>
      <c r="C394" s="28" t="s">
        <v>912</v>
      </c>
      <c r="D394" s="28" t="s">
        <v>19</v>
      </c>
      <c r="E394" s="28" t="s">
        <v>28</v>
      </c>
      <c r="F394" s="28">
        <v>-57.36</v>
      </c>
      <c r="G394" s="29" t="s">
        <v>119</v>
      </c>
      <c r="H394" s="12"/>
    </row>
    <row r="395">
      <c r="A395" s="60">
        <v>44874.0</v>
      </c>
      <c r="B395" s="28" t="s">
        <v>1667</v>
      </c>
      <c r="C395" s="28" t="s">
        <v>2705</v>
      </c>
      <c r="D395" s="28" t="s">
        <v>13</v>
      </c>
      <c r="E395" s="28" t="s">
        <v>10</v>
      </c>
      <c r="F395" s="28">
        <v>-33.8</v>
      </c>
      <c r="G395" s="29" t="s">
        <v>119</v>
      </c>
      <c r="H395" s="12"/>
    </row>
    <row r="396">
      <c r="A396" s="60">
        <v>44875.0</v>
      </c>
      <c r="B396" s="28" t="s">
        <v>1667</v>
      </c>
      <c r="C396" s="28" t="s">
        <v>2706</v>
      </c>
      <c r="D396" s="28" t="s">
        <v>50</v>
      </c>
      <c r="E396" s="28" t="s">
        <v>28</v>
      </c>
      <c r="F396" s="28">
        <v>-153.56</v>
      </c>
      <c r="G396" s="28" t="s">
        <v>119</v>
      </c>
      <c r="H396" s="12"/>
    </row>
    <row r="397">
      <c r="A397" s="60">
        <v>44876.0</v>
      </c>
      <c r="B397" s="28" t="s">
        <v>1667</v>
      </c>
      <c r="C397" s="28" t="s">
        <v>2707</v>
      </c>
      <c r="D397" s="28" t="s">
        <v>50</v>
      </c>
      <c r="E397" s="28" t="s">
        <v>28</v>
      </c>
      <c r="F397" s="28">
        <v>-533.32</v>
      </c>
      <c r="G397" s="28" t="s">
        <v>119</v>
      </c>
      <c r="H397" s="12"/>
    </row>
    <row r="398">
      <c r="A398" s="60">
        <v>44875.0</v>
      </c>
      <c r="B398" s="28" t="s">
        <v>1667</v>
      </c>
      <c r="C398" s="28" t="s">
        <v>2708</v>
      </c>
      <c r="D398" s="28" t="s">
        <v>50</v>
      </c>
      <c r="E398" s="28" t="s">
        <v>10</v>
      </c>
      <c r="F398" s="28">
        <v>-52.0</v>
      </c>
      <c r="G398" s="28" t="s">
        <v>119</v>
      </c>
      <c r="H398" s="12"/>
    </row>
    <row r="399">
      <c r="A399" s="60">
        <v>44882.0</v>
      </c>
      <c r="B399" s="28" t="s">
        <v>1667</v>
      </c>
      <c r="C399" s="28" t="s">
        <v>2709</v>
      </c>
      <c r="D399" s="28" t="s">
        <v>73</v>
      </c>
      <c r="E399" s="28" t="s">
        <v>778</v>
      </c>
      <c r="F399" s="28">
        <f> -263.9 / 7</f>
        <v>-37.7</v>
      </c>
      <c r="G399" s="28" t="s">
        <v>119</v>
      </c>
      <c r="H399" s="12"/>
    </row>
    <row r="400">
      <c r="A400" s="60">
        <v>44882.0</v>
      </c>
      <c r="B400" s="28" t="s">
        <v>1667</v>
      </c>
      <c r="C400" s="28" t="s">
        <v>2710</v>
      </c>
      <c r="D400" s="28" t="s">
        <v>50</v>
      </c>
      <c r="E400" s="28" t="s">
        <v>10</v>
      </c>
      <c r="F400" s="28">
        <f> -35 / 7</f>
        <v>-5</v>
      </c>
      <c r="G400" s="28" t="s">
        <v>119</v>
      </c>
      <c r="H400" s="12"/>
    </row>
    <row r="401">
      <c r="A401" s="60">
        <v>44882.0</v>
      </c>
      <c r="B401" s="28" t="s">
        <v>1667</v>
      </c>
      <c r="C401" s="28" t="s">
        <v>2711</v>
      </c>
      <c r="D401" s="28" t="s">
        <v>50</v>
      </c>
      <c r="E401" s="28" t="s">
        <v>26</v>
      </c>
      <c r="F401" s="28">
        <f> -62.86 / 7</f>
        <v>-8.98</v>
      </c>
      <c r="G401" s="28" t="s">
        <v>119</v>
      </c>
      <c r="H401" s="12"/>
    </row>
    <row r="402">
      <c r="A402" s="60">
        <v>44889.0</v>
      </c>
      <c r="B402" s="28" t="s">
        <v>1667</v>
      </c>
      <c r="C402" s="28" t="s">
        <v>2712</v>
      </c>
      <c r="D402" s="28" t="s">
        <v>50</v>
      </c>
      <c r="E402" s="10" t="s">
        <v>243</v>
      </c>
      <c r="F402" s="28">
        <v>-88.49</v>
      </c>
      <c r="G402" s="28" t="s">
        <v>119</v>
      </c>
      <c r="H402" s="12"/>
    </row>
    <row r="403">
      <c r="A403" s="233">
        <v>44904.0</v>
      </c>
      <c r="B403" s="28" t="s">
        <v>1667</v>
      </c>
      <c r="C403" s="223" t="s">
        <v>15</v>
      </c>
      <c r="D403" s="224" t="s">
        <v>16</v>
      </c>
      <c r="E403" s="224" t="s">
        <v>17</v>
      </c>
      <c r="F403" s="223">
        <f> SUM( INDIRECT("$G"&amp;MATCH($G403, $G$1:$G1318, 0)) : INDIRECT("$F"&amp;ROW() - 1) ) * -1</f>
        <v>987.71</v>
      </c>
      <c r="G403" s="28" t="s">
        <v>119</v>
      </c>
      <c r="H403" s="14"/>
    </row>
    <row r="404">
      <c r="A404" s="15"/>
      <c r="B404" s="15"/>
      <c r="C404" s="15"/>
      <c r="D404" s="15"/>
      <c r="E404" s="15"/>
      <c r="F404" s="15"/>
      <c r="G404" s="15"/>
    </row>
    <row r="405">
      <c r="A405" s="16"/>
      <c r="B405" s="16"/>
      <c r="C405" s="16"/>
      <c r="D405" s="16"/>
      <c r="E405" s="16"/>
      <c r="F405" s="16"/>
      <c r="G405" s="16"/>
    </row>
    <row r="406">
      <c r="A406" s="17"/>
      <c r="B406" s="17"/>
      <c r="C406" s="17"/>
      <c r="D406" s="17"/>
      <c r="E406" s="17"/>
      <c r="F406" s="17"/>
      <c r="G406" s="17"/>
    </row>
    <row r="407">
      <c r="A407" s="60">
        <v>44894.0</v>
      </c>
      <c r="B407" s="28" t="s">
        <v>1667</v>
      </c>
      <c r="C407" s="28" t="s">
        <v>2713</v>
      </c>
      <c r="D407" s="28" t="s">
        <v>304</v>
      </c>
      <c r="E407" s="28" t="s">
        <v>17</v>
      </c>
      <c r="F407" s="28">
        <v>52.0</v>
      </c>
      <c r="G407" s="28" t="s">
        <v>130</v>
      </c>
      <c r="H407" s="232" t="s">
        <v>12</v>
      </c>
    </row>
    <row r="408">
      <c r="A408" s="60">
        <v>44896.0</v>
      </c>
      <c r="B408" s="28" t="s">
        <v>1667</v>
      </c>
      <c r="C408" s="28" t="s">
        <v>2714</v>
      </c>
      <c r="D408" s="28" t="s">
        <v>76</v>
      </c>
      <c r="E408" s="28" t="s">
        <v>28</v>
      </c>
      <c r="F408" s="28">
        <v>-26.92</v>
      </c>
      <c r="G408" s="28" t="s">
        <v>130</v>
      </c>
      <c r="H408" s="12"/>
    </row>
    <row r="409">
      <c r="A409" s="60">
        <v>44898.0</v>
      </c>
      <c r="B409" s="28" t="s">
        <v>1667</v>
      </c>
      <c r="C409" s="28" t="s">
        <v>48</v>
      </c>
      <c r="D409" s="28" t="s">
        <v>9</v>
      </c>
      <c r="E409" s="28" t="s">
        <v>10</v>
      </c>
      <c r="F409" s="28">
        <v>-8.26</v>
      </c>
      <c r="G409" s="28" t="s">
        <v>130</v>
      </c>
      <c r="H409" s="12"/>
    </row>
    <row r="410">
      <c r="A410" s="60">
        <v>44898.0</v>
      </c>
      <c r="B410" s="28" t="s">
        <v>1667</v>
      </c>
      <c r="C410" s="28" t="s">
        <v>2715</v>
      </c>
      <c r="D410" s="28" t="s">
        <v>73</v>
      </c>
      <c r="E410" s="28" t="s">
        <v>778</v>
      </c>
      <c r="F410" s="28">
        <v>-41.75</v>
      </c>
      <c r="G410" s="28" t="s">
        <v>130</v>
      </c>
      <c r="H410" s="12"/>
    </row>
    <row r="411">
      <c r="A411" s="60">
        <v>44899.0</v>
      </c>
      <c r="B411" s="28" t="s">
        <v>1667</v>
      </c>
      <c r="C411" s="28" t="s">
        <v>48</v>
      </c>
      <c r="D411" s="28" t="s">
        <v>9</v>
      </c>
      <c r="E411" s="28" t="s">
        <v>28</v>
      </c>
      <c r="F411" s="28">
        <v>-7.58</v>
      </c>
      <c r="G411" s="28" t="s">
        <v>130</v>
      </c>
      <c r="H411" s="12"/>
    </row>
    <row r="412">
      <c r="A412" s="60">
        <v>44900.0</v>
      </c>
      <c r="B412" s="28" t="s">
        <v>1667</v>
      </c>
      <c r="C412" s="28" t="s">
        <v>2716</v>
      </c>
      <c r="D412" s="28" t="s">
        <v>19</v>
      </c>
      <c r="E412" s="28" t="s">
        <v>28</v>
      </c>
      <c r="F412" s="28">
        <v>-44.81</v>
      </c>
      <c r="G412" s="28" t="s">
        <v>130</v>
      </c>
      <c r="H412" s="12"/>
    </row>
    <row r="413">
      <c r="A413" s="60">
        <v>44903.0</v>
      </c>
      <c r="B413" s="28" t="s">
        <v>1667</v>
      </c>
      <c r="C413" s="28" t="s">
        <v>108</v>
      </c>
      <c r="D413" s="28" t="s">
        <v>13</v>
      </c>
      <c r="E413" s="28" t="s">
        <v>10</v>
      </c>
      <c r="F413" s="28">
        <v>-18.6</v>
      </c>
      <c r="G413" s="28" t="s">
        <v>130</v>
      </c>
      <c r="H413" s="12"/>
    </row>
    <row r="414">
      <c r="A414" s="60">
        <v>44903.0</v>
      </c>
      <c r="B414" s="28" t="s">
        <v>1667</v>
      </c>
      <c r="C414" s="28" t="s">
        <v>2717</v>
      </c>
      <c r="D414" s="28" t="s">
        <v>50</v>
      </c>
      <c r="E414" s="28" t="s">
        <v>10</v>
      </c>
      <c r="F414" s="28">
        <v>-43.85</v>
      </c>
      <c r="G414" s="28" t="s">
        <v>130</v>
      </c>
      <c r="H414" s="12"/>
    </row>
    <row r="415">
      <c r="A415" s="60">
        <v>44905.0</v>
      </c>
      <c r="B415" s="28" t="s">
        <v>1667</v>
      </c>
      <c r="C415" s="28" t="s">
        <v>2718</v>
      </c>
      <c r="D415" s="28" t="s">
        <v>50</v>
      </c>
      <c r="E415" s="28" t="s">
        <v>28</v>
      </c>
      <c r="F415" s="28">
        <v>-153.56</v>
      </c>
      <c r="G415" s="28" t="s">
        <v>130</v>
      </c>
      <c r="H415" s="12"/>
    </row>
    <row r="416">
      <c r="A416" s="60">
        <v>44905.0</v>
      </c>
      <c r="B416" s="28" t="s">
        <v>1667</v>
      </c>
      <c r="C416" s="28" t="s">
        <v>455</v>
      </c>
      <c r="D416" s="28" t="s">
        <v>9</v>
      </c>
      <c r="E416" s="28" t="s">
        <v>10</v>
      </c>
      <c r="F416" s="28">
        <v>-4.3</v>
      </c>
      <c r="G416" s="28" t="s">
        <v>130</v>
      </c>
      <c r="H416" s="12"/>
    </row>
    <row r="417">
      <c r="A417" s="60">
        <v>44905.0</v>
      </c>
      <c r="B417" s="28" t="s">
        <v>1667</v>
      </c>
      <c r="C417" s="28" t="s">
        <v>2719</v>
      </c>
      <c r="D417" s="28" t="s">
        <v>13</v>
      </c>
      <c r="E417" s="28" t="s">
        <v>28</v>
      </c>
      <c r="F417" s="28">
        <v>-4.0</v>
      </c>
      <c r="G417" s="28" t="s">
        <v>130</v>
      </c>
      <c r="H417" s="12"/>
    </row>
    <row r="418">
      <c r="A418" s="60">
        <v>44905.0</v>
      </c>
      <c r="B418" s="28" t="s">
        <v>1667</v>
      </c>
      <c r="C418" s="28" t="s">
        <v>2720</v>
      </c>
      <c r="D418" s="28" t="s">
        <v>13</v>
      </c>
      <c r="E418" s="28" t="s">
        <v>10</v>
      </c>
      <c r="F418" s="28">
        <v>-12.99</v>
      </c>
      <c r="G418" s="28" t="s">
        <v>130</v>
      </c>
      <c r="H418" s="12"/>
    </row>
    <row r="419">
      <c r="A419" s="60">
        <v>44906.0</v>
      </c>
      <c r="B419" s="28" t="s">
        <v>1667</v>
      </c>
      <c r="C419" s="28" t="s">
        <v>33</v>
      </c>
      <c r="D419" s="28" t="s">
        <v>19</v>
      </c>
      <c r="E419" s="28" t="s">
        <v>10</v>
      </c>
      <c r="F419" s="28">
        <v>-50.98</v>
      </c>
      <c r="G419" s="28" t="s">
        <v>130</v>
      </c>
      <c r="H419" s="12"/>
    </row>
    <row r="420">
      <c r="A420" s="60">
        <v>44906.0</v>
      </c>
      <c r="B420" s="38" t="s">
        <v>1667</v>
      </c>
      <c r="C420" s="39" t="s">
        <v>2721</v>
      </c>
      <c r="D420" s="38" t="s">
        <v>50</v>
      </c>
      <c r="E420" s="38" t="s">
        <v>28</v>
      </c>
      <c r="F420" s="28">
        <v>-533.34</v>
      </c>
      <c r="G420" s="28" t="s">
        <v>130</v>
      </c>
      <c r="H420" s="12"/>
    </row>
    <row r="421">
      <c r="A421" s="60">
        <v>44907.0</v>
      </c>
      <c r="B421" s="38" t="s">
        <v>1667</v>
      </c>
      <c r="C421" s="39" t="s">
        <v>455</v>
      </c>
      <c r="D421" s="28" t="s">
        <v>9</v>
      </c>
      <c r="E421" s="28" t="s">
        <v>28</v>
      </c>
      <c r="F421" s="28">
        <v>-4.3</v>
      </c>
      <c r="G421" s="28" t="s">
        <v>130</v>
      </c>
      <c r="H421" s="12"/>
    </row>
    <row r="422">
      <c r="A422" s="60">
        <v>44907.0</v>
      </c>
      <c r="B422" s="38" t="s">
        <v>1667</v>
      </c>
      <c r="C422" s="39" t="s">
        <v>140</v>
      </c>
      <c r="D422" s="28" t="s">
        <v>13</v>
      </c>
      <c r="E422" s="28" t="s">
        <v>28</v>
      </c>
      <c r="F422" s="28">
        <v>-3.75</v>
      </c>
      <c r="G422" s="28" t="s">
        <v>130</v>
      </c>
      <c r="H422" s="12"/>
    </row>
    <row r="423">
      <c r="A423" s="60">
        <v>44907.0</v>
      </c>
      <c r="B423" s="38" t="s">
        <v>1667</v>
      </c>
      <c r="C423" s="39" t="s">
        <v>455</v>
      </c>
      <c r="D423" s="28" t="s">
        <v>9</v>
      </c>
      <c r="E423" s="28" t="s">
        <v>28</v>
      </c>
      <c r="F423" s="28">
        <v>-4.3</v>
      </c>
      <c r="G423" s="28" t="s">
        <v>130</v>
      </c>
      <c r="H423" s="12"/>
    </row>
    <row r="424">
      <c r="A424" s="60">
        <v>44907.0</v>
      </c>
      <c r="B424" s="38" t="s">
        <v>1667</v>
      </c>
      <c r="C424" s="39" t="s">
        <v>241</v>
      </c>
      <c r="D424" s="28" t="s">
        <v>9</v>
      </c>
      <c r="E424" s="28" t="s">
        <v>28</v>
      </c>
      <c r="F424" s="28">
        <v>-9.3</v>
      </c>
      <c r="G424" s="28" t="s">
        <v>130</v>
      </c>
      <c r="H424" s="12"/>
    </row>
    <row r="425">
      <c r="A425" s="60">
        <v>44907.0</v>
      </c>
      <c r="B425" s="38" t="s">
        <v>1667</v>
      </c>
      <c r="C425" s="39" t="s">
        <v>108</v>
      </c>
      <c r="D425" s="28" t="s">
        <v>13</v>
      </c>
      <c r="E425" s="28" t="s">
        <v>10</v>
      </c>
      <c r="F425" s="28">
        <v>-11.53</v>
      </c>
      <c r="G425" s="28" t="s">
        <v>130</v>
      </c>
      <c r="H425" s="12"/>
    </row>
    <row r="426">
      <c r="A426" s="60">
        <v>44907.0</v>
      </c>
      <c r="B426" s="38" t="s">
        <v>1667</v>
      </c>
      <c r="C426" s="39" t="s">
        <v>2722</v>
      </c>
      <c r="D426" s="28" t="s">
        <v>13</v>
      </c>
      <c r="E426" s="28" t="s">
        <v>10</v>
      </c>
      <c r="F426" s="28">
        <v>-8.29</v>
      </c>
      <c r="G426" s="28" t="s">
        <v>130</v>
      </c>
      <c r="H426" s="12"/>
    </row>
    <row r="427">
      <c r="A427" s="60">
        <v>44907.0</v>
      </c>
      <c r="B427" s="38" t="s">
        <v>1667</v>
      </c>
      <c r="C427" s="39" t="s">
        <v>1703</v>
      </c>
      <c r="D427" s="28" t="s">
        <v>13</v>
      </c>
      <c r="E427" s="28" t="s">
        <v>10</v>
      </c>
      <c r="F427" s="28">
        <v>-9.9</v>
      </c>
      <c r="G427" s="28" t="s">
        <v>130</v>
      </c>
      <c r="H427" s="12"/>
    </row>
    <row r="428">
      <c r="A428" s="60">
        <v>44909.0</v>
      </c>
      <c r="B428" s="38" t="s">
        <v>1667</v>
      </c>
      <c r="C428" s="39" t="s">
        <v>2723</v>
      </c>
      <c r="D428" s="28" t="s">
        <v>13</v>
      </c>
      <c r="E428" s="28" t="s">
        <v>10</v>
      </c>
      <c r="F428" s="28">
        <v>-23.5</v>
      </c>
      <c r="G428" s="28" t="s">
        <v>130</v>
      </c>
      <c r="H428" s="12"/>
    </row>
    <row r="429">
      <c r="A429" s="60">
        <v>44909.0</v>
      </c>
      <c r="B429" s="38" t="s">
        <v>1667</v>
      </c>
      <c r="C429" s="39" t="s">
        <v>241</v>
      </c>
      <c r="D429" s="28" t="s">
        <v>9</v>
      </c>
      <c r="E429" s="28" t="s">
        <v>10</v>
      </c>
      <c r="F429" s="28">
        <v>-4.6</v>
      </c>
      <c r="G429" s="28" t="s">
        <v>130</v>
      </c>
      <c r="H429" s="12"/>
    </row>
    <row r="430">
      <c r="A430" s="60">
        <v>44911.0</v>
      </c>
      <c r="B430" s="38" t="s">
        <v>1667</v>
      </c>
      <c r="C430" s="39" t="s">
        <v>140</v>
      </c>
      <c r="D430" s="28" t="s">
        <v>13</v>
      </c>
      <c r="E430" s="28" t="s">
        <v>10</v>
      </c>
      <c r="F430" s="28">
        <v>-11.0</v>
      </c>
      <c r="G430" s="28" t="s">
        <v>130</v>
      </c>
      <c r="H430" s="12"/>
    </row>
    <row r="431">
      <c r="A431" s="60">
        <v>44911.0</v>
      </c>
      <c r="B431" s="38" t="s">
        <v>1667</v>
      </c>
      <c r="C431" s="39" t="s">
        <v>14</v>
      </c>
      <c r="D431" s="28" t="s">
        <v>9</v>
      </c>
      <c r="E431" s="28" t="s">
        <v>10</v>
      </c>
      <c r="F431" s="28">
        <v>-17.4</v>
      </c>
      <c r="G431" s="28" t="s">
        <v>130</v>
      </c>
      <c r="H431" s="12"/>
    </row>
    <row r="432">
      <c r="A432" s="60">
        <v>44911.0</v>
      </c>
      <c r="B432" s="38" t="s">
        <v>1667</v>
      </c>
      <c r="C432" s="39" t="s">
        <v>2724</v>
      </c>
      <c r="D432" s="28" t="s">
        <v>13</v>
      </c>
      <c r="E432" s="28" t="s">
        <v>10</v>
      </c>
      <c r="F432" s="28">
        <v>-158.51</v>
      </c>
      <c r="G432" s="28" t="s">
        <v>130</v>
      </c>
      <c r="H432" s="12"/>
    </row>
    <row r="433">
      <c r="A433" s="60">
        <v>44912.0</v>
      </c>
      <c r="B433" s="28" t="s">
        <v>1667</v>
      </c>
      <c r="C433" s="28" t="s">
        <v>2725</v>
      </c>
      <c r="D433" s="28" t="s">
        <v>73</v>
      </c>
      <c r="E433" s="28" t="s">
        <v>778</v>
      </c>
      <c r="F433" s="28">
        <f> -263.9 / 7</f>
        <v>-37.7</v>
      </c>
      <c r="G433" s="28" t="s">
        <v>130</v>
      </c>
      <c r="H433" s="12"/>
    </row>
    <row r="434">
      <c r="A434" s="60">
        <v>44912.0</v>
      </c>
      <c r="B434" s="28" t="s">
        <v>1667</v>
      </c>
      <c r="C434" s="28" t="s">
        <v>2726</v>
      </c>
      <c r="D434" s="28" t="s">
        <v>50</v>
      </c>
      <c r="E434" s="28" t="s">
        <v>10</v>
      </c>
      <c r="F434" s="28">
        <f> -35 / 7</f>
        <v>-5</v>
      </c>
      <c r="G434" s="28" t="s">
        <v>130</v>
      </c>
      <c r="H434" s="12"/>
    </row>
    <row r="435">
      <c r="A435" s="60">
        <v>44912.0</v>
      </c>
      <c r="B435" s="28" t="s">
        <v>1667</v>
      </c>
      <c r="C435" s="28" t="s">
        <v>2727</v>
      </c>
      <c r="D435" s="28" t="s">
        <v>50</v>
      </c>
      <c r="E435" s="28" t="s">
        <v>26</v>
      </c>
      <c r="F435" s="28">
        <f> -62.86 / 7</f>
        <v>-8.98</v>
      </c>
      <c r="G435" s="28" t="s">
        <v>130</v>
      </c>
      <c r="H435" s="12"/>
    </row>
    <row r="436">
      <c r="A436" s="60">
        <v>44914.0</v>
      </c>
      <c r="B436" s="28" t="s">
        <v>1667</v>
      </c>
      <c r="C436" s="28" t="s">
        <v>455</v>
      </c>
      <c r="D436" s="28" t="s">
        <v>9</v>
      </c>
      <c r="E436" s="26" t="s">
        <v>28</v>
      </c>
      <c r="F436" s="28">
        <v>-4.3</v>
      </c>
      <c r="G436" s="28" t="s">
        <v>130</v>
      </c>
      <c r="H436" s="12"/>
    </row>
    <row r="437">
      <c r="A437" s="60">
        <v>44918.0</v>
      </c>
      <c r="B437" s="28" t="s">
        <v>1667</v>
      </c>
      <c r="C437" s="28" t="s">
        <v>2728</v>
      </c>
      <c r="D437" s="28" t="s">
        <v>76</v>
      </c>
      <c r="E437" s="28" t="s">
        <v>28</v>
      </c>
      <c r="F437" s="28">
        <v>-3.28</v>
      </c>
      <c r="G437" s="28" t="s">
        <v>130</v>
      </c>
      <c r="H437" s="12"/>
    </row>
    <row r="438">
      <c r="A438" s="60">
        <v>44919.0</v>
      </c>
      <c r="B438" s="28" t="s">
        <v>1667</v>
      </c>
      <c r="C438" s="28" t="s">
        <v>2729</v>
      </c>
      <c r="D438" s="28" t="s">
        <v>50</v>
      </c>
      <c r="E438" s="10" t="s">
        <v>243</v>
      </c>
      <c r="F438" s="28">
        <v>-88.49</v>
      </c>
      <c r="G438" s="28" t="s">
        <v>130</v>
      </c>
      <c r="H438" s="12"/>
    </row>
    <row r="439">
      <c r="A439" s="60">
        <v>44921.0</v>
      </c>
      <c r="B439" s="28" t="s">
        <v>1667</v>
      </c>
      <c r="C439" s="39" t="s">
        <v>455</v>
      </c>
      <c r="D439" s="28" t="s">
        <v>9</v>
      </c>
      <c r="E439" s="28" t="s">
        <v>41</v>
      </c>
      <c r="F439" s="28">
        <v>-4.3</v>
      </c>
      <c r="G439" s="28" t="s">
        <v>130</v>
      </c>
      <c r="H439" s="12"/>
    </row>
    <row r="440">
      <c r="A440" s="233">
        <v>44935.0</v>
      </c>
      <c r="B440" s="223" t="s">
        <v>1667</v>
      </c>
      <c r="C440" s="223" t="s">
        <v>15</v>
      </c>
      <c r="D440" s="224" t="s">
        <v>16</v>
      </c>
      <c r="E440" s="224" t="s">
        <v>17</v>
      </c>
      <c r="F440" s="223">
        <f> SUM( INDIRECT("$G"&amp;MATCH($G440, $G$1:$G1318, 0)) : INDIRECT("$F"&amp;ROW() - 1) ) * -1</f>
        <v>1317.37</v>
      </c>
      <c r="G440" s="28" t="s">
        <v>130</v>
      </c>
      <c r="H440" s="14"/>
    </row>
    <row r="441">
      <c r="A441" s="15"/>
      <c r="B441" s="15"/>
      <c r="C441" s="15"/>
      <c r="D441" s="15"/>
      <c r="E441" s="15"/>
      <c r="F441" s="15"/>
      <c r="G441" s="15"/>
    </row>
    <row r="442">
      <c r="A442" s="16"/>
      <c r="B442" s="16"/>
      <c r="C442" s="16"/>
      <c r="D442" s="16"/>
      <c r="E442" s="16"/>
      <c r="F442" s="16"/>
      <c r="G442" s="16"/>
    </row>
    <row r="443">
      <c r="A443" s="17"/>
      <c r="B443" s="17"/>
      <c r="C443" s="17"/>
      <c r="D443" s="17"/>
      <c r="E443" s="17"/>
      <c r="F443" s="17"/>
      <c r="G443" s="17"/>
    </row>
    <row r="444">
      <c r="A444" s="60">
        <v>45291.0</v>
      </c>
      <c r="B444" s="28" t="s">
        <v>1667</v>
      </c>
      <c r="C444" s="28" t="s">
        <v>62</v>
      </c>
      <c r="D444" s="28" t="s">
        <v>13</v>
      </c>
      <c r="E444" s="28" t="s">
        <v>10</v>
      </c>
      <c r="F444" s="28">
        <v>-11.65</v>
      </c>
      <c r="G444" s="28" t="s">
        <v>143</v>
      </c>
      <c r="H444" s="232" t="s">
        <v>21</v>
      </c>
    </row>
    <row r="445">
      <c r="A445" s="60">
        <v>45291.0</v>
      </c>
      <c r="B445" s="28" t="s">
        <v>1667</v>
      </c>
      <c r="C445" s="28" t="s">
        <v>108</v>
      </c>
      <c r="D445" s="28" t="s">
        <v>13</v>
      </c>
      <c r="E445" s="28" t="s">
        <v>10</v>
      </c>
      <c r="F445" s="28">
        <v>-13.99</v>
      </c>
      <c r="G445" s="28" t="s">
        <v>143</v>
      </c>
      <c r="H445" s="12"/>
    </row>
    <row r="446">
      <c r="A446" s="60">
        <v>45291.0</v>
      </c>
      <c r="B446" s="28" t="s">
        <v>1667</v>
      </c>
      <c r="C446" s="28" t="s">
        <v>2730</v>
      </c>
      <c r="D446" s="28" t="s">
        <v>13</v>
      </c>
      <c r="E446" s="28" t="s">
        <v>10</v>
      </c>
      <c r="F446" s="28">
        <v>-37.58</v>
      </c>
      <c r="G446" s="28" t="s">
        <v>143</v>
      </c>
      <c r="H446" s="12"/>
    </row>
    <row r="447">
      <c r="A447" s="60">
        <v>45291.0</v>
      </c>
      <c r="B447" s="28" t="s">
        <v>1667</v>
      </c>
      <c r="C447" s="28" t="s">
        <v>29</v>
      </c>
      <c r="D447" s="28" t="s">
        <v>13</v>
      </c>
      <c r="E447" s="28" t="s">
        <v>10</v>
      </c>
      <c r="F447" s="28">
        <v>-48.85</v>
      </c>
      <c r="G447" s="28" t="s">
        <v>143</v>
      </c>
      <c r="H447" s="12"/>
    </row>
    <row r="448">
      <c r="A448" s="60">
        <v>44927.0</v>
      </c>
      <c r="B448" s="28" t="s">
        <v>1667</v>
      </c>
      <c r="C448" s="28" t="s">
        <v>2714</v>
      </c>
      <c r="D448" s="28" t="s">
        <v>76</v>
      </c>
      <c r="E448" s="28" t="s">
        <v>28</v>
      </c>
      <c r="F448" s="28">
        <v>-30.0</v>
      </c>
      <c r="G448" s="28" t="s">
        <v>143</v>
      </c>
      <c r="H448" s="12"/>
    </row>
    <row r="449">
      <c r="A449" s="60">
        <v>44927.0</v>
      </c>
      <c r="B449" s="28" t="s">
        <v>1667</v>
      </c>
      <c r="C449" s="28" t="s">
        <v>2731</v>
      </c>
      <c r="D449" s="28" t="s">
        <v>78</v>
      </c>
      <c r="E449" s="28" t="s">
        <v>28</v>
      </c>
      <c r="F449" s="39">
        <v>-75.86</v>
      </c>
      <c r="G449" s="28" t="s">
        <v>143</v>
      </c>
      <c r="H449" s="12"/>
    </row>
    <row r="450">
      <c r="A450" s="60">
        <v>44929.0</v>
      </c>
      <c r="B450" s="28" t="s">
        <v>1667</v>
      </c>
      <c r="C450" s="28" t="s">
        <v>2732</v>
      </c>
      <c r="D450" s="28" t="s">
        <v>73</v>
      </c>
      <c r="E450" s="28" t="s">
        <v>778</v>
      </c>
      <c r="F450" s="28">
        <v>-41.75</v>
      </c>
      <c r="G450" s="28" t="s">
        <v>143</v>
      </c>
      <c r="H450" s="12"/>
    </row>
    <row r="451">
      <c r="A451" s="60">
        <v>44929.0</v>
      </c>
      <c r="B451" s="28" t="s">
        <v>1667</v>
      </c>
      <c r="C451" s="28" t="s">
        <v>108</v>
      </c>
      <c r="D451" s="28" t="s">
        <v>13</v>
      </c>
      <c r="E451" s="28" t="s">
        <v>28</v>
      </c>
      <c r="F451" s="28">
        <v>-8.28</v>
      </c>
      <c r="G451" s="28" t="s">
        <v>143</v>
      </c>
      <c r="H451" s="12"/>
    </row>
    <row r="452">
      <c r="A452" s="60">
        <v>44930.0</v>
      </c>
      <c r="B452" s="28" t="s">
        <v>1667</v>
      </c>
      <c r="C452" s="28" t="s">
        <v>197</v>
      </c>
      <c r="D452" s="28" t="s">
        <v>73</v>
      </c>
      <c r="E452" s="28" t="s">
        <v>26</v>
      </c>
      <c r="F452" s="28">
        <v>-99.99</v>
      </c>
      <c r="G452" s="28" t="s">
        <v>143</v>
      </c>
      <c r="H452" s="12"/>
    </row>
    <row r="453">
      <c r="A453" s="60">
        <v>44932.0</v>
      </c>
      <c r="B453" s="28" t="s">
        <v>1667</v>
      </c>
      <c r="C453" s="28" t="s">
        <v>2733</v>
      </c>
      <c r="D453" s="28" t="s">
        <v>78</v>
      </c>
      <c r="E453" s="28" t="s">
        <v>28</v>
      </c>
      <c r="F453" s="28">
        <v>-17.96</v>
      </c>
      <c r="G453" s="28" t="s">
        <v>143</v>
      </c>
      <c r="H453" s="12"/>
    </row>
    <row r="454">
      <c r="A454" s="60">
        <v>44932.0</v>
      </c>
      <c r="B454" s="28" t="s">
        <v>1667</v>
      </c>
      <c r="C454" s="28" t="s">
        <v>108</v>
      </c>
      <c r="D454" s="28" t="s">
        <v>13</v>
      </c>
      <c r="E454" s="28" t="s">
        <v>28</v>
      </c>
      <c r="F454" s="28">
        <v>-23.03</v>
      </c>
      <c r="G454" s="28" t="s">
        <v>143</v>
      </c>
      <c r="H454" s="12"/>
    </row>
    <row r="455">
      <c r="A455" s="60">
        <v>44933.0</v>
      </c>
      <c r="B455" s="28" t="s">
        <v>1667</v>
      </c>
      <c r="C455" s="28" t="s">
        <v>455</v>
      </c>
      <c r="D455" s="28" t="s">
        <v>9</v>
      </c>
      <c r="E455" s="28" t="s">
        <v>10</v>
      </c>
      <c r="F455" s="28">
        <v>-4.3</v>
      </c>
      <c r="G455" s="28" t="s">
        <v>143</v>
      </c>
      <c r="H455" s="12"/>
    </row>
    <row r="456">
      <c r="A456" s="60">
        <v>44933.0</v>
      </c>
      <c r="B456" s="28" t="s">
        <v>1667</v>
      </c>
      <c r="C456" s="28" t="s">
        <v>2734</v>
      </c>
      <c r="D456" s="28" t="s">
        <v>13</v>
      </c>
      <c r="E456" s="28" t="s">
        <v>10</v>
      </c>
      <c r="F456" s="28">
        <v>-48.0</v>
      </c>
      <c r="G456" s="28" t="s">
        <v>143</v>
      </c>
      <c r="H456" s="12"/>
    </row>
    <row r="457">
      <c r="A457" s="60">
        <v>44934.0</v>
      </c>
      <c r="B457" s="28" t="s">
        <v>1667</v>
      </c>
      <c r="C457" s="28" t="s">
        <v>70</v>
      </c>
      <c r="D457" s="28" t="s">
        <v>13</v>
      </c>
      <c r="E457" s="28" t="s">
        <v>10</v>
      </c>
      <c r="F457" s="28">
        <v>-6.49</v>
      </c>
      <c r="G457" s="28" t="s">
        <v>143</v>
      </c>
      <c r="H457" s="12"/>
    </row>
    <row r="458">
      <c r="A458" s="60">
        <v>44935.0</v>
      </c>
      <c r="B458" s="28" t="s">
        <v>1667</v>
      </c>
      <c r="C458" s="28" t="s">
        <v>455</v>
      </c>
      <c r="D458" s="28" t="s">
        <v>9</v>
      </c>
      <c r="E458" s="28" t="s">
        <v>28</v>
      </c>
      <c r="F458" s="28">
        <v>-4.3</v>
      </c>
      <c r="G458" s="28" t="s">
        <v>143</v>
      </c>
      <c r="H458" s="12"/>
    </row>
    <row r="459">
      <c r="A459" s="60">
        <v>44935.0</v>
      </c>
      <c r="B459" s="28" t="s">
        <v>1667</v>
      </c>
      <c r="C459" s="234" t="s">
        <v>2735</v>
      </c>
      <c r="D459" s="10" t="s">
        <v>73</v>
      </c>
      <c r="E459" s="10" t="s">
        <v>28</v>
      </c>
      <c r="F459" s="28">
        <v>-56.23</v>
      </c>
      <c r="G459" s="28" t="s">
        <v>143</v>
      </c>
      <c r="H459" s="12"/>
    </row>
    <row r="460">
      <c r="A460" s="60">
        <v>44935.0</v>
      </c>
      <c r="B460" s="28" t="s">
        <v>1667</v>
      </c>
      <c r="C460" s="28" t="s">
        <v>140</v>
      </c>
      <c r="D460" s="28" t="s">
        <v>13</v>
      </c>
      <c r="E460" s="28" t="s">
        <v>28</v>
      </c>
      <c r="F460" s="28">
        <v>-10.88</v>
      </c>
      <c r="G460" s="28" t="s">
        <v>143</v>
      </c>
      <c r="H460" s="12"/>
    </row>
    <row r="461">
      <c r="A461" s="60">
        <v>44935.0</v>
      </c>
      <c r="B461" s="28" t="s">
        <v>1667</v>
      </c>
      <c r="C461" s="28" t="s">
        <v>108</v>
      </c>
      <c r="D461" s="28" t="s">
        <v>19</v>
      </c>
      <c r="E461" s="28" t="s">
        <v>28</v>
      </c>
      <c r="F461" s="28">
        <v>-58.46</v>
      </c>
      <c r="G461" s="28" t="s">
        <v>143</v>
      </c>
      <c r="H461" s="12"/>
    </row>
    <row r="462">
      <c r="A462" s="60">
        <v>44936.0</v>
      </c>
      <c r="B462" s="28" t="s">
        <v>1667</v>
      </c>
      <c r="C462" s="28" t="s">
        <v>2736</v>
      </c>
      <c r="D462" s="28" t="s">
        <v>50</v>
      </c>
      <c r="E462" s="28" t="s">
        <v>28</v>
      </c>
      <c r="F462" s="28">
        <v>-153.56</v>
      </c>
      <c r="G462" s="28" t="s">
        <v>143</v>
      </c>
      <c r="H462" s="12"/>
    </row>
    <row r="463">
      <c r="A463" s="60">
        <v>44937.0</v>
      </c>
      <c r="B463" s="28" t="s">
        <v>1667</v>
      </c>
      <c r="C463" s="28" t="s">
        <v>2737</v>
      </c>
      <c r="D463" s="28" t="s">
        <v>13</v>
      </c>
      <c r="E463" s="28" t="s">
        <v>28</v>
      </c>
      <c r="F463" s="28">
        <v>-14.0</v>
      </c>
      <c r="G463" s="28" t="s">
        <v>143</v>
      </c>
      <c r="H463" s="12"/>
    </row>
    <row r="464">
      <c r="A464" s="60">
        <v>44937.0</v>
      </c>
      <c r="B464" s="28" t="s">
        <v>1667</v>
      </c>
      <c r="C464" s="28" t="s">
        <v>2738</v>
      </c>
      <c r="D464" s="28" t="s">
        <v>84</v>
      </c>
      <c r="E464" s="28" t="s">
        <v>28</v>
      </c>
      <c r="F464" s="28">
        <v>-103.99</v>
      </c>
      <c r="G464" s="28" t="s">
        <v>143</v>
      </c>
      <c r="H464" s="12"/>
    </row>
    <row r="465">
      <c r="A465" s="60">
        <v>44939.0</v>
      </c>
      <c r="B465" s="28" t="s">
        <v>1667</v>
      </c>
      <c r="C465" s="28" t="s">
        <v>906</v>
      </c>
      <c r="D465" s="28" t="s">
        <v>13</v>
      </c>
      <c r="E465" s="28" t="s">
        <v>28</v>
      </c>
      <c r="F465" s="28">
        <v>-41.56</v>
      </c>
      <c r="G465" s="28" t="s">
        <v>143</v>
      </c>
      <c r="H465" s="12"/>
    </row>
    <row r="466">
      <c r="A466" s="60">
        <v>44940.0</v>
      </c>
      <c r="B466" s="28" t="s">
        <v>1667</v>
      </c>
      <c r="C466" s="28" t="s">
        <v>2739</v>
      </c>
      <c r="D466" s="28" t="s">
        <v>13</v>
      </c>
      <c r="E466" s="28" t="s">
        <v>10</v>
      </c>
      <c r="F466" s="28">
        <v>-30.0</v>
      </c>
      <c r="G466" s="28" t="s">
        <v>143</v>
      </c>
      <c r="H466" s="12"/>
    </row>
    <row r="467">
      <c r="A467" s="60">
        <v>44940.0</v>
      </c>
      <c r="B467" s="28" t="s">
        <v>1667</v>
      </c>
      <c r="C467" s="28" t="s">
        <v>33</v>
      </c>
      <c r="D467" s="28" t="s">
        <v>19</v>
      </c>
      <c r="E467" s="28" t="s">
        <v>10</v>
      </c>
      <c r="F467" s="28">
        <v>-25.41</v>
      </c>
      <c r="G467" s="28" t="s">
        <v>143</v>
      </c>
      <c r="H467" s="12"/>
    </row>
    <row r="468">
      <c r="A468" s="60">
        <v>44941.0</v>
      </c>
      <c r="B468" s="28" t="s">
        <v>1667</v>
      </c>
      <c r="C468" s="28" t="s">
        <v>33</v>
      </c>
      <c r="D468" s="28" t="s">
        <v>19</v>
      </c>
      <c r="E468" s="28" t="s">
        <v>10</v>
      </c>
      <c r="F468" s="28">
        <v>-40.5</v>
      </c>
      <c r="G468" s="28" t="s">
        <v>143</v>
      </c>
      <c r="H468" s="12"/>
    </row>
    <row r="469">
      <c r="A469" s="60">
        <v>44942.0</v>
      </c>
      <c r="B469" s="28" t="s">
        <v>1667</v>
      </c>
      <c r="C469" s="28" t="s">
        <v>455</v>
      </c>
      <c r="D469" s="28" t="s">
        <v>9</v>
      </c>
      <c r="E469" s="28" t="s">
        <v>41</v>
      </c>
      <c r="F469" s="28">
        <v>-4.3</v>
      </c>
      <c r="G469" s="28" t="s">
        <v>143</v>
      </c>
      <c r="H469" s="12"/>
    </row>
    <row r="470">
      <c r="A470" s="60">
        <v>44942.0</v>
      </c>
      <c r="B470" s="28" t="s">
        <v>1667</v>
      </c>
      <c r="C470" s="28" t="s">
        <v>2740</v>
      </c>
      <c r="D470" s="28" t="s">
        <v>50</v>
      </c>
      <c r="E470" s="28" t="s">
        <v>10</v>
      </c>
      <c r="F470" s="28">
        <v>-12.56</v>
      </c>
      <c r="G470" s="28" t="s">
        <v>143</v>
      </c>
      <c r="H470" s="12"/>
    </row>
    <row r="471">
      <c r="A471" s="60">
        <v>44942.0</v>
      </c>
      <c r="B471" s="28" t="s">
        <v>1667</v>
      </c>
      <c r="C471" s="28" t="s">
        <v>2741</v>
      </c>
      <c r="D471" s="28" t="s">
        <v>50</v>
      </c>
      <c r="E471" s="28" t="s">
        <v>28</v>
      </c>
      <c r="F471" s="28">
        <v>-147.12</v>
      </c>
      <c r="G471" s="28" t="s">
        <v>143</v>
      </c>
      <c r="H471" s="12"/>
    </row>
    <row r="472">
      <c r="A472" s="60">
        <v>44943.0</v>
      </c>
      <c r="B472" s="28" t="s">
        <v>1667</v>
      </c>
      <c r="C472" s="28" t="s">
        <v>2742</v>
      </c>
      <c r="D472" s="28" t="s">
        <v>73</v>
      </c>
      <c r="E472" s="28" t="s">
        <v>778</v>
      </c>
      <c r="F472" s="28">
        <v>-37.7</v>
      </c>
      <c r="G472" s="28" t="s">
        <v>143</v>
      </c>
      <c r="H472" s="12"/>
    </row>
    <row r="473">
      <c r="A473" s="60">
        <v>44943.0</v>
      </c>
      <c r="B473" s="28" t="s">
        <v>1667</v>
      </c>
      <c r="C473" s="28" t="s">
        <v>2743</v>
      </c>
      <c r="D473" s="28" t="s">
        <v>50</v>
      </c>
      <c r="E473" s="28" t="s">
        <v>10</v>
      </c>
      <c r="F473" s="28">
        <v>-5.0</v>
      </c>
      <c r="G473" s="28" t="s">
        <v>143</v>
      </c>
      <c r="H473" s="12"/>
    </row>
    <row r="474">
      <c r="A474" s="60">
        <v>44943.0</v>
      </c>
      <c r="B474" s="28" t="s">
        <v>1667</v>
      </c>
      <c r="C474" s="28" t="s">
        <v>2744</v>
      </c>
      <c r="D474" s="28" t="s">
        <v>50</v>
      </c>
      <c r="E474" s="28" t="s">
        <v>26</v>
      </c>
      <c r="F474" s="28">
        <v>-8.98</v>
      </c>
      <c r="G474" s="28" t="s">
        <v>143</v>
      </c>
      <c r="H474" s="12"/>
    </row>
    <row r="475">
      <c r="A475" s="60">
        <v>44950.0</v>
      </c>
      <c r="B475" s="28" t="s">
        <v>1667</v>
      </c>
      <c r="C475" s="28" t="s">
        <v>455</v>
      </c>
      <c r="D475" s="28" t="s">
        <v>9</v>
      </c>
      <c r="E475" s="28" t="s">
        <v>10</v>
      </c>
      <c r="F475" s="28">
        <v>-4.3</v>
      </c>
      <c r="G475" s="28" t="s">
        <v>143</v>
      </c>
      <c r="H475" s="12"/>
    </row>
    <row r="476">
      <c r="A476" s="60">
        <v>44950.0</v>
      </c>
      <c r="B476" s="28" t="s">
        <v>1667</v>
      </c>
      <c r="C476" s="28" t="s">
        <v>2745</v>
      </c>
      <c r="D476" s="28" t="s">
        <v>50</v>
      </c>
      <c r="E476" s="10" t="s">
        <v>243</v>
      </c>
      <c r="F476" s="28">
        <v>-88.49</v>
      </c>
      <c r="G476" s="28" t="s">
        <v>143</v>
      </c>
      <c r="H476" s="12"/>
    </row>
    <row r="477">
      <c r="A477" s="233">
        <v>44966.0</v>
      </c>
      <c r="B477" s="223" t="s">
        <v>1667</v>
      </c>
      <c r="C477" s="223" t="s">
        <v>15</v>
      </c>
      <c r="D477" s="224" t="s">
        <v>16</v>
      </c>
      <c r="E477" s="224" t="s">
        <v>17</v>
      </c>
      <c r="F477" s="223">
        <f> SUM( INDIRECT("$G"&amp;MATCH($G477, $G$1:$G1318, 0)) : INDIRECT("$F"&amp;ROW() - 1) ) * -1</f>
        <v>1315.07</v>
      </c>
      <c r="G477" s="28" t="s">
        <v>143</v>
      </c>
      <c r="H477" s="14"/>
    </row>
    <row r="478">
      <c r="A478" s="15"/>
      <c r="B478" s="15"/>
      <c r="C478" s="15"/>
      <c r="D478" s="15"/>
      <c r="E478" s="15"/>
      <c r="F478" s="15"/>
      <c r="G478" s="15"/>
    </row>
    <row r="479">
      <c r="A479" s="16"/>
      <c r="B479" s="16"/>
      <c r="C479" s="16"/>
      <c r="D479" s="16"/>
      <c r="E479" s="16"/>
      <c r="F479" s="16"/>
      <c r="G479" s="16"/>
    </row>
    <row r="480">
      <c r="A480" s="17"/>
      <c r="B480" s="17"/>
      <c r="C480" s="17"/>
      <c r="D480" s="17"/>
      <c r="E480" s="17"/>
      <c r="F480" s="17"/>
      <c r="G480" s="17"/>
    </row>
    <row r="481">
      <c r="A481" s="60">
        <v>44957.0</v>
      </c>
      <c r="B481" s="28" t="s">
        <v>1667</v>
      </c>
      <c r="C481" s="28" t="s">
        <v>455</v>
      </c>
      <c r="D481" s="28" t="s">
        <v>9</v>
      </c>
      <c r="E481" s="6" t="s">
        <v>41</v>
      </c>
      <c r="F481" s="28">
        <v>-4.3</v>
      </c>
      <c r="G481" s="28" t="s">
        <v>160</v>
      </c>
      <c r="H481" s="232" t="s">
        <v>38</v>
      </c>
    </row>
    <row r="482">
      <c r="A482" s="60">
        <v>44957.0</v>
      </c>
      <c r="B482" s="28" t="s">
        <v>1667</v>
      </c>
      <c r="C482" s="28" t="s">
        <v>140</v>
      </c>
      <c r="D482" s="28" t="s">
        <v>13</v>
      </c>
      <c r="E482" s="26" t="s">
        <v>28</v>
      </c>
      <c r="F482" s="28">
        <v>-14.15</v>
      </c>
      <c r="G482" s="28" t="s">
        <v>160</v>
      </c>
      <c r="H482" s="12"/>
    </row>
    <row r="483">
      <c r="A483" s="60">
        <v>44957.0</v>
      </c>
      <c r="B483" s="28" t="s">
        <v>1667</v>
      </c>
      <c r="C483" s="28" t="s">
        <v>192</v>
      </c>
      <c r="D483" s="28" t="s">
        <v>19</v>
      </c>
      <c r="E483" s="10" t="s">
        <v>28</v>
      </c>
      <c r="F483" s="28">
        <v>-84.26</v>
      </c>
      <c r="G483" s="28" t="s">
        <v>160</v>
      </c>
      <c r="H483" s="12"/>
    </row>
    <row r="484">
      <c r="A484" s="60">
        <v>44957.0</v>
      </c>
      <c r="B484" s="28" t="s">
        <v>1667</v>
      </c>
      <c r="C484" s="28" t="s">
        <v>192</v>
      </c>
      <c r="D484" s="28" t="s">
        <v>19</v>
      </c>
      <c r="E484" s="10" t="s">
        <v>28</v>
      </c>
      <c r="F484" s="28">
        <v>-10.18</v>
      </c>
      <c r="G484" s="28" t="s">
        <v>160</v>
      </c>
      <c r="H484" s="12"/>
    </row>
    <row r="485">
      <c r="A485" s="60">
        <v>44958.0</v>
      </c>
      <c r="B485" s="28" t="s">
        <v>1667</v>
      </c>
      <c r="C485" s="28" t="s">
        <v>2746</v>
      </c>
      <c r="D485" s="28" t="s">
        <v>78</v>
      </c>
      <c r="E485" s="28" t="s">
        <v>28</v>
      </c>
      <c r="F485" s="28">
        <v>-75.82</v>
      </c>
      <c r="G485" s="28" t="s">
        <v>160</v>
      </c>
      <c r="H485" s="12"/>
    </row>
    <row r="486">
      <c r="A486" s="60">
        <v>44958.0</v>
      </c>
      <c r="B486" s="28" t="s">
        <v>1667</v>
      </c>
      <c r="C486" s="28" t="s">
        <v>108</v>
      </c>
      <c r="D486" s="28" t="s">
        <v>13</v>
      </c>
      <c r="E486" s="26" t="s">
        <v>10</v>
      </c>
      <c r="F486" s="28">
        <v>-31.46</v>
      </c>
      <c r="G486" s="28" t="s">
        <v>160</v>
      </c>
      <c r="H486" s="12"/>
    </row>
    <row r="487">
      <c r="A487" s="60">
        <v>44959.0</v>
      </c>
      <c r="B487" s="28" t="s">
        <v>1667</v>
      </c>
      <c r="C487" s="28" t="s">
        <v>2747</v>
      </c>
      <c r="D487" s="28" t="s">
        <v>76</v>
      </c>
      <c r="E487" s="28" t="s">
        <v>28</v>
      </c>
      <c r="F487" s="28">
        <v>-8.34</v>
      </c>
      <c r="G487" s="28" t="s">
        <v>160</v>
      </c>
      <c r="H487" s="12"/>
    </row>
    <row r="488">
      <c r="A488" s="60">
        <v>44960.0</v>
      </c>
      <c r="B488" s="28" t="s">
        <v>1667</v>
      </c>
      <c r="C488" s="28" t="s">
        <v>2748</v>
      </c>
      <c r="D488" s="28" t="s">
        <v>73</v>
      </c>
      <c r="E488" s="28" t="s">
        <v>778</v>
      </c>
      <c r="F488" s="28">
        <v>-41.75</v>
      </c>
      <c r="G488" s="28" t="s">
        <v>160</v>
      </c>
      <c r="H488" s="12"/>
    </row>
    <row r="489">
      <c r="A489" s="60">
        <v>44960.0</v>
      </c>
      <c r="B489" s="28" t="s">
        <v>1667</v>
      </c>
      <c r="C489" s="28" t="s">
        <v>455</v>
      </c>
      <c r="D489" s="28" t="s">
        <v>9</v>
      </c>
      <c r="E489" s="28" t="s">
        <v>28</v>
      </c>
      <c r="F489" s="28">
        <v>-4.3</v>
      </c>
      <c r="G489" s="28" t="s">
        <v>160</v>
      </c>
      <c r="H489" s="12"/>
    </row>
    <row r="490">
      <c r="A490" s="60">
        <v>44960.0</v>
      </c>
      <c r="B490" s="28" t="s">
        <v>1667</v>
      </c>
      <c r="C490" s="28" t="s">
        <v>455</v>
      </c>
      <c r="D490" s="28" t="s">
        <v>9</v>
      </c>
      <c r="E490" s="28" t="s">
        <v>28</v>
      </c>
      <c r="F490" s="28">
        <v>-4.3</v>
      </c>
      <c r="G490" s="28" t="s">
        <v>160</v>
      </c>
      <c r="H490" s="12"/>
    </row>
    <row r="491">
      <c r="A491" s="60">
        <v>44960.0</v>
      </c>
      <c r="B491" s="28" t="s">
        <v>1667</v>
      </c>
      <c r="C491" s="28" t="s">
        <v>455</v>
      </c>
      <c r="D491" s="28" t="s">
        <v>9</v>
      </c>
      <c r="E491" s="28" t="s">
        <v>10</v>
      </c>
      <c r="F491" s="28">
        <v>-4.3</v>
      </c>
      <c r="G491" s="28" t="s">
        <v>160</v>
      </c>
      <c r="H491" s="12"/>
    </row>
    <row r="492">
      <c r="A492" s="60">
        <v>44960.0</v>
      </c>
      <c r="B492" s="28" t="s">
        <v>1667</v>
      </c>
      <c r="C492" s="28" t="s">
        <v>48</v>
      </c>
      <c r="D492" s="28" t="s">
        <v>73</v>
      </c>
      <c r="E492" s="28" t="s">
        <v>1947</v>
      </c>
      <c r="F492" s="28">
        <v>-29.51</v>
      </c>
      <c r="G492" s="28" t="s">
        <v>160</v>
      </c>
      <c r="H492" s="12"/>
    </row>
    <row r="493">
      <c r="A493" s="60">
        <v>44960.0</v>
      </c>
      <c r="B493" s="28" t="s">
        <v>1667</v>
      </c>
      <c r="C493" s="28" t="s">
        <v>48</v>
      </c>
      <c r="D493" s="28" t="s">
        <v>73</v>
      </c>
      <c r="E493" s="28" t="s">
        <v>1947</v>
      </c>
      <c r="F493" s="28">
        <v>-22.35</v>
      </c>
      <c r="G493" s="28" t="s">
        <v>160</v>
      </c>
      <c r="H493" s="12"/>
    </row>
    <row r="494">
      <c r="A494" s="60">
        <v>44960.0</v>
      </c>
      <c r="B494" s="28" t="s">
        <v>1667</v>
      </c>
      <c r="C494" s="28" t="s">
        <v>2749</v>
      </c>
      <c r="D494" s="28" t="s">
        <v>13</v>
      </c>
      <c r="E494" s="28" t="s">
        <v>28</v>
      </c>
      <c r="F494" s="28">
        <v>-18.0</v>
      </c>
      <c r="G494" s="28" t="s">
        <v>160</v>
      </c>
      <c r="H494" s="12"/>
    </row>
    <row r="495">
      <c r="A495" s="60">
        <v>44960.0</v>
      </c>
      <c r="B495" s="28" t="s">
        <v>1667</v>
      </c>
      <c r="C495" s="28" t="s">
        <v>151</v>
      </c>
      <c r="D495" s="28" t="s">
        <v>13</v>
      </c>
      <c r="E495" s="28" t="s">
        <v>28</v>
      </c>
      <c r="F495" s="28">
        <v>-5.0</v>
      </c>
      <c r="G495" s="28" t="s">
        <v>160</v>
      </c>
      <c r="H495" s="12"/>
    </row>
    <row r="496">
      <c r="A496" s="60">
        <v>44961.0</v>
      </c>
      <c r="B496" s="28" t="s">
        <v>1667</v>
      </c>
      <c r="C496" s="28" t="s">
        <v>206</v>
      </c>
      <c r="D496" s="28" t="s">
        <v>73</v>
      </c>
      <c r="E496" s="28" t="s">
        <v>26</v>
      </c>
      <c r="F496" s="28">
        <v>-99.98</v>
      </c>
      <c r="G496" s="28" t="s">
        <v>160</v>
      </c>
      <c r="H496" s="12"/>
    </row>
    <row r="497">
      <c r="A497" s="60">
        <v>44961.0</v>
      </c>
      <c r="B497" s="28" t="s">
        <v>1667</v>
      </c>
      <c r="C497" s="28" t="s">
        <v>2750</v>
      </c>
      <c r="D497" s="28" t="s">
        <v>9</v>
      </c>
      <c r="E497" s="28" t="s">
        <v>10</v>
      </c>
      <c r="F497" s="28">
        <v>-25.75</v>
      </c>
      <c r="G497" s="28" t="s">
        <v>160</v>
      </c>
      <c r="H497" s="12"/>
    </row>
    <row r="498">
      <c r="A498" s="60">
        <v>44962.0</v>
      </c>
      <c r="B498" s="28" t="s">
        <v>1667</v>
      </c>
      <c r="C498" s="28" t="s">
        <v>33</v>
      </c>
      <c r="D498" s="28" t="s">
        <v>13</v>
      </c>
      <c r="E498" s="28" t="s">
        <v>10</v>
      </c>
      <c r="F498" s="28">
        <v>-14.47</v>
      </c>
      <c r="G498" s="28" t="s">
        <v>160</v>
      </c>
      <c r="H498" s="12"/>
    </row>
    <row r="499">
      <c r="A499" s="60">
        <v>44963.0</v>
      </c>
      <c r="B499" s="28" t="s">
        <v>1667</v>
      </c>
      <c r="C499" s="28" t="s">
        <v>2751</v>
      </c>
      <c r="D499" s="28" t="s">
        <v>78</v>
      </c>
      <c r="E499" s="28" t="s">
        <v>28</v>
      </c>
      <c r="F499" s="28">
        <v>-17.94</v>
      </c>
      <c r="G499" s="28" t="s">
        <v>160</v>
      </c>
      <c r="H499" s="12"/>
    </row>
    <row r="500">
      <c r="A500" s="60">
        <v>44963.0</v>
      </c>
      <c r="B500" s="28" t="s">
        <v>1667</v>
      </c>
      <c r="C500" s="28" t="s">
        <v>455</v>
      </c>
      <c r="D500" s="28" t="s">
        <v>9</v>
      </c>
      <c r="E500" s="28" t="s">
        <v>28</v>
      </c>
      <c r="F500" s="28">
        <v>-4.3</v>
      </c>
      <c r="G500" s="28" t="s">
        <v>160</v>
      </c>
      <c r="H500" s="12"/>
    </row>
    <row r="501">
      <c r="A501" s="60">
        <v>44963.0</v>
      </c>
      <c r="B501" s="39" t="s">
        <v>1667</v>
      </c>
      <c r="C501" s="28" t="s">
        <v>2749</v>
      </c>
      <c r="D501" s="39" t="s">
        <v>13</v>
      </c>
      <c r="E501" s="39" t="s">
        <v>10</v>
      </c>
      <c r="F501" s="39">
        <v>-26.0</v>
      </c>
      <c r="G501" s="28" t="s">
        <v>160</v>
      </c>
      <c r="H501" s="12"/>
    </row>
    <row r="502">
      <c r="A502" s="60">
        <v>44964.0</v>
      </c>
      <c r="B502" s="28" t="s">
        <v>1667</v>
      </c>
      <c r="C502" s="28" t="s">
        <v>140</v>
      </c>
      <c r="D502" s="28" t="s">
        <v>13</v>
      </c>
      <c r="E502" s="28" t="s">
        <v>10</v>
      </c>
      <c r="F502" s="28">
        <v>-9.73</v>
      </c>
      <c r="G502" s="28" t="s">
        <v>160</v>
      </c>
      <c r="H502" s="12"/>
    </row>
    <row r="503">
      <c r="A503" s="60">
        <v>44965.0</v>
      </c>
      <c r="B503" s="28" t="s">
        <v>1667</v>
      </c>
      <c r="C503" s="28" t="s">
        <v>108</v>
      </c>
      <c r="D503" s="28" t="s">
        <v>19</v>
      </c>
      <c r="E503" s="28" t="s">
        <v>28</v>
      </c>
      <c r="F503" s="28">
        <v>-117.65</v>
      </c>
      <c r="G503" s="28" t="s">
        <v>160</v>
      </c>
      <c r="H503" s="12"/>
    </row>
    <row r="504">
      <c r="A504" s="60">
        <v>44966.0</v>
      </c>
      <c r="B504" s="28" t="s">
        <v>1667</v>
      </c>
      <c r="C504" s="28" t="s">
        <v>522</v>
      </c>
      <c r="D504" s="28" t="s">
        <v>78</v>
      </c>
      <c r="E504" s="28" t="s">
        <v>28</v>
      </c>
      <c r="F504" s="28">
        <v>-130.0</v>
      </c>
      <c r="G504" s="28" t="s">
        <v>160</v>
      </c>
      <c r="H504" s="12"/>
    </row>
    <row r="505">
      <c r="A505" s="60">
        <v>44966.0</v>
      </c>
      <c r="B505" s="28" t="s">
        <v>1667</v>
      </c>
      <c r="C505" s="28" t="s">
        <v>135</v>
      </c>
      <c r="D505" s="28" t="s">
        <v>73</v>
      </c>
      <c r="E505" s="28" t="s">
        <v>26</v>
      </c>
      <c r="F505" s="28">
        <v>-27.98</v>
      </c>
      <c r="G505" s="28" t="s">
        <v>160</v>
      </c>
      <c r="H505" s="12"/>
    </row>
    <row r="506">
      <c r="A506" s="27">
        <v>44967.0</v>
      </c>
      <c r="B506" s="28" t="s">
        <v>1667</v>
      </c>
      <c r="C506" s="28" t="s">
        <v>2752</v>
      </c>
      <c r="D506" s="28" t="s">
        <v>50</v>
      </c>
      <c r="E506" s="28" t="s">
        <v>28</v>
      </c>
      <c r="F506" s="28">
        <v>-153.56</v>
      </c>
      <c r="G506" s="28" t="s">
        <v>160</v>
      </c>
      <c r="H506" s="12"/>
    </row>
    <row r="507">
      <c r="A507" s="27">
        <v>44967.0</v>
      </c>
      <c r="B507" s="28" t="s">
        <v>1667</v>
      </c>
      <c r="C507" s="28" t="s">
        <v>455</v>
      </c>
      <c r="D507" s="28" t="s">
        <v>9</v>
      </c>
      <c r="E507" s="28" t="s">
        <v>10</v>
      </c>
      <c r="F507" s="28">
        <v>-4.3</v>
      </c>
      <c r="G507" s="28" t="s">
        <v>160</v>
      </c>
      <c r="H507" s="12"/>
    </row>
    <row r="508">
      <c r="A508" s="27">
        <v>44967.0</v>
      </c>
      <c r="B508" s="28" t="s">
        <v>1667</v>
      </c>
      <c r="C508" s="28" t="s">
        <v>2753</v>
      </c>
      <c r="D508" s="28" t="s">
        <v>13</v>
      </c>
      <c r="E508" s="28" t="s">
        <v>10</v>
      </c>
      <c r="F508" s="28">
        <v>-11.9</v>
      </c>
      <c r="G508" s="28" t="s">
        <v>160</v>
      </c>
      <c r="H508" s="12"/>
    </row>
    <row r="509">
      <c r="A509" s="27">
        <v>44967.0</v>
      </c>
      <c r="B509" s="28" t="s">
        <v>1667</v>
      </c>
      <c r="C509" s="28" t="s">
        <v>725</v>
      </c>
      <c r="D509" s="28" t="s">
        <v>50</v>
      </c>
      <c r="E509" s="28" t="s">
        <v>28</v>
      </c>
      <c r="F509" s="28">
        <v>-38.97</v>
      </c>
      <c r="G509" s="28" t="s">
        <v>160</v>
      </c>
      <c r="H509" s="12"/>
    </row>
    <row r="510">
      <c r="A510" s="27">
        <v>44967.0</v>
      </c>
      <c r="B510" s="28" t="s">
        <v>1667</v>
      </c>
      <c r="C510" s="28" t="s">
        <v>2754</v>
      </c>
      <c r="D510" s="28" t="s">
        <v>13</v>
      </c>
      <c r="E510" s="28" t="s">
        <v>10</v>
      </c>
      <c r="F510" s="28">
        <v>-30.08</v>
      </c>
      <c r="G510" s="28" t="s">
        <v>160</v>
      </c>
      <c r="H510" s="12"/>
    </row>
    <row r="511">
      <c r="A511" s="27">
        <v>44970.0</v>
      </c>
      <c r="B511" s="28" t="s">
        <v>1667</v>
      </c>
      <c r="C511" s="28" t="s">
        <v>108</v>
      </c>
      <c r="D511" s="28" t="s">
        <v>13</v>
      </c>
      <c r="E511" s="28" t="s">
        <v>28</v>
      </c>
      <c r="F511" s="28">
        <v>-17.94</v>
      </c>
      <c r="G511" s="28" t="s">
        <v>160</v>
      </c>
      <c r="H511" s="12"/>
    </row>
    <row r="512">
      <c r="A512" s="27">
        <v>44970.0</v>
      </c>
      <c r="B512" s="28" t="s">
        <v>1667</v>
      </c>
      <c r="C512" s="28" t="s">
        <v>108</v>
      </c>
      <c r="D512" s="28" t="s">
        <v>13</v>
      </c>
      <c r="E512" s="28" t="s">
        <v>10</v>
      </c>
      <c r="F512" s="28">
        <v>-36.98</v>
      </c>
      <c r="G512" s="28" t="s">
        <v>160</v>
      </c>
      <c r="H512" s="12"/>
    </row>
    <row r="513">
      <c r="A513" s="27">
        <v>44972.0</v>
      </c>
      <c r="B513" s="28" t="s">
        <v>1667</v>
      </c>
      <c r="C513" s="28" t="s">
        <v>108</v>
      </c>
      <c r="D513" s="28" t="s">
        <v>13</v>
      </c>
      <c r="E513" s="28" t="s">
        <v>28</v>
      </c>
      <c r="F513" s="28">
        <v>-56.36</v>
      </c>
      <c r="G513" s="28" t="s">
        <v>160</v>
      </c>
      <c r="H513" s="12"/>
    </row>
    <row r="514">
      <c r="A514" s="27">
        <v>44972.0</v>
      </c>
      <c r="B514" s="28" t="s">
        <v>1667</v>
      </c>
      <c r="C514" s="28" t="s">
        <v>2755</v>
      </c>
      <c r="D514" s="28" t="s">
        <v>13</v>
      </c>
      <c r="E514" s="28" t="s">
        <v>10</v>
      </c>
      <c r="F514" s="28">
        <v>-22.9</v>
      </c>
      <c r="G514" s="28" t="s">
        <v>160</v>
      </c>
      <c r="H514" s="12"/>
    </row>
    <row r="515">
      <c r="A515" s="60">
        <v>44973.0</v>
      </c>
      <c r="B515" s="28" t="s">
        <v>1667</v>
      </c>
      <c r="C515" s="28" t="s">
        <v>2756</v>
      </c>
      <c r="D515" s="28" t="s">
        <v>50</v>
      </c>
      <c r="E515" s="28" t="s">
        <v>10</v>
      </c>
      <c r="F515" s="28">
        <v>-12.54</v>
      </c>
      <c r="G515" s="28" t="s">
        <v>160</v>
      </c>
      <c r="H515" s="12"/>
    </row>
    <row r="516">
      <c r="A516" s="60">
        <v>44973.0</v>
      </c>
      <c r="B516" s="28" t="s">
        <v>1667</v>
      </c>
      <c r="C516" s="28" t="s">
        <v>2757</v>
      </c>
      <c r="D516" s="28" t="s">
        <v>50</v>
      </c>
      <c r="E516" s="28" t="s">
        <v>28</v>
      </c>
      <c r="F516" s="28">
        <v>-146.94</v>
      </c>
      <c r="G516" s="28" t="s">
        <v>160</v>
      </c>
      <c r="H516" s="12"/>
    </row>
    <row r="517">
      <c r="A517" s="27">
        <v>44974.0</v>
      </c>
      <c r="B517" s="28" t="s">
        <v>1667</v>
      </c>
      <c r="C517" s="28" t="s">
        <v>2758</v>
      </c>
      <c r="D517" s="28" t="s">
        <v>73</v>
      </c>
      <c r="E517" s="28" t="s">
        <v>778</v>
      </c>
      <c r="F517" s="28">
        <v>-37.7</v>
      </c>
      <c r="G517" s="28" t="s">
        <v>160</v>
      </c>
      <c r="H517" s="12"/>
    </row>
    <row r="518">
      <c r="A518" s="27">
        <v>44974.0</v>
      </c>
      <c r="B518" s="28" t="s">
        <v>1667</v>
      </c>
      <c r="C518" s="28" t="s">
        <v>2759</v>
      </c>
      <c r="D518" s="28" t="s">
        <v>50</v>
      </c>
      <c r="E518" s="28" t="s">
        <v>10</v>
      </c>
      <c r="F518" s="28">
        <v>-5.0</v>
      </c>
      <c r="G518" s="28" t="s">
        <v>160</v>
      </c>
      <c r="H518" s="12"/>
    </row>
    <row r="519">
      <c r="A519" s="27">
        <v>44974.0</v>
      </c>
      <c r="B519" s="28" t="s">
        <v>1667</v>
      </c>
      <c r="C519" s="28" t="s">
        <v>2760</v>
      </c>
      <c r="D519" s="28" t="s">
        <v>50</v>
      </c>
      <c r="E519" s="28" t="s">
        <v>26</v>
      </c>
      <c r="F519" s="28">
        <v>-8.98</v>
      </c>
      <c r="G519" s="28" t="s">
        <v>160</v>
      </c>
      <c r="H519" s="12"/>
    </row>
    <row r="520">
      <c r="A520" s="27">
        <v>44974.0</v>
      </c>
      <c r="B520" s="28" t="s">
        <v>1667</v>
      </c>
      <c r="C520" s="28" t="s">
        <v>151</v>
      </c>
      <c r="D520" s="28" t="s">
        <v>13</v>
      </c>
      <c r="E520" s="28" t="s">
        <v>28</v>
      </c>
      <c r="F520" s="28">
        <v>-8.0</v>
      </c>
      <c r="G520" s="28" t="s">
        <v>160</v>
      </c>
      <c r="H520" s="12"/>
    </row>
    <row r="521">
      <c r="A521" s="27">
        <v>44975.0</v>
      </c>
      <c r="B521" s="28" t="s">
        <v>1667</v>
      </c>
      <c r="C521" s="28" t="s">
        <v>2761</v>
      </c>
      <c r="D521" s="28" t="s">
        <v>13</v>
      </c>
      <c r="E521" s="28" t="s">
        <v>28</v>
      </c>
      <c r="F521" s="28">
        <v>-92.07</v>
      </c>
      <c r="G521" s="28" t="s">
        <v>160</v>
      </c>
      <c r="H521" s="12"/>
    </row>
    <row r="522">
      <c r="A522" s="27">
        <v>44976.0</v>
      </c>
      <c r="B522" s="28" t="s">
        <v>1667</v>
      </c>
      <c r="C522" s="28" t="s">
        <v>2762</v>
      </c>
      <c r="D522" s="28" t="s">
        <v>9</v>
      </c>
      <c r="E522" s="28" t="s">
        <v>10</v>
      </c>
      <c r="F522" s="28">
        <v>-4.3</v>
      </c>
      <c r="G522" s="28" t="s">
        <v>160</v>
      </c>
      <c r="H522" s="12"/>
    </row>
    <row r="523">
      <c r="A523" s="27">
        <v>44976.0</v>
      </c>
      <c r="B523" s="28" t="s">
        <v>1667</v>
      </c>
      <c r="C523" s="28" t="s">
        <v>711</v>
      </c>
      <c r="D523" s="28" t="s">
        <v>13</v>
      </c>
      <c r="E523" s="28" t="s">
        <v>10</v>
      </c>
      <c r="F523" s="28">
        <v>-40.0</v>
      </c>
      <c r="G523" s="28" t="s">
        <v>160</v>
      </c>
      <c r="H523" s="12"/>
    </row>
    <row r="524">
      <c r="A524" s="27">
        <v>44977.0</v>
      </c>
      <c r="B524" s="28" t="s">
        <v>1667</v>
      </c>
      <c r="C524" s="28" t="s">
        <v>33</v>
      </c>
      <c r="D524" s="28" t="s">
        <v>13</v>
      </c>
      <c r="E524" s="28" t="s">
        <v>10</v>
      </c>
      <c r="F524" s="28">
        <v>-10.89</v>
      </c>
      <c r="G524" s="28" t="s">
        <v>160</v>
      </c>
      <c r="H524" s="12"/>
    </row>
    <row r="525">
      <c r="A525" s="27">
        <v>44978.0</v>
      </c>
      <c r="B525" s="28" t="s">
        <v>1667</v>
      </c>
      <c r="C525" s="28" t="s">
        <v>455</v>
      </c>
      <c r="D525" s="28" t="s">
        <v>9</v>
      </c>
      <c r="E525" s="28" t="s">
        <v>41</v>
      </c>
      <c r="F525" s="28">
        <v>-4.3</v>
      </c>
      <c r="G525" s="28" t="s">
        <v>160</v>
      </c>
      <c r="H525" s="12"/>
    </row>
    <row r="526">
      <c r="A526" s="27">
        <v>44978.0</v>
      </c>
      <c r="B526" s="28" t="s">
        <v>1667</v>
      </c>
      <c r="C526" s="28" t="s">
        <v>2749</v>
      </c>
      <c r="D526" s="28" t="s">
        <v>13</v>
      </c>
      <c r="E526" s="28" t="s">
        <v>28</v>
      </c>
      <c r="F526" s="28">
        <v>-16.0</v>
      </c>
      <c r="G526" s="28" t="s">
        <v>160</v>
      </c>
      <c r="H526" s="12"/>
    </row>
    <row r="527">
      <c r="A527" s="27">
        <v>44979.0</v>
      </c>
      <c r="B527" s="28" t="s">
        <v>1667</v>
      </c>
      <c r="C527" s="28" t="s">
        <v>147</v>
      </c>
      <c r="D527" s="28" t="s">
        <v>13</v>
      </c>
      <c r="E527" s="28" t="s">
        <v>28</v>
      </c>
      <c r="F527" s="28">
        <v>-14.0</v>
      </c>
      <c r="G527" s="28" t="s">
        <v>160</v>
      </c>
      <c r="H527" s="12"/>
    </row>
    <row r="528">
      <c r="A528" s="27">
        <v>44980.0</v>
      </c>
      <c r="B528" s="28" t="s">
        <v>1667</v>
      </c>
      <c r="C528" s="28" t="s">
        <v>140</v>
      </c>
      <c r="D528" s="28" t="s">
        <v>13</v>
      </c>
      <c r="E528" s="28" t="s">
        <v>28</v>
      </c>
      <c r="F528" s="28">
        <v>-15.67</v>
      </c>
      <c r="G528" s="28" t="s">
        <v>160</v>
      </c>
      <c r="H528" s="12"/>
    </row>
    <row r="529">
      <c r="A529" s="27">
        <v>44981.0</v>
      </c>
      <c r="B529" s="28" t="s">
        <v>1667</v>
      </c>
      <c r="C529" s="28" t="s">
        <v>2749</v>
      </c>
      <c r="D529" s="28" t="s">
        <v>13</v>
      </c>
      <c r="E529" s="28" t="s">
        <v>28</v>
      </c>
      <c r="F529" s="28">
        <v>-18.0</v>
      </c>
      <c r="G529" s="28" t="s">
        <v>160</v>
      </c>
      <c r="H529" s="12"/>
    </row>
    <row r="530">
      <c r="A530" s="27">
        <v>44981.0</v>
      </c>
      <c r="B530" s="28" t="s">
        <v>1667</v>
      </c>
      <c r="C530" s="28" t="s">
        <v>151</v>
      </c>
      <c r="D530" s="28" t="s">
        <v>13</v>
      </c>
      <c r="E530" s="28" t="s">
        <v>28</v>
      </c>
      <c r="F530" s="28">
        <v>-6.5</v>
      </c>
      <c r="G530" s="28" t="s">
        <v>160</v>
      </c>
      <c r="H530" s="12"/>
    </row>
    <row r="531">
      <c r="A531" s="27">
        <v>44982.0</v>
      </c>
      <c r="B531" s="28" t="s">
        <v>1667</v>
      </c>
      <c r="C531" s="28" t="s">
        <v>455</v>
      </c>
      <c r="D531" s="28" t="s">
        <v>9</v>
      </c>
      <c r="E531" s="28" t="s">
        <v>10</v>
      </c>
      <c r="F531" s="28">
        <v>-4.3</v>
      </c>
      <c r="G531" s="28" t="s">
        <v>160</v>
      </c>
      <c r="H531" s="12"/>
    </row>
    <row r="532">
      <c r="A532" s="27">
        <v>44982.0</v>
      </c>
      <c r="B532" s="28" t="s">
        <v>1667</v>
      </c>
      <c r="C532" s="28" t="s">
        <v>156</v>
      </c>
      <c r="D532" s="28" t="s">
        <v>13</v>
      </c>
      <c r="E532" s="28" t="s">
        <v>10</v>
      </c>
      <c r="F532" s="28">
        <v>-6.0</v>
      </c>
      <c r="G532" s="28" t="s">
        <v>160</v>
      </c>
      <c r="H532" s="12"/>
    </row>
    <row r="533">
      <c r="A533" s="60">
        <v>44994.0</v>
      </c>
      <c r="B533" s="223" t="s">
        <v>1667</v>
      </c>
      <c r="C533" s="223" t="s">
        <v>15</v>
      </c>
      <c r="D533" s="224" t="s">
        <v>16</v>
      </c>
      <c r="E533" s="224" t="s">
        <v>17</v>
      </c>
      <c r="F533" s="223">
        <f> SUM( INDIRECT("$G"&amp;MATCH($G533, $G$1:$G1318, 0)) : INDIRECT("$F"&amp;ROW() - 1) ) * -1</f>
        <v>1656</v>
      </c>
      <c r="G533" s="28" t="s">
        <v>160</v>
      </c>
      <c r="H533" s="14"/>
    </row>
    <row r="534">
      <c r="A534" s="15"/>
      <c r="B534" s="15"/>
      <c r="C534" s="15"/>
      <c r="D534" s="15"/>
      <c r="E534" s="15"/>
      <c r="F534" s="15"/>
      <c r="G534" s="15"/>
    </row>
    <row r="535">
      <c r="A535" s="16"/>
      <c r="B535" s="16"/>
      <c r="C535" s="16"/>
      <c r="D535" s="16"/>
      <c r="E535" s="16"/>
      <c r="F535" s="16"/>
      <c r="G535" s="16"/>
    </row>
    <row r="536">
      <c r="A536" s="17"/>
      <c r="B536" s="17"/>
      <c r="C536" s="17"/>
      <c r="D536" s="17"/>
      <c r="E536" s="17"/>
      <c r="F536" s="17"/>
      <c r="G536" s="17"/>
    </row>
    <row r="537">
      <c r="A537" s="60">
        <v>44984.0</v>
      </c>
      <c r="B537" s="28" t="s">
        <v>1667</v>
      </c>
      <c r="C537" s="28" t="s">
        <v>455</v>
      </c>
      <c r="D537" s="28" t="s">
        <v>9</v>
      </c>
      <c r="E537" s="28" t="s">
        <v>28</v>
      </c>
      <c r="F537" s="39">
        <v>-4.3</v>
      </c>
      <c r="G537" s="28" t="s">
        <v>172</v>
      </c>
      <c r="H537" s="232" t="s">
        <v>54</v>
      </c>
    </row>
    <row r="538">
      <c r="A538" s="27">
        <v>44984.0</v>
      </c>
      <c r="B538" s="28" t="s">
        <v>1667</v>
      </c>
      <c r="C538" s="28" t="s">
        <v>14</v>
      </c>
      <c r="D538" s="28" t="s">
        <v>9</v>
      </c>
      <c r="E538" s="28" t="s">
        <v>10</v>
      </c>
      <c r="F538" s="28">
        <v>-8.1</v>
      </c>
      <c r="G538" s="28" t="s">
        <v>172</v>
      </c>
      <c r="H538" s="12"/>
    </row>
    <row r="539">
      <c r="A539" s="27">
        <v>44984.0</v>
      </c>
      <c r="B539" s="28" t="s">
        <v>1667</v>
      </c>
      <c r="C539" s="28" t="s">
        <v>108</v>
      </c>
      <c r="D539" s="28" t="s">
        <v>13</v>
      </c>
      <c r="E539" s="28" t="s">
        <v>10</v>
      </c>
      <c r="F539" s="28">
        <v>-43.19</v>
      </c>
      <c r="G539" s="28" t="s">
        <v>172</v>
      </c>
      <c r="H539" s="12"/>
    </row>
    <row r="540">
      <c r="A540" s="27">
        <v>44985.0</v>
      </c>
      <c r="B540" s="28" t="s">
        <v>1667</v>
      </c>
      <c r="C540" s="28" t="s">
        <v>2763</v>
      </c>
      <c r="D540" s="28" t="s">
        <v>50</v>
      </c>
      <c r="E540" s="28" t="s">
        <v>226</v>
      </c>
      <c r="F540" s="28">
        <v>-25.5</v>
      </c>
      <c r="G540" s="28" t="s">
        <v>172</v>
      </c>
      <c r="H540" s="12"/>
    </row>
    <row r="541">
      <c r="A541" s="60">
        <v>44986.0</v>
      </c>
      <c r="B541" s="28" t="s">
        <v>1667</v>
      </c>
      <c r="C541" s="28" t="s">
        <v>2764</v>
      </c>
      <c r="D541" s="28" t="s">
        <v>78</v>
      </c>
      <c r="E541" s="28" t="s">
        <v>28</v>
      </c>
      <c r="F541" s="39">
        <v>-75.86</v>
      </c>
      <c r="G541" s="28" t="s">
        <v>172</v>
      </c>
      <c r="H541" s="12"/>
    </row>
    <row r="542">
      <c r="A542" s="60">
        <v>44986.0</v>
      </c>
      <c r="B542" s="28" t="s">
        <v>1667</v>
      </c>
      <c r="C542" s="28" t="s">
        <v>135</v>
      </c>
      <c r="D542" s="28" t="s">
        <v>73</v>
      </c>
      <c r="E542" s="28" t="s">
        <v>26</v>
      </c>
      <c r="F542" s="39">
        <v>-23.99</v>
      </c>
      <c r="G542" s="28" t="s">
        <v>172</v>
      </c>
      <c r="H542" s="12"/>
    </row>
    <row r="543">
      <c r="A543" s="60">
        <v>44986.0</v>
      </c>
      <c r="B543" s="28" t="s">
        <v>1667</v>
      </c>
      <c r="C543" s="28" t="s">
        <v>29</v>
      </c>
      <c r="D543" s="28" t="s">
        <v>19</v>
      </c>
      <c r="E543" s="28" t="s">
        <v>28</v>
      </c>
      <c r="F543" s="39">
        <v>-271.13</v>
      </c>
      <c r="G543" s="28" t="s">
        <v>172</v>
      </c>
      <c r="H543" s="12"/>
    </row>
    <row r="544">
      <c r="A544" s="60">
        <v>44986.0</v>
      </c>
      <c r="B544" s="28" t="s">
        <v>1667</v>
      </c>
      <c r="C544" s="28" t="s">
        <v>48</v>
      </c>
      <c r="D544" s="28" t="s">
        <v>9</v>
      </c>
      <c r="E544" s="28" t="s">
        <v>10</v>
      </c>
      <c r="F544" s="39">
        <v>-15.58</v>
      </c>
      <c r="G544" s="28" t="s">
        <v>172</v>
      </c>
      <c r="H544" s="12"/>
    </row>
    <row r="545">
      <c r="A545" s="60">
        <v>44986.0</v>
      </c>
      <c r="B545" s="28" t="s">
        <v>1667</v>
      </c>
      <c r="C545" s="28" t="s">
        <v>151</v>
      </c>
      <c r="D545" s="28" t="s">
        <v>13</v>
      </c>
      <c r="E545" s="28" t="s">
        <v>10</v>
      </c>
      <c r="F545" s="39">
        <v>-8.0</v>
      </c>
      <c r="G545" s="28" t="s">
        <v>172</v>
      </c>
      <c r="H545" s="12"/>
    </row>
    <row r="546">
      <c r="A546" s="60">
        <v>44987.0</v>
      </c>
      <c r="B546" s="28" t="s">
        <v>1667</v>
      </c>
      <c r="C546" s="28" t="s">
        <v>2765</v>
      </c>
      <c r="D546" s="28" t="s">
        <v>76</v>
      </c>
      <c r="E546" s="28" t="s">
        <v>28</v>
      </c>
      <c r="F546" s="28">
        <v>-8.32</v>
      </c>
      <c r="G546" s="28" t="s">
        <v>172</v>
      </c>
      <c r="H546" s="12"/>
    </row>
    <row r="547">
      <c r="A547" s="60">
        <v>44987.0</v>
      </c>
      <c r="B547" s="28" t="s">
        <v>1667</v>
      </c>
      <c r="C547" s="28" t="s">
        <v>135</v>
      </c>
      <c r="D547" s="28" t="s">
        <v>73</v>
      </c>
      <c r="E547" s="28" t="s">
        <v>26</v>
      </c>
      <c r="F547" s="28">
        <v>-17.99</v>
      </c>
      <c r="G547" s="28" t="s">
        <v>172</v>
      </c>
      <c r="H547" s="12"/>
    </row>
    <row r="548">
      <c r="A548" s="60">
        <v>44988.0</v>
      </c>
      <c r="B548" s="28" t="s">
        <v>1667</v>
      </c>
      <c r="C548" s="28" t="s">
        <v>135</v>
      </c>
      <c r="D548" s="28" t="s">
        <v>73</v>
      </c>
      <c r="E548" s="28" t="s">
        <v>26</v>
      </c>
      <c r="F548" s="28">
        <v>-203.98</v>
      </c>
      <c r="G548" s="28" t="s">
        <v>172</v>
      </c>
      <c r="H548" s="12"/>
    </row>
    <row r="549">
      <c r="A549" s="60">
        <v>44988.0</v>
      </c>
      <c r="B549" s="28" t="s">
        <v>1667</v>
      </c>
      <c r="C549" s="28" t="s">
        <v>140</v>
      </c>
      <c r="D549" s="28" t="s">
        <v>13</v>
      </c>
      <c r="E549" s="28" t="s">
        <v>28</v>
      </c>
      <c r="F549" s="28">
        <v>-6.65</v>
      </c>
      <c r="G549" s="28" t="s">
        <v>172</v>
      </c>
      <c r="H549" s="12"/>
    </row>
    <row r="550">
      <c r="A550" s="60">
        <v>44989.0</v>
      </c>
      <c r="B550" s="63" t="s">
        <v>1667</v>
      </c>
      <c r="C550" s="28" t="s">
        <v>455</v>
      </c>
      <c r="D550" s="28" t="s">
        <v>9</v>
      </c>
      <c r="E550" s="28" t="s">
        <v>10</v>
      </c>
      <c r="F550" s="28">
        <v>-4.3</v>
      </c>
      <c r="G550" s="28" t="s">
        <v>172</v>
      </c>
      <c r="H550" s="12"/>
    </row>
    <row r="551">
      <c r="A551" s="60">
        <v>44989.0</v>
      </c>
      <c r="B551" s="63" t="s">
        <v>1667</v>
      </c>
      <c r="C551" s="28" t="s">
        <v>1620</v>
      </c>
      <c r="D551" s="28" t="s">
        <v>13</v>
      </c>
      <c r="E551" s="28" t="s">
        <v>28</v>
      </c>
      <c r="F551" s="28">
        <v>-5.5</v>
      </c>
      <c r="G551" s="28" t="s">
        <v>172</v>
      </c>
      <c r="H551" s="12"/>
    </row>
    <row r="552">
      <c r="A552" s="60">
        <v>44989.0</v>
      </c>
      <c r="B552" s="63" t="s">
        <v>1667</v>
      </c>
      <c r="C552" s="28" t="s">
        <v>711</v>
      </c>
      <c r="D552" s="28" t="s">
        <v>13</v>
      </c>
      <c r="E552" s="28" t="s">
        <v>10</v>
      </c>
      <c r="F552" s="28">
        <v>-26.0</v>
      </c>
      <c r="G552" s="28" t="s">
        <v>172</v>
      </c>
      <c r="H552" s="12"/>
    </row>
    <row r="553">
      <c r="A553" s="60">
        <v>44989.0</v>
      </c>
      <c r="B553" s="63" t="s">
        <v>1667</v>
      </c>
      <c r="C553" s="28" t="s">
        <v>33</v>
      </c>
      <c r="D553" s="28" t="s">
        <v>13</v>
      </c>
      <c r="E553" s="28" t="s">
        <v>10</v>
      </c>
      <c r="F553" s="28">
        <v>-46.65</v>
      </c>
      <c r="G553" s="28" t="s">
        <v>172</v>
      </c>
      <c r="H553" s="12"/>
    </row>
    <row r="554">
      <c r="A554" s="60">
        <v>44990.0</v>
      </c>
      <c r="B554" s="63" t="s">
        <v>1667</v>
      </c>
      <c r="C554" s="28" t="s">
        <v>33</v>
      </c>
      <c r="D554" s="28" t="s">
        <v>13</v>
      </c>
      <c r="E554" s="28" t="s">
        <v>10</v>
      </c>
      <c r="F554" s="28">
        <v>-19.9</v>
      </c>
      <c r="G554" s="28" t="s">
        <v>172</v>
      </c>
      <c r="H554" s="12"/>
    </row>
    <row r="555">
      <c r="A555" s="60">
        <v>44991.0</v>
      </c>
      <c r="B555" s="63" t="s">
        <v>1667</v>
      </c>
      <c r="C555" s="28" t="s">
        <v>455</v>
      </c>
      <c r="D555" s="28" t="s">
        <v>9</v>
      </c>
      <c r="E555" s="28" t="s">
        <v>28</v>
      </c>
      <c r="F555" s="28">
        <v>-4.3</v>
      </c>
      <c r="G555" s="28" t="s">
        <v>172</v>
      </c>
      <c r="H555" s="12"/>
    </row>
    <row r="556">
      <c r="A556" s="60">
        <v>44991.0</v>
      </c>
      <c r="B556" s="28" t="s">
        <v>1667</v>
      </c>
      <c r="C556" s="28" t="s">
        <v>2766</v>
      </c>
      <c r="D556" s="28" t="s">
        <v>78</v>
      </c>
      <c r="E556" s="28" t="s">
        <v>28</v>
      </c>
      <c r="F556" s="28">
        <v>-17.96</v>
      </c>
      <c r="G556" s="28" t="s">
        <v>172</v>
      </c>
      <c r="H556" s="12"/>
    </row>
    <row r="557">
      <c r="A557" s="60">
        <v>44991.0</v>
      </c>
      <c r="B557" s="63" t="s">
        <v>1667</v>
      </c>
      <c r="C557" s="28" t="s">
        <v>541</v>
      </c>
      <c r="D557" s="28" t="s">
        <v>13</v>
      </c>
      <c r="E557" s="28" t="s">
        <v>10</v>
      </c>
      <c r="F557" s="28">
        <v>-6.93</v>
      </c>
      <c r="G557" s="28" t="s">
        <v>172</v>
      </c>
      <c r="H557" s="12"/>
    </row>
    <row r="558">
      <c r="A558" s="60">
        <v>44994.0</v>
      </c>
      <c r="B558" s="63" t="s">
        <v>1667</v>
      </c>
      <c r="C558" s="28" t="s">
        <v>2767</v>
      </c>
      <c r="D558" s="28" t="s">
        <v>9</v>
      </c>
      <c r="E558" s="28" t="s">
        <v>10</v>
      </c>
      <c r="F558" s="28">
        <v>-26.1</v>
      </c>
      <c r="G558" s="28" t="s">
        <v>172</v>
      </c>
      <c r="H558" s="12"/>
    </row>
    <row r="559">
      <c r="A559" s="60">
        <v>44996.0</v>
      </c>
      <c r="B559" s="28" t="s">
        <v>1667</v>
      </c>
      <c r="C559" s="28" t="s">
        <v>455</v>
      </c>
      <c r="D559" s="28" t="s">
        <v>9</v>
      </c>
      <c r="E559" s="28" t="s">
        <v>10</v>
      </c>
      <c r="F559" s="28">
        <v>-4.3</v>
      </c>
      <c r="G559" s="28" t="s">
        <v>172</v>
      </c>
      <c r="H559" s="12"/>
    </row>
    <row r="560">
      <c r="A560" s="60">
        <v>44998.0</v>
      </c>
      <c r="B560" s="28" t="s">
        <v>1667</v>
      </c>
      <c r="C560" s="28" t="s">
        <v>2768</v>
      </c>
      <c r="D560" s="28" t="s">
        <v>13</v>
      </c>
      <c r="E560" s="28" t="s">
        <v>10</v>
      </c>
      <c r="F560" s="28">
        <v>-18.0</v>
      </c>
      <c r="G560" s="28" t="s">
        <v>172</v>
      </c>
      <c r="H560" s="12"/>
    </row>
    <row r="561">
      <c r="A561" s="60">
        <v>44998.0</v>
      </c>
      <c r="B561" s="28" t="s">
        <v>1667</v>
      </c>
      <c r="C561" s="28" t="s">
        <v>455</v>
      </c>
      <c r="D561" s="28" t="s">
        <v>9</v>
      </c>
      <c r="E561" s="28" t="s">
        <v>10</v>
      </c>
      <c r="F561" s="28">
        <v>-18.87</v>
      </c>
      <c r="G561" s="28" t="s">
        <v>172</v>
      </c>
      <c r="H561" s="12"/>
    </row>
    <row r="562">
      <c r="A562" s="60">
        <v>44998.0</v>
      </c>
      <c r="B562" s="28" t="s">
        <v>1667</v>
      </c>
      <c r="C562" s="28" t="s">
        <v>2769</v>
      </c>
      <c r="D562" s="28" t="s">
        <v>13</v>
      </c>
      <c r="E562" s="28" t="s">
        <v>10</v>
      </c>
      <c r="F562" s="28">
        <v>-6.0</v>
      </c>
      <c r="G562" s="28" t="s">
        <v>172</v>
      </c>
      <c r="H562" s="12"/>
    </row>
    <row r="563">
      <c r="A563" s="60">
        <v>44999.0</v>
      </c>
      <c r="B563" s="28" t="s">
        <v>1667</v>
      </c>
      <c r="C563" s="28" t="s">
        <v>140</v>
      </c>
      <c r="D563" s="28" t="s">
        <v>13</v>
      </c>
      <c r="E563" s="28" t="s">
        <v>28</v>
      </c>
      <c r="F563" s="28">
        <v>-12.48</v>
      </c>
      <c r="G563" s="28" t="s">
        <v>172</v>
      </c>
      <c r="H563" s="12"/>
    </row>
    <row r="564">
      <c r="A564" s="60">
        <v>44999.0</v>
      </c>
      <c r="B564" s="28" t="s">
        <v>1667</v>
      </c>
      <c r="C564" s="28" t="s">
        <v>147</v>
      </c>
      <c r="D564" s="28" t="s">
        <v>13</v>
      </c>
      <c r="E564" s="28" t="s">
        <v>28</v>
      </c>
      <c r="F564" s="28">
        <v>-12.0</v>
      </c>
      <c r="G564" s="28" t="s">
        <v>172</v>
      </c>
      <c r="H564" s="12"/>
    </row>
    <row r="565">
      <c r="A565" s="60">
        <v>45000.0</v>
      </c>
      <c r="B565" s="28" t="s">
        <v>1667</v>
      </c>
      <c r="C565" s="28" t="s">
        <v>140</v>
      </c>
      <c r="D565" s="28" t="s">
        <v>13</v>
      </c>
      <c r="E565" s="28" t="s">
        <v>10</v>
      </c>
      <c r="F565" s="28">
        <v>-31.67</v>
      </c>
      <c r="G565" s="28" t="s">
        <v>172</v>
      </c>
      <c r="H565" s="12"/>
    </row>
    <row r="566">
      <c r="A566" s="60">
        <v>45000.0</v>
      </c>
      <c r="B566" s="28" t="s">
        <v>1667</v>
      </c>
      <c r="C566" s="28" t="s">
        <v>2770</v>
      </c>
      <c r="D566" s="28" t="s">
        <v>13</v>
      </c>
      <c r="E566" s="28" t="s">
        <v>10</v>
      </c>
      <c r="F566" s="28">
        <v>-40.8</v>
      </c>
      <c r="G566" s="28" t="s">
        <v>172</v>
      </c>
      <c r="H566" s="12"/>
    </row>
    <row r="567">
      <c r="A567" s="60">
        <v>45001.0</v>
      </c>
      <c r="B567" s="28" t="s">
        <v>1667</v>
      </c>
      <c r="C567" s="28" t="s">
        <v>2771</v>
      </c>
      <c r="D567" s="28" t="s">
        <v>50</v>
      </c>
      <c r="E567" s="28" t="s">
        <v>10</v>
      </c>
      <c r="F567" s="28">
        <v>-12.56</v>
      </c>
      <c r="G567" s="28" t="s">
        <v>172</v>
      </c>
      <c r="H567" s="12"/>
    </row>
    <row r="568">
      <c r="A568" s="60">
        <v>45001.0</v>
      </c>
      <c r="B568" s="28" t="s">
        <v>1667</v>
      </c>
      <c r="C568" s="28" t="s">
        <v>2772</v>
      </c>
      <c r="D568" s="28" t="s">
        <v>50</v>
      </c>
      <c r="E568" s="28" t="s">
        <v>28</v>
      </c>
      <c r="F568" s="28">
        <v>-147.12</v>
      </c>
      <c r="G568" s="28" t="s">
        <v>172</v>
      </c>
      <c r="H568" s="12"/>
    </row>
    <row r="569">
      <c r="A569" s="60">
        <v>45001.0</v>
      </c>
      <c r="B569" s="28" t="s">
        <v>1667</v>
      </c>
      <c r="C569" s="28" t="s">
        <v>147</v>
      </c>
      <c r="D569" s="28" t="s">
        <v>13</v>
      </c>
      <c r="E569" s="28" t="s">
        <v>28</v>
      </c>
      <c r="F569" s="28">
        <v>-23.0</v>
      </c>
      <c r="G569" s="28" t="s">
        <v>172</v>
      </c>
      <c r="H569" s="12"/>
    </row>
    <row r="570">
      <c r="A570" s="60">
        <v>45001.0</v>
      </c>
      <c r="B570" s="28" t="s">
        <v>1667</v>
      </c>
      <c r="C570" s="28" t="s">
        <v>906</v>
      </c>
      <c r="D570" s="28" t="s">
        <v>19</v>
      </c>
      <c r="E570" s="28" t="s">
        <v>10</v>
      </c>
      <c r="F570" s="28">
        <v>-40.18</v>
      </c>
      <c r="G570" s="28" t="s">
        <v>172</v>
      </c>
      <c r="H570" s="12"/>
    </row>
    <row r="571">
      <c r="A571" s="60">
        <v>45002.0</v>
      </c>
      <c r="B571" s="63" t="s">
        <v>1667</v>
      </c>
      <c r="C571" s="28" t="s">
        <v>2773</v>
      </c>
      <c r="D571" s="28" t="s">
        <v>73</v>
      </c>
      <c r="E571" s="28" t="s">
        <v>778</v>
      </c>
      <c r="F571" s="28">
        <f> -263.9 / 7</f>
        <v>-37.7</v>
      </c>
      <c r="G571" s="28" t="s">
        <v>172</v>
      </c>
      <c r="H571" s="12"/>
    </row>
    <row r="572">
      <c r="A572" s="60">
        <v>45002.0</v>
      </c>
      <c r="B572" s="63" t="s">
        <v>1667</v>
      </c>
      <c r="C572" s="28" t="s">
        <v>2774</v>
      </c>
      <c r="D572" s="28" t="s">
        <v>50</v>
      </c>
      <c r="E572" s="28" t="s">
        <v>10</v>
      </c>
      <c r="F572" s="28">
        <f> -35 / 7</f>
        <v>-5</v>
      </c>
      <c r="G572" s="28" t="s">
        <v>172</v>
      </c>
      <c r="H572" s="12"/>
    </row>
    <row r="573">
      <c r="A573" s="60">
        <v>45002.0</v>
      </c>
      <c r="B573" s="63" t="s">
        <v>1667</v>
      </c>
      <c r="C573" s="28" t="s">
        <v>2775</v>
      </c>
      <c r="D573" s="28" t="s">
        <v>50</v>
      </c>
      <c r="E573" s="28" t="s">
        <v>26</v>
      </c>
      <c r="F573" s="28">
        <f> -62.86 / 7</f>
        <v>-8.98</v>
      </c>
      <c r="G573" s="28" t="s">
        <v>172</v>
      </c>
      <c r="H573" s="12"/>
    </row>
    <row r="574">
      <c r="A574" s="60">
        <v>45002.0</v>
      </c>
      <c r="B574" s="28" t="s">
        <v>1667</v>
      </c>
      <c r="C574" s="28" t="s">
        <v>135</v>
      </c>
      <c r="D574" s="28" t="s">
        <v>13</v>
      </c>
      <c r="E574" s="28" t="s">
        <v>10</v>
      </c>
      <c r="F574" s="28">
        <v>-2.71</v>
      </c>
      <c r="G574" s="28" t="s">
        <v>172</v>
      </c>
      <c r="H574" s="12"/>
    </row>
    <row r="575">
      <c r="A575" s="60">
        <v>45003.0</v>
      </c>
      <c r="B575" s="45" t="s">
        <v>1667</v>
      </c>
      <c r="C575" s="28" t="s">
        <v>2776</v>
      </c>
      <c r="D575" s="28" t="s">
        <v>13</v>
      </c>
      <c r="E575" s="28" t="s">
        <v>10</v>
      </c>
      <c r="F575" s="28">
        <v>-26.0</v>
      </c>
      <c r="G575" s="28" t="s">
        <v>172</v>
      </c>
      <c r="H575" s="12"/>
    </row>
    <row r="576">
      <c r="A576" s="60">
        <v>45003.0</v>
      </c>
      <c r="B576" s="45" t="s">
        <v>1667</v>
      </c>
      <c r="C576" s="28" t="s">
        <v>522</v>
      </c>
      <c r="D576" s="28" t="s">
        <v>78</v>
      </c>
      <c r="E576" s="28" t="s">
        <v>28</v>
      </c>
      <c r="F576" s="28">
        <v>-7.0</v>
      </c>
      <c r="G576" s="28" t="s">
        <v>172</v>
      </c>
      <c r="H576" s="12"/>
    </row>
    <row r="577">
      <c r="A577" s="60">
        <v>45003.0</v>
      </c>
      <c r="B577" s="45" t="s">
        <v>1667</v>
      </c>
      <c r="C577" s="28" t="s">
        <v>2770</v>
      </c>
      <c r="D577" s="28" t="s">
        <v>13</v>
      </c>
      <c r="E577" s="28" t="s">
        <v>10</v>
      </c>
      <c r="F577" s="28">
        <v>-30.6</v>
      </c>
      <c r="G577" s="28" t="s">
        <v>172</v>
      </c>
      <c r="H577" s="12"/>
    </row>
    <row r="578">
      <c r="A578" s="60">
        <v>45004.0</v>
      </c>
      <c r="B578" s="45" t="s">
        <v>1667</v>
      </c>
      <c r="C578" s="28" t="s">
        <v>2777</v>
      </c>
      <c r="D578" s="28" t="s">
        <v>13</v>
      </c>
      <c r="E578" s="28" t="s">
        <v>10</v>
      </c>
      <c r="F578" s="28">
        <v>-21.57</v>
      </c>
      <c r="G578" s="28" t="s">
        <v>172</v>
      </c>
      <c r="H578" s="12"/>
    </row>
    <row r="579">
      <c r="A579" s="60">
        <v>45005.0</v>
      </c>
      <c r="B579" s="63" t="s">
        <v>1667</v>
      </c>
      <c r="C579" s="28" t="s">
        <v>455</v>
      </c>
      <c r="D579" s="28" t="s">
        <v>9</v>
      </c>
      <c r="E579" s="28" t="s">
        <v>28</v>
      </c>
      <c r="F579" s="28">
        <v>-4.3</v>
      </c>
      <c r="G579" s="28" t="s">
        <v>172</v>
      </c>
      <c r="H579" s="12"/>
    </row>
    <row r="580">
      <c r="A580" s="60">
        <v>45005.0</v>
      </c>
      <c r="B580" s="63" t="s">
        <v>1667</v>
      </c>
      <c r="C580" s="28" t="s">
        <v>2778</v>
      </c>
      <c r="D580" s="28" t="s">
        <v>50</v>
      </c>
      <c r="E580" s="28" t="s">
        <v>28</v>
      </c>
      <c r="F580" s="28">
        <v>-50.59</v>
      </c>
      <c r="G580" s="28" t="s">
        <v>172</v>
      </c>
      <c r="H580" s="12"/>
    </row>
    <row r="581">
      <c r="A581" s="60">
        <v>45006.0</v>
      </c>
      <c r="B581" s="63" t="s">
        <v>1667</v>
      </c>
      <c r="C581" s="28" t="s">
        <v>2779</v>
      </c>
      <c r="D581" s="28" t="s">
        <v>50</v>
      </c>
      <c r="E581" s="28" t="s">
        <v>10</v>
      </c>
      <c r="F581" s="28">
        <v>-33.21</v>
      </c>
      <c r="G581" s="28" t="s">
        <v>172</v>
      </c>
      <c r="H581" s="12"/>
    </row>
    <row r="582">
      <c r="A582" s="60">
        <v>45008.0</v>
      </c>
      <c r="B582" s="28" t="s">
        <v>1667</v>
      </c>
      <c r="C582" s="28" t="s">
        <v>455</v>
      </c>
      <c r="D582" s="28" t="s">
        <v>9</v>
      </c>
      <c r="E582" s="28" t="s">
        <v>10</v>
      </c>
      <c r="F582" s="28">
        <v>-4.3</v>
      </c>
      <c r="G582" s="28" t="s">
        <v>172</v>
      </c>
      <c r="H582" s="12"/>
    </row>
    <row r="583">
      <c r="A583" s="60">
        <v>45008.0</v>
      </c>
      <c r="B583" s="28" t="s">
        <v>1667</v>
      </c>
      <c r="C583" s="28" t="s">
        <v>140</v>
      </c>
      <c r="D583" s="28" t="s">
        <v>13</v>
      </c>
      <c r="E583" s="28" t="s">
        <v>10</v>
      </c>
      <c r="F583" s="28">
        <v>-8.32</v>
      </c>
      <c r="G583" s="28" t="s">
        <v>172</v>
      </c>
      <c r="H583" s="12"/>
    </row>
    <row r="584">
      <c r="A584" s="60">
        <v>45008.0</v>
      </c>
      <c r="B584" s="28" t="s">
        <v>1667</v>
      </c>
      <c r="C584" s="28" t="s">
        <v>140</v>
      </c>
      <c r="D584" s="28" t="s">
        <v>13</v>
      </c>
      <c r="E584" s="28" t="s">
        <v>28</v>
      </c>
      <c r="F584" s="28">
        <v>-6.0</v>
      </c>
      <c r="G584" s="28" t="s">
        <v>172</v>
      </c>
      <c r="H584" s="12"/>
    </row>
    <row r="585">
      <c r="A585" s="60">
        <v>45010.0</v>
      </c>
      <c r="B585" s="28" t="s">
        <v>1667</v>
      </c>
      <c r="C585" s="28" t="s">
        <v>2780</v>
      </c>
      <c r="D585" s="28" t="s">
        <v>13</v>
      </c>
      <c r="E585" s="28" t="s">
        <v>10</v>
      </c>
      <c r="F585" s="28">
        <v>-19.38</v>
      </c>
      <c r="G585" s="28" t="s">
        <v>172</v>
      </c>
      <c r="H585" s="12"/>
    </row>
    <row r="586">
      <c r="A586" s="60">
        <v>45011.0</v>
      </c>
      <c r="B586" s="28" t="s">
        <v>1667</v>
      </c>
      <c r="C586" s="28" t="s">
        <v>33</v>
      </c>
      <c r="D586" s="28" t="s">
        <v>13</v>
      </c>
      <c r="E586" s="28" t="s">
        <v>10</v>
      </c>
      <c r="F586" s="28">
        <v>-26.03</v>
      </c>
      <c r="G586" s="28" t="s">
        <v>172</v>
      </c>
      <c r="H586" s="12"/>
    </row>
    <row r="587">
      <c r="A587" s="60">
        <v>45012.0</v>
      </c>
      <c r="B587" s="28" t="s">
        <v>1667</v>
      </c>
      <c r="C587" s="28" t="s">
        <v>140</v>
      </c>
      <c r="D587" s="28" t="s">
        <v>13</v>
      </c>
      <c r="E587" s="28" t="s">
        <v>28</v>
      </c>
      <c r="F587" s="28">
        <v>-15.12</v>
      </c>
      <c r="G587" s="28" t="s">
        <v>172</v>
      </c>
      <c r="H587" s="12"/>
    </row>
    <row r="588">
      <c r="A588" s="60">
        <v>45014.0</v>
      </c>
      <c r="B588" s="28" t="s">
        <v>1667</v>
      </c>
      <c r="C588" s="28" t="s">
        <v>140</v>
      </c>
      <c r="D588" s="28" t="s">
        <v>13</v>
      </c>
      <c r="E588" s="28" t="s">
        <v>28</v>
      </c>
      <c r="F588" s="28">
        <v>-21.4</v>
      </c>
      <c r="G588" s="28" t="s">
        <v>172</v>
      </c>
      <c r="H588" s="12"/>
    </row>
    <row r="589">
      <c r="A589" s="60">
        <v>45025.0</v>
      </c>
      <c r="B589" s="223" t="s">
        <v>1667</v>
      </c>
      <c r="C589" s="223" t="s">
        <v>15</v>
      </c>
      <c r="D589" s="224" t="s">
        <v>16</v>
      </c>
      <c r="E589" s="224" t="s">
        <v>17</v>
      </c>
      <c r="F589" s="223">
        <f> SUM( INDIRECT("$G"&amp;MATCH($G589, $G$1:$G1318, 0)) : INDIRECT("$F"&amp;ROW() - 1) ) * -1</f>
        <v>1565.42</v>
      </c>
      <c r="G589" s="28" t="s">
        <v>172</v>
      </c>
      <c r="H589" s="14"/>
    </row>
    <row r="590">
      <c r="A590" s="15"/>
      <c r="B590" s="15"/>
      <c r="C590" s="15"/>
      <c r="D590" s="15"/>
      <c r="E590" s="15"/>
      <c r="F590" s="15"/>
      <c r="G590" s="15"/>
    </row>
    <row r="591">
      <c r="A591" s="16"/>
      <c r="B591" s="16"/>
      <c r="C591" s="16"/>
      <c r="D591" s="16"/>
      <c r="E591" s="16"/>
      <c r="F591" s="16"/>
      <c r="G591" s="16"/>
    </row>
    <row r="592">
      <c r="A592" s="17"/>
      <c r="B592" s="17"/>
      <c r="C592" s="17"/>
      <c r="D592" s="17"/>
      <c r="E592" s="17"/>
      <c r="F592" s="17"/>
      <c r="G592" s="17"/>
    </row>
    <row r="593">
      <c r="A593" s="60">
        <v>45016.0</v>
      </c>
      <c r="B593" s="63" t="s">
        <v>1667</v>
      </c>
      <c r="C593" s="28" t="s">
        <v>108</v>
      </c>
      <c r="D593" s="28" t="s">
        <v>19</v>
      </c>
      <c r="E593" s="28" t="s">
        <v>28</v>
      </c>
      <c r="F593" s="28">
        <v>-108.5</v>
      </c>
      <c r="G593" s="28" t="s">
        <v>183</v>
      </c>
      <c r="H593" s="232" t="s">
        <v>67</v>
      </c>
    </row>
    <row r="594">
      <c r="A594" s="60">
        <v>45017.0</v>
      </c>
      <c r="B594" s="63" t="s">
        <v>1667</v>
      </c>
      <c r="C594" s="28" t="s">
        <v>455</v>
      </c>
      <c r="D594" s="28" t="s">
        <v>9</v>
      </c>
      <c r="E594" s="28" t="s">
        <v>10</v>
      </c>
      <c r="F594" s="28">
        <v>-4.3</v>
      </c>
      <c r="G594" s="28" t="s">
        <v>183</v>
      </c>
      <c r="H594" s="12"/>
    </row>
    <row r="595">
      <c r="A595" s="60">
        <v>45017.0</v>
      </c>
      <c r="B595" s="63" t="s">
        <v>1667</v>
      </c>
      <c r="C595" s="28" t="s">
        <v>29</v>
      </c>
      <c r="D595" s="28" t="s">
        <v>13</v>
      </c>
      <c r="E595" s="28" t="s">
        <v>10</v>
      </c>
      <c r="F595" s="28">
        <v>-27.72</v>
      </c>
      <c r="G595" s="28" t="s">
        <v>183</v>
      </c>
      <c r="H595" s="12"/>
    </row>
    <row r="596">
      <c r="A596" s="60">
        <v>45018.0</v>
      </c>
      <c r="B596" s="28" t="s">
        <v>1667</v>
      </c>
      <c r="C596" s="28" t="s">
        <v>2781</v>
      </c>
      <c r="D596" s="28" t="s">
        <v>76</v>
      </c>
      <c r="E596" s="28" t="s">
        <v>28</v>
      </c>
      <c r="F596" s="28">
        <v>-8.34</v>
      </c>
      <c r="G596" s="28" t="s">
        <v>183</v>
      </c>
      <c r="H596" s="12"/>
    </row>
    <row r="597">
      <c r="A597" s="60">
        <v>45018.0</v>
      </c>
      <c r="B597" s="63" t="s">
        <v>1667</v>
      </c>
      <c r="C597" s="28" t="s">
        <v>2782</v>
      </c>
      <c r="D597" s="28" t="s">
        <v>50</v>
      </c>
      <c r="E597" s="28" t="s">
        <v>28</v>
      </c>
      <c r="F597" s="28">
        <v>-85.12</v>
      </c>
      <c r="G597" s="28" t="s">
        <v>183</v>
      </c>
      <c r="H597" s="12"/>
    </row>
    <row r="598">
      <c r="A598" s="60">
        <v>45018.0</v>
      </c>
      <c r="B598" s="63" t="s">
        <v>1667</v>
      </c>
      <c r="C598" s="28" t="s">
        <v>2783</v>
      </c>
      <c r="D598" s="28" t="s">
        <v>13</v>
      </c>
      <c r="E598" s="28" t="s">
        <v>10</v>
      </c>
      <c r="F598" s="28">
        <v>-31.0</v>
      </c>
      <c r="G598" s="28" t="s">
        <v>183</v>
      </c>
      <c r="H598" s="12"/>
    </row>
    <row r="599">
      <c r="A599" s="60">
        <v>45019.0</v>
      </c>
      <c r="B599" s="63" t="s">
        <v>1667</v>
      </c>
      <c r="C599" s="28" t="s">
        <v>48</v>
      </c>
      <c r="D599" s="28" t="s">
        <v>9</v>
      </c>
      <c r="E599" s="28" t="s">
        <v>10</v>
      </c>
      <c r="F599" s="28">
        <v>-23.57</v>
      </c>
      <c r="G599" s="28" t="s">
        <v>183</v>
      </c>
      <c r="H599" s="12"/>
    </row>
    <row r="600">
      <c r="A600" s="60">
        <v>45020.0</v>
      </c>
      <c r="B600" s="63" t="s">
        <v>1667</v>
      </c>
      <c r="C600" s="28" t="s">
        <v>140</v>
      </c>
      <c r="D600" s="28" t="s">
        <v>13</v>
      </c>
      <c r="E600" s="28" t="s">
        <v>10</v>
      </c>
      <c r="F600" s="28">
        <v>-19.7</v>
      </c>
      <c r="G600" s="28" t="s">
        <v>183</v>
      </c>
      <c r="H600" s="12"/>
    </row>
    <row r="601">
      <c r="A601" s="60">
        <v>45020.0</v>
      </c>
      <c r="B601" s="63" t="s">
        <v>1667</v>
      </c>
      <c r="C601" s="28" t="s">
        <v>697</v>
      </c>
      <c r="D601" s="28" t="s">
        <v>13</v>
      </c>
      <c r="E601" s="28" t="s">
        <v>10</v>
      </c>
      <c r="F601" s="28">
        <v>-30.0</v>
      </c>
      <c r="G601" s="28" t="s">
        <v>183</v>
      </c>
      <c r="H601" s="12"/>
    </row>
    <row r="602">
      <c r="A602" s="60">
        <v>45020.0</v>
      </c>
      <c r="B602" s="63" t="s">
        <v>1667</v>
      </c>
      <c r="C602" s="28" t="s">
        <v>697</v>
      </c>
      <c r="D602" s="28" t="s">
        <v>13</v>
      </c>
      <c r="E602" s="28" t="s">
        <v>10</v>
      </c>
      <c r="F602" s="28">
        <v>-3.0</v>
      </c>
      <c r="G602" s="28" t="s">
        <v>183</v>
      </c>
      <c r="H602" s="12"/>
    </row>
    <row r="603">
      <c r="A603" s="60">
        <v>45021.0</v>
      </c>
      <c r="B603" s="63" t="s">
        <v>1667</v>
      </c>
      <c r="C603" s="28" t="s">
        <v>140</v>
      </c>
      <c r="D603" s="28" t="s">
        <v>13</v>
      </c>
      <c r="E603" s="28" t="s">
        <v>10</v>
      </c>
      <c r="F603" s="28">
        <v>-33.4</v>
      </c>
      <c r="G603" s="28" t="s">
        <v>183</v>
      </c>
      <c r="H603" s="12"/>
    </row>
    <row r="604">
      <c r="A604" s="60">
        <v>45021.0</v>
      </c>
      <c r="B604" s="63" t="s">
        <v>1667</v>
      </c>
      <c r="C604" s="28" t="s">
        <v>2784</v>
      </c>
      <c r="D604" s="28" t="s">
        <v>78</v>
      </c>
      <c r="E604" s="28" t="s">
        <v>28</v>
      </c>
      <c r="F604" s="28">
        <v>-100.0</v>
      </c>
      <c r="G604" s="28" t="s">
        <v>183</v>
      </c>
      <c r="H604" s="12"/>
      <c r="I604" s="231"/>
      <c r="J604" s="231"/>
    </row>
    <row r="605">
      <c r="A605" s="60">
        <v>45021.0</v>
      </c>
      <c r="B605" s="63" t="s">
        <v>1667</v>
      </c>
      <c r="C605" s="28" t="s">
        <v>29</v>
      </c>
      <c r="D605" s="28" t="s">
        <v>19</v>
      </c>
      <c r="E605" s="28" t="s">
        <v>10</v>
      </c>
      <c r="F605" s="28">
        <v>-191.88</v>
      </c>
      <c r="G605" s="28" t="s">
        <v>183</v>
      </c>
      <c r="H605" s="12"/>
    </row>
    <row r="606">
      <c r="A606" s="60">
        <v>45022.0</v>
      </c>
      <c r="B606" s="63" t="s">
        <v>1667</v>
      </c>
      <c r="C606" s="28" t="s">
        <v>2785</v>
      </c>
      <c r="D606" s="28" t="s">
        <v>494</v>
      </c>
      <c r="E606" s="28" t="s">
        <v>28</v>
      </c>
      <c r="F606" s="28">
        <v>-59.0</v>
      </c>
      <c r="G606" s="28" t="s">
        <v>183</v>
      </c>
      <c r="H606" s="12"/>
      <c r="I606" s="231"/>
      <c r="J606" s="231"/>
    </row>
    <row r="607">
      <c r="A607" s="60">
        <v>45022.0</v>
      </c>
      <c r="B607" s="63" t="s">
        <v>1667</v>
      </c>
      <c r="C607" s="28" t="s">
        <v>2786</v>
      </c>
      <c r="D607" s="28" t="s">
        <v>9</v>
      </c>
      <c r="E607" s="28" t="s">
        <v>28</v>
      </c>
      <c r="F607" s="28">
        <v>-12.78</v>
      </c>
      <c r="G607" s="28" t="s">
        <v>183</v>
      </c>
      <c r="H607" s="12"/>
      <c r="I607" s="231"/>
      <c r="J607" s="231"/>
    </row>
    <row r="608">
      <c r="A608" s="60">
        <v>45022.0</v>
      </c>
      <c r="B608" s="63" t="s">
        <v>1667</v>
      </c>
      <c r="C608" s="28" t="s">
        <v>2787</v>
      </c>
      <c r="D608" s="28" t="s">
        <v>78</v>
      </c>
      <c r="E608" s="28" t="s">
        <v>28</v>
      </c>
      <c r="F608" s="28">
        <v>-60.0</v>
      </c>
      <c r="G608" s="28" t="s">
        <v>183</v>
      </c>
      <c r="H608" s="12"/>
      <c r="I608" s="231"/>
      <c r="J608" s="231"/>
    </row>
    <row r="609">
      <c r="A609" s="60">
        <v>45022.0</v>
      </c>
      <c r="B609" s="63" t="s">
        <v>1667</v>
      </c>
      <c r="C609" s="28" t="s">
        <v>2786</v>
      </c>
      <c r="D609" s="28" t="s">
        <v>9</v>
      </c>
      <c r="E609" s="28" t="s">
        <v>28</v>
      </c>
      <c r="F609" s="28">
        <v>-23.47</v>
      </c>
      <c r="G609" s="28" t="s">
        <v>183</v>
      </c>
      <c r="H609" s="12"/>
      <c r="I609" s="231"/>
      <c r="J609" s="231"/>
    </row>
    <row r="610">
      <c r="A610" s="60">
        <v>45023.0</v>
      </c>
      <c r="B610" s="63" t="s">
        <v>1667</v>
      </c>
      <c r="C610" s="28" t="s">
        <v>444</v>
      </c>
      <c r="D610" s="28" t="s">
        <v>78</v>
      </c>
      <c r="E610" s="28" t="s">
        <v>28</v>
      </c>
      <c r="F610" s="28">
        <v>-9.46</v>
      </c>
      <c r="G610" s="28" t="s">
        <v>183</v>
      </c>
      <c r="H610" s="12"/>
      <c r="I610" s="231"/>
      <c r="J610" s="231"/>
    </row>
    <row r="611">
      <c r="A611" s="60">
        <v>45024.0</v>
      </c>
      <c r="B611" s="63" t="s">
        <v>1667</v>
      </c>
      <c r="C611" s="28" t="s">
        <v>140</v>
      </c>
      <c r="D611" s="28" t="s">
        <v>13</v>
      </c>
      <c r="E611" s="28" t="s">
        <v>10</v>
      </c>
      <c r="F611" s="28">
        <v>-29.59</v>
      </c>
      <c r="G611" s="28" t="s">
        <v>183</v>
      </c>
      <c r="H611" s="12"/>
      <c r="I611" s="231"/>
      <c r="J611" s="231"/>
    </row>
    <row r="612">
      <c r="A612" s="60">
        <v>45024.0</v>
      </c>
      <c r="B612" s="63" t="s">
        <v>1667</v>
      </c>
      <c r="C612" s="28" t="s">
        <v>138</v>
      </c>
      <c r="D612" s="28" t="s">
        <v>13</v>
      </c>
      <c r="E612" s="28" t="s">
        <v>10</v>
      </c>
      <c r="F612" s="28">
        <v>-24.5</v>
      </c>
      <c r="G612" s="28" t="s">
        <v>183</v>
      </c>
      <c r="H612" s="12"/>
      <c r="I612" s="231"/>
      <c r="J612" s="231"/>
    </row>
    <row r="613">
      <c r="A613" s="60">
        <v>45025.0</v>
      </c>
      <c r="B613" s="63" t="s">
        <v>1667</v>
      </c>
      <c r="C613" s="28" t="s">
        <v>2788</v>
      </c>
      <c r="D613" s="28" t="s">
        <v>9</v>
      </c>
      <c r="E613" s="28" t="s">
        <v>28</v>
      </c>
      <c r="F613" s="28">
        <v>-7.5</v>
      </c>
      <c r="G613" s="28" t="s">
        <v>183</v>
      </c>
      <c r="H613" s="12"/>
      <c r="I613" s="231"/>
      <c r="J613" s="231"/>
    </row>
    <row r="614">
      <c r="A614" s="60">
        <v>45025.0</v>
      </c>
      <c r="B614" s="63" t="s">
        <v>1667</v>
      </c>
      <c r="C614" s="28" t="s">
        <v>2789</v>
      </c>
      <c r="D614" s="28" t="s">
        <v>9</v>
      </c>
      <c r="E614" s="28" t="s">
        <v>28</v>
      </c>
      <c r="F614" s="28">
        <v>-7.94</v>
      </c>
      <c r="G614" s="28" t="s">
        <v>183</v>
      </c>
      <c r="H614" s="12"/>
      <c r="I614" s="231"/>
      <c r="J614" s="231"/>
    </row>
    <row r="615">
      <c r="A615" s="60">
        <v>45025.0</v>
      </c>
      <c r="B615" s="63" t="s">
        <v>1667</v>
      </c>
      <c r="C615" s="28" t="s">
        <v>35</v>
      </c>
      <c r="D615" s="28" t="s">
        <v>13</v>
      </c>
      <c r="E615" s="28" t="s">
        <v>28</v>
      </c>
      <c r="F615" s="28">
        <v>-61.78</v>
      </c>
      <c r="G615" s="28" t="s">
        <v>183</v>
      </c>
      <c r="H615" s="12"/>
      <c r="I615" s="231"/>
      <c r="J615" s="231"/>
    </row>
    <row r="616">
      <c r="A616" s="60">
        <v>45025.0</v>
      </c>
      <c r="B616" s="63" t="s">
        <v>1667</v>
      </c>
      <c r="C616" s="28" t="s">
        <v>2790</v>
      </c>
      <c r="D616" s="28" t="s">
        <v>9</v>
      </c>
      <c r="E616" s="28" t="s">
        <v>28</v>
      </c>
      <c r="F616" s="28">
        <v>-9.55</v>
      </c>
      <c r="G616" s="28" t="s">
        <v>183</v>
      </c>
      <c r="H616" s="12"/>
      <c r="I616" s="231"/>
      <c r="J616" s="231"/>
    </row>
    <row r="617">
      <c r="A617" s="60">
        <v>45026.0</v>
      </c>
      <c r="B617" s="63" t="s">
        <v>1667</v>
      </c>
      <c r="C617" s="28" t="s">
        <v>201</v>
      </c>
      <c r="D617" s="28" t="s">
        <v>78</v>
      </c>
      <c r="E617" s="28" t="s">
        <v>28</v>
      </c>
      <c r="F617" s="28">
        <v>-12.0</v>
      </c>
      <c r="G617" s="28" t="s">
        <v>183</v>
      </c>
      <c r="H617" s="12"/>
      <c r="I617" s="231"/>
      <c r="J617" s="231"/>
    </row>
    <row r="618">
      <c r="A618" s="60">
        <v>45026.0</v>
      </c>
      <c r="B618" s="63" t="s">
        <v>1667</v>
      </c>
      <c r="C618" s="28" t="s">
        <v>2791</v>
      </c>
      <c r="D618" s="28" t="s">
        <v>494</v>
      </c>
      <c r="E618" s="28" t="s">
        <v>28</v>
      </c>
      <c r="F618" s="28">
        <v>-88.91</v>
      </c>
      <c r="G618" s="28" t="s">
        <v>183</v>
      </c>
      <c r="H618" s="12"/>
      <c r="I618" s="231"/>
      <c r="J618" s="231"/>
    </row>
    <row r="619">
      <c r="A619" s="60">
        <v>45026.0</v>
      </c>
      <c r="B619" s="63" t="s">
        <v>1667</v>
      </c>
      <c r="C619" s="28" t="s">
        <v>2792</v>
      </c>
      <c r="D619" s="28" t="s">
        <v>13</v>
      </c>
      <c r="E619" s="28" t="s">
        <v>28</v>
      </c>
      <c r="F619" s="28">
        <v>-18.0</v>
      </c>
      <c r="G619" s="28" t="s">
        <v>183</v>
      </c>
      <c r="H619" s="12"/>
      <c r="I619" s="231"/>
      <c r="J619" s="231"/>
    </row>
    <row r="620">
      <c r="A620" s="60">
        <v>45027.0</v>
      </c>
      <c r="B620" s="63" t="s">
        <v>1667</v>
      </c>
      <c r="C620" s="28" t="s">
        <v>455</v>
      </c>
      <c r="D620" s="28" t="s">
        <v>9</v>
      </c>
      <c r="E620" s="28" t="s">
        <v>28</v>
      </c>
      <c r="F620" s="28">
        <v>-4.3</v>
      </c>
      <c r="G620" s="28" t="s">
        <v>183</v>
      </c>
      <c r="H620" s="12"/>
      <c r="I620" s="231"/>
      <c r="J620" s="231"/>
    </row>
    <row r="621">
      <c r="A621" s="60">
        <v>45027.0</v>
      </c>
      <c r="B621" s="63" t="s">
        <v>1667</v>
      </c>
      <c r="C621" s="28" t="s">
        <v>2793</v>
      </c>
      <c r="D621" s="28" t="s">
        <v>13</v>
      </c>
      <c r="E621" s="28" t="s">
        <v>10</v>
      </c>
      <c r="F621" s="28">
        <v>-13.27</v>
      </c>
      <c r="G621" s="28" t="s">
        <v>183</v>
      </c>
      <c r="H621" s="12"/>
      <c r="I621" s="231"/>
      <c r="J621" s="231"/>
    </row>
    <row r="622">
      <c r="A622" s="60">
        <v>45027.0</v>
      </c>
      <c r="B622" s="63" t="s">
        <v>1667</v>
      </c>
      <c r="C622" s="28" t="s">
        <v>14</v>
      </c>
      <c r="D622" s="28" t="s">
        <v>9</v>
      </c>
      <c r="E622" s="28" t="s">
        <v>28</v>
      </c>
      <c r="F622" s="28">
        <v>-5.6</v>
      </c>
      <c r="G622" s="28" t="s">
        <v>183</v>
      </c>
      <c r="H622" s="12"/>
      <c r="I622" s="231"/>
      <c r="J622" s="231"/>
    </row>
    <row r="623">
      <c r="A623" s="60">
        <v>45027.0</v>
      </c>
      <c r="B623" s="63" t="s">
        <v>1667</v>
      </c>
      <c r="C623" s="28" t="s">
        <v>193</v>
      </c>
      <c r="D623" s="28" t="s">
        <v>13</v>
      </c>
      <c r="E623" s="28" t="s">
        <v>10</v>
      </c>
      <c r="F623" s="28">
        <v>-4.95</v>
      </c>
      <c r="G623" s="28" t="s">
        <v>183</v>
      </c>
      <c r="H623" s="12"/>
      <c r="I623" s="231"/>
      <c r="J623" s="231"/>
    </row>
    <row r="624">
      <c r="A624" s="60">
        <v>45027.0</v>
      </c>
      <c r="B624" s="63" t="s">
        <v>1667</v>
      </c>
      <c r="C624" s="28" t="s">
        <v>480</v>
      </c>
      <c r="D624" s="28" t="s">
        <v>13</v>
      </c>
      <c r="E624" s="28" t="s">
        <v>28</v>
      </c>
      <c r="F624" s="28">
        <v>-27.48</v>
      </c>
      <c r="G624" s="28" t="s">
        <v>183</v>
      </c>
      <c r="H624" s="12"/>
      <c r="I624" s="231"/>
      <c r="J624" s="231"/>
    </row>
    <row r="625">
      <c r="A625" s="60">
        <v>45027.0</v>
      </c>
      <c r="B625" s="63" t="s">
        <v>1667</v>
      </c>
      <c r="C625" s="28" t="s">
        <v>151</v>
      </c>
      <c r="D625" s="28" t="s">
        <v>13</v>
      </c>
      <c r="E625" s="28" t="s">
        <v>10</v>
      </c>
      <c r="F625" s="28">
        <v>-6.0</v>
      </c>
      <c r="G625" s="28" t="s">
        <v>183</v>
      </c>
      <c r="H625" s="12"/>
      <c r="I625" s="231"/>
      <c r="J625" s="231"/>
    </row>
    <row r="626">
      <c r="A626" s="60">
        <v>45028.0</v>
      </c>
      <c r="B626" s="63" t="s">
        <v>1667</v>
      </c>
      <c r="C626" s="28" t="s">
        <v>108</v>
      </c>
      <c r="D626" s="28" t="s">
        <v>13</v>
      </c>
      <c r="E626" s="28" t="s">
        <v>10</v>
      </c>
      <c r="F626" s="28">
        <v>-81.31</v>
      </c>
      <c r="G626" s="28" t="s">
        <v>183</v>
      </c>
      <c r="H626" s="12"/>
      <c r="I626" s="231"/>
      <c r="J626" s="231"/>
    </row>
    <row r="627">
      <c r="A627" s="60">
        <v>45028.0</v>
      </c>
      <c r="B627" s="63" t="s">
        <v>1667</v>
      </c>
      <c r="C627" s="28" t="s">
        <v>2794</v>
      </c>
      <c r="D627" s="28" t="s">
        <v>50</v>
      </c>
      <c r="E627" s="28" t="s">
        <v>28</v>
      </c>
      <c r="F627" s="28">
        <v>-36.25</v>
      </c>
      <c r="G627" s="28" t="s">
        <v>183</v>
      </c>
      <c r="H627" s="12"/>
      <c r="I627" s="231"/>
      <c r="J627" s="231"/>
    </row>
    <row r="628">
      <c r="A628" s="60">
        <v>45029.0</v>
      </c>
      <c r="B628" s="63" t="s">
        <v>1667</v>
      </c>
      <c r="C628" s="28" t="s">
        <v>48</v>
      </c>
      <c r="D628" s="28" t="s">
        <v>9</v>
      </c>
      <c r="E628" s="28" t="s">
        <v>10</v>
      </c>
      <c r="F628" s="28">
        <v>-54.69</v>
      </c>
      <c r="G628" s="28" t="s">
        <v>183</v>
      </c>
      <c r="H628" s="12"/>
      <c r="I628" s="231"/>
      <c r="J628" s="231"/>
    </row>
    <row r="629">
      <c r="A629" s="60">
        <v>45031.0</v>
      </c>
      <c r="B629" s="63" t="s">
        <v>1667</v>
      </c>
      <c r="C629" s="28" t="s">
        <v>48</v>
      </c>
      <c r="D629" s="28" t="s">
        <v>9</v>
      </c>
      <c r="E629" s="28" t="s">
        <v>10</v>
      </c>
      <c r="F629" s="28">
        <v>-23.32</v>
      </c>
      <c r="G629" s="28" t="s">
        <v>183</v>
      </c>
      <c r="H629" s="12"/>
      <c r="I629" s="231"/>
      <c r="J629" s="231"/>
    </row>
    <row r="630">
      <c r="A630" s="60">
        <v>45031.0</v>
      </c>
      <c r="B630" s="63" t="s">
        <v>1667</v>
      </c>
      <c r="C630" s="28" t="s">
        <v>2795</v>
      </c>
      <c r="D630" s="28" t="s">
        <v>13</v>
      </c>
      <c r="E630" s="28" t="s">
        <v>10</v>
      </c>
      <c r="F630" s="28">
        <v>-5.0</v>
      </c>
      <c r="G630" s="28" t="s">
        <v>183</v>
      </c>
      <c r="H630" s="12"/>
      <c r="I630" s="231"/>
      <c r="J630" s="231"/>
    </row>
    <row r="631">
      <c r="A631" s="60">
        <v>45031.0</v>
      </c>
      <c r="B631" s="63" t="s">
        <v>1667</v>
      </c>
      <c r="C631" s="28" t="s">
        <v>2796</v>
      </c>
      <c r="D631" s="28" t="s">
        <v>13</v>
      </c>
      <c r="E631" s="28" t="s">
        <v>10</v>
      </c>
      <c r="F631" s="28">
        <v>-30.6</v>
      </c>
      <c r="G631" s="28" t="s">
        <v>183</v>
      </c>
      <c r="H631" s="12"/>
      <c r="I631" s="231"/>
      <c r="J631" s="231"/>
    </row>
    <row r="632">
      <c r="A632" s="60">
        <v>45032.0</v>
      </c>
      <c r="B632" s="63" t="s">
        <v>1667</v>
      </c>
      <c r="C632" s="28" t="s">
        <v>2797</v>
      </c>
      <c r="D632" s="28" t="s">
        <v>50</v>
      </c>
      <c r="E632" s="28" t="s">
        <v>28</v>
      </c>
      <c r="F632" s="28">
        <v>-147.12</v>
      </c>
      <c r="G632" s="28" t="s">
        <v>183</v>
      </c>
      <c r="H632" s="12"/>
    </row>
    <row r="633">
      <c r="A633" s="60">
        <v>45033.0</v>
      </c>
      <c r="B633" s="63" t="s">
        <v>1667</v>
      </c>
      <c r="C633" s="28" t="s">
        <v>2798</v>
      </c>
      <c r="D633" s="28" t="s">
        <v>73</v>
      </c>
      <c r="E633" s="28" t="s">
        <v>778</v>
      </c>
      <c r="F633" s="28">
        <f> -263.9 / 7</f>
        <v>-37.7</v>
      </c>
      <c r="G633" s="28" t="s">
        <v>183</v>
      </c>
      <c r="H633" s="12"/>
    </row>
    <row r="634">
      <c r="A634" s="60">
        <v>45033.0</v>
      </c>
      <c r="B634" s="63" t="s">
        <v>1667</v>
      </c>
      <c r="C634" s="28" t="s">
        <v>2799</v>
      </c>
      <c r="D634" s="28" t="s">
        <v>50</v>
      </c>
      <c r="E634" s="28" t="s">
        <v>10</v>
      </c>
      <c r="F634" s="28">
        <f> -35 / 7</f>
        <v>-5</v>
      </c>
      <c r="G634" s="28" t="s">
        <v>183</v>
      </c>
      <c r="H634" s="12"/>
    </row>
    <row r="635">
      <c r="A635" s="60">
        <v>45033.0</v>
      </c>
      <c r="B635" s="63" t="s">
        <v>1667</v>
      </c>
      <c r="C635" s="28" t="s">
        <v>2800</v>
      </c>
      <c r="D635" s="28" t="s">
        <v>50</v>
      </c>
      <c r="E635" s="28" t="s">
        <v>26</v>
      </c>
      <c r="F635" s="28">
        <f> -62.86 / 7</f>
        <v>-8.98</v>
      </c>
      <c r="G635" s="28" t="s">
        <v>183</v>
      </c>
      <c r="H635" s="12"/>
    </row>
    <row r="636">
      <c r="A636" s="60">
        <v>45033.0</v>
      </c>
      <c r="B636" s="63" t="s">
        <v>1667</v>
      </c>
      <c r="C636" s="28" t="s">
        <v>455</v>
      </c>
      <c r="D636" s="28" t="s">
        <v>9</v>
      </c>
      <c r="E636" s="28" t="s">
        <v>28</v>
      </c>
      <c r="F636" s="28">
        <v>-4.3</v>
      </c>
      <c r="G636" s="28" t="s">
        <v>183</v>
      </c>
      <c r="H636" s="12"/>
    </row>
    <row r="637">
      <c r="A637" s="60">
        <v>45033.0</v>
      </c>
      <c r="B637" s="63" t="s">
        <v>1667</v>
      </c>
      <c r="C637" s="28" t="s">
        <v>140</v>
      </c>
      <c r="D637" s="28" t="s">
        <v>13</v>
      </c>
      <c r="E637" s="28" t="s">
        <v>28</v>
      </c>
      <c r="F637" s="28">
        <v>-5.12</v>
      </c>
      <c r="G637" s="28" t="s">
        <v>183</v>
      </c>
      <c r="H637" s="12"/>
    </row>
    <row r="638">
      <c r="A638" s="60">
        <v>45033.0</v>
      </c>
      <c r="B638" s="63" t="s">
        <v>1667</v>
      </c>
      <c r="C638" s="28" t="s">
        <v>2801</v>
      </c>
      <c r="D638" s="28" t="s">
        <v>304</v>
      </c>
      <c r="E638" s="28" t="s">
        <v>17</v>
      </c>
      <c r="F638" s="28">
        <v>29.13</v>
      </c>
      <c r="G638" s="28" t="s">
        <v>183</v>
      </c>
      <c r="H638" s="12"/>
    </row>
    <row r="639">
      <c r="A639" s="60">
        <v>45033.0</v>
      </c>
      <c r="B639" s="63" t="s">
        <v>1667</v>
      </c>
      <c r="C639" s="28" t="s">
        <v>540</v>
      </c>
      <c r="D639" s="28" t="s">
        <v>13</v>
      </c>
      <c r="E639" s="28" t="s">
        <v>28</v>
      </c>
      <c r="F639" s="28">
        <v>-30.6</v>
      </c>
      <c r="G639" s="28" t="s">
        <v>183</v>
      </c>
      <c r="H639" s="12"/>
    </row>
    <row r="640">
      <c r="A640" s="60">
        <v>45033.0</v>
      </c>
      <c r="B640" s="63" t="s">
        <v>1667</v>
      </c>
      <c r="C640" s="28" t="s">
        <v>151</v>
      </c>
      <c r="D640" s="28" t="s">
        <v>13</v>
      </c>
      <c r="E640" s="28" t="s">
        <v>28</v>
      </c>
      <c r="F640" s="28">
        <v>-8.0</v>
      </c>
      <c r="G640" s="28" t="s">
        <v>183</v>
      </c>
      <c r="H640" s="12"/>
    </row>
    <row r="641">
      <c r="A641" s="60">
        <v>45034.0</v>
      </c>
      <c r="B641" s="63" t="s">
        <v>1667</v>
      </c>
      <c r="C641" s="28" t="s">
        <v>108</v>
      </c>
      <c r="D641" s="28" t="s">
        <v>13</v>
      </c>
      <c r="E641" s="28" t="s">
        <v>28</v>
      </c>
      <c r="F641" s="28">
        <v>-12.67</v>
      </c>
      <c r="G641" s="28" t="s">
        <v>183</v>
      </c>
      <c r="H641" s="12"/>
    </row>
    <row r="642">
      <c r="A642" s="60">
        <v>45034.0</v>
      </c>
      <c r="B642" s="63" t="s">
        <v>1667</v>
      </c>
      <c r="C642" s="28" t="s">
        <v>48</v>
      </c>
      <c r="D642" s="28" t="s">
        <v>9</v>
      </c>
      <c r="E642" s="28" t="s">
        <v>10</v>
      </c>
      <c r="F642" s="28">
        <v>-29.91</v>
      </c>
      <c r="G642" s="28" t="s">
        <v>183</v>
      </c>
      <c r="H642" s="12"/>
    </row>
    <row r="643">
      <c r="A643" s="60">
        <v>45034.0</v>
      </c>
      <c r="B643" s="63" t="s">
        <v>1667</v>
      </c>
      <c r="C643" s="28" t="s">
        <v>2792</v>
      </c>
      <c r="D643" s="28" t="s">
        <v>13</v>
      </c>
      <c r="E643" s="28" t="s">
        <v>10</v>
      </c>
      <c r="F643" s="28">
        <v>-8.0</v>
      </c>
      <c r="G643" s="28" t="s">
        <v>183</v>
      </c>
      <c r="H643" s="12"/>
    </row>
    <row r="644">
      <c r="A644" s="60">
        <v>45035.0</v>
      </c>
      <c r="B644" s="63" t="s">
        <v>1667</v>
      </c>
      <c r="C644" s="28" t="s">
        <v>455</v>
      </c>
      <c r="D644" s="28" t="s">
        <v>9</v>
      </c>
      <c r="E644" s="28" t="s">
        <v>10</v>
      </c>
      <c r="F644" s="28">
        <v>-4.3</v>
      </c>
      <c r="G644" s="28" t="s">
        <v>183</v>
      </c>
      <c r="H644" s="12"/>
    </row>
    <row r="645">
      <c r="A645" s="60">
        <v>45036.0</v>
      </c>
      <c r="B645" s="63" t="s">
        <v>1667</v>
      </c>
      <c r="C645" s="28" t="s">
        <v>2802</v>
      </c>
      <c r="D645" s="28" t="s">
        <v>50</v>
      </c>
      <c r="E645" s="28" t="s">
        <v>28</v>
      </c>
      <c r="F645" s="28">
        <v>-50.55</v>
      </c>
      <c r="G645" s="28" t="s">
        <v>183</v>
      </c>
      <c r="H645" s="12"/>
    </row>
    <row r="646">
      <c r="A646" s="60">
        <v>45036.0</v>
      </c>
      <c r="B646" s="63" t="s">
        <v>1667</v>
      </c>
      <c r="C646" s="28" t="s">
        <v>140</v>
      </c>
      <c r="D646" s="28" t="s">
        <v>13</v>
      </c>
      <c r="E646" s="28" t="s">
        <v>28</v>
      </c>
      <c r="F646" s="28">
        <v>-7.25</v>
      </c>
      <c r="G646" s="28" t="s">
        <v>183</v>
      </c>
      <c r="H646" s="12"/>
    </row>
    <row r="647">
      <c r="A647" s="60">
        <v>45037.0</v>
      </c>
      <c r="B647" s="63" t="s">
        <v>1667</v>
      </c>
      <c r="C647" s="28" t="s">
        <v>2803</v>
      </c>
      <c r="D647" s="28" t="s">
        <v>50</v>
      </c>
      <c r="E647" s="28" t="s">
        <v>10</v>
      </c>
      <c r="F647" s="28">
        <v>-33.17</v>
      </c>
      <c r="G647" s="28" t="s">
        <v>183</v>
      </c>
      <c r="H647" s="12"/>
    </row>
    <row r="648">
      <c r="A648" s="60">
        <v>45037.0</v>
      </c>
      <c r="B648" s="28" t="s">
        <v>1667</v>
      </c>
      <c r="C648" s="28" t="s">
        <v>455</v>
      </c>
      <c r="D648" s="28" t="s">
        <v>9</v>
      </c>
      <c r="E648" s="28" t="s">
        <v>10</v>
      </c>
      <c r="F648" s="28">
        <v>-4.3</v>
      </c>
      <c r="G648" s="28" t="s">
        <v>183</v>
      </c>
      <c r="H648" s="12"/>
    </row>
    <row r="649">
      <c r="A649" s="60">
        <v>45037.0</v>
      </c>
      <c r="B649" s="28" t="s">
        <v>1667</v>
      </c>
      <c r="C649" s="28" t="s">
        <v>2804</v>
      </c>
      <c r="D649" s="28" t="s">
        <v>13</v>
      </c>
      <c r="E649" s="28" t="s">
        <v>10</v>
      </c>
      <c r="F649" s="28">
        <v>-6.0</v>
      </c>
      <c r="G649" s="28" t="s">
        <v>183</v>
      </c>
      <c r="H649" s="12"/>
    </row>
    <row r="650">
      <c r="A650" s="60">
        <v>45037.0</v>
      </c>
      <c r="B650" s="28" t="s">
        <v>1667</v>
      </c>
      <c r="C650" s="28" t="s">
        <v>2805</v>
      </c>
      <c r="D650" s="28" t="s">
        <v>13</v>
      </c>
      <c r="E650" s="28" t="s">
        <v>10</v>
      </c>
      <c r="F650" s="28">
        <v>-6.0</v>
      </c>
      <c r="G650" s="28" t="s">
        <v>183</v>
      </c>
      <c r="H650" s="12"/>
    </row>
    <row r="651">
      <c r="A651" s="60">
        <v>45037.0</v>
      </c>
      <c r="B651" s="28" t="s">
        <v>1667</v>
      </c>
      <c r="C651" s="28" t="s">
        <v>2806</v>
      </c>
      <c r="D651" s="28" t="s">
        <v>13</v>
      </c>
      <c r="E651" s="28" t="s">
        <v>10</v>
      </c>
      <c r="F651" s="28">
        <v>-27.0</v>
      </c>
      <c r="G651" s="28" t="s">
        <v>183</v>
      </c>
      <c r="H651" s="12"/>
    </row>
    <row r="652">
      <c r="A652" s="60">
        <v>45037.0</v>
      </c>
      <c r="B652" s="28" t="s">
        <v>1667</v>
      </c>
      <c r="C652" s="28" t="s">
        <v>2807</v>
      </c>
      <c r="D652" s="28" t="s">
        <v>73</v>
      </c>
      <c r="E652" s="28" t="s">
        <v>243</v>
      </c>
      <c r="F652" s="28">
        <v>-57.0</v>
      </c>
      <c r="G652" s="28" t="s">
        <v>183</v>
      </c>
      <c r="H652" s="12"/>
    </row>
    <row r="653">
      <c r="A653" s="60">
        <v>45038.0</v>
      </c>
      <c r="B653" s="28" t="s">
        <v>1667</v>
      </c>
      <c r="C653" s="28" t="s">
        <v>33</v>
      </c>
      <c r="D653" s="28" t="s">
        <v>13</v>
      </c>
      <c r="E653" s="28" t="s">
        <v>10</v>
      </c>
      <c r="F653" s="28">
        <v>-21.24</v>
      </c>
      <c r="G653" s="28" t="s">
        <v>183</v>
      </c>
      <c r="H653" s="12"/>
    </row>
    <row r="654">
      <c r="A654" s="60">
        <v>45043.0</v>
      </c>
      <c r="B654" s="28" t="s">
        <v>1667</v>
      </c>
      <c r="C654" s="28" t="s">
        <v>2808</v>
      </c>
      <c r="D654" s="28" t="s">
        <v>19</v>
      </c>
      <c r="E654" s="28" t="s">
        <v>10</v>
      </c>
      <c r="F654" s="28">
        <v>-11.48</v>
      </c>
      <c r="G654" s="28" t="s">
        <v>183</v>
      </c>
      <c r="H654" s="12"/>
    </row>
    <row r="655">
      <c r="A655" s="60">
        <v>45055.0</v>
      </c>
      <c r="B655" s="223" t="s">
        <v>1667</v>
      </c>
      <c r="C655" s="223" t="s">
        <v>15</v>
      </c>
      <c r="D655" s="224" t="s">
        <v>16</v>
      </c>
      <c r="E655" s="224" t="s">
        <v>17</v>
      </c>
      <c r="F655" s="223">
        <f> SUM( INDIRECT("$G"&amp;MATCH($G655, $G$1:$G1318, 0)) : INDIRECT("$F"&amp;ROW() - 1) ) * -1</f>
        <v>1880.34</v>
      </c>
      <c r="G655" s="28" t="s">
        <v>183</v>
      </c>
      <c r="H655" s="14"/>
    </row>
    <row r="656">
      <c r="A656" s="15"/>
      <c r="B656" s="15"/>
      <c r="C656" s="15"/>
      <c r="D656" s="15"/>
      <c r="E656" s="15"/>
      <c r="F656" s="15"/>
      <c r="G656" s="15"/>
    </row>
    <row r="657">
      <c r="A657" s="16"/>
      <c r="B657" s="16"/>
      <c r="C657" s="16"/>
      <c r="D657" s="16"/>
      <c r="E657" s="16"/>
      <c r="F657" s="16"/>
      <c r="G657" s="16"/>
    </row>
    <row r="658">
      <c r="A658" s="17"/>
      <c r="B658" s="17"/>
      <c r="C658" s="17"/>
      <c r="D658" s="17"/>
      <c r="E658" s="17"/>
      <c r="F658" s="17"/>
      <c r="G658" s="17"/>
    </row>
    <row r="659">
      <c r="A659" s="60">
        <v>45045.0</v>
      </c>
      <c r="B659" s="28" t="s">
        <v>1667</v>
      </c>
      <c r="C659" s="28" t="s">
        <v>2809</v>
      </c>
      <c r="D659" s="28" t="s">
        <v>76</v>
      </c>
      <c r="E659" s="28" t="s">
        <v>10</v>
      </c>
      <c r="F659" s="28">
        <v>-2.2</v>
      </c>
      <c r="G659" s="44" t="s">
        <v>190</v>
      </c>
      <c r="H659" s="232" t="s">
        <v>82</v>
      </c>
    </row>
    <row r="660">
      <c r="A660" s="60">
        <v>45045.0</v>
      </c>
      <c r="B660" s="28" t="s">
        <v>1667</v>
      </c>
      <c r="C660" s="28" t="s">
        <v>2810</v>
      </c>
      <c r="D660" s="28" t="s">
        <v>13</v>
      </c>
      <c r="E660" s="28" t="s">
        <v>28</v>
      </c>
      <c r="F660" s="28">
        <v>-37.0</v>
      </c>
      <c r="G660" s="44" t="s">
        <v>190</v>
      </c>
      <c r="H660" s="12"/>
    </row>
    <row r="661">
      <c r="A661" s="60">
        <v>45046.0</v>
      </c>
      <c r="B661" s="63" t="s">
        <v>1667</v>
      </c>
      <c r="C661" s="43" t="s">
        <v>14</v>
      </c>
      <c r="D661" s="43" t="s">
        <v>9</v>
      </c>
      <c r="E661" s="43" t="s">
        <v>28</v>
      </c>
      <c r="F661" s="43">
        <v>-12.9</v>
      </c>
      <c r="G661" s="44" t="s">
        <v>190</v>
      </c>
      <c r="H661" s="12"/>
    </row>
    <row r="662">
      <c r="A662" s="60">
        <v>45046.0</v>
      </c>
      <c r="B662" s="28" t="s">
        <v>1667</v>
      </c>
      <c r="C662" s="28" t="s">
        <v>455</v>
      </c>
      <c r="D662" s="28" t="s">
        <v>9</v>
      </c>
      <c r="E662" s="28" t="s">
        <v>10</v>
      </c>
      <c r="F662" s="28">
        <v>-4.3</v>
      </c>
      <c r="G662" s="44" t="s">
        <v>190</v>
      </c>
      <c r="H662" s="12"/>
    </row>
    <row r="663">
      <c r="A663" s="60">
        <v>45046.0</v>
      </c>
      <c r="B663" s="28" t="s">
        <v>1667</v>
      </c>
      <c r="C663" s="28" t="s">
        <v>29</v>
      </c>
      <c r="D663" s="28" t="s">
        <v>13</v>
      </c>
      <c r="E663" s="28" t="s">
        <v>10</v>
      </c>
      <c r="F663" s="28">
        <v>-70.74</v>
      </c>
      <c r="G663" s="44" t="s">
        <v>190</v>
      </c>
      <c r="H663" s="12"/>
    </row>
    <row r="664">
      <c r="A664" s="60">
        <v>45048.0</v>
      </c>
      <c r="B664" s="63" t="s">
        <v>1667</v>
      </c>
      <c r="C664" s="28" t="s">
        <v>2811</v>
      </c>
      <c r="D664" s="28" t="s">
        <v>50</v>
      </c>
      <c r="E664" s="28" t="s">
        <v>28</v>
      </c>
      <c r="F664" s="28">
        <v>-85.12</v>
      </c>
      <c r="G664" s="44" t="s">
        <v>190</v>
      </c>
      <c r="H664" s="12"/>
    </row>
    <row r="665">
      <c r="A665" s="60">
        <v>45048.0</v>
      </c>
      <c r="B665" s="28" t="s">
        <v>1667</v>
      </c>
      <c r="C665" s="28" t="s">
        <v>2812</v>
      </c>
      <c r="D665" s="28" t="s">
        <v>9</v>
      </c>
      <c r="E665" s="28" t="s">
        <v>10</v>
      </c>
      <c r="F665" s="28">
        <v>-40.0</v>
      </c>
      <c r="G665" s="44" t="s">
        <v>190</v>
      </c>
      <c r="H665" s="12"/>
    </row>
    <row r="666">
      <c r="A666" s="60">
        <v>45048.0</v>
      </c>
      <c r="B666" s="28" t="s">
        <v>1667</v>
      </c>
      <c r="C666" s="28" t="s">
        <v>140</v>
      </c>
      <c r="D666" s="28" t="s">
        <v>13</v>
      </c>
      <c r="E666" s="28" t="s">
        <v>10</v>
      </c>
      <c r="F666" s="28">
        <v>-13.57</v>
      </c>
      <c r="G666" s="44" t="s">
        <v>190</v>
      </c>
      <c r="H666" s="12"/>
    </row>
    <row r="667">
      <c r="A667" s="60">
        <v>45048.0</v>
      </c>
      <c r="B667" s="28" t="s">
        <v>1667</v>
      </c>
      <c r="C667" s="45" t="s">
        <v>486</v>
      </c>
      <c r="D667" s="45" t="s">
        <v>13</v>
      </c>
      <c r="E667" s="45" t="s">
        <v>10</v>
      </c>
      <c r="F667" s="45">
        <v>-9.95</v>
      </c>
      <c r="G667" s="44" t="s">
        <v>190</v>
      </c>
      <c r="H667" s="12"/>
    </row>
    <row r="668">
      <c r="A668" s="60">
        <v>45048.0</v>
      </c>
      <c r="B668" s="28" t="s">
        <v>1667</v>
      </c>
      <c r="C668" s="45" t="s">
        <v>29</v>
      </c>
      <c r="D668" s="45" t="s">
        <v>19</v>
      </c>
      <c r="E668" s="45" t="s">
        <v>10</v>
      </c>
      <c r="F668" s="45">
        <v>-130.45</v>
      </c>
      <c r="G668" s="44" t="s">
        <v>190</v>
      </c>
      <c r="H668" s="12"/>
    </row>
    <row r="669">
      <c r="A669" s="60">
        <v>45048.0</v>
      </c>
      <c r="B669" s="28" t="s">
        <v>1667</v>
      </c>
      <c r="C669" s="45" t="s">
        <v>48</v>
      </c>
      <c r="D669" s="45" t="s">
        <v>9</v>
      </c>
      <c r="E669" s="45" t="s">
        <v>10</v>
      </c>
      <c r="F669" s="45">
        <v>-6.03</v>
      </c>
      <c r="G669" s="44" t="s">
        <v>190</v>
      </c>
      <c r="H669" s="12"/>
    </row>
    <row r="670">
      <c r="A670" s="60">
        <v>45048.0</v>
      </c>
      <c r="B670" s="28" t="s">
        <v>1667</v>
      </c>
      <c r="C670" s="45" t="s">
        <v>2813</v>
      </c>
      <c r="D670" s="45" t="s">
        <v>13</v>
      </c>
      <c r="E670" s="45" t="s">
        <v>10</v>
      </c>
      <c r="F670" s="45">
        <v>-14.9</v>
      </c>
      <c r="G670" s="44" t="s">
        <v>190</v>
      </c>
      <c r="H670" s="12"/>
    </row>
    <row r="671">
      <c r="A671" s="60">
        <v>45050.0</v>
      </c>
      <c r="B671" s="28" t="s">
        <v>1667</v>
      </c>
      <c r="C671" s="45" t="s">
        <v>140</v>
      </c>
      <c r="D671" s="45" t="s">
        <v>13</v>
      </c>
      <c r="E671" s="45" t="s">
        <v>10</v>
      </c>
      <c r="F671" s="45">
        <v>-20.55</v>
      </c>
      <c r="G671" s="44" t="s">
        <v>190</v>
      </c>
      <c r="H671" s="12"/>
    </row>
    <row r="672">
      <c r="A672" s="60">
        <v>45050.0</v>
      </c>
      <c r="B672" s="28" t="s">
        <v>1667</v>
      </c>
      <c r="C672" s="45" t="s">
        <v>2814</v>
      </c>
      <c r="D672" s="45" t="s">
        <v>78</v>
      </c>
      <c r="E672" s="45" t="s">
        <v>10</v>
      </c>
      <c r="F672" s="45">
        <v>-8.25</v>
      </c>
      <c r="G672" s="44" t="s">
        <v>190</v>
      </c>
      <c r="H672" s="12"/>
    </row>
    <row r="673">
      <c r="A673" s="60">
        <v>45050.0</v>
      </c>
      <c r="B673" s="28" t="s">
        <v>1667</v>
      </c>
      <c r="C673" s="28" t="s">
        <v>553</v>
      </c>
      <c r="D673" s="28" t="s">
        <v>494</v>
      </c>
      <c r="E673" s="28" t="s">
        <v>28</v>
      </c>
      <c r="F673" s="28">
        <v>-99.15</v>
      </c>
      <c r="G673" s="44" t="s">
        <v>190</v>
      </c>
      <c r="H673" s="12"/>
    </row>
    <row r="674">
      <c r="A674" s="60">
        <v>45050.0</v>
      </c>
      <c r="B674" s="28" t="s">
        <v>1667</v>
      </c>
      <c r="C674" s="45" t="s">
        <v>2815</v>
      </c>
      <c r="D674" s="45" t="s">
        <v>19</v>
      </c>
      <c r="E674" s="45" t="s">
        <v>10</v>
      </c>
      <c r="F674" s="45">
        <v>-31.46</v>
      </c>
      <c r="G674" s="44" t="s">
        <v>190</v>
      </c>
      <c r="H674" s="12"/>
    </row>
    <row r="675">
      <c r="A675" s="60">
        <v>45051.0</v>
      </c>
      <c r="B675" s="28" t="s">
        <v>1667</v>
      </c>
      <c r="C675" s="45" t="s">
        <v>135</v>
      </c>
      <c r="D675" s="45" t="s">
        <v>13</v>
      </c>
      <c r="E675" s="45" t="s">
        <v>10</v>
      </c>
      <c r="F675" s="45">
        <v>-21.77</v>
      </c>
      <c r="G675" s="44" t="s">
        <v>190</v>
      </c>
      <c r="H675" s="12"/>
    </row>
    <row r="676">
      <c r="A676" s="60">
        <v>45051.0</v>
      </c>
      <c r="B676" s="28" t="s">
        <v>1667</v>
      </c>
      <c r="C676" s="45" t="s">
        <v>2816</v>
      </c>
      <c r="D676" s="45" t="s">
        <v>19</v>
      </c>
      <c r="E676" s="45" t="s">
        <v>10</v>
      </c>
      <c r="F676" s="45">
        <v>-85.47</v>
      </c>
      <c r="G676" s="44" t="s">
        <v>190</v>
      </c>
      <c r="H676" s="12"/>
    </row>
    <row r="677">
      <c r="A677" s="60">
        <v>45051.0</v>
      </c>
      <c r="B677" s="28" t="s">
        <v>1667</v>
      </c>
      <c r="C677" s="45" t="s">
        <v>32</v>
      </c>
      <c r="D677" s="45" t="s">
        <v>13</v>
      </c>
      <c r="E677" s="45" t="s">
        <v>10</v>
      </c>
      <c r="F677" s="45">
        <v>-34.22</v>
      </c>
      <c r="G677" s="44" t="s">
        <v>190</v>
      </c>
      <c r="H677" s="12"/>
    </row>
    <row r="678">
      <c r="A678" s="60">
        <v>45052.0</v>
      </c>
      <c r="B678" s="63" t="s">
        <v>1667</v>
      </c>
      <c r="C678" s="28" t="s">
        <v>2817</v>
      </c>
      <c r="D678" s="28" t="s">
        <v>78</v>
      </c>
      <c r="E678" s="28" t="s">
        <v>28</v>
      </c>
      <c r="F678" s="28">
        <v>-60.0</v>
      </c>
      <c r="G678" s="44" t="s">
        <v>190</v>
      </c>
      <c r="H678" s="12"/>
    </row>
    <row r="679">
      <c r="A679" s="60">
        <v>45052.0</v>
      </c>
      <c r="B679" s="43" t="s">
        <v>1667</v>
      </c>
      <c r="C679" s="45" t="s">
        <v>2818</v>
      </c>
      <c r="D679" s="45" t="s">
        <v>13</v>
      </c>
      <c r="E679" s="45" t="s">
        <v>10</v>
      </c>
      <c r="F679" s="45">
        <v>-6.85</v>
      </c>
      <c r="G679" s="44" t="s">
        <v>190</v>
      </c>
      <c r="H679" s="12"/>
    </row>
    <row r="680">
      <c r="A680" s="60">
        <v>45053.0</v>
      </c>
      <c r="B680" s="63" t="s">
        <v>1667</v>
      </c>
      <c r="C680" s="63" t="s">
        <v>455</v>
      </c>
      <c r="D680" s="63" t="s">
        <v>9</v>
      </c>
      <c r="E680" s="63" t="s">
        <v>10</v>
      </c>
      <c r="F680" s="63">
        <v>-4.3</v>
      </c>
      <c r="G680" s="44" t="s">
        <v>190</v>
      </c>
      <c r="H680" s="12"/>
    </row>
    <row r="681">
      <c r="A681" s="60">
        <v>45054.0</v>
      </c>
      <c r="B681" s="63" t="s">
        <v>1667</v>
      </c>
      <c r="C681" s="43" t="s">
        <v>2819</v>
      </c>
      <c r="D681" s="43" t="s">
        <v>13</v>
      </c>
      <c r="E681" s="43" t="s">
        <v>28</v>
      </c>
      <c r="F681" s="43">
        <v>-4.17</v>
      </c>
      <c r="G681" s="44" t="s">
        <v>190</v>
      </c>
      <c r="H681" s="12"/>
    </row>
    <row r="682">
      <c r="A682" s="60">
        <v>45054.0</v>
      </c>
      <c r="B682" s="63" t="s">
        <v>1667</v>
      </c>
      <c r="C682" s="43" t="s">
        <v>2820</v>
      </c>
      <c r="D682" s="43" t="s">
        <v>13</v>
      </c>
      <c r="E682" s="43" t="s">
        <v>28</v>
      </c>
      <c r="F682" s="43">
        <v>-38.49</v>
      </c>
      <c r="G682" s="44" t="s">
        <v>190</v>
      </c>
      <c r="H682" s="12"/>
    </row>
    <row r="683">
      <c r="A683" s="60">
        <v>45055.0</v>
      </c>
      <c r="B683" s="63" t="s">
        <v>1667</v>
      </c>
      <c r="C683" s="43" t="s">
        <v>2821</v>
      </c>
      <c r="D683" s="43" t="s">
        <v>494</v>
      </c>
      <c r="E683" s="43" t="s">
        <v>28</v>
      </c>
      <c r="F683" s="43">
        <v>-68.0</v>
      </c>
      <c r="G683" s="44" t="s">
        <v>190</v>
      </c>
      <c r="H683" s="12"/>
    </row>
    <row r="684">
      <c r="A684" s="60">
        <v>45056.0</v>
      </c>
      <c r="B684" s="63" t="s">
        <v>1667</v>
      </c>
      <c r="C684" s="43" t="s">
        <v>2822</v>
      </c>
      <c r="D684" s="43" t="s">
        <v>9</v>
      </c>
      <c r="E684" s="43" t="s">
        <v>28</v>
      </c>
      <c r="F684" s="43">
        <v>-8.7</v>
      </c>
      <c r="G684" s="44" t="s">
        <v>190</v>
      </c>
      <c r="H684" s="12"/>
    </row>
    <row r="685">
      <c r="A685" s="60">
        <v>45056.0</v>
      </c>
      <c r="B685" s="63" t="s">
        <v>1667</v>
      </c>
      <c r="C685" s="43" t="s">
        <v>2770</v>
      </c>
      <c r="D685" s="43" t="s">
        <v>13</v>
      </c>
      <c r="E685" s="43" t="s">
        <v>28</v>
      </c>
      <c r="F685" s="43">
        <v>-71.39</v>
      </c>
      <c r="G685" s="44" t="s">
        <v>190</v>
      </c>
      <c r="H685" s="12"/>
    </row>
    <row r="686">
      <c r="A686" s="60">
        <v>45056.0</v>
      </c>
      <c r="B686" s="28" t="s">
        <v>1667</v>
      </c>
      <c r="C686" s="45" t="s">
        <v>486</v>
      </c>
      <c r="D686" s="45" t="s">
        <v>13</v>
      </c>
      <c r="E686" s="45" t="s">
        <v>10</v>
      </c>
      <c r="F686" s="45">
        <v>-10.15</v>
      </c>
      <c r="G686" s="44" t="s">
        <v>190</v>
      </c>
      <c r="H686" s="12"/>
    </row>
    <row r="687">
      <c r="A687" s="60">
        <v>45057.0</v>
      </c>
      <c r="B687" s="43" t="s">
        <v>1667</v>
      </c>
      <c r="C687" s="43" t="s">
        <v>48</v>
      </c>
      <c r="D687" s="43" t="s">
        <v>9</v>
      </c>
      <c r="E687" s="43" t="s">
        <v>10</v>
      </c>
      <c r="F687" s="43">
        <v>-22.41</v>
      </c>
      <c r="G687" s="44" t="s">
        <v>190</v>
      </c>
      <c r="H687" s="12"/>
    </row>
    <row r="688">
      <c r="A688" s="60">
        <v>45057.0</v>
      </c>
      <c r="B688" s="43" t="s">
        <v>1667</v>
      </c>
      <c r="C688" s="43" t="s">
        <v>564</v>
      </c>
      <c r="D688" s="43" t="s">
        <v>13</v>
      </c>
      <c r="E688" s="43" t="s">
        <v>10</v>
      </c>
      <c r="F688" s="43">
        <v>-37.0</v>
      </c>
      <c r="G688" s="44" t="s">
        <v>190</v>
      </c>
      <c r="H688" s="12"/>
    </row>
    <row r="689">
      <c r="A689" s="60">
        <v>45057.0</v>
      </c>
      <c r="B689" s="43" t="s">
        <v>1667</v>
      </c>
      <c r="C689" s="43" t="s">
        <v>2823</v>
      </c>
      <c r="D689" s="43" t="s">
        <v>19</v>
      </c>
      <c r="E689" s="43" t="s">
        <v>10</v>
      </c>
      <c r="F689" s="43">
        <v>-8.0</v>
      </c>
      <c r="G689" s="44" t="s">
        <v>190</v>
      </c>
      <c r="H689" s="12"/>
    </row>
    <row r="690">
      <c r="A690" s="60">
        <v>45058.0</v>
      </c>
      <c r="B690" s="63" t="s">
        <v>1667</v>
      </c>
      <c r="C690" s="28" t="s">
        <v>2824</v>
      </c>
      <c r="D690" s="28" t="s">
        <v>50</v>
      </c>
      <c r="E690" s="28" t="s">
        <v>28</v>
      </c>
      <c r="F690" s="28">
        <v>-36.21</v>
      </c>
      <c r="G690" s="44" t="s">
        <v>190</v>
      </c>
      <c r="H690" s="12"/>
    </row>
    <row r="691">
      <c r="A691" s="60">
        <v>45060.0</v>
      </c>
      <c r="B691" s="63" t="s">
        <v>1667</v>
      </c>
      <c r="C691" s="45" t="s">
        <v>504</v>
      </c>
      <c r="D691" s="28" t="s">
        <v>76</v>
      </c>
      <c r="E691" s="28" t="s">
        <v>28</v>
      </c>
      <c r="F691" s="28">
        <v>-6.99</v>
      </c>
      <c r="G691" s="44" t="s">
        <v>190</v>
      </c>
      <c r="H691" s="12"/>
    </row>
    <row r="692">
      <c r="A692" s="60">
        <v>45061.0</v>
      </c>
      <c r="B692" s="63" t="s">
        <v>1667</v>
      </c>
      <c r="C692" s="45" t="s">
        <v>455</v>
      </c>
      <c r="D692" s="28" t="s">
        <v>9</v>
      </c>
      <c r="E692" s="28" t="s">
        <v>28</v>
      </c>
      <c r="F692" s="28">
        <v>-4.3</v>
      </c>
      <c r="G692" s="44" t="s">
        <v>190</v>
      </c>
      <c r="H692" s="12"/>
    </row>
    <row r="693">
      <c r="A693" s="60">
        <v>45061.0</v>
      </c>
      <c r="B693" s="63" t="s">
        <v>1667</v>
      </c>
      <c r="C693" s="45" t="s">
        <v>140</v>
      </c>
      <c r="D693" s="28" t="s">
        <v>13</v>
      </c>
      <c r="E693" s="28" t="s">
        <v>28</v>
      </c>
      <c r="F693" s="28">
        <v>-8.53</v>
      </c>
      <c r="G693" s="44" t="s">
        <v>190</v>
      </c>
      <c r="H693" s="12"/>
    </row>
    <row r="694">
      <c r="A694" s="60">
        <v>45061.0</v>
      </c>
      <c r="B694" s="63" t="s">
        <v>1667</v>
      </c>
      <c r="C694" s="45" t="s">
        <v>758</v>
      </c>
      <c r="D694" s="28" t="s">
        <v>13</v>
      </c>
      <c r="E694" s="28" t="s">
        <v>10</v>
      </c>
      <c r="F694" s="28">
        <v>-10.0</v>
      </c>
      <c r="G694" s="44" t="s">
        <v>190</v>
      </c>
      <c r="H694" s="12"/>
    </row>
    <row r="695">
      <c r="A695" s="60">
        <v>45062.0</v>
      </c>
      <c r="B695" s="63" t="s">
        <v>1667</v>
      </c>
      <c r="C695" s="43" t="s">
        <v>2825</v>
      </c>
      <c r="D695" s="28" t="s">
        <v>50</v>
      </c>
      <c r="E695" s="28" t="s">
        <v>28</v>
      </c>
      <c r="F695" s="28">
        <v>-147.12</v>
      </c>
      <c r="G695" s="44" t="s">
        <v>190</v>
      </c>
      <c r="H695" s="12"/>
    </row>
    <row r="696">
      <c r="A696" s="60">
        <v>45063.0</v>
      </c>
      <c r="B696" s="63" t="s">
        <v>1667</v>
      </c>
      <c r="C696" s="28" t="s">
        <v>2826</v>
      </c>
      <c r="D696" s="28" t="s">
        <v>73</v>
      </c>
      <c r="E696" s="28" t="s">
        <v>778</v>
      </c>
      <c r="F696" s="28">
        <f> -263.9 / 7</f>
        <v>-37.7</v>
      </c>
      <c r="G696" s="44" t="s">
        <v>190</v>
      </c>
      <c r="H696" s="12"/>
    </row>
    <row r="697">
      <c r="A697" s="60">
        <v>45063.0</v>
      </c>
      <c r="B697" s="63" t="s">
        <v>1667</v>
      </c>
      <c r="C697" s="28" t="s">
        <v>2827</v>
      </c>
      <c r="D697" s="28" t="s">
        <v>50</v>
      </c>
      <c r="E697" s="28" t="s">
        <v>10</v>
      </c>
      <c r="F697" s="28">
        <f> -35 / 7</f>
        <v>-5</v>
      </c>
      <c r="G697" s="44" t="s">
        <v>190</v>
      </c>
      <c r="H697" s="12"/>
    </row>
    <row r="698">
      <c r="A698" s="60">
        <v>45063.0</v>
      </c>
      <c r="B698" s="63" t="s">
        <v>1667</v>
      </c>
      <c r="C698" s="28" t="s">
        <v>2828</v>
      </c>
      <c r="D698" s="28" t="s">
        <v>50</v>
      </c>
      <c r="E698" s="28" t="s">
        <v>26</v>
      </c>
      <c r="F698" s="28">
        <f> -62.86 / 7</f>
        <v>-8.98</v>
      </c>
      <c r="G698" s="44" t="s">
        <v>190</v>
      </c>
      <c r="H698" s="12"/>
    </row>
    <row r="699">
      <c r="A699" s="60">
        <v>45063.0</v>
      </c>
      <c r="B699" s="63" t="s">
        <v>1667</v>
      </c>
      <c r="C699" s="28" t="s">
        <v>32</v>
      </c>
      <c r="D699" s="28" t="s">
        <v>13</v>
      </c>
      <c r="E699" s="28" t="s">
        <v>10</v>
      </c>
      <c r="F699" s="28">
        <v>-9.92</v>
      </c>
      <c r="G699" s="44" t="s">
        <v>190</v>
      </c>
      <c r="H699" s="12"/>
    </row>
    <row r="700">
      <c r="A700" s="60">
        <v>45063.0</v>
      </c>
      <c r="B700" s="63" t="s">
        <v>1667</v>
      </c>
      <c r="C700" s="28" t="s">
        <v>140</v>
      </c>
      <c r="D700" s="28" t="s">
        <v>13</v>
      </c>
      <c r="E700" s="28" t="s">
        <v>10</v>
      </c>
      <c r="F700" s="28">
        <v>-18.47</v>
      </c>
      <c r="G700" s="44" t="s">
        <v>190</v>
      </c>
      <c r="H700" s="12"/>
    </row>
    <row r="701">
      <c r="A701" s="60">
        <v>45064.0</v>
      </c>
      <c r="B701" s="63" t="s">
        <v>1667</v>
      </c>
      <c r="C701" s="28" t="s">
        <v>486</v>
      </c>
      <c r="D701" s="28" t="s">
        <v>13</v>
      </c>
      <c r="E701" s="28" t="s">
        <v>10</v>
      </c>
      <c r="F701" s="28">
        <v>-11.58</v>
      </c>
      <c r="G701" s="44" t="s">
        <v>190</v>
      </c>
      <c r="H701" s="12"/>
    </row>
    <row r="702">
      <c r="A702" s="60">
        <v>45065.0</v>
      </c>
      <c r="B702" s="63" t="s">
        <v>1667</v>
      </c>
      <c r="C702" s="28" t="s">
        <v>140</v>
      </c>
      <c r="D702" s="28" t="s">
        <v>13</v>
      </c>
      <c r="E702" s="28" t="s">
        <v>10</v>
      </c>
      <c r="F702" s="28">
        <v>-9.36</v>
      </c>
      <c r="G702" s="44" t="s">
        <v>190</v>
      </c>
      <c r="H702" s="12"/>
    </row>
    <row r="703">
      <c r="A703" s="60">
        <v>45066.0</v>
      </c>
      <c r="B703" s="63" t="s">
        <v>1667</v>
      </c>
      <c r="C703" s="28" t="s">
        <v>2829</v>
      </c>
      <c r="D703" s="28" t="s">
        <v>50</v>
      </c>
      <c r="E703" s="28" t="s">
        <v>28</v>
      </c>
      <c r="F703" s="28">
        <v>-50.59</v>
      </c>
      <c r="G703" s="44" t="s">
        <v>190</v>
      </c>
      <c r="H703" s="12"/>
    </row>
    <row r="704">
      <c r="A704" s="60">
        <v>45067.0</v>
      </c>
      <c r="B704" s="63" t="s">
        <v>1667</v>
      </c>
      <c r="C704" s="28" t="s">
        <v>2830</v>
      </c>
      <c r="D704" s="28" t="s">
        <v>50</v>
      </c>
      <c r="E704" s="28" t="s">
        <v>10</v>
      </c>
      <c r="F704" s="28">
        <v>-33.21</v>
      </c>
      <c r="G704" s="44" t="s">
        <v>190</v>
      </c>
      <c r="H704" s="12"/>
    </row>
    <row r="705">
      <c r="A705" s="60">
        <v>45068.0</v>
      </c>
      <c r="B705" s="63" t="s">
        <v>1667</v>
      </c>
      <c r="C705" s="28" t="s">
        <v>455</v>
      </c>
      <c r="D705" s="63" t="s">
        <v>9</v>
      </c>
      <c r="E705" s="43" t="s">
        <v>28</v>
      </c>
      <c r="F705" s="63">
        <v>-4.3</v>
      </c>
      <c r="G705" s="44" t="s">
        <v>190</v>
      </c>
      <c r="H705" s="12"/>
    </row>
    <row r="706">
      <c r="A706" s="60">
        <v>45068.0</v>
      </c>
      <c r="B706" s="63" t="s">
        <v>1667</v>
      </c>
      <c r="C706" s="28" t="s">
        <v>455</v>
      </c>
      <c r="D706" s="63" t="s">
        <v>9</v>
      </c>
      <c r="E706" s="43" t="s">
        <v>28</v>
      </c>
      <c r="F706" s="63">
        <v>-4.3</v>
      </c>
      <c r="G706" s="44" t="s">
        <v>190</v>
      </c>
      <c r="H706" s="12"/>
    </row>
    <row r="707">
      <c r="A707" s="60">
        <v>45068.0</v>
      </c>
      <c r="B707" s="63" t="s">
        <v>1667</v>
      </c>
      <c r="C707" s="28" t="s">
        <v>1620</v>
      </c>
      <c r="D707" s="28" t="s">
        <v>13</v>
      </c>
      <c r="E707" s="28" t="s">
        <v>10</v>
      </c>
      <c r="F707" s="28">
        <v>-6.0</v>
      </c>
      <c r="G707" s="44" t="s">
        <v>190</v>
      </c>
      <c r="H707" s="12"/>
    </row>
    <row r="708">
      <c r="A708" s="60">
        <v>45068.0</v>
      </c>
      <c r="B708" s="63" t="s">
        <v>1667</v>
      </c>
      <c r="C708" s="28" t="s">
        <v>140</v>
      </c>
      <c r="D708" s="28" t="s">
        <v>13</v>
      </c>
      <c r="E708" s="28" t="s">
        <v>10</v>
      </c>
      <c r="F708" s="28">
        <v>-6.3</v>
      </c>
      <c r="G708" s="44" t="s">
        <v>190</v>
      </c>
      <c r="H708" s="12"/>
    </row>
    <row r="709">
      <c r="A709" s="60">
        <v>45068.0</v>
      </c>
      <c r="B709" s="63" t="s">
        <v>1667</v>
      </c>
      <c r="C709" s="28" t="s">
        <v>2831</v>
      </c>
      <c r="D709" s="28" t="s">
        <v>73</v>
      </c>
      <c r="E709" s="28" t="s">
        <v>778</v>
      </c>
      <c r="F709" s="28">
        <v>-5.7</v>
      </c>
      <c r="G709" s="44" t="s">
        <v>190</v>
      </c>
      <c r="H709" s="12"/>
    </row>
    <row r="710">
      <c r="A710" s="60">
        <v>45069.0</v>
      </c>
      <c r="B710" s="63" t="s">
        <v>1667</v>
      </c>
      <c r="C710" s="28" t="s">
        <v>444</v>
      </c>
      <c r="D710" s="28" t="s">
        <v>78</v>
      </c>
      <c r="E710" s="28" t="s">
        <v>10</v>
      </c>
      <c r="F710" s="28">
        <v>-14.2</v>
      </c>
      <c r="G710" s="44" t="s">
        <v>190</v>
      </c>
      <c r="H710" s="12"/>
    </row>
    <row r="711">
      <c r="A711" s="60">
        <v>45073.0</v>
      </c>
      <c r="B711" s="63" t="s">
        <v>1667</v>
      </c>
      <c r="C711" s="63" t="s">
        <v>455</v>
      </c>
      <c r="D711" s="63" t="s">
        <v>9</v>
      </c>
      <c r="E711" s="63" t="s">
        <v>10</v>
      </c>
      <c r="F711" s="63">
        <v>-4.3</v>
      </c>
      <c r="G711" s="44" t="s">
        <v>190</v>
      </c>
      <c r="H711" s="12"/>
    </row>
    <row r="712">
      <c r="A712" s="60">
        <v>45075.0</v>
      </c>
      <c r="B712" s="63" t="s">
        <v>1667</v>
      </c>
      <c r="C712" s="63" t="s">
        <v>455</v>
      </c>
      <c r="D712" s="63" t="s">
        <v>9</v>
      </c>
      <c r="E712" s="43" t="s">
        <v>28</v>
      </c>
      <c r="F712" s="63">
        <v>-4.3</v>
      </c>
      <c r="G712" s="44" t="s">
        <v>190</v>
      </c>
      <c r="H712" s="12"/>
    </row>
    <row r="713">
      <c r="A713" s="60">
        <v>45075.0</v>
      </c>
      <c r="B713" s="63" t="s">
        <v>1667</v>
      </c>
      <c r="C713" s="28" t="s">
        <v>140</v>
      </c>
      <c r="D713" s="28" t="s">
        <v>13</v>
      </c>
      <c r="E713" s="28" t="s">
        <v>10</v>
      </c>
      <c r="F713" s="28">
        <v>-4.87</v>
      </c>
      <c r="G713" s="44" t="s">
        <v>190</v>
      </c>
      <c r="H713" s="12"/>
    </row>
    <row r="714">
      <c r="A714" s="60">
        <v>45086.0</v>
      </c>
      <c r="B714" s="63" t="s">
        <v>1667</v>
      </c>
      <c r="C714" s="63" t="s">
        <v>15</v>
      </c>
      <c r="D714" s="43" t="s">
        <v>16</v>
      </c>
      <c r="E714" s="43" t="s">
        <v>17</v>
      </c>
      <c r="F714" s="63">
        <f> SUM( INDIRECT("$G"&amp;MATCH($G714, $G$1:$G1318, 0)) : INDIRECT("$F"&amp;ROW() - 1) ) * -1</f>
        <v>1519.72</v>
      </c>
      <c r="G714" s="44" t="s">
        <v>190</v>
      </c>
      <c r="H714" s="14"/>
    </row>
    <row r="715">
      <c r="A715" s="15"/>
      <c r="B715" s="15"/>
      <c r="C715" s="15"/>
      <c r="D715" s="15"/>
      <c r="E715" s="15"/>
      <c r="F715" s="15"/>
      <c r="G715" s="15"/>
    </row>
    <row r="716">
      <c r="A716" s="16"/>
      <c r="B716" s="16"/>
      <c r="C716" s="16"/>
      <c r="D716" s="16"/>
      <c r="E716" s="16"/>
      <c r="F716" s="16"/>
      <c r="G716" s="16"/>
    </row>
    <row r="717">
      <c r="A717" s="17"/>
      <c r="B717" s="17"/>
      <c r="C717" s="17"/>
      <c r="D717" s="17"/>
      <c r="E717" s="17"/>
      <c r="F717" s="17"/>
      <c r="G717" s="17"/>
    </row>
    <row r="718">
      <c r="A718" s="60">
        <v>45078.0</v>
      </c>
      <c r="B718" s="63" t="s">
        <v>1667</v>
      </c>
      <c r="C718" s="45" t="s">
        <v>546</v>
      </c>
      <c r="D718" s="45" t="s">
        <v>78</v>
      </c>
      <c r="E718" s="45" t="s">
        <v>28</v>
      </c>
      <c r="F718" s="45">
        <v>-4.0</v>
      </c>
      <c r="G718" s="44" t="s">
        <v>194</v>
      </c>
      <c r="H718" s="232" t="s">
        <v>90</v>
      </c>
    </row>
    <row r="719">
      <c r="A719" s="60">
        <v>45078.0</v>
      </c>
      <c r="B719" s="63" t="s">
        <v>1667</v>
      </c>
      <c r="C719" s="45" t="s">
        <v>2832</v>
      </c>
      <c r="D719" s="45" t="s">
        <v>9</v>
      </c>
      <c r="E719" s="45" t="s">
        <v>28</v>
      </c>
      <c r="F719" s="45">
        <v>-8.51</v>
      </c>
      <c r="G719" s="44" t="s">
        <v>194</v>
      </c>
      <c r="H719" s="12"/>
      <c r="K719" s="20"/>
      <c r="L719" s="19"/>
    </row>
    <row r="720">
      <c r="A720" s="60">
        <v>45078.0</v>
      </c>
      <c r="B720" s="63" t="s">
        <v>1667</v>
      </c>
      <c r="C720" s="45" t="s">
        <v>138</v>
      </c>
      <c r="D720" s="45" t="s">
        <v>13</v>
      </c>
      <c r="E720" s="45" t="s">
        <v>10</v>
      </c>
      <c r="F720" s="45">
        <v>-16.0</v>
      </c>
      <c r="G720" s="44" t="s">
        <v>194</v>
      </c>
      <c r="H720" s="12"/>
      <c r="K720" s="20"/>
      <c r="L720" s="19"/>
    </row>
    <row r="721">
      <c r="A721" s="60">
        <v>45079.0</v>
      </c>
      <c r="B721" s="63" t="s">
        <v>1667</v>
      </c>
      <c r="C721" s="45" t="s">
        <v>48</v>
      </c>
      <c r="D721" s="63" t="s">
        <v>9</v>
      </c>
      <c r="E721" s="45" t="s">
        <v>10</v>
      </c>
      <c r="F721" s="45">
        <v>-8.58</v>
      </c>
      <c r="G721" s="44" t="s">
        <v>194</v>
      </c>
      <c r="H721" s="12"/>
      <c r="K721" s="20"/>
      <c r="L721" s="19"/>
    </row>
    <row r="722">
      <c r="A722" s="60">
        <v>45079.0</v>
      </c>
      <c r="B722" s="63" t="s">
        <v>1667</v>
      </c>
      <c r="C722" s="45" t="s">
        <v>35</v>
      </c>
      <c r="D722" s="45" t="s">
        <v>19</v>
      </c>
      <c r="E722" s="45" t="s">
        <v>10</v>
      </c>
      <c r="F722" s="45">
        <v>-287.19</v>
      </c>
      <c r="G722" s="44" t="s">
        <v>194</v>
      </c>
      <c r="H722" s="12"/>
      <c r="K722" s="20"/>
      <c r="L722" s="19"/>
    </row>
    <row r="723">
      <c r="A723" s="60">
        <v>45080.0</v>
      </c>
      <c r="B723" s="63" t="s">
        <v>1667</v>
      </c>
      <c r="C723" s="45" t="s">
        <v>2833</v>
      </c>
      <c r="D723" s="45" t="s">
        <v>13</v>
      </c>
      <c r="E723" s="45" t="s">
        <v>28</v>
      </c>
      <c r="F723" s="45">
        <v>-71.39</v>
      </c>
      <c r="G723" s="44" t="s">
        <v>194</v>
      </c>
      <c r="H723" s="12"/>
      <c r="K723" s="20"/>
      <c r="L723" s="19"/>
    </row>
    <row r="724">
      <c r="A724" s="60">
        <v>45080.0</v>
      </c>
      <c r="B724" s="63" t="s">
        <v>1667</v>
      </c>
      <c r="C724" s="43" t="s">
        <v>2834</v>
      </c>
      <c r="D724" s="63" t="s">
        <v>9</v>
      </c>
      <c r="E724" s="43" t="s">
        <v>28</v>
      </c>
      <c r="F724" s="43">
        <v>-47.18</v>
      </c>
      <c r="G724" s="44" t="s">
        <v>194</v>
      </c>
      <c r="H724" s="12"/>
      <c r="K724" s="20"/>
      <c r="L724" s="19"/>
    </row>
    <row r="725">
      <c r="A725" s="60">
        <v>45080.0</v>
      </c>
      <c r="B725" s="63" t="s">
        <v>1667</v>
      </c>
      <c r="C725" s="43" t="s">
        <v>2835</v>
      </c>
      <c r="D725" s="63" t="s">
        <v>9</v>
      </c>
      <c r="E725" s="63" t="s">
        <v>10</v>
      </c>
      <c r="F725" s="43">
        <v>-48.59</v>
      </c>
      <c r="G725" s="44" t="s">
        <v>194</v>
      </c>
      <c r="H725" s="12"/>
      <c r="K725" s="20"/>
      <c r="L725" s="19"/>
    </row>
    <row r="726">
      <c r="A726" s="60">
        <v>45080.0</v>
      </c>
      <c r="B726" s="63" t="s">
        <v>1667</v>
      </c>
      <c r="C726" s="63" t="s">
        <v>455</v>
      </c>
      <c r="D726" s="63" t="s">
        <v>9</v>
      </c>
      <c r="E726" s="63" t="s">
        <v>41</v>
      </c>
      <c r="F726" s="63">
        <v>-4.3</v>
      </c>
      <c r="G726" s="44" t="s">
        <v>194</v>
      </c>
      <c r="H726" s="12"/>
      <c r="K726" s="20"/>
      <c r="L726" s="19"/>
    </row>
    <row r="727">
      <c r="A727" s="60">
        <v>45081.0</v>
      </c>
      <c r="B727" s="63" t="s">
        <v>1667</v>
      </c>
      <c r="C727" s="63" t="s">
        <v>455</v>
      </c>
      <c r="D727" s="63" t="s">
        <v>9</v>
      </c>
      <c r="E727" s="63" t="s">
        <v>10</v>
      </c>
      <c r="F727" s="63">
        <v>-4.3</v>
      </c>
      <c r="G727" s="44" t="s">
        <v>194</v>
      </c>
      <c r="H727" s="12"/>
      <c r="K727" s="20"/>
      <c r="L727" s="19"/>
    </row>
    <row r="728">
      <c r="A728" s="60">
        <v>45081.0</v>
      </c>
      <c r="B728" s="63" t="s">
        <v>1667</v>
      </c>
      <c r="C728" s="43" t="s">
        <v>138</v>
      </c>
      <c r="D728" s="43" t="s">
        <v>13</v>
      </c>
      <c r="E728" s="43" t="s">
        <v>28</v>
      </c>
      <c r="F728" s="43">
        <v>-11.0</v>
      </c>
      <c r="G728" s="44" t="s">
        <v>194</v>
      </c>
      <c r="H728" s="12"/>
      <c r="K728" s="20"/>
      <c r="L728" s="19"/>
    </row>
    <row r="729">
      <c r="A729" s="60">
        <v>45082.0</v>
      </c>
      <c r="B729" s="63" t="s">
        <v>1667</v>
      </c>
      <c r="C729" s="43" t="s">
        <v>48</v>
      </c>
      <c r="D729" s="43" t="s">
        <v>9</v>
      </c>
      <c r="E729" s="43" t="s">
        <v>10</v>
      </c>
      <c r="F729" s="43">
        <v>-22.97</v>
      </c>
      <c r="G729" s="44" t="s">
        <v>194</v>
      </c>
      <c r="H729" s="12"/>
      <c r="K729" s="20"/>
      <c r="L729" s="19"/>
    </row>
    <row r="730">
      <c r="A730" s="60">
        <v>45082.0</v>
      </c>
      <c r="B730" s="63" t="s">
        <v>1667</v>
      </c>
      <c r="C730" s="28" t="s">
        <v>592</v>
      </c>
      <c r="D730" s="28" t="s">
        <v>494</v>
      </c>
      <c r="E730" s="28" t="s">
        <v>28</v>
      </c>
      <c r="F730" s="28">
        <v>-98.77</v>
      </c>
      <c r="G730" s="44" t="s">
        <v>194</v>
      </c>
      <c r="H730" s="12"/>
      <c r="K730" s="20"/>
      <c r="L730" s="19"/>
    </row>
    <row r="731">
      <c r="A731" s="60">
        <v>45082.0</v>
      </c>
      <c r="B731" s="63" t="s">
        <v>1667</v>
      </c>
      <c r="C731" s="28" t="s">
        <v>2836</v>
      </c>
      <c r="D731" s="28" t="s">
        <v>494</v>
      </c>
      <c r="E731" s="28" t="s">
        <v>28</v>
      </c>
      <c r="F731" s="28">
        <v>-32.93</v>
      </c>
      <c r="G731" s="44" t="s">
        <v>194</v>
      </c>
      <c r="H731" s="12"/>
    </row>
    <row r="732">
      <c r="A732" s="60">
        <v>45084.0</v>
      </c>
      <c r="B732" s="63" t="s">
        <v>1667</v>
      </c>
      <c r="C732" s="63" t="s">
        <v>455</v>
      </c>
      <c r="D732" s="63" t="s">
        <v>9</v>
      </c>
      <c r="E732" s="43" t="s">
        <v>28</v>
      </c>
      <c r="F732" s="63">
        <v>-4.3</v>
      </c>
      <c r="G732" s="44" t="s">
        <v>194</v>
      </c>
      <c r="H732" s="12"/>
    </row>
    <row r="733">
      <c r="A733" s="60">
        <v>45084.0</v>
      </c>
      <c r="B733" s="63" t="s">
        <v>1667</v>
      </c>
      <c r="C733" s="107" t="s">
        <v>2837</v>
      </c>
      <c r="D733" s="45" t="s">
        <v>50</v>
      </c>
      <c r="E733" s="45" t="s">
        <v>28</v>
      </c>
      <c r="F733" s="45">
        <v>-200.0</v>
      </c>
      <c r="G733" s="44" t="s">
        <v>194</v>
      </c>
      <c r="H733" s="12"/>
    </row>
    <row r="734">
      <c r="A734" s="60">
        <v>45085.0</v>
      </c>
      <c r="B734" s="63" t="s">
        <v>1667</v>
      </c>
      <c r="C734" s="63" t="s">
        <v>455</v>
      </c>
      <c r="D734" s="63" t="s">
        <v>9</v>
      </c>
      <c r="E734" s="43" t="s">
        <v>28</v>
      </c>
      <c r="F734" s="63">
        <v>-4.3</v>
      </c>
      <c r="G734" s="44" t="s">
        <v>194</v>
      </c>
      <c r="H734" s="12"/>
    </row>
    <row r="735">
      <c r="A735" s="60">
        <v>45085.0</v>
      </c>
      <c r="B735" s="63" t="s">
        <v>1667</v>
      </c>
      <c r="C735" s="43" t="s">
        <v>48</v>
      </c>
      <c r="D735" s="45" t="s">
        <v>9</v>
      </c>
      <c r="E735" s="45" t="s">
        <v>28</v>
      </c>
      <c r="F735" s="45">
        <v>-21.6</v>
      </c>
      <c r="G735" s="44" t="s">
        <v>194</v>
      </c>
      <c r="H735" s="12"/>
    </row>
    <row r="736">
      <c r="A736" s="60">
        <v>45086.0</v>
      </c>
      <c r="B736" s="63" t="s">
        <v>1667</v>
      </c>
      <c r="C736" s="43" t="s">
        <v>2838</v>
      </c>
      <c r="D736" s="43" t="s">
        <v>494</v>
      </c>
      <c r="E736" s="43" t="s">
        <v>28</v>
      </c>
      <c r="F736" s="43">
        <v>-68.0</v>
      </c>
      <c r="G736" s="44" t="s">
        <v>194</v>
      </c>
      <c r="H736" s="12"/>
    </row>
    <row r="737">
      <c r="A737" s="60">
        <v>45086.0</v>
      </c>
      <c r="B737" s="63" t="s">
        <v>1667</v>
      </c>
      <c r="C737" s="43" t="s">
        <v>140</v>
      </c>
      <c r="D737" s="43" t="s">
        <v>13</v>
      </c>
      <c r="E737" s="43" t="s">
        <v>10</v>
      </c>
      <c r="F737" s="43">
        <v>-21.0</v>
      </c>
      <c r="G737" s="44" t="s">
        <v>194</v>
      </c>
      <c r="H737" s="12"/>
    </row>
    <row r="738">
      <c r="A738" s="60">
        <v>45086.0</v>
      </c>
      <c r="B738" s="63" t="s">
        <v>1667</v>
      </c>
      <c r="C738" s="43" t="s">
        <v>486</v>
      </c>
      <c r="D738" s="38" t="s">
        <v>13</v>
      </c>
      <c r="E738" s="38" t="s">
        <v>10</v>
      </c>
      <c r="F738" s="43">
        <v>-6.15</v>
      </c>
      <c r="G738" s="44" t="s">
        <v>194</v>
      </c>
      <c r="H738" s="12"/>
    </row>
    <row r="739">
      <c r="A739" s="60">
        <v>45087.0</v>
      </c>
      <c r="B739" s="63" t="s">
        <v>1667</v>
      </c>
      <c r="C739" s="63" t="s">
        <v>455</v>
      </c>
      <c r="D739" s="63" t="s">
        <v>9</v>
      </c>
      <c r="E739" s="63" t="s">
        <v>10</v>
      </c>
      <c r="F739" s="63">
        <v>-4.3</v>
      </c>
      <c r="G739" s="44" t="s">
        <v>194</v>
      </c>
      <c r="H739" s="12"/>
    </row>
    <row r="740">
      <c r="A740" s="60">
        <v>45088.0</v>
      </c>
      <c r="B740" s="63" t="s">
        <v>1667</v>
      </c>
      <c r="C740" s="43" t="s">
        <v>138</v>
      </c>
      <c r="D740" s="43" t="s">
        <v>13</v>
      </c>
      <c r="E740" s="43" t="s">
        <v>10</v>
      </c>
      <c r="F740" s="43">
        <v>-24.0</v>
      </c>
      <c r="G740" s="44" t="s">
        <v>194</v>
      </c>
      <c r="H740" s="12"/>
    </row>
    <row r="741">
      <c r="A741" s="60">
        <v>45089.0</v>
      </c>
      <c r="B741" s="63" t="s">
        <v>1667</v>
      </c>
      <c r="C741" s="28" t="s">
        <v>2839</v>
      </c>
      <c r="D741" s="28" t="s">
        <v>50</v>
      </c>
      <c r="E741" s="28" t="s">
        <v>28</v>
      </c>
      <c r="F741" s="28">
        <v>-36.25</v>
      </c>
      <c r="G741" s="44" t="s">
        <v>194</v>
      </c>
      <c r="H741" s="12"/>
    </row>
    <row r="742">
      <c r="A742" s="60">
        <v>45089.0</v>
      </c>
      <c r="B742" s="63" t="s">
        <v>1667</v>
      </c>
      <c r="C742" s="63" t="s">
        <v>455</v>
      </c>
      <c r="D742" s="63" t="s">
        <v>9</v>
      </c>
      <c r="E742" s="43" t="s">
        <v>28</v>
      </c>
      <c r="F742" s="63">
        <v>-4.3</v>
      </c>
      <c r="G742" s="44" t="s">
        <v>194</v>
      </c>
      <c r="H742" s="12"/>
    </row>
    <row r="743">
      <c r="A743" s="60">
        <v>45089.0</v>
      </c>
      <c r="B743" s="63" t="s">
        <v>1667</v>
      </c>
      <c r="C743" s="43" t="s">
        <v>48</v>
      </c>
      <c r="D743" s="43" t="s">
        <v>9</v>
      </c>
      <c r="E743" s="43" t="s">
        <v>10</v>
      </c>
      <c r="F743" s="43">
        <v>-16.28</v>
      </c>
      <c r="G743" s="44" t="s">
        <v>194</v>
      </c>
      <c r="H743" s="12"/>
    </row>
    <row r="744">
      <c r="A744" s="60">
        <v>45089.0</v>
      </c>
      <c r="B744" s="63" t="s">
        <v>1667</v>
      </c>
      <c r="C744" s="43" t="s">
        <v>582</v>
      </c>
      <c r="D744" s="43" t="s">
        <v>13</v>
      </c>
      <c r="E744" s="43" t="s">
        <v>10</v>
      </c>
      <c r="F744" s="43">
        <v>-21.9</v>
      </c>
      <c r="G744" s="44" t="s">
        <v>194</v>
      </c>
      <c r="H744" s="12"/>
    </row>
    <row r="745">
      <c r="A745" s="60">
        <v>45090.0</v>
      </c>
      <c r="B745" s="63" t="s">
        <v>1667</v>
      </c>
      <c r="C745" s="45" t="s">
        <v>504</v>
      </c>
      <c r="D745" s="28" t="s">
        <v>76</v>
      </c>
      <c r="E745" s="28" t="s">
        <v>28</v>
      </c>
      <c r="F745" s="28">
        <v>-6.99</v>
      </c>
      <c r="G745" s="44" t="s">
        <v>194</v>
      </c>
      <c r="H745" s="12"/>
    </row>
    <row r="746">
      <c r="A746" s="60">
        <v>45090.0</v>
      </c>
      <c r="B746" s="63" t="s">
        <v>1667</v>
      </c>
      <c r="C746" s="43" t="s">
        <v>140</v>
      </c>
      <c r="D746" s="43" t="s">
        <v>13</v>
      </c>
      <c r="E746" s="43" t="s">
        <v>10</v>
      </c>
      <c r="F746" s="43">
        <v>-6.0</v>
      </c>
      <c r="G746" s="44" t="s">
        <v>194</v>
      </c>
      <c r="H746" s="12"/>
    </row>
    <row r="747">
      <c r="A747" s="60">
        <v>45090.0</v>
      </c>
      <c r="B747" s="63" t="s">
        <v>1667</v>
      </c>
      <c r="C747" s="43" t="s">
        <v>140</v>
      </c>
      <c r="D747" s="43" t="s">
        <v>13</v>
      </c>
      <c r="E747" s="43" t="s">
        <v>10</v>
      </c>
      <c r="F747" s="43">
        <v>-5.08</v>
      </c>
      <c r="G747" s="44" t="s">
        <v>194</v>
      </c>
      <c r="H747" s="12"/>
    </row>
    <row r="748">
      <c r="A748" s="60">
        <v>45091.0</v>
      </c>
      <c r="B748" s="63" t="s">
        <v>1667</v>
      </c>
      <c r="C748" s="45" t="s">
        <v>455</v>
      </c>
      <c r="D748" s="28" t="s">
        <v>9</v>
      </c>
      <c r="E748" s="28" t="s">
        <v>10</v>
      </c>
      <c r="F748" s="28">
        <v>-4.3</v>
      </c>
      <c r="G748" s="44" t="s">
        <v>194</v>
      </c>
      <c r="H748" s="12"/>
    </row>
    <row r="749">
      <c r="A749" s="60">
        <v>45091.0</v>
      </c>
      <c r="B749" s="63" t="s">
        <v>1667</v>
      </c>
      <c r="C749" s="45" t="s">
        <v>2840</v>
      </c>
      <c r="D749" s="28" t="s">
        <v>13</v>
      </c>
      <c r="E749" s="28" t="s">
        <v>10</v>
      </c>
      <c r="F749" s="28">
        <v>-10.0</v>
      </c>
      <c r="G749" s="44" t="s">
        <v>194</v>
      </c>
      <c r="H749" s="12"/>
    </row>
    <row r="750">
      <c r="A750" s="60">
        <v>45093.0</v>
      </c>
      <c r="B750" s="63" t="s">
        <v>1667</v>
      </c>
      <c r="C750" s="43" t="s">
        <v>2841</v>
      </c>
      <c r="D750" s="28" t="s">
        <v>50</v>
      </c>
      <c r="E750" s="28" t="s">
        <v>28</v>
      </c>
      <c r="F750" s="28">
        <v>-147.12</v>
      </c>
      <c r="G750" s="44" t="s">
        <v>194</v>
      </c>
      <c r="H750" s="12"/>
    </row>
    <row r="751">
      <c r="A751" s="60">
        <v>45093.0</v>
      </c>
      <c r="B751" s="43" t="s">
        <v>1667</v>
      </c>
      <c r="C751" s="43" t="s">
        <v>455</v>
      </c>
      <c r="D751" s="43" t="s">
        <v>9</v>
      </c>
      <c r="E751" s="43" t="s">
        <v>41</v>
      </c>
      <c r="F751" s="43">
        <v>-4.3</v>
      </c>
      <c r="G751" s="44" t="s">
        <v>194</v>
      </c>
      <c r="H751" s="12"/>
    </row>
    <row r="752">
      <c r="A752" s="60">
        <v>45093.0</v>
      </c>
      <c r="B752" s="43" t="s">
        <v>1667</v>
      </c>
      <c r="C752" s="43" t="s">
        <v>455</v>
      </c>
      <c r="D752" s="43" t="s">
        <v>9</v>
      </c>
      <c r="E752" s="43" t="s">
        <v>28</v>
      </c>
      <c r="F752" s="43">
        <v>-4.3</v>
      </c>
      <c r="G752" s="44" t="s">
        <v>194</v>
      </c>
      <c r="H752" s="12"/>
    </row>
    <row r="753">
      <c r="A753" s="60">
        <v>45093.0</v>
      </c>
      <c r="B753" s="43" t="s">
        <v>1667</v>
      </c>
      <c r="C753" s="43" t="s">
        <v>2842</v>
      </c>
      <c r="D753" s="43" t="s">
        <v>13</v>
      </c>
      <c r="E753" s="43" t="s">
        <v>28</v>
      </c>
      <c r="F753" s="43">
        <v>-3.5</v>
      </c>
      <c r="G753" s="44" t="s">
        <v>194</v>
      </c>
      <c r="H753" s="12"/>
    </row>
    <row r="754">
      <c r="A754" s="60">
        <v>45093.0</v>
      </c>
      <c r="B754" s="43" t="s">
        <v>1667</v>
      </c>
      <c r="C754" s="43" t="s">
        <v>2676</v>
      </c>
      <c r="D754" s="43" t="s">
        <v>13</v>
      </c>
      <c r="E754" s="43" t="s">
        <v>28</v>
      </c>
      <c r="F754" s="43">
        <v>-9.48</v>
      </c>
      <c r="G754" s="44" t="s">
        <v>194</v>
      </c>
      <c r="H754" s="12"/>
    </row>
    <row r="755">
      <c r="A755" s="60">
        <v>45093.0</v>
      </c>
      <c r="B755" s="43" t="s">
        <v>1667</v>
      </c>
      <c r="C755" s="43" t="s">
        <v>241</v>
      </c>
      <c r="D755" s="43" t="s">
        <v>9</v>
      </c>
      <c r="E755" s="43" t="s">
        <v>28</v>
      </c>
      <c r="F755" s="43">
        <v>-13.0</v>
      </c>
      <c r="G755" s="44" t="s">
        <v>194</v>
      </c>
      <c r="H755" s="12"/>
    </row>
    <row r="756">
      <c r="A756" s="60">
        <v>45093.0</v>
      </c>
      <c r="B756" s="43" t="s">
        <v>1667</v>
      </c>
      <c r="C756" s="43" t="s">
        <v>2843</v>
      </c>
      <c r="D756" s="43" t="s">
        <v>13</v>
      </c>
      <c r="E756" s="43" t="s">
        <v>28</v>
      </c>
      <c r="F756" s="43">
        <v>-8.0</v>
      </c>
      <c r="G756" s="44" t="s">
        <v>194</v>
      </c>
      <c r="H756" s="12"/>
    </row>
    <row r="757">
      <c r="A757" s="60">
        <v>45094.0</v>
      </c>
      <c r="B757" s="43" t="s">
        <v>1667</v>
      </c>
      <c r="C757" s="43" t="s">
        <v>2844</v>
      </c>
      <c r="D757" s="43" t="s">
        <v>9</v>
      </c>
      <c r="E757" s="43" t="s">
        <v>10</v>
      </c>
      <c r="F757" s="43">
        <v>-5.5</v>
      </c>
      <c r="G757" s="44" t="s">
        <v>194</v>
      </c>
      <c r="H757" s="12"/>
    </row>
    <row r="758">
      <c r="A758" s="60">
        <v>45094.0</v>
      </c>
      <c r="B758" s="43" t="s">
        <v>1667</v>
      </c>
      <c r="C758" s="43" t="s">
        <v>2845</v>
      </c>
      <c r="D758" s="43" t="s">
        <v>13</v>
      </c>
      <c r="E758" s="43" t="s">
        <v>10</v>
      </c>
      <c r="F758" s="43">
        <v>-15.0</v>
      </c>
      <c r="G758" s="44" t="s">
        <v>194</v>
      </c>
      <c r="H758" s="12"/>
    </row>
    <row r="759">
      <c r="A759" s="60">
        <v>45094.0</v>
      </c>
      <c r="B759" s="43" t="s">
        <v>1667</v>
      </c>
      <c r="C759" s="43" t="s">
        <v>2846</v>
      </c>
      <c r="D759" s="43" t="s">
        <v>13</v>
      </c>
      <c r="E759" s="43" t="s">
        <v>10</v>
      </c>
      <c r="F759" s="43">
        <v>-45.7</v>
      </c>
      <c r="G759" s="44" t="s">
        <v>194</v>
      </c>
      <c r="H759" s="12"/>
    </row>
    <row r="760">
      <c r="A760" s="60">
        <v>45094.0</v>
      </c>
      <c r="B760" s="43" t="s">
        <v>1667</v>
      </c>
      <c r="C760" s="43" t="s">
        <v>2844</v>
      </c>
      <c r="D760" s="43" t="s">
        <v>9</v>
      </c>
      <c r="E760" s="43" t="s">
        <v>10</v>
      </c>
      <c r="F760" s="43">
        <v>-5.5</v>
      </c>
      <c r="G760" s="44" t="s">
        <v>194</v>
      </c>
      <c r="H760" s="12"/>
    </row>
    <row r="761">
      <c r="A761" s="60">
        <v>45095.0</v>
      </c>
      <c r="B761" s="43" t="s">
        <v>1667</v>
      </c>
      <c r="C761" s="28" t="s">
        <v>135</v>
      </c>
      <c r="D761" s="43" t="s">
        <v>73</v>
      </c>
      <c r="E761" s="43" t="s">
        <v>26</v>
      </c>
      <c r="F761" s="43">
        <v>-18.99</v>
      </c>
      <c r="G761" s="44" t="s">
        <v>194</v>
      </c>
      <c r="H761" s="12"/>
    </row>
    <row r="762">
      <c r="A762" s="60">
        <v>45095.0</v>
      </c>
      <c r="B762" s="43" t="s">
        <v>1667</v>
      </c>
      <c r="C762" s="43" t="s">
        <v>14</v>
      </c>
      <c r="D762" s="43" t="s">
        <v>9</v>
      </c>
      <c r="E762" s="43" t="s">
        <v>10</v>
      </c>
      <c r="F762" s="43">
        <v>-11.9</v>
      </c>
      <c r="G762" s="44" t="s">
        <v>194</v>
      </c>
      <c r="H762" s="12"/>
    </row>
    <row r="763">
      <c r="A763" s="60">
        <v>45096.0</v>
      </c>
      <c r="B763" s="43" t="s">
        <v>1667</v>
      </c>
      <c r="C763" s="43" t="s">
        <v>455</v>
      </c>
      <c r="D763" s="43" t="s">
        <v>9</v>
      </c>
      <c r="E763" s="43" t="s">
        <v>10</v>
      </c>
      <c r="F763" s="43">
        <v>-4.3</v>
      </c>
      <c r="G763" s="44" t="s">
        <v>194</v>
      </c>
      <c r="H763" s="12"/>
    </row>
    <row r="764">
      <c r="A764" s="60">
        <v>45096.0</v>
      </c>
      <c r="B764" s="43" t="s">
        <v>1667</v>
      </c>
      <c r="C764" s="43" t="s">
        <v>140</v>
      </c>
      <c r="D764" s="43" t="s">
        <v>13</v>
      </c>
      <c r="E764" s="43" t="s">
        <v>10</v>
      </c>
      <c r="F764" s="43">
        <v>-7.65</v>
      </c>
      <c r="G764" s="44" t="s">
        <v>194</v>
      </c>
      <c r="H764" s="12"/>
    </row>
    <row r="765">
      <c r="A765" s="60">
        <v>45096.0</v>
      </c>
      <c r="B765" s="43" t="s">
        <v>1667</v>
      </c>
      <c r="C765" s="43" t="s">
        <v>32</v>
      </c>
      <c r="D765" s="43" t="s">
        <v>19</v>
      </c>
      <c r="E765" s="43" t="s">
        <v>10</v>
      </c>
      <c r="F765" s="43">
        <v>-19.61</v>
      </c>
      <c r="G765" s="44" t="s">
        <v>194</v>
      </c>
      <c r="H765" s="12"/>
    </row>
    <row r="766">
      <c r="A766" s="60">
        <v>45096.0</v>
      </c>
      <c r="B766" s="43" t="s">
        <v>1667</v>
      </c>
      <c r="C766" s="43" t="s">
        <v>2847</v>
      </c>
      <c r="D766" s="43" t="s">
        <v>13</v>
      </c>
      <c r="E766" s="43" t="s">
        <v>10</v>
      </c>
      <c r="F766" s="43">
        <v>-10.0</v>
      </c>
      <c r="G766" s="44" t="s">
        <v>194</v>
      </c>
      <c r="H766" s="12"/>
    </row>
    <row r="767">
      <c r="A767" s="60">
        <v>45096.0</v>
      </c>
      <c r="B767" s="43" t="s">
        <v>1667</v>
      </c>
      <c r="C767" s="43" t="s">
        <v>2848</v>
      </c>
      <c r="D767" s="43" t="s">
        <v>494</v>
      </c>
      <c r="E767" s="43" t="s">
        <v>28</v>
      </c>
      <c r="F767" s="43">
        <v>-27.9</v>
      </c>
      <c r="G767" s="44" t="s">
        <v>194</v>
      </c>
      <c r="H767" s="12"/>
    </row>
    <row r="768">
      <c r="A768" s="60">
        <v>45097.0</v>
      </c>
      <c r="B768" s="43" t="s">
        <v>1667</v>
      </c>
      <c r="C768" s="28" t="s">
        <v>135</v>
      </c>
      <c r="D768" s="43" t="s">
        <v>73</v>
      </c>
      <c r="E768" s="43" t="s">
        <v>26</v>
      </c>
      <c r="F768" s="43">
        <v>-30.6</v>
      </c>
      <c r="G768" s="44" t="s">
        <v>194</v>
      </c>
      <c r="H768" s="12"/>
    </row>
    <row r="769">
      <c r="A769" s="60">
        <v>45098.0</v>
      </c>
      <c r="B769" s="43" t="s">
        <v>1667</v>
      </c>
      <c r="C769" s="43" t="s">
        <v>48</v>
      </c>
      <c r="D769" s="45" t="s">
        <v>9</v>
      </c>
      <c r="E769" s="45" t="s">
        <v>10</v>
      </c>
      <c r="F769" s="45">
        <v>-7.64</v>
      </c>
      <c r="G769" s="44" t="s">
        <v>194</v>
      </c>
      <c r="H769" s="12"/>
    </row>
    <row r="770">
      <c r="A770" s="60">
        <v>45098.0</v>
      </c>
      <c r="B770" s="43" t="s">
        <v>1667</v>
      </c>
      <c r="C770" s="43" t="s">
        <v>14</v>
      </c>
      <c r="D770" s="45" t="s">
        <v>9</v>
      </c>
      <c r="E770" s="45" t="s">
        <v>10</v>
      </c>
      <c r="F770" s="45">
        <v>-8.7</v>
      </c>
      <c r="G770" s="44" t="s">
        <v>194</v>
      </c>
      <c r="H770" s="12"/>
    </row>
    <row r="771">
      <c r="A771" s="60">
        <v>45098.0</v>
      </c>
      <c r="B771" s="43" t="s">
        <v>1667</v>
      </c>
      <c r="C771" s="43" t="s">
        <v>2849</v>
      </c>
      <c r="D771" s="43" t="s">
        <v>13</v>
      </c>
      <c r="E771" s="43" t="s">
        <v>10</v>
      </c>
      <c r="F771" s="43">
        <v>-16.0</v>
      </c>
      <c r="G771" s="44" t="s">
        <v>194</v>
      </c>
      <c r="H771" s="12"/>
    </row>
    <row r="772">
      <c r="A772" s="60">
        <v>45099.0</v>
      </c>
      <c r="B772" s="63" t="s">
        <v>1667</v>
      </c>
      <c r="C772" s="43" t="s">
        <v>140</v>
      </c>
      <c r="D772" s="43" t="s">
        <v>13</v>
      </c>
      <c r="E772" s="43" t="s">
        <v>10</v>
      </c>
      <c r="F772" s="43">
        <v>-10.12</v>
      </c>
      <c r="G772" s="44" t="s">
        <v>194</v>
      </c>
      <c r="H772" s="12"/>
    </row>
    <row r="773">
      <c r="A773" s="60">
        <v>45099.0</v>
      </c>
      <c r="B773" s="63" t="s">
        <v>1667</v>
      </c>
      <c r="C773" s="43" t="s">
        <v>48</v>
      </c>
      <c r="D773" s="45" t="s">
        <v>9</v>
      </c>
      <c r="E773" s="45" t="s">
        <v>28</v>
      </c>
      <c r="F773" s="45">
        <v>-9.49</v>
      </c>
      <c r="G773" s="44" t="s">
        <v>194</v>
      </c>
      <c r="H773" s="12"/>
    </row>
    <row r="774">
      <c r="A774" s="60">
        <v>45099.0</v>
      </c>
      <c r="B774" s="63" t="s">
        <v>1667</v>
      </c>
      <c r="C774" s="43" t="s">
        <v>2850</v>
      </c>
      <c r="D774" s="45" t="s">
        <v>13</v>
      </c>
      <c r="E774" s="45" t="s">
        <v>10</v>
      </c>
      <c r="F774" s="45">
        <v>-143.6</v>
      </c>
      <c r="G774" s="44" t="s">
        <v>194</v>
      </c>
      <c r="H774" s="12"/>
    </row>
    <row r="775">
      <c r="A775" s="60">
        <v>45099.0</v>
      </c>
      <c r="B775" s="43" t="s">
        <v>1667</v>
      </c>
      <c r="C775" s="43" t="s">
        <v>2851</v>
      </c>
      <c r="D775" s="43" t="s">
        <v>494</v>
      </c>
      <c r="E775" s="43" t="s">
        <v>28</v>
      </c>
      <c r="F775" s="43">
        <v>-39.9</v>
      </c>
      <c r="G775" s="44" t="s">
        <v>194</v>
      </c>
      <c r="H775" s="12"/>
    </row>
    <row r="776">
      <c r="A776" s="60">
        <v>45100.0</v>
      </c>
      <c r="B776" s="43" t="s">
        <v>1667</v>
      </c>
      <c r="C776" s="43" t="s">
        <v>455</v>
      </c>
      <c r="D776" s="43" t="s">
        <v>9</v>
      </c>
      <c r="E776" s="43" t="s">
        <v>10</v>
      </c>
      <c r="F776" s="43">
        <v>-4.3</v>
      </c>
      <c r="G776" s="44" t="s">
        <v>194</v>
      </c>
      <c r="H776" s="12"/>
    </row>
    <row r="777">
      <c r="A777" s="60">
        <v>45102.0</v>
      </c>
      <c r="B777" s="43" t="s">
        <v>1667</v>
      </c>
      <c r="C777" s="43" t="s">
        <v>455</v>
      </c>
      <c r="D777" s="43" t="s">
        <v>9</v>
      </c>
      <c r="E777" s="43" t="s">
        <v>10</v>
      </c>
      <c r="F777" s="43">
        <v>-4.3</v>
      </c>
      <c r="G777" s="44" t="s">
        <v>194</v>
      </c>
      <c r="H777" s="12"/>
    </row>
    <row r="778">
      <c r="A778" s="60">
        <v>45102.0</v>
      </c>
      <c r="B778" s="43" t="s">
        <v>1667</v>
      </c>
      <c r="C778" s="43" t="s">
        <v>455</v>
      </c>
      <c r="D778" s="43" t="s">
        <v>9</v>
      </c>
      <c r="E778" s="43" t="s">
        <v>41</v>
      </c>
      <c r="F778" s="43">
        <v>-4.3</v>
      </c>
      <c r="G778" s="44" t="s">
        <v>194</v>
      </c>
      <c r="H778" s="12"/>
    </row>
    <row r="779">
      <c r="A779" s="60">
        <v>45102.0</v>
      </c>
      <c r="B779" s="43" t="s">
        <v>1667</v>
      </c>
      <c r="C779" s="43" t="s">
        <v>2852</v>
      </c>
      <c r="D779" s="45" t="s">
        <v>13</v>
      </c>
      <c r="E779" s="45" t="s">
        <v>28</v>
      </c>
      <c r="F779" s="43">
        <v>-4.54</v>
      </c>
      <c r="G779" s="44" t="s">
        <v>194</v>
      </c>
      <c r="H779" s="12"/>
    </row>
    <row r="780">
      <c r="A780" s="60">
        <v>45102.0</v>
      </c>
      <c r="B780" s="43" t="s">
        <v>1667</v>
      </c>
      <c r="C780" s="43" t="s">
        <v>776</v>
      </c>
      <c r="D780" s="45" t="s">
        <v>13</v>
      </c>
      <c r="E780" s="45" t="s">
        <v>10</v>
      </c>
      <c r="F780" s="43">
        <v>-20.0</v>
      </c>
      <c r="G780" s="44" t="s">
        <v>194</v>
      </c>
      <c r="H780" s="12"/>
    </row>
    <row r="781">
      <c r="A781" s="60">
        <v>45102.0</v>
      </c>
      <c r="B781" s="43" t="s">
        <v>1667</v>
      </c>
      <c r="C781" s="43" t="s">
        <v>32</v>
      </c>
      <c r="D781" s="45" t="s">
        <v>19</v>
      </c>
      <c r="E781" s="45" t="s">
        <v>10</v>
      </c>
      <c r="F781" s="43">
        <v>-45.17</v>
      </c>
      <c r="G781" s="44" t="s">
        <v>194</v>
      </c>
      <c r="H781" s="12"/>
    </row>
    <row r="782">
      <c r="A782" s="60">
        <v>45105.0</v>
      </c>
      <c r="B782" s="43" t="s">
        <v>1667</v>
      </c>
      <c r="C782" s="43" t="s">
        <v>48</v>
      </c>
      <c r="D782" s="43" t="s">
        <v>9</v>
      </c>
      <c r="E782" s="43" t="s">
        <v>10</v>
      </c>
      <c r="F782" s="43">
        <v>-10.63</v>
      </c>
      <c r="G782" s="44" t="s">
        <v>194</v>
      </c>
      <c r="H782" s="12"/>
    </row>
    <row r="783">
      <c r="A783" s="60">
        <v>45116.0</v>
      </c>
      <c r="B783" s="63" t="s">
        <v>1667</v>
      </c>
      <c r="C783" s="63" t="s">
        <v>15</v>
      </c>
      <c r="D783" s="43" t="s">
        <v>16</v>
      </c>
      <c r="E783" s="43" t="s">
        <v>17</v>
      </c>
      <c r="F783" s="63">
        <f> SUM( INDIRECT("$G"&amp;MATCH($G783, $G$1:$G1318, 0)) : INDIRECT("$F"&amp;ROW() - 1) ) * -1</f>
        <v>1851.5</v>
      </c>
      <c r="G783" s="44" t="s">
        <v>194</v>
      </c>
      <c r="H783" s="14"/>
    </row>
    <row r="784">
      <c r="A784" s="15"/>
      <c r="B784" s="15"/>
      <c r="C784" s="15"/>
      <c r="D784" s="15"/>
      <c r="E784" s="15"/>
      <c r="F784" s="15"/>
      <c r="G784" s="15"/>
    </row>
    <row r="785">
      <c r="A785" s="16"/>
      <c r="B785" s="16"/>
      <c r="C785" s="16"/>
      <c r="D785" s="16"/>
      <c r="E785" s="16"/>
      <c r="F785" s="16"/>
      <c r="G785" s="16"/>
    </row>
    <row r="786">
      <c r="A786" s="17"/>
      <c r="B786" s="17"/>
      <c r="C786" s="17"/>
      <c r="D786" s="17"/>
      <c r="E786" s="17"/>
      <c r="F786" s="17"/>
      <c r="G786" s="17"/>
    </row>
    <row r="787">
      <c r="A787" s="60">
        <v>45108.0</v>
      </c>
      <c r="B787" s="63" t="s">
        <v>1667</v>
      </c>
      <c r="C787" s="43" t="s">
        <v>2853</v>
      </c>
      <c r="D787" s="43" t="s">
        <v>494</v>
      </c>
      <c r="E787" s="43" t="s">
        <v>28</v>
      </c>
      <c r="F787" s="43">
        <v>-68.0</v>
      </c>
      <c r="G787" s="235" t="s">
        <v>202</v>
      </c>
      <c r="H787" s="232" t="s">
        <v>203</v>
      </c>
    </row>
    <row r="788">
      <c r="A788" s="60">
        <v>45108.0</v>
      </c>
      <c r="B788" s="43" t="s">
        <v>1667</v>
      </c>
      <c r="C788" s="43" t="s">
        <v>455</v>
      </c>
      <c r="D788" s="43" t="s">
        <v>9</v>
      </c>
      <c r="E788" s="43" t="s">
        <v>10</v>
      </c>
      <c r="F788" s="43">
        <v>-4.3</v>
      </c>
      <c r="G788" s="103" t="s">
        <v>202</v>
      </c>
      <c r="H788" s="12"/>
    </row>
    <row r="789">
      <c r="A789" s="60">
        <v>45109.0</v>
      </c>
      <c r="B789" s="63" t="s">
        <v>1667</v>
      </c>
      <c r="C789" s="43" t="s">
        <v>2854</v>
      </c>
      <c r="D789" s="43" t="s">
        <v>13</v>
      </c>
      <c r="E789" s="43" t="s">
        <v>10</v>
      </c>
      <c r="F789" s="43">
        <v>-50.0</v>
      </c>
      <c r="G789" s="103" t="s">
        <v>202</v>
      </c>
      <c r="H789" s="12"/>
    </row>
    <row r="790">
      <c r="A790" s="60">
        <v>45109.0</v>
      </c>
      <c r="B790" s="63" t="s">
        <v>1667</v>
      </c>
      <c r="C790" s="43" t="s">
        <v>2855</v>
      </c>
      <c r="D790" s="43" t="s">
        <v>13</v>
      </c>
      <c r="E790" s="43" t="s">
        <v>10</v>
      </c>
      <c r="F790" s="43">
        <v>-59.21</v>
      </c>
      <c r="G790" s="103" t="s">
        <v>202</v>
      </c>
      <c r="H790" s="12"/>
    </row>
    <row r="791">
      <c r="A791" s="60">
        <v>45110.0</v>
      </c>
      <c r="B791" s="63" t="s">
        <v>1667</v>
      </c>
      <c r="C791" s="43" t="s">
        <v>2856</v>
      </c>
      <c r="D791" s="63" t="s">
        <v>9</v>
      </c>
      <c r="E791" s="63" t="s">
        <v>10</v>
      </c>
      <c r="F791" s="43">
        <v>-48.59</v>
      </c>
      <c r="G791" s="103" t="s">
        <v>202</v>
      </c>
      <c r="H791" s="12"/>
    </row>
    <row r="792">
      <c r="A792" s="60">
        <v>45110.0</v>
      </c>
      <c r="B792" s="63" t="s">
        <v>1667</v>
      </c>
      <c r="C792" s="63" t="s">
        <v>455</v>
      </c>
      <c r="D792" s="63" t="s">
        <v>9</v>
      </c>
      <c r="E792" s="43" t="s">
        <v>41</v>
      </c>
      <c r="F792" s="63">
        <v>-4.3</v>
      </c>
      <c r="G792" s="103" t="s">
        <v>202</v>
      </c>
      <c r="H792" s="12"/>
    </row>
    <row r="793">
      <c r="A793" s="60">
        <v>45110.0</v>
      </c>
      <c r="B793" s="63" t="s">
        <v>1667</v>
      </c>
      <c r="C793" s="43" t="s">
        <v>2857</v>
      </c>
      <c r="D793" s="43" t="s">
        <v>13</v>
      </c>
      <c r="E793" s="43" t="s">
        <v>10</v>
      </c>
      <c r="F793" s="43">
        <v>-7.0</v>
      </c>
      <c r="G793" s="103" t="s">
        <v>202</v>
      </c>
      <c r="H793" s="12"/>
    </row>
    <row r="794">
      <c r="A794" s="60">
        <v>45110.0</v>
      </c>
      <c r="B794" s="63" t="s">
        <v>1667</v>
      </c>
      <c r="C794" s="43" t="s">
        <v>2858</v>
      </c>
      <c r="D794" s="43" t="s">
        <v>13</v>
      </c>
      <c r="E794" s="43" t="s">
        <v>10</v>
      </c>
      <c r="F794" s="43">
        <v>-20.0</v>
      </c>
      <c r="G794" s="103" t="s">
        <v>202</v>
      </c>
      <c r="H794" s="12"/>
    </row>
    <row r="795">
      <c r="A795" s="60">
        <v>45111.0</v>
      </c>
      <c r="B795" s="63" t="s">
        <v>1667</v>
      </c>
      <c r="C795" s="43" t="s">
        <v>621</v>
      </c>
      <c r="D795" s="43" t="s">
        <v>78</v>
      </c>
      <c r="E795" s="43" t="s">
        <v>28</v>
      </c>
      <c r="F795" s="43">
        <v>-22.0</v>
      </c>
      <c r="G795" s="103" t="s">
        <v>202</v>
      </c>
      <c r="H795" s="12"/>
    </row>
    <row r="796">
      <c r="A796" s="60">
        <v>45111.0</v>
      </c>
      <c r="B796" s="63" t="s">
        <v>1667</v>
      </c>
      <c r="C796" s="28" t="s">
        <v>2738</v>
      </c>
      <c r="D796" s="28" t="s">
        <v>84</v>
      </c>
      <c r="E796" s="43" t="s">
        <v>28</v>
      </c>
      <c r="F796" s="43">
        <v>-104.99</v>
      </c>
      <c r="G796" s="103" t="s">
        <v>202</v>
      </c>
      <c r="H796" s="12"/>
    </row>
    <row r="797">
      <c r="A797" s="60">
        <v>45112.0</v>
      </c>
      <c r="B797" s="63" t="s">
        <v>1667</v>
      </c>
      <c r="C797" s="28" t="s">
        <v>2859</v>
      </c>
      <c r="D797" s="28" t="s">
        <v>494</v>
      </c>
      <c r="E797" s="28" t="s">
        <v>28</v>
      </c>
      <c r="F797" s="28">
        <v>-32.93</v>
      </c>
      <c r="G797" s="103" t="s">
        <v>202</v>
      </c>
      <c r="H797" s="12"/>
    </row>
    <row r="798">
      <c r="A798" s="60">
        <v>45112.0</v>
      </c>
      <c r="B798" s="63" t="s">
        <v>1667</v>
      </c>
      <c r="C798" s="45" t="s">
        <v>510</v>
      </c>
      <c r="D798" s="45" t="s">
        <v>13</v>
      </c>
      <c r="E798" s="45" t="s">
        <v>10</v>
      </c>
      <c r="F798" s="45">
        <v>-6.29</v>
      </c>
      <c r="G798" s="103" t="s">
        <v>202</v>
      </c>
      <c r="H798" s="12"/>
    </row>
    <row r="799">
      <c r="A799" s="60">
        <v>45112.0</v>
      </c>
      <c r="B799" s="63" t="s">
        <v>1667</v>
      </c>
      <c r="C799" s="45" t="s">
        <v>700</v>
      </c>
      <c r="D799" s="45" t="s">
        <v>13</v>
      </c>
      <c r="E799" s="45" t="s">
        <v>10</v>
      </c>
      <c r="F799" s="45">
        <v>-20.0</v>
      </c>
      <c r="G799" s="103" t="s">
        <v>202</v>
      </c>
      <c r="H799" s="12"/>
    </row>
    <row r="800">
      <c r="A800" s="60">
        <v>45113.0</v>
      </c>
      <c r="B800" s="63" t="s">
        <v>1667</v>
      </c>
      <c r="C800" s="45" t="s">
        <v>140</v>
      </c>
      <c r="D800" s="45" t="s">
        <v>13</v>
      </c>
      <c r="E800" s="45" t="s">
        <v>10</v>
      </c>
      <c r="F800" s="45">
        <v>-11.15</v>
      </c>
      <c r="G800" s="103" t="s">
        <v>202</v>
      </c>
      <c r="H800" s="12"/>
    </row>
    <row r="801">
      <c r="A801" s="60">
        <v>45113.0</v>
      </c>
      <c r="B801" s="63" t="s">
        <v>1667</v>
      </c>
      <c r="C801" s="45" t="s">
        <v>29</v>
      </c>
      <c r="D801" s="45" t="s">
        <v>19</v>
      </c>
      <c r="E801" s="45" t="s">
        <v>10</v>
      </c>
      <c r="F801" s="45">
        <v>-144.65</v>
      </c>
      <c r="G801" s="103" t="s">
        <v>202</v>
      </c>
      <c r="H801" s="12"/>
    </row>
    <row r="802">
      <c r="A802" s="60">
        <v>45113.0</v>
      </c>
      <c r="B802" s="63" t="s">
        <v>1667</v>
      </c>
      <c r="C802" s="45" t="s">
        <v>135</v>
      </c>
      <c r="D802" s="45" t="s">
        <v>73</v>
      </c>
      <c r="E802" s="45" t="s">
        <v>26</v>
      </c>
      <c r="F802" s="45">
        <v>-22.99</v>
      </c>
      <c r="G802" s="103" t="s">
        <v>202</v>
      </c>
      <c r="H802" s="12"/>
    </row>
    <row r="803">
      <c r="A803" s="60">
        <v>45114.0</v>
      </c>
      <c r="B803" s="63" t="s">
        <v>1667</v>
      </c>
      <c r="C803" s="107" t="s">
        <v>2860</v>
      </c>
      <c r="D803" s="45" t="s">
        <v>50</v>
      </c>
      <c r="E803" s="45" t="s">
        <v>28</v>
      </c>
      <c r="F803" s="45">
        <v>-200.0</v>
      </c>
      <c r="G803" s="103" t="s">
        <v>202</v>
      </c>
      <c r="H803" s="12"/>
    </row>
    <row r="804">
      <c r="A804" s="60">
        <v>45115.0</v>
      </c>
      <c r="B804" s="63" t="s">
        <v>1667</v>
      </c>
      <c r="C804" s="63" t="s">
        <v>455</v>
      </c>
      <c r="D804" s="63" t="s">
        <v>9</v>
      </c>
      <c r="E804" s="63" t="s">
        <v>10</v>
      </c>
      <c r="F804" s="63">
        <v>-4.3</v>
      </c>
      <c r="G804" s="103" t="s">
        <v>202</v>
      </c>
      <c r="H804" s="12"/>
    </row>
    <row r="805">
      <c r="A805" s="60">
        <v>45115.0</v>
      </c>
      <c r="B805" s="63" t="s">
        <v>1667</v>
      </c>
      <c r="C805" s="43" t="s">
        <v>2861</v>
      </c>
      <c r="D805" s="43" t="s">
        <v>13</v>
      </c>
      <c r="E805" s="45" t="s">
        <v>28</v>
      </c>
      <c r="F805" s="43">
        <v>-7.0</v>
      </c>
      <c r="G805" s="103" t="s">
        <v>202</v>
      </c>
      <c r="H805" s="12"/>
    </row>
    <row r="806">
      <c r="A806" s="60">
        <v>45116.0</v>
      </c>
      <c r="B806" s="63" t="s">
        <v>1667</v>
      </c>
      <c r="C806" s="43" t="s">
        <v>48</v>
      </c>
      <c r="D806" s="43" t="s">
        <v>9</v>
      </c>
      <c r="E806" s="63" t="s">
        <v>10</v>
      </c>
      <c r="F806" s="43">
        <v>-10.38</v>
      </c>
      <c r="G806" s="103" t="s">
        <v>202</v>
      </c>
      <c r="H806" s="12"/>
    </row>
    <row r="807">
      <c r="A807" s="60">
        <v>45116.0</v>
      </c>
      <c r="B807" s="63" t="s">
        <v>1667</v>
      </c>
      <c r="C807" s="43" t="s">
        <v>2862</v>
      </c>
      <c r="D807" s="43" t="s">
        <v>13</v>
      </c>
      <c r="E807" s="63" t="s">
        <v>10</v>
      </c>
      <c r="F807" s="43">
        <v>-30.98</v>
      </c>
      <c r="G807" s="103" t="s">
        <v>202</v>
      </c>
      <c r="H807" s="12"/>
    </row>
    <row r="808">
      <c r="A808" s="60">
        <v>45116.0</v>
      </c>
      <c r="B808" s="63" t="s">
        <v>1667</v>
      </c>
      <c r="C808" s="43" t="s">
        <v>48</v>
      </c>
      <c r="D808" s="43" t="s">
        <v>9</v>
      </c>
      <c r="E808" s="63" t="s">
        <v>10</v>
      </c>
      <c r="F808" s="43">
        <v>-13.06</v>
      </c>
      <c r="G808" s="103" t="s">
        <v>202</v>
      </c>
      <c r="H808" s="12"/>
    </row>
    <row r="809">
      <c r="A809" s="60">
        <v>45116.0</v>
      </c>
      <c r="B809" s="63" t="s">
        <v>1667</v>
      </c>
      <c r="C809" s="43" t="s">
        <v>455</v>
      </c>
      <c r="D809" s="43" t="s">
        <v>9</v>
      </c>
      <c r="E809" s="45" t="s">
        <v>28</v>
      </c>
      <c r="F809" s="43">
        <v>-4.3</v>
      </c>
      <c r="G809" s="103" t="s">
        <v>202</v>
      </c>
      <c r="H809" s="12"/>
    </row>
    <row r="810">
      <c r="A810" s="60">
        <v>45116.0</v>
      </c>
      <c r="B810" s="63" t="s">
        <v>1667</v>
      </c>
      <c r="C810" s="43" t="s">
        <v>2863</v>
      </c>
      <c r="D810" s="43" t="s">
        <v>13</v>
      </c>
      <c r="E810" s="45" t="s">
        <v>28</v>
      </c>
      <c r="F810" s="43">
        <v>-15.0</v>
      </c>
      <c r="G810" s="103" t="s">
        <v>202</v>
      </c>
      <c r="H810" s="12"/>
    </row>
    <row r="811">
      <c r="A811" s="60">
        <v>45116.0</v>
      </c>
      <c r="B811" s="63" t="s">
        <v>1667</v>
      </c>
      <c r="C811" s="45" t="s">
        <v>2864</v>
      </c>
      <c r="D811" s="43" t="s">
        <v>13</v>
      </c>
      <c r="E811" s="45" t="s">
        <v>28</v>
      </c>
      <c r="F811" s="45">
        <v>-6.0</v>
      </c>
      <c r="G811" s="103" t="s">
        <v>202</v>
      </c>
      <c r="H811" s="12"/>
    </row>
    <row r="812">
      <c r="A812" s="60">
        <v>45118.0</v>
      </c>
      <c r="B812" s="63" t="s">
        <v>1667</v>
      </c>
      <c r="C812" s="45" t="s">
        <v>140</v>
      </c>
      <c r="D812" s="43" t="s">
        <v>13</v>
      </c>
      <c r="E812" s="45" t="s">
        <v>28</v>
      </c>
      <c r="F812" s="45">
        <v>-5.02</v>
      </c>
      <c r="G812" s="103" t="s">
        <v>202</v>
      </c>
      <c r="H812" s="12"/>
    </row>
    <row r="813">
      <c r="A813" s="60">
        <v>45119.0</v>
      </c>
      <c r="B813" s="63" t="s">
        <v>1667</v>
      </c>
      <c r="C813" s="45" t="s">
        <v>140</v>
      </c>
      <c r="D813" s="43" t="s">
        <v>13</v>
      </c>
      <c r="E813" s="45" t="s">
        <v>10</v>
      </c>
      <c r="F813" s="45">
        <v>-10.12</v>
      </c>
      <c r="G813" s="103" t="s">
        <v>202</v>
      </c>
      <c r="H813" s="12"/>
    </row>
    <row r="814">
      <c r="A814" s="60">
        <v>45119.0</v>
      </c>
      <c r="B814" s="63" t="s">
        <v>1667</v>
      </c>
      <c r="C814" s="45" t="s">
        <v>32</v>
      </c>
      <c r="D814" s="43" t="s">
        <v>19</v>
      </c>
      <c r="E814" s="45" t="s">
        <v>10</v>
      </c>
      <c r="F814" s="45">
        <v>-23.09</v>
      </c>
      <c r="G814" s="103" t="s">
        <v>202</v>
      </c>
      <c r="H814" s="12"/>
    </row>
    <row r="815">
      <c r="A815" s="60">
        <v>45120.0</v>
      </c>
      <c r="B815" s="63" t="s">
        <v>1667</v>
      </c>
      <c r="C815" s="45" t="s">
        <v>504</v>
      </c>
      <c r="D815" s="28" t="s">
        <v>76</v>
      </c>
      <c r="E815" s="28" t="s">
        <v>28</v>
      </c>
      <c r="F815" s="28">
        <v>-6.99</v>
      </c>
      <c r="G815" s="103" t="s">
        <v>202</v>
      </c>
      <c r="H815" s="12"/>
    </row>
    <row r="816">
      <c r="A816" s="60">
        <v>45122.0</v>
      </c>
      <c r="B816" s="63" t="s">
        <v>1667</v>
      </c>
      <c r="C816" s="63" t="s">
        <v>455</v>
      </c>
      <c r="D816" s="63" t="s">
        <v>9</v>
      </c>
      <c r="E816" s="63" t="s">
        <v>10</v>
      </c>
      <c r="F816" s="63">
        <v>-4.3</v>
      </c>
      <c r="G816" s="103" t="s">
        <v>202</v>
      </c>
      <c r="H816" s="12"/>
    </row>
    <row r="817">
      <c r="A817" s="60">
        <v>45122.0</v>
      </c>
      <c r="B817" s="63" t="s">
        <v>1667</v>
      </c>
      <c r="C817" s="45" t="s">
        <v>140</v>
      </c>
      <c r="D817" s="43" t="s">
        <v>13</v>
      </c>
      <c r="E817" s="45" t="s">
        <v>10</v>
      </c>
      <c r="F817" s="45">
        <v>-8.37</v>
      </c>
      <c r="G817" s="103" t="s">
        <v>202</v>
      </c>
      <c r="H817" s="12"/>
    </row>
    <row r="818">
      <c r="A818" s="60">
        <v>45123.0</v>
      </c>
      <c r="B818" s="63" t="s">
        <v>1667</v>
      </c>
      <c r="C818" s="43" t="s">
        <v>2865</v>
      </c>
      <c r="D818" s="28" t="s">
        <v>50</v>
      </c>
      <c r="E818" s="28" t="s">
        <v>28</v>
      </c>
      <c r="F818" s="28">
        <v>-147.12</v>
      </c>
      <c r="G818" s="103" t="s">
        <v>202</v>
      </c>
      <c r="H818" s="12"/>
    </row>
    <row r="819">
      <c r="A819" s="60">
        <v>45123.0</v>
      </c>
      <c r="B819" s="63" t="s">
        <v>1667</v>
      </c>
      <c r="C819" s="43" t="s">
        <v>141</v>
      </c>
      <c r="D819" s="28" t="s">
        <v>13</v>
      </c>
      <c r="E819" s="28" t="s">
        <v>28</v>
      </c>
      <c r="F819" s="28">
        <v>-17.5</v>
      </c>
      <c r="G819" s="103" t="s">
        <v>202</v>
      </c>
      <c r="H819" s="12"/>
    </row>
    <row r="820">
      <c r="A820" s="60">
        <v>45123.0</v>
      </c>
      <c r="B820" s="63" t="s">
        <v>1667</v>
      </c>
      <c r="C820" s="63" t="s">
        <v>455</v>
      </c>
      <c r="D820" s="63" t="s">
        <v>9</v>
      </c>
      <c r="E820" s="43" t="s">
        <v>28</v>
      </c>
      <c r="F820" s="63">
        <v>-4.3</v>
      </c>
      <c r="G820" s="103" t="s">
        <v>202</v>
      </c>
      <c r="H820" s="12"/>
    </row>
    <row r="821">
      <c r="A821" s="60">
        <v>45123.0</v>
      </c>
      <c r="B821" s="63" t="s">
        <v>1667</v>
      </c>
      <c r="C821" s="43" t="s">
        <v>2866</v>
      </c>
      <c r="D821" s="43" t="s">
        <v>13</v>
      </c>
      <c r="E821" s="43" t="s">
        <v>28</v>
      </c>
      <c r="F821" s="43">
        <v>-38.9</v>
      </c>
      <c r="G821" s="103" t="s">
        <v>202</v>
      </c>
      <c r="H821" s="12"/>
    </row>
    <row r="822">
      <c r="A822" s="60">
        <v>45123.0</v>
      </c>
      <c r="B822" s="63" t="s">
        <v>1667</v>
      </c>
      <c r="C822" s="43" t="s">
        <v>2867</v>
      </c>
      <c r="D822" s="43" t="s">
        <v>13</v>
      </c>
      <c r="E822" s="43" t="s">
        <v>28</v>
      </c>
      <c r="F822" s="43">
        <v>-6.0</v>
      </c>
      <c r="G822" s="103" t="s">
        <v>202</v>
      </c>
      <c r="H822" s="12"/>
    </row>
    <row r="823">
      <c r="A823" s="60">
        <v>45124.0</v>
      </c>
      <c r="B823" s="63" t="s">
        <v>1667</v>
      </c>
      <c r="C823" s="43" t="s">
        <v>32</v>
      </c>
      <c r="D823" s="43" t="s">
        <v>19</v>
      </c>
      <c r="E823" s="43" t="s">
        <v>10</v>
      </c>
      <c r="F823" s="43">
        <v>-47.78</v>
      </c>
      <c r="G823" s="103" t="s">
        <v>202</v>
      </c>
      <c r="H823" s="12"/>
    </row>
    <row r="824">
      <c r="A824" s="60">
        <v>45124.0</v>
      </c>
      <c r="B824" s="63" t="s">
        <v>1667</v>
      </c>
      <c r="C824" s="43" t="s">
        <v>140</v>
      </c>
      <c r="D824" s="43" t="s">
        <v>13</v>
      </c>
      <c r="E824" s="43" t="s">
        <v>10</v>
      </c>
      <c r="F824" s="43">
        <v>-8.85</v>
      </c>
      <c r="G824" s="103" t="s">
        <v>202</v>
      </c>
      <c r="H824" s="12"/>
    </row>
    <row r="825">
      <c r="A825" s="60">
        <v>45125.0</v>
      </c>
      <c r="B825" s="63" t="s">
        <v>1667</v>
      </c>
      <c r="C825" s="43" t="s">
        <v>475</v>
      </c>
      <c r="D825" s="43" t="s">
        <v>13</v>
      </c>
      <c r="E825" s="43" t="s">
        <v>10</v>
      </c>
      <c r="F825" s="43">
        <v>-16.74</v>
      </c>
      <c r="G825" s="103" t="s">
        <v>202</v>
      </c>
      <c r="H825" s="12"/>
    </row>
    <row r="826">
      <c r="A826" s="60">
        <v>45125.0</v>
      </c>
      <c r="B826" s="63" t="s">
        <v>1667</v>
      </c>
      <c r="C826" s="28" t="s">
        <v>135</v>
      </c>
      <c r="D826" s="43" t="s">
        <v>73</v>
      </c>
      <c r="E826" s="43" t="s">
        <v>26</v>
      </c>
      <c r="F826" s="43">
        <v>-22.99</v>
      </c>
      <c r="G826" s="103" t="s">
        <v>202</v>
      </c>
      <c r="H826" s="12"/>
    </row>
    <row r="827">
      <c r="A827" s="60">
        <v>45126.0</v>
      </c>
      <c r="B827" s="63" t="s">
        <v>1667</v>
      </c>
      <c r="C827" s="43" t="s">
        <v>32</v>
      </c>
      <c r="D827" s="43" t="s">
        <v>19</v>
      </c>
      <c r="E827" s="43" t="s">
        <v>10</v>
      </c>
      <c r="F827" s="43">
        <v>-36.6</v>
      </c>
      <c r="G827" s="103" t="s">
        <v>202</v>
      </c>
      <c r="H827" s="12"/>
    </row>
    <row r="828">
      <c r="A828" s="60">
        <v>45126.0</v>
      </c>
      <c r="B828" s="63" t="s">
        <v>1667</v>
      </c>
      <c r="C828" s="43" t="s">
        <v>2868</v>
      </c>
      <c r="D828" s="43" t="s">
        <v>50</v>
      </c>
      <c r="E828" s="43" t="s">
        <v>10</v>
      </c>
      <c r="F828" s="43">
        <v>-27.0</v>
      </c>
      <c r="G828" s="103" t="s">
        <v>202</v>
      </c>
      <c r="H828" s="12"/>
    </row>
    <row r="829">
      <c r="A829" s="60">
        <v>45127.0</v>
      </c>
      <c r="B829" s="63" t="s">
        <v>1667</v>
      </c>
      <c r="C829" s="43" t="s">
        <v>140</v>
      </c>
      <c r="D829" s="43" t="s">
        <v>13</v>
      </c>
      <c r="E829" s="43" t="s">
        <v>10</v>
      </c>
      <c r="F829" s="43">
        <v>-15.18</v>
      </c>
      <c r="G829" s="103" t="s">
        <v>202</v>
      </c>
      <c r="H829" s="12"/>
    </row>
    <row r="830">
      <c r="A830" s="60">
        <v>45127.0</v>
      </c>
      <c r="B830" s="63" t="s">
        <v>1667</v>
      </c>
      <c r="C830" s="43" t="s">
        <v>191</v>
      </c>
      <c r="D830" s="43" t="s">
        <v>9</v>
      </c>
      <c r="E830" s="43" t="s">
        <v>10</v>
      </c>
      <c r="F830" s="43">
        <v>-10.3</v>
      </c>
      <c r="G830" s="103" t="s">
        <v>202</v>
      </c>
      <c r="H830" s="12"/>
    </row>
    <row r="831">
      <c r="A831" s="60">
        <v>45127.0</v>
      </c>
      <c r="B831" s="63" t="s">
        <v>1667</v>
      </c>
      <c r="C831" s="43" t="s">
        <v>2869</v>
      </c>
      <c r="D831" s="43" t="s">
        <v>9</v>
      </c>
      <c r="E831" s="43" t="s">
        <v>10</v>
      </c>
      <c r="F831" s="43">
        <v>-6.0</v>
      </c>
      <c r="G831" s="103" t="s">
        <v>202</v>
      </c>
      <c r="H831" s="12"/>
    </row>
    <row r="832">
      <c r="A832" s="60">
        <v>45129.0</v>
      </c>
      <c r="B832" s="63" t="s">
        <v>1667</v>
      </c>
      <c r="C832" s="63" t="s">
        <v>455</v>
      </c>
      <c r="D832" s="63" t="s">
        <v>9</v>
      </c>
      <c r="E832" s="63" t="s">
        <v>10</v>
      </c>
      <c r="F832" s="63">
        <v>-4.3</v>
      </c>
      <c r="G832" s="103" t="s">
        <v>202</v>
      </c>
      <c r="H832" s="12"/>
    </row>
    <row r="833">
      <c r="A833" s="60">
        <v>45129.0</v>
      </c>
      <c r="B833" s="63" t="s">
        <v>1667</v>
      </c>
      <c r="C833" s="43" t="s">
        <v>2870</v>
      </c>
      <c r="D833" s="43" t="s">
        <v>13</v>
      </c>
      <c r="E833" s="43" t="s">
        <v>10</v>
      </c>
      <c r="F833" s="43">
        <v>-54.9</v>
      </c>
      <c r="G833" s="103" t="s">
        <v>202</v>
      </c>
      <c r="H833" s="12"/>
    </row>
    <row r="834">
      <c r="A834" s="60">
        <v>45129.0</v>
      </c>
      <c r="B834" s="63" t="s">
        <v>1667</v>
      </c>
      <c r="C834" s="43" t="s">
        <v>2871</v>
      </c>
      <c r="D834" s="43" t="s">
        <v>13</v>
      </c>
      <c r="E834" s="43" t="s">
        <v>10</v>
      </c>
      <c r="F834" s="43">
        <v>-4.9</v>
      </c>
      <c r="G834" s="103" t="s">
        <v>202</v>
      </c>
      <c r="H834" s="12"/>
    </row>
    <row r="835">
      <c r="A835" s="60">
        <v>45129.0</v>
      </c>
      <c r="B835" s="63" t="s">
        <v>1667</v>
      </c>
      <c r="C835" s="63" t="s">
        <v>455</v>
      </c>
      <c r="D835" s="63" t="s">
        <v>9</v>
      </c>
      <c r="E835" s="63" t="s">
        <v>10</v>
      </c>
      <c r="F835" s="63">
        <v>-4.3</v>
      </c>
      <c r="G835" s="103" t="s">
        <v>202</v>
      </c>
      <c r="H835" s="12"/>
    </row>
    <row r="836">
      <c r="A836" s="60">
        <v>45130.0</v>
      </c>
      <c r="B836" s="63" t="s">
        <v>1667</v>
      </c>
      <c r="C836" s="63" t="s">
        <v>455</v>
      </c>
      <c r="D836" s="63" t="s">
        <v>9</v>
      </c>
      <c r="E836" s="43" t="s">
        <v>28</v>
      </c>
      <c r="F836" s="63">
        <v>-4.3</v>
      </c>
      <c r="G836" s="103" t="s">
        <v>202</v>
      </c>
      <c r="H836" s="12"/>
    </row>
    <row r="837">
      <c r="A837" s="60">
        <v>45131.0</v>
      </c>
      <c r="B837" s="63" t="s">
        <v>1667</v>
      </c>
      <c r="C837" s="45" t="s">
        <v>140</v>
      </c>
      <c r="D837" s="45" t="s">
        <v>13</v>
      </c>
      <c r="E837" s="45" t="s">
        <v>10</v>
      </c>
      <c r="F837" s="45">
        <v>-16.7</v>
      </c>
      <c r="G837" s="103" t="s">
        <v>202</v>
      </c>
      <c r="H837" s="12"/>
    </row>
    <row r="838">
      <c r="A838" s="60">
        <v>45131.0</v>
      </c>
      <c r="B838" s="63" t="s">
        <v>1667</v>
      </c>
      <c r="C838" s="43" t="s">
        <v>32</v>
      </c>
      <c r="D838" s="43" t="s">
        <v>19</v>
      </c>
      <c r="E838" s="43" t="s">
        <v>10</v>
      </c>
      <c r="F838" s="43">
        <v>-85.12</v>
      </c>
      <c r="G838" s="103" t="s">
        <v>202</v>
      </c>
      <c r="H838" s="12"/>
    </row>
    <row r="839">
      <c r="A839" s="60">
        <v>45132.0</v>
      </c>
      <c r="B839" s="63" t="s">
        <v>1667</v>
      </c>
      <c r="C839" s="43" t="s">
        <v>486</v>
      </c>
      <c r="D839" s="43" t="s">
        <v>13</v>
      </c>
      <c r="E839" s="43" t="s">
        <v>10</v>
      </c>
      <c r="F839" s="43">
        <v>-33.2</v>
      </c>
      <c r="G839" s="103" t="s">
        <v>202</v>
      </c>
      <c r="H839" s="12"/>
    </row>
    <row r="840">
      <c r="A840" s="60">
        <v>45135.0</v>
      </c>
      <c r="B840" s="63" t="s">
        <v>1667</v>
      </c>
      <c r="C840" s="43" t="s">
        <v>25</v>
      </c>
      <c r="D840" s="43" t="s">
        <v>13</v>
      </c>
      <c r="E840" s="43" t="s">
        <v>10</v>
      </c>
      <c r="F840" s="43">
        <v>-9.5</v>
      </c>
      <c r="G840" s="103" t="s">
        <v>202</v>
      </c>
      <c r="H840" s="12"/>
    </row>
    <row r="841">
      <c r="A841" s="60">
        <v>45136.0</v>
      </c>
      <c r="B841" s="63" t="s">
        <v>1667</v>
      </c>
      <c r="C841" s="63" t="s">
        <v>455</v>
      </c>
      <c r="D841" s="63" t="s">
        <v>9</v>
      </c>
      <c r="E841" s="63" t="s">
        <v>10</v>
      </c>
      <c r="F841" s="63">
        <v>-4.3</v>
      </c>
      <c r="G841" s="103" t="s">
        <v>202</v>
      </c>
      <c r="H841" s="12"/>
    </row>
    <row r="842">
      <c r="A842" s="60">
        <v>45136.0</v>
      </c>
      <c r="B842" s="63" t="s">
        <v>1667</v>
      </c>
      <c r="C842" s="43" t="s">
        <v>2146</v>
      </c>
      <c r="D842" s="43" t="s">
        <v>73</v>
      </c>
      <c r="E842" s="43" t="s">
        <v>243</v>
      </c>
      <c r="F842" s="43">
        <v>-12.64</v>
      </c>
      <c r="G842" s="103" t="s">
        <v>202</v>
      </c>
      <c r="H842" s="12"/>
    </row>
    <row r="843">
      <c r="A843" s="60">
        <v>45136.0</v>
      </c>
      <c r="B843" s="63" t="s">
        <v>1667</v>
      </c>
      <c r="C843" s="43" t="s">
        <v>2146</v>
      </c>
      <c r="D843" s="43" t="s">
        <v>73</v>
      </c>
      <c r="E843" s="43" t="s">
        <v>243</v>
      </c>
      <c r="F843" s="43">
        <v>-13.81</v>
      </c>
      <c r="G843" s="103" t="s">
        <v>202</v>
      </c>
      <c r="H843" s="12"/>
    </row>
    <row r="844">
      <c r="A844" s="60">
        <v>45137.0</v>
      </c>
      <c r="B844" s="63" t="s">
        <v>1667</v>
      </c>
      <c r="C844" s="63" t="s">
        <v>455</v>
      </c>
      <c r="D844" s="63" t="s">
        <v>9</v>
      </c>
      <c r="E844" s="43" t="s">
        <v>28</v>
      </c>
      <c r="F844" s="63">
        <v>-4.3</v>
      </c>
      <c r="G844" s="103" t="s">
        <v>202</v>
      </c>
      <c r="H844" s="12"/>
    </row>
    <row r="845">
      <c r="A845" s="60">
        <v>45138.0</v>
      </c>
      <c r="B845" s="63" t="s">
        <v>1667</v>
      </c>
      <c r="C845" s="43" t="s">
        <v>48</v>
      </c>
      <c r="D845" s="63" t="s">
        <v>9</v>
      </c>
      <c r="E845" s="63" t="s">
        <v>10</v>
      </c>
      <c r="F845" s="43">
        <v>-7.93</v>
      </c>
      <c r="G845" s="103" t="s">
        <v>202</v>
      </c>
      <c r="H845" s="12"/>
    </row>
    <row r="846">
      <c r="A846" s="60">
        <v>45138.0</v>
      </c>
      <c r="B846" s="63" t="s">
        <v>1667</v>
      </c>
      <c r="C846" s="43" t="s">
        <v>48</v>
      </c>
      <c r="D846" s="63" t="s">
        <v>9</v>
      </c>
      <c r="E846" s="63" t="s">
        <v>10</v>
      </c>
      <c r="F846" s="43">
        <v>-7.29</v>
      </c>
      <c r="G846" s="103" t="s">
        <v>202</v>
      </c>
      <c r="H846" s="12"/>
    </row>
    <row r="847">
      <c r="A847" s="60">
        <v>45147.0</v>
      </c>
      <c r="B847" s="63" t="s">
        <v>1667</v>
      </c>
      <c r="C847" s="63" t="s">
        <v>15</v>
      </c>
      <c r="D847" s="43" t="s">
        <v>16</v>
      </c>
      <c r="E847" s="43" t="s">
        <v>17</v>
      </c>
      <c r="F847" s="63">
        <f> SUM( INDIRECT("$G"&amp;MATCH($G847, $G$1:$G1318, 0)) : INDIRECT("$F"&amp;ROW() - 1) ) * -1</f>
        <v>1648.06</v>
      </c>
      <c r="G847" s="236" t="s">
        <v>202</v>
      </c>
      <c r="H847" s="14"/>
    </row>
    <row r="848">
      <c r="A848" s="15"/>
      <c r="B848" s="15"/>
      <c r="C848" s="15"/>
      <c r="D848" s="15"/>
      <c r="E848" s="15"/>
      <c r="F848" s="15"/>
      <c r="G848" s="15"/>
    </row>
    <row r="849">
      <c r="A849" s="16"/>
      <c r="B849" s="16"/>
      <c r="C849" s="16"/>
      <c r="D849" s="16"/>
      <c r="E849" s="16"/>
      <c r="F849" s="16"/>
      <c r="G849" s="16"/>
    </row>
    <row r="850">
      <c r="A850" s="17"/>
      <c r="B850" s="17"/>
      <c r="C850" s="17"/>
      <c r="D850" s="17"/>
      <c r="E850" s="17"/>
      <c r="F850" s="17"/>
      <c r="G850" s="17"/>
    </row>
    <row r="851">
      <c r="A851" s="60">
        <v>45139.0</v>
      </c>
      <c r="B851" s="63" t="s">
        <v>1667</v>
      </c>
      <c r="C851" s="43" t="s">
        <v>2872</v>
      </c>
      <c r="D851" s="43" t="s">
        <v>494</v>
      </c>
      <c r="E851" s="43" t="s">
        <v>28</v>
      </c>
      <c r="F851" s="43">
        <v>-68.0</v>
      </c>
      <c r="G851" s="44" t="s">
        <v>212</v>
      </c>
      <c r="H851" s="237" t="s">
        <v>99</v>
      </c>
    </row>
    <row r="852">
      <c r="A852" s="60">
        <v>45140.0</v>
      </c>
      <c r="B852" s="43" t="s">
        <v>1667</v>
      </c>
      <c r="C852" s="28" t="s">
        <v>147</v>
      </c>
      <c r="D852" s="28" t="s">
        <v>13</v>
      </c>
      <c r="E852" s="28" t="s">
        <v>10</v>
      </c>
      <c r="F852" s="28">
        <v>-11.0</v>
      </c>
      <c r="G852" s="44" t="s">
        <v>212</v>
      </c>
      <c r="H852" s="12"/>
    </row>
    <row r="853">
      <c r="A853" s="60">
        <v>45141.0</v>
      </c>
      <c r="B853" s="43" t="s">
        <v>1667</v>
      </c>
      <c r="C853" s="28" t="s">
        <v>2873</v>
      </c>
      <c r="D853" s="28" t="s">
        <v>494</v>
      </c>
      <c r="E853" s="28" t="s">
        <v>28</v>
      </c>
      <c r="F853" s="28">
        <v>-98.77</v>
      </c>
      <c r="G853" s="44" t="s">
        <v>212</v>
      </c>
      <c r="H853" s="12"/>
    </row>
    <row r="854">
      <c r="A854" s="60">
        <v>45141.0</v>
      </c>
      <c r="B854" s="63" t="s">
        <v>1667</v>
      </c>
      <c r="C854" s="28" t="s">
        <v>2664</v>
      </c>
      <c r="D854" s="28" t="s">
        <v>84</v>
      </c>
      <c r="E854" s="28" t="s">
        <v>28</v>
      </c>
      <c r="F854" s="28">
        <v>-52.0</v>
      </c>
      <c r="G854" s="44" t="s">
        <v>212</v>
      </c>
      <c r="H854" s="12"/>
    </row>
    <row r="855">
      <c r="A855" s="60">
        <v>45141.0</v>
      </c>
      <c r="B855" s="63" t="s">
        <v>1667</v>
      </c>
      <c r="C855" s="28" t="s">
        <v>2874</v>
      </c>
      <c r="D855" s="28" t="s">
        <v>13</v>
      </c>
      <c r="E855" s="28" t="s">
        <v>10</v>
      </c>
      <c r="F855" s="28">
        <v>-23.0</v>
      </c>
      <c r="G855" s="44" t="s">
        <v>212</v>
      </c>
      <c r="H855" s="12"/>
    </row>
    <row r="856">
      <c r="A856" s="60">
        <v>45141.0</v>
      </c>
      <c r="B856" s="63" t="s">
        <v>1667</v>
      </c>
      <c r="C856" s="28" t="s">
        <v>2875</v>
      </c>
      <c r="D856" s="28" t="s">
        <v>19</v>
      </c>
      <c r="E856" s="28" t="s">
        <v>10</v>
      </c>
      <c r="F856" s="28">
        <v>-18.0</v>
      </c>
      <c r="G856" s="44" t="s">
        <v>212</v>
      </c>
      <c r="H856" s="12"/>
    </row>
    <row r="857">
      <c r="A857" s="60">
        <v>45141.0</v>
      </c>
      <c r="B857" s="63" t="s">
        <v>1667</v>
      </c>
      <c r="C857" s="28" t="s">
        <v>2876</v>
      </c>
      <c r="D857" s="28" t="s">
        <v>19</v>
      </c>
      <c r="E857" s="28" t="s">
        <v>10</v>
      </c>
      <c r="F857" s="28">
        <v>-8.0</v>
      </c>
      <c r="G857" s="44" t="s">
        <v>212</v>
      </c>
      <c r="H857" s="12"/>
    </row>
    <row r="858">
      <c r="A858" s="60">
        <v>45142.0</v>
      </c>
      <c r="B858" s="63" t="s">
        <v>1667</v>
      </c>
      <c r="C858" s="28" t="s">
        <v>2877</v>
      </c>
      <c r="D858" s="28" t="s">
        <v>73</v>
      </c>
      <c r="E858" s="28" t="s">
        <v>243</v>
      </c>
      <c r="F858" s="28">
        <v>-10.1</v>
      </c>
      <c r="G858" s="44" t="s">
        <v>212</v>
      </c>
      <c r="H858" s="12"/>
    </row>
    <row r="859">
      <c r="A859" s="60">
        <v>45142.0</v>
      </c>
      <c r="B859" s="63" t="s">
        <v>1667</v>
      </c>
      <c r="C859" s="28" t="s">
        <v>2878</v>
      </c>
      <c r="D859" s="28" t="s">
        <v>78</v>
      </c>
      <c r="E859" s="28" t="s">
        <v>28</v>
      </c>
      <c r="F859" s="28">
        <v>-22.83</v>
      </c>
      <c r="G859" s="44" t="s">
        <v>212</v>
      </c>
      <c r="H859" s="12"/>
    </row>
    <row r="860">
      <c r="A860" s="60">
        <v>45142.0</v>
      </c>
      <c r="B860" s="63" t="s">
        <v>1667</v>
      </c>
      <c r="C860" s="28" t="s">
        <v>2879</v>
      </c>
      <c r="D860" s="28" t="s">
        <v>19</v>
      </c>
      <c r="E860" s="28" t="s">
        <v>10</v>
      </c>
      <c r="F860" s="28">
        <v>-20.73</v>
      </c>
      <c r="G860" s="44" t="s">
        <v>212</v>
      </c>
      <c r="H860" s="12"/>
    </row>
    <row r="861">
      <c r="A861" s="60">
        <v>45142.0</v>
      </c>
      <c r="B861" s="63" t="s">
        <v>1667</v>
      </c>
      <c r="C861" s="28" t="s">
        <v>2880</v>
      </c>
      <c r="D861" s="28" t="s">
        <v>13</v>
      </c>
      <c r="E861" s="28" t="s">
        <v>10</v>
      </c>
      <c r="F861" s="28">
        <v>-18.7</v>
      </c>
      <c r="G861" s="44" t="s">
        <v>212</v>
      </c>
      <c r="H861" s="12"/>
    </row>
    <row r="862">
      <c r="A862" s="60">
        <v>45142.0</v>
      </c>
      <c r="B862" s="63" t="s">
        <v>1667</v>
      </c>
      <c r="C862" s="28" t="s">
        <v>156</v>
      </c>
      <c r="D862" s="28" t="s">
        <v>13</v>
      </c>
      <c r="E862" s="28" t="s">
        <v>28</v>
      </c>
      <c r="F862" s="28">
        <v>-6.0</v>
      </c>
      <c r="G862" s="44" t="s">
        <v>212</v>
      </c>
      <c r="H862" s="12"/>
    </row>
    <row r="863">
      <c r="A863" s="60">
        <v>45143.0</v>
      </c>
      <c r="B863" s="63" t="s">
        <v>1667</v>
      </c>
      <c r="C863" s="28" t="s">
        <v>2881</v>
      </c>
      <c r="D863" s="28" t="s">
        <v>494</v>
      </c>
      <c r="E863" s="28" t="s">
        <v>28</v>
      </c>
      <c r="F863" s="28">
        <v>-32.93</v>
      </c>
      <c r="G863" s="44" t="s">
        <v>212</v>
      </c>
      <c r="H863" s="12"/>
    </row>
    <row r="864">
      <c r="A864" s="60">
        <v>45143.0</v>
      </c>
      <c r="B864" s="63" t="s">
        <v>1667</v>
      </c>
      <c r="C864" s="63" t="s">
        <v>455</v>
      </c>
      <c r="D864" s="63" t="s">
        <v>9</v>
      </c>
      <c r="E864" s="63" t="s">
        <v>10</v>
      </c>
      <c r="F864" s="63">
        <v>-4.3</v>
      </c>
      <c r="G864" s="44" t="s">
        <v>212</v>
      </c>
      <c r="H864" s="12"/>
    </row>
    <row r="865">
      <c r="A865" s="60">
        <v>45143.0</v>
      </c>
      <c r="B865" s="63" t="s">
        <v>1667</v>
      </c>
      <c r="C865" s="43" t="s">
        <v>156</v>
      </c>
      <c r="D865" s="43" t="s">
        <v>13</v>
      </c>
      <c r="E865" s="43" t="s">
        <v>28</v>
      </c>
      <c r="F865" s="43">
        <v>-13.0</v>
      </c>
      <c r="G865" s="44" t="s">
        <v>212</v>
      </c>
      <c r="H865" s="12"/>
    </row>
    <row r="866">
      <c r="A866" s="60">
        <v>45144.0</v>
      </c>
      <c r="B866" s="63" t="s">
        <v>1667</v>
      </c>
      <c r="C866" s="63" t="s">
        <v>455</v>
      </c>
      <c r="D866" s="63" t="s">
        <v>9</v>
      </c>
      <c r="E866" s="45" t="s">
        <v>28</v>
      </c>
      <c r="F866" s="63">
        <v>-4.3</v>
      </c>
      <c r="G866" s="44" t="s">
        <v>212</v>
      </c>
      <c r="H866" s="12"/>
    </row>
    <row r="867">
      <c r="A867" s="60">
        <v>45145.0</v>
      </c>
      <c r="B867" s="63" t="s">
        <v>1667</v>
      </c>
      <c r="C867" s="107" t="s">
        <v>2882</v>
      </c>
      <c r="D867" s="45" t="s">
        <v>50</v>
      </c>
      <c r="E867" s="45" t="s">
        <v>28</v>
      </c>
      <c r="F867" s="45">
        <v>-200.0</v>
      </c>
      <c r="G867" s="44" t="s">
        <v>212</v>
      </c>
      <c r="H867" s="12"/>
    </row>
    <row r="868">
      <c r="A868" s="60">
        <v>45145.0</v>
      </c>
      <c r="B868" s="63" t="s">
        <v>1667</v>
      </c>
      <c r="C868" s="63" t="s">
        <v>455</v>
      </c>
      <c r="D868" s="63" t="s">
        <v>9</v>
      </c>
      <c r="E868" s="63" t="s">
        <v>10</v>
      </c>
      <c r="F868" s="63">
        <v>-4.3</v>
      </c>
      <c r="G868" s="44" t="s">
        <v>212</v>
      </c>
      <c r="H868" s="12"/>
    </row>
    <row r="869">
      <c r="A869" s="60">
        <v>45146.0</v>
      </c>
      <c r="B869" s="63" t="s">
        <v>1667</v>
      </c>
      <c r="C869" s="43" t="s">
        <v>140</v>
      </c>
      <c r="D869" s="43" t="s">
        <v>13</v>
      </c>
      <c r="E869" s="43" t="s">
        <v>10</v>
      </c>
      <c r="F869" s="43">
        <v>-11.41</v>
      </c>
      <c r="G869" s="44" t="s">
        <v>212</v>
      </c>
      <c r="H869" s="12"/>
    </row>
    <row r="870">
      <c r="A870" s="60">
        <v>45147.0</v>
      </c>
      <c r="B870" s="63" t="s">
        <v>1667</v>
      </c>
      <c r="C870" s="63" t="s">
        <v>455</v>
      </c>
      <c r="D870" s="63" t="s">
        <v>9</v>
      </c>
      <c r="E870" s="63" t="s">
        <v>10</v>
      </c>
      <c r="F870" s="63">
        <v>-4.3</v>
      </c>
      <c r="G870" s="44" t="s">
        <v>212</v>
      </c>
      <c r="H870" s="12"/>
    </row>
    <row r="871">
      <c r="A871" s="60">
        <v>45147.0</v>
      </c>
      <c r="B871" s="63" t="s">
        <v>1667</v>
      </c>
      <c r="C871" s="43" t="s">
        <v>48</v>
      </c>
      <c r="D871" s="43" t="s">
        <v>9</v>
      </c>
      <c r="E871" s="43" t="s">
        <v>10</v>
      </c>
      <c r="F871" s="43">
        <v>-10.69</v>
      </c>
      <c r="G871" s="44" t="s">
        <v>212</v>
      </c>
      <c r="H871" s="12"/>
    </row>
    <row r="872">
      <c r="A872" s="60">
        <v>45148.0</v>
      </c>
      <c r="B872" s="63" t="s">
        <v>1667</v>
      </c>
      <c r="C872" s="43" t="s">
        <v>140</v>
      </c>
      <c r="D872" s="43" t="s">
        <v>13</v>
      </c>
      <c r="E872" s="43" t="s">
        <v>10</v>
      </c>
      <c r="F872" s="43">
        <v>-8.85</v>
      </c>
      <c r="G872" s="44" t="s">
        <v>212</v>
      </c>
      <c r="H872" s="12"/>
    </row>
    <row r="873">
      <c r="A873" s="60">
        <v>45149.0</v>
      </c>
      <c r="B873" s="63" t="s">
        <v>1667</v>
      </c>
      <c r="C873" s="43" t="s">
        <v>2883</v>
      </c>
      <c r="D873" s="43" t="s">
        <v>78</v>
      </c>
      <c r="E873" s="43" t="s">
        <v>41</v>
      </c>
      <c r="F873" s="43">
        <v>-185.0</v>
      </c>
      <c r="G873" s="44" t="s">
        <v>212</v>
      </c>
      <c r="H873" s="12"/>
    </row>
    <row r="874">
      <c r="A874" s="60">
        <v>45149.0</v>
      </c>
      <c r="B874" s="43" t="s">
        <v>1667</v>
      </c>
      <c r="C874" s="28" t="s">
        <v>147</v>
      </c>
      <c r="D874" s="28" t="s">
        <v>13</v>
      </c>
      <c r="E874" s="28" t="s">
        <v>10</v>
      </c>
      <c r="F874" s="28">
        <v>-17.0</v>
      </c>
      <c r="G874" s="44" t="s">
        <v>212</v>
      </c>
      <c r="H874" s="12"/>
    </row>
    <row r="875">
      <c r="A875" s="60">
        <v>45150.0</v>
      </c>
      <c r="B875" s="43" t="s">
        <v>1667</v>
      </c>
      <c r="C875" s="45" t="s">
        <v>2884</v>
      </c>
      <c r="D875" s="45" t="s">
        <v>19</v>
      </c>
      <c r="E875" s="45" t="s">
        <v>10</v>
      </c>
      <c r="F875" s="45">
        <v>-106.61</v>
      </c>
      <c r="G875" s="44" t="s">
        <v>212</v>
      </c>
      <c r="H875" s="12"/>
    </row>
    <row r="876">
      <c r="A876" s="60">
        <v>45151.0</v>
      </c>
      <c r="B876" s="63" t="s">
        <v>1667</v>
      </c>
      <c r="C876" s="45" t="s">
        <v>504</v>
      </c>
      <c r="D876" s="28" t="s">
        <v>76</v>
      </c>
      <c r="E876" s="28" t="s">
        <v>28</v>
      </c>
      <c r="F876" s="28">
        <v>-6.99</v>
      </c>
      <c r="G876" s="44" t="s">
        <v>212</v>
      </c>
      <c r="H876" s="12"/>
    </row>
    <row r="877">
      <c r="A877" s="60">
        <v>45151.0</v>
      </c>
      <c r="B877" s="43" t="s">
        <v>1667</v>
      </c>
      <c r="C877" s="45" t="s">
        <v>2885</v>
      </c>
      <c r="D877" s="45" t="s">
        <v>78</v>
      </c>
      <c r="E877" s="45" t="s">
        <v>28</v>
      </c>
      <c r="F877" s="45">
        <v>-9.5</v>
      </c>
      <c r="G877" s="44" t="s">
        <v>212</v>
      </c>
      <c r="H877" s="12"/>
    </row>
    <row r="878">
      <c r="A878" s="60">
        <v>45151.0</v>
      </c>
      <c r="B878" s="43" t="s">
        <v>1667</v>
      </c>
      <c r="C878" s="45" t="s">
        <v>524</v>
      </c>
      <c r="D878" s="45" t="s">
        <v>19</v>
      </c>
      <c r="E878" s="45" t="s">
        <v>10</v>
      </c>
      <c r="F878" s="45">
        <v>-18.0</v>
      </c>
      <c r="G878" s="44" t="s">
        <v>212</v>
      </c>
      <c r="H878" s="12"/>
    </row>
    <row r="879">
      <c r="A879" s="60">
        <v>45151.0</v>
      </c>
      <c r="B879" s="43" t="s">
        <v>1667</v>
      </c>
      <c r="C879" s="45" t="s">
        <v>524</v>
      </c>
      <c r="D879" s="45" t="s">
        <v>19</v>
      </c>
      <c r="E879" s="45" t="s">
        <v>10</v>
      </c>
      <c r="F879" s="45">
        <v>-16.0</v>
      </c>
      <c r="G879" s="44" t="s">
        <v>212</v>
      </c>
      <c r="H879" s="12"/>
    </row>
    <row r="880">
      <c r="A880" s="60">
        <v>45151.0</v>
      </c>
      <c r="B880" s="43" t="s">
        <v>1667</v>
      </c>
      <c r="C880" s="45" t="s">
        <v>140</v>
      </c>
      <c r="D880" s="45" t="s">
        <v>13</v>
      </c>
      <c r="E880" s="45" t="s">
        <v>10</v>
      </c>
      <c r="F880" s="45">
        <v>-8.7</v>
      </c>
      <c r="G880" s="44" t="s">
        <v>212</v>
      </c>
      <c r="H880" s="12"/>
    </row>
    <row r="881">
      <c r="A881" s="60">
        <v>45152.0</v>
      </c>
      <c r="B881" s="43" t="s">
        <v>1667</v>
      </c>
      <c r="C881" s="45" t="s">
        <v>140</v>
      </c>
      <c r="D881" s="45" t="s">
        <v>13</v>
      </c>
      <c r="E881" s="45" t="s">
        <v>10</v>
      </c>
      <c r="F881" s="45">
        <v>-10.92</v>
      </c>
      <c r="G881" s="44" t="s">
        <v>212</v>
      </c>
      <c r="H881" s="12"/>
    </row>
    <row r="882">
      <c r="A882" s="60">
        <v>45152.0</v>
      </c>
      <c r="B882" s="43" t="s">
        <v>1667</v>
      </c>
      <c r="C882" s="45" t="s">
        <v>48</v>
      </c>
      <c r="D882" s="45" t="s">
        <v>9</v>
      </c>
      <c r="E882" s="45" t="s">
        <v>10</v>
      </c>
      <c r="F882" s="45">
        <v>-16.86</v>
      </c>
      <c r="G882" s="44" t="s">
        <v>212</v>
      </c>
      <c r="H882" s="12"/>
    </row>
    <row r="883">
      <c r="A883" s="60">
        <v>45152.0</v>
      </c>
      <c r="B883" s="43" t="s">
        <v>1667</v>
      </c>
      <c r="C883" s="45" t="s">
        <v>223</v>
      </c>
      <c r="D883" s="45" t="s">
        <v>76</v>
      </c>
      <c r="E883" s="28" t="s">
        <v>28</v>
      </c>
      <c r="F883" s="45">
        <v>-6.2</v>
      </c>
      <c r="G883" s="44" t="s">
        <v>212</v>
      </c>
      <c r="H883" s="12"/>
    </row>
    <row r="884">
      <c r="A884" s="60">
        <v>45153.0</v>
      </c>
      <c r="B884" s="43" t="s">
        <v>1667</v>
      </c>
      <c r="C884" s="45" t="s">
        <v>140</v>
      </c>
      <c r="D884" s="45" t="s">
        <v>13</v>
      </c>
      <c r="E884" s="45" t="s">
        <v>10</v>
      </c>
      <c r="F884" s="45">
        <v>-12.0</v>
      </c>
      <c r="G884" s="44" t="s">
        <v>212</v>
      </c>
      <c r="H884" s="12"/>
    </row>
    <row r="885">
      <c r="A885" s="60">
        <v>45153.0</v>
      </c>
      <c r="B885" s="43" t="s">
        <v>1667</v>
      </c>
      <c r="C885" s="45" t="s">
        <v>2886</v>
      </c>
      <c r="D885" s="45" t="s">
        <v>13</v>
      </c>
      <c r="E885" s="45" t="s">
        <v>10</v>
      </c>
      <c r="F885" s="45">
        <v>-59.9</v>
      </c>
      <c r="G885" s="44" t="s">
        <v>212</v>
      </c>
      <c r="H885" s="12"/>
    </row>
    <row r="886">
      <c r="A886" s="60">
        <v>45154.0</v>
      </c>
      <c r="B886" s="63" t="s">
        <v>1667</v>
      </c>
      <c r="C886" s="43" t="s">
        <v>2887</v>
      </c>
      <c r="D886" s="28" t="s">
        <v>50</v>
      </c>
      <c r="E886" s="28" t="s">
        <v>28</v>
      </c>
      <c r="F886" s="28">
        <v>-147.12</v>
      </c>
      <c r="G886" s="44" t="s">
        <v>212</v>
      </c>
      <c r="H886" s="12"/>
    </row>
    <row r="887">
      <c r="A887" s="60">
        <v>45154.0</v>
      </c>
      <c r="B887" s="63" t="s">
        <v>1667</v>
      </c>
      <c r="C887" s="45" t="s">
        <v>140</v>
      </c>
      <c r="D887" s="45" t="s">
        <v>13</v>
      </c>
      <c r="E887" s="45" t="s">
        <v>10</v>
      </c>
      <c r="F887" s="45">
        <v>-8.7</v>
      </c>
      <c r="G887" s="44" t="s">
        <v>212</v>
      </c>
      <c r="H887" s="12"/>
    </row>
    <row r="888">
      <c r="A888" s="60">
        <v>45155.0</v>
      </c>
      <c r="B888" s="63" t="s">
        <v>1667</v>
      </c>
      <c r="C888" s="45" t="s">
        <v>510</v>
      </c>
      <c r="D888" s="45" t="s">
        <v>13</v>
      </c>
      <c r="E888" s="45" t="s">
        <v>10</v>
      </c>
      <c r="F888" s="45">
        <v>-17.8</v>
      </c>
      <c r="G888" s="44" t="s">
        <v>212</v>
      </c>
      <c r="H888" s="12"/>
    </row>
    <row r="889">
      <c r="A889" s="60">
        <v>45155.0</v>
      </c>
      <c r="B889" s="63" t="s">
        <v>1667</v>
      </c>
      <c r="C889" s="45" t="s">
        <v>32</v>
      </c>
      <c r="D889" s="45" t="s">
        <v>19</v>
      </c>
      <c r="E889" s="45" t="s">
        <v>10</v>
      </c>
      <c r="F889" s="45">
        <v>-59.47</v>
      </c>
      <c r="G889" s="44" t="s">
        <v>212</v>
      </c>
      <c r="H889" s="12"/>
    </row>
    <row r="890">
      <c r="A890" s="60">
        <v>45157.0</v>
      </c>
      <c r="B890" s="63" t="s">
        <v>1667</v>
      </c>
      <c r="C890" s="63" t="s">
        <v>455</v>
      </c>
      <c r="D890" s="63" t="s">
        <v>9</v>
      </c>
      <c r="E890" s="63" t="s">
        <v>10</v>
      </c>
      <c r="F890" s="63">
        <v>-4.3</v>
      </c>
      <c r="G890" s="44" t="s">
        <v>212</v>
      </c>
      <c r="H890" s="12"/>
    </row>
    <row r="891">
      <c r="A891" s="60">
        <v>45157.0</v>
      </c>
      <c r="B891" s="63" t="s">
        <v>1667</v>
      </c>
      <c r="C891" s="43" t="s">
        <v>2842</v>
      </c>
      <c r="D891" s="45" t="s">
        <v>13</v>
      </c>
      <c r="E891" s="45" t="s">
        <v>28</v>
      </c>
      <c r="F891" s="43">
        <v>-6.5</v>
      </c>
      <c r="G891" s="44" t="s">
        <v>212</v>
      </c>
      <c r="H891" s="12"/>
    </row>
    <row r="892">
      <c r="A892" s="60">
        <v>45157.0</v>
      </c>
      <c r="B892" s="63" t="s">
        <v>1667</v>
      </c>
      <c r="C892" s="43" t="s">
        <v>29</v>
      </c>
      <c r="D892" s="45" t="s">
        <v>13</v>
      </c>
      <c r="E892" s="45" t="s">
        <v>10</v>
      </c>
      <c r="F892" s="43">
        <v>-22.72</v>
      </c>
      <c r="G892" s="44" t="s">
        <v>212</v>
      </c>
      <c r="H892" s="12"/>
    </row>
    <row r="893">
      <c r="A893" s="60">
        <v>45158.0</v>
      </c>
      <c r="B893" s="63" t="s">
        <v>1667</v>
      </c>
      <c r="C893" s="63" t="s">
        <v>455</v>
      </c>
      <c r="D893" s="63" t="s">
        <v>9</v>
      </c>
      <c r="E893" s="45" t="s">
        <v>28</v>
      </c>
      <c r="F893" s="63">
        <v>-4.3</v>
      </c>
      <c r="G893" s="44" t="s">
        <v>212</v>
      </c>
      <c r="H893" s="12"/>
    </row>
    <row r="894">
      <c r="A894" s="60">
        <v>45159.0</v>
      </c>
      <c r="B894" s="63" t="s">
        <v>1667</v>
      </c>
      <c r="C894" s="43" t="s">
        <v>140</v>
      </c>
      <c r="D894" s="43" t="s">
        <v>13</v>
      </c>
      <c r="E894" s="45" t="s">
        <v>10</v>
      </c>
      <c r="F894" s="43">
        <v>-10.33</v>
      </c>
      <c r="G894" s="44" t="s">
        <v>212</v>
      </c>
      <c r="H894" s="12"/>
    </row>
    <row r="895">
      <c r="A895" s="60">
        <v>45159.0</v>
      </c>
      <c r="B895" s="63" t="s">
        <v>1667</v>
      </c>
      <c r="C895" s="43" t="s">
        <v>2888</v>
      </c>
      <c r="D895" s="43" t="s">
        <v>50</v>
      </c>
      <c r="E895" s="45" t="s">
        <v>28</v>
      </c>
      <c r="F895" s="43">
        <v>-165.64</v>
      </c>
      <c r="G895" s="44" t="s">
        <v>212</v>
      </c>
      <c r="H895" s="12"/>
    </row>
    <row r="896">
      <c r="A896" s="60">
        <v>45159.0</v>
      </c>
      <c r="B896" s="63" t="s">
        <v>1667</v>
      </c>
      <c r="C896" s="63" t="s">
        <v>455</v>
      </c>
      <c r="D896" s="63" t="s">
        <v>9</v>
      </c>
      <c r="E896" s="45" t="s">
        <v>10</v>
      </c>
      <c r="F896" s="63">
        <v>-4.3</v>
      </c>
      <c r="G896" s="44" t="s">
        <v>212</v>
      </c>
      <c r="H896" s="12"/>
    </row>
    <row r="897">
      <c r="A897" s="60">
        <v>45160.0</v>
      </c>
      <c r="B897" s="63" t="s">
        <v>1667</v>
      </c>
      <c r="C897" s="45" t="s">
        <v>32</v>
      </c>
      <c r="D897" s="43" t="s">
        <v>19</v>
      </c>
      <c r="E897" s="45" t="s">
        <v>10</v>
      </c>
      <c r="F897" s="43">
        <v>-28.54</v>
      </c>
      <c r="G897" s="44" t="s">
        <v>212</v>
      </c>
      <c r="H897" s="12"/>
    </row>
    <row r="898">
      <c r="A898" s="60">
        <v>45160.0</v>
      </c>
      <c r="B898" s="63" t="s">
        <v>1667</v>
      </c>
      <c r="C898" s="45" t="s">
        <v>32</v>
      </c>
      <c r="D898" s="43" t="s">
        <v>19</v>
      </c>
      <c r="E898" s="45" t="s">
        <v>10</v>
      </c>
      <c r="F898" s="43">
        <v>-58.4</v>
      </c>
      <c r="G898" s="44" t="s">
        <v>212</v>
      </c>
      <c r="H898" s="12"/>
    </row>
    <row r="899">
      <c r="A899" s="60">
        <v>45161.0</v>
      </c>
      <c r="B899" s="63" t="s">
        <v>1667</v>
      </c>
      <c r="C899" s="45" t="s">
        <v>135</v>
      </c>
      <c r="D899" s="43" t="s">
        <v>13</v>
      </c>
      <c r="E899" s="45" t="s">
        <v>10</v>
      </c>
      <c r="F899" s="43">
        <v>-26.25</v>
      </c>
      <c r="G899" s="44" t="s">
        <v>212</v>
      </c>
      <c r="H899" s="12"/>
    </row>
    <row r="900">
      <c r="A900" s="60">
        <v>45162.0</v>
      </c>
      <c r="B900" s="63" t="s">
        <v>1667</v>
      </c>
      <c r="C900" s="45" t="s">
        <v>2889</v>
      </c>
      <c r="D900" s="43" t="s">
        <v>304</v>
      </c>
      <c r="E900" s="45" t="s">
        <v>17</v>
      </c>
      <c r="F900" s="43">
        <v>448.0</v>
      </c>
      <c r="G900" s="44" t="s">
        <v>212</v>
      </c>
      <c r="H900" s="12"/>
    </row>
    <row r="901">
      <c r="A901" s="60">
        <v>45162.0</v>
      </c>
      <c r="B901" s="63" t="s">
        <v>1667</v>
      </c>
      <c r="C901" s="45" t="s">
        <v>2890</v>
      </c>
      <c r="D901" s="43" t="s">
        <v>13</v>
      </c>
      <c r="E901" s="45" t="s">
        <v>10</v>
      </c>
      <c r="F901" s="43">
        <v>-10.25</v>
      </c>
      <c r="G901" s="44" t="s">
        <v>212</v>
      </c>
      <c r="H901" s="12"/>
    </row>
    <row r="902">
      <c r="A902" s="60">
        <v>45163.0</v>
      </c>
      <c r="B902" s="63" t="s">
        <v>1667</v>
      </c>
      <c r="C902" s="45" t="s">
        <v>140</v>
      </c>
      <c r="D902" s="43" t="s">
        <v>13</v>
      </c>
      <c r="E902" s="45" t="s">
        <v>10</v>
      </c>
      <c r="F902" s="43">
        <v>-9.6</v>
      </c>
      <c r="G902" s="44" t="s">
        <v>212</v>
      </c>
      <c r="H902" s="12"/>
    </row>
    <row r="903">
      <c r="A903" s="60">
        <v>45163.0</v>
      </c>
      <c r="B903" s="63" t="s">
        <v>1667</v>
      </c>
      <c r="C903" s="63" t="s">
        <v>455</v>
      </c>
      <c r="D903" s="63" t="s">
        <v>9</v>
      </c>
      <c r="E903" s="45" t="s">
        <v>28</v>
      </c>
      <c r="F903" s="63">
        <v>-4.3</v>
      </c>
      <c r="G903" s="44" t="s">
        <v>212</v>
      </c>
      <c r="H903" s="12"/>
    </row>
    <row r="904">
      <c r="A904" s="60">
        <v>45163.0</v>
      </c>
      <c r="B904" s="63" t="s">
        <v>1667</v>
      </c>
      <c r="C904" s="63" t="s">
        <v>455</v>
      </c>
      <c r="D904" s="63" t="s">
        <v>9</v>
      </c>
      <c r="E904" s="45" t="s">
        <v>28</v>
      </c>
      <c r="F904" s="63">
        <v>-4.3</v>
      </c>
      <c r="G904" s="44" t="s">
        <v>212</v>
      </c>
      <c r="H904" s="12"/>
    </row>
    <row r="905">
      <c r="A905" s="60">
        <v>45163.0</v>
      </c>
      <c r="B905" s="63" t="s">
        <v>1667</v>
      </c>
      <c r="C905" s="43" t="s">
        <v>48</v>
      </c>
      <c r="D905" s="63" t="s">
        <v>9</v>
      </c>
      <c r="E905" s="45" t="s">
        <v>10</v>
      </c>
      <c r="F905" s="43">
        <v>-14.9</v>
      </c>
      <c r="G905" s="44" t="s">
        <v>212</v>
      </c>
      <c r="H905" s="12"/>
    </row>
    <row r="906">
      <c r="A906" s="60">
        <v>45163.0</v>
      </c>
      <c r="B906" s="63" t="s">
        <v>1667</v>
      </c>
      <c r="C906" s="43" t="s">
        <v>14</v>
      </c>
      <c r="D906" s="63" t="s">
        <v>9</v>
      </c>
      <c r="E906" s="45" t="s">
        <v>10</v>
      </c>
      <c r="F906" s="43">
        <v>-7.7</v>
      </c>
      <c r="G906" s="44" t="s">
        <v>212</v>
      </c>
      <c r="H906" s="12"/>
    </row>
    <row r="907">
      <c r="A907" s="60">
        <v>45164.0</v>
      </c>
      <c r="B907" s="63" t="s">
        <v>1667</v>
      </c>
      <c r="C907" s="63" t="s">
        <v>455</v>
      </c>
      <c r="D907" s="63" t="s">
        <v>9</v>
      </c>
      <c r="E907" s="63" t="s">
        <v>10</v>
      </c>
      <c r="F907" s="63">
        <v>-4.3</v>
      </c>
      <c r="G907" s="44" t="s">
        <v>212</v>
      </c>
      <c r="H907" s="12"/>
    </row>
    <row r="908">
      <c r="A908" s="60">
        <v>45164.0</v>
      </c>
      <c r="B908" s="63" t="s">
        <v>1667</v>
      </c>
      <c r="C908" s="43" t="s">
        <v>140</v>
      </c>
      <c r="D908" s="43" t="s">
        <v>13</v>
      </c>
      <c r="E908" s="63" t="s">
        <v>10</v>
      </c>
      <c r="F908" s="43">
        <v>-15.76</v>
      </c>
      <c r="G908" s="44" t="s">
        <v>212</v>
      </c>
      <c r="H908" s="12"/>
    </row>
    <row r="909">
      <c r="A909" s="60">
        <v>45178.0</v>
      </c>
      <c r="B909" s="63" t="s">
        <v>1667</v>
      </c>
      <c r="C909" s="63" t="s">
        <v>15</v>
      </c>
      <c r="D909" s="43" t="s">
        <v>16</v>
      </c>
      <c r="E909" s="43" t="s">
        <v>17</v>
      </c>
      <c r="F909" s="63">
        <f> SUM( INDIRECT("$G"&amp;MATCH($G909, $G$1:$G1318, 0)) : INDIRECT("$F"&amp;ROW() - 1) ) * -1</f>
        <v>1312.37</v>
      </c>
      <c r="G909" s="44" t="s">
        <v>212</v>
      </c>
      <c r="H909" s="14"/>
    </row>
    <row r="910">
      <c r="A910" s="15"/>
      <c r="B910" s="15"/>
      <c r="C910" s="15"/>
      <c r="D910" s="15"/>
      <c r="E910" s="15"/>
      <c r="F910" s="15"/>
      <c r="G910" s="15"/>
    </row>
    <row r="911">
      <c r="A911" s="16"/>
      <c r="B911" s="16"/>
      <c r="C911" s="16"/>
      <c r="D911" s="16"/>
      <c r="E911" s="16"/>
      <c r="F911" s="16"/>
      <c r="G911" s="16"/>
    </row>
    <row r="912">
      <c r="A912" s="17"/>
      <c r="B912" s="17"/>
      <c r="C912" s="17"/>
      <c r="D912" s="17"/>
      <c r="E912" s="17"/>
      <c r="F912" s="17"/>
      <c r="G912" s="17"/>
    </row>
    <row r="913">
      <c r="A913" s="60">
        <v>45171.0</v>
      </c>
      <c r="B913" s="63" t="s">
        <v>1667</v>
      </c>
      <c r="C913" s="43" t="s">
        <v>32</v>
      </c>
      <c r="D913" s="43" t="s">
        <v>13</v>
      </c>
      <c r="E913" s="43" t="s">
        <v>10</v>
      </c>
      <c r="F913" s="43">
        <v>-61.32</v>
      </c>
      <c r="G913" s="44" t="s">
        <v>227</v>
      </c>
      <c r="H913" s="238" t="s">
        <v>107</v>
      </c>
    </row>
    <row r="914">
      <c r="A914" s="60">
        <v>45171.0</v>
      </c>
      <c r="B914" s="63" t="s">
        <v>1667</v>
      </c>
      <c r="C914" s="43" t="s">
        <v>32</v>
      </c>
      <c r="D914" s="43" t="s">
        <v>13</v>
      </c>
      <c r="E914" s="43" t="s">
        <v>10</v>
      </c>
      <c r="F914" s="43">
        <v>-19.96</v>
      </c>
      <c r="G914" s="44" t="s">
        <v>227</v>
      </c>
      <c r="H914" s="62"/>
    </row>
    <row r="915">
      <c r="A915" s="60">
        <v>45171.0</v>
      </c>
      <c r="B915" s="63" t="s">
        <v>1667</v>
      </c>
      <c r="C915" s="43" t="s">
        <v>33</v>
      </c>
      <c r="D915" s="43" t="s">
        <v>13</v>
      </c>
      <c r="E915" s="43" t="s">
        <v>10</v>
      </c>
      <c r="F915" s="43">
        <v>-13.99</v>
      </c>
      <c r="G915" s="44" t="s">
        <v>227</v>
      </c>
      <c r="H915" s="62"/>
    </row>
    <row r="916">
      <c r="A916" s="60">
        <v>45171.0</v>
      </c>
      <c r="B916" s="63" t="s">
        <v>1667</v>
      </c>
      <c r="C916" s="43" t="s">
        <v>48</v>
      </c>
      <c r="D916" s="43" t="s">
        <v>13</v>
      </c>
      <c r="E916" s="43" t="s">
        <v>10</v>
      </c>
      <c r="F916" s="43">
        <v>-25.69</v>
      </c>
      <c r="G916" s="44" t="s">
        <v>227</v>
      </c>
      <c r="H916" s="62"/>
    </row>
    <row r="917">
      <c r="A917" s="60">
        <v>45172.0</v>
      </c>
      <c r="B917" s="63" t="s">
        <v>1667</v>
      </c>
      <c r="C917" s="43" t="s">
        <v>455</v>
      </c>
      <c r="D917" s="43" t="s">
        <v>9</v>
      </c>
      <c r="E917" s="43" t="s">
        <v>28</v>
      </c>
      <c r="F917" s="43">
        <v>-4.3</v>
      </c>
      <c r="G917" s="44" t="s">
        <v>227</v>
      </c>
      <c r="H917" s="62"/>
    </row>
    <row r="918">
      <c r="A918" s="60">
        <v>45172.0</v>
      </c>
      <c r="B918" s="63" t="s">
        <v>1667</v>
      </c>
      <c r="C918" s="43" t="s">
        <v>582</v>
      </c>
      <c r="D918" s="43" t="s">
        <v>13</v>
      </c>
      <c r="E918" s="43" t="s">
        <v>10</v>
      </c>
      <c r="F918" s="43">
        <v>-46.37</v>
      </c>
      <c r="G918" s="44" t="s">
        <v>227</v>
      </c>
      <c r="H918" s="62"/>
    </row>
    <row r="919">
      <c r="A919" s="60">
        <v>45172.0</v>
      </c>
      <c r="B919" s="63" t="s">
        <v>1667</v>
      </c>
      <c r="C919" s="43" t="s">
        <v>2891</v>
      </c>
      <c r="D919" s="43" t="s">
        <v>13</v>
      </c>
      <c r="E919" s="43" t="s">
        <v>10</v>
      </c>
      <c r="F919" s="43">
        <v>-10.0</v>
      </c>
      <c r="G919" s="44" t="s">
        <v>227</v>
      </c>
      <c r="H919" s="62"/>
    </row>
    <row r="920">
      <c r="A920" s="60">
        <v>45173.0</v>
      </c>
      <c r="B920" s="63" t="s">
        <v>1667</v>
      </c>
      <c r="C920" s="28" t="s">
        <v>2892</v>
      </c>
      <c r="D920" s="28" t="s">
        <v>78</v>
      </c>
      <c r="E920" s="28" t="s">
        <v>28</v>
      </c>
      <c r="F920" s="28">
        <v>-22.83</v>
      </c>
      <c r="G920" s="44" t="s">
        <v>227</v>
      </c>
      <c r="H920" s="62"/>
    </row>
    <row r="921">
      <c r="A921" s="60">
        <v>45173.0</v>
      </c>
      <c r="B921" s="63" t="s">
        <v>1667</v>
      </c>
      <c r="C921" s="28" t="s">
        <v>2893</v>
      </c>
      <c r="D921" s="28" t="s">
        <v>19</v>
      </c>
      <c r="E921" s="28" t="s">
        <v>10</v>
      </c>
      <c r="F921" s="28">
        <v>-20.73</v>
      </c>
      <c r="G921" s="44" t="s">
        <v>227</v>
      </c>
      <c r="H921" s="62"/>
    </row>
    <row r="922">
      <c r="A922" s="60">
        <v>45173.0</v>
      </c>
      <c r="B922" s="63" t="s">
        <v>1667</v>
      </c>
      <c r="C922" s="28" t="s">
        <v>2894</v>
      </c>
      <c r="D922" s="28" t="s">
        <v>13</v>
      </c>
      <c r="E922" s="28" t="s">
        <v>10</v>
      </c>
      <c r="F922" s="28">
        <v>-18.7</v>
      </c>
      <c r="G922" s="44" t="s">
        <v>227</v>
      </c>
      <c r="H922" s="62"/>
    </row>
    <row r="923">
      <c r="A923" s="60">
        <v>45173.0</v>
      </c>
      <c r="B923" s="63" t="s">
        <v>1667</v>
      </c>
      <c r="C923" s="28" t="s">
        <v>641</v>
      </c>
      <c r="D923" s="28" t="s">
        <v>494</v>
      </c>
      <c r="E923" s="28" t="s">
        <v>28</v>
      </c>
      <c r="F923" s="28">
        <v>-98.77</v>
      </c>
      <c r="G923" s="44" t="s">
        <v>227</v>
      </c>
      <c r="H923" s="62"/>
    </row>
    <row r="924">
      <c r="A924" s="60">
        <v>45174.0</v>
      </c>
      <c r="B924" s="63" t="s">
        <v>1667</v>
      </c>
      <c r="C924" s="45" t="s">
        <v>475</v>
      </c>
      <c r="D924" s="45" t="s">
        <v>13</v>
      </c>
      <c r="E924" s="45" t="s">
        <v>10</v>
      </c>
      <c r="F924" s="45">
        <v>-18.98</v>
      </c>
      <c r="G924" s="44" t="s">
        <v>227</v>
      </c>
      <c r="H924" s="62"/>
    </row>
    <row r="925">
      <c r="A925" s="60">
        <v>45175.0</v>
      </c>
      <c r="B925" s="63" t="s">
        <v>1667</v>
      </c>
      <c r="C925" s="45" t="s">
        <v>140</v>
      </c>
      <c r="D925" s="45" t="s">
        <v>13</v>
      </c>
      <c r="E925" s="45" t="s">
        <v>10</v>
      </c>
      <c r="F925" s="45">
        <v>-9.73</v>
      </c>
      <c r="G925" s="44" t="s">
        <v>227</v>
      </c>
      <c r="H925" s="62"/>
    </row>
    <row r="926">
      <c r="A926" s="60">
        <v>45176.0</v>
      </c>
      <c r="B926" s="63" t="s">
        <v>1667</v>
      </c>
      <c r="C926" s="107" t="s">
        <v>2895</v>
      </c>
      <c r="D926" s="45" t="s">
        <v>50</v>
      </c>
      <c r="E926" s="45" t="s">
        <v>28</v>
      </c>
      <c r="F926" s="45">
        <v>-200.0</v>
      </c>
      <c r="G926" s="44" t="s">
        <v>227</v>
      </c>
      <c r="H926" s="62"/>
    </row>
    <row r="927">
      <c r="A927" s="60">
        <v>45176.0</v>
      </c>
      <c r="B927" s="63" t="s">
        <v>1667</v>
      </c>
      <c r="C927" s="107" t="s">
        <v>2146</v>
      </c>
      <c r="D927" s="45" t="s">
        <v>9</v>
      </c>
      <c r="E927" s="45" t="s">
        <v>10</v>
      </c>
      <c r="F927" s="45">
        <v>-6.73</v>
      </c>
      <c r="G927" s="44" t="s">
        <v>227</v>
      </c>
      <c r="H927" s="62"/>
    </row>
    <row r="928">
      <c r="A928" s="60">
        <v>45176.0</v>
      </c>
      <c r="B928" s="63" t="s">
        <v>1667</v>
      </c>
      <c r="C928" s="107" t="s">
        <v>48</v>
      </c>
      <c r="D928" s="45" t="s">
        <v>9</v>
      </c>
      <c r="E928" s="45" t="s">
        <v>10</v>
      </c>
      <c r="F928" s="45">
        <v>-11.26</v>
      </c>
      <c r="G928" s="44" t="s">
        <v>227</v>
      </c>
      <c r="H928" s="62"/>
    </row>
    <row r="929">
      <c r="A929" s="60">
        <v>45176.0</v>
      </c>
      <c r="B929" s="63" t="s">
        <v>1667</v>
      </c>
      <c r="C929" s="107" t="s">
        <v>2896</v>
      </c>
      <c r="D929" s="45" t="s">
        <v>13</v>
      </c>
      <c r="E929" s="45" t="s">
        <v>10</v>
      </c>
      <c r="F929" s="45">
        <v>-7.0</v>
      </c>
      <c r="G929" s="44" t="s">
        <v>227</v>
      </c>
      <c r="H929" s="62"/>
    </row>
    <row r="930">
      <c r="A930" s="60">
        <v>45176.0</v>
      </c>
      <c r="B930" s="63" t="s">
        <v>1667</v>
      </c>
      <c r="C930" s="107" t="s">
        <v>2897</v>
      </c>
      <c r="D930" s="45" t="s">
        <v>50</v>
      </c>
      <c r="E930" s="45" t="s">
        <v>10</v>
      </c>
      <c r="F930" s="45">
        <v>-54.99</v>
      </c>
      <c r="G930" s="44" t="s">
        <v>227</v>
      </c>
      <c r="H930" s="62"/>
    </row>
    <row r="931">
      <c r="A931" s="60">
        <v>45176.0</v>
      </c>
      <c r="B931" s="63" t="s">
        <v>1667</v>
      </c>
      <c r="C931" s="107" t="s">
        <v>2898</v>
      </c>
      <c r="D931" s="45" t="s">
        <v>76</v>
      </c>
      <c r="E931" s="45" t="s">
        <v>10</v>
      </c>
      <c r="F931" s="45">
        <v>-99.0</v>
      </c>
      <c r="G931" s="44" t="s">
        <v>227</v>
      </c>
      <c r="H931" s="62"/>
    </row>
    <row r="932">
      <c r="A932" s="60">
        <v>45176.0</v>
      </c>
      <c r="B932" s="63" t="s">
        <v>1667</v>
      </c>
      <c r="C932" s="107" t="s">
        <v>2899</v>
      </c>
      <c r="D932" s="45" t="s">
        <v>13</v>
      </c>
      <c r="E932" s="45" t="s">
        <v>10</v>
      </c>
      <c r="F932" s="45">
        <v>-25.8</v>
      </c>
      <c r="G932" s="44" t="s">
        <v>227</v>
      </c>
      <c r="H932" s="62"/>
    </row>
    <row r="933">
      <c r="A933" s="60">
        <v>45176.0</v>
      </c>
      <c r="B933" s="63" t="s">
        <v>1667</v>
      </c>
      <c r="C933" s="107" t="s">
        <v>48</v>
      </c>
      <c r="D933" s="45" t="s">
        <v>9</v>
      </c>
      <c r="E933" s="45" t="s">
        <v>10</v>
      </c>
      <c r="F933" s="45">
        <v>-15.46</v>
      </c>
      <c r="G933" s="44" t="s">
        <v>227</v>
      </c>
      <c r="H933" s="62"/>
    </row>
    <row r="934">
      <c r="A934" s="60">
        <v>45178.0</v>
      </c>
      <c r="B934" s="63" t="s">
        <v>1667</v>
      </c>
      <c r="C934" s="43" t="s">
        <v>2900</v>
      </c>
      <c r="D934" s="43" t="s">
        <v>494</v>
      </c>
      <c r="E934" s="43" t="s">
        <v>28</v>
      </c>
      <c r="F934" s="43">
        <v>-68.0</v>
      </c>
      <c r="G934" s="44" t="s">
        <v>227</v>
      </c>
      <c r="H934" s="62"/>
    </row>
    <row r="935">
      <c r="A935" s="60">
        <v>45178.0</v>
      </c>
      <c r="B935" s="63" t="s">
        <v>1667</v>
      </c>
      <c r="C935" s="43" t="s">
        <v>140</v>
      </c>
      <c r="D935" s="43" t="s">
        <v>13</v>
      </c>
      <c r="E935" s="43" t="s">
        <v>28</v>
      </c>
      <c r="F935" s="43">
        <v>-10.36</v>
      </c>
      <c r="G935" s="44" t="s">
        <v>227</v>
      </c>
      <c r="H935" s="62"/>
    </row>
    <row r="936">
      <c r="A936" s="60">
        <v>45178.0</v>
      </c>
      <c r="B936" s="63" t="s">
        <v>1667</v>
      </c>
      <c r="C936" s="43" t="s">
        <v>2819</v>
      </c>
      <c r="D936" s="43" t="s">
        <v>13</v>
      </c>
      <c r="E936" s="43" t="s">
        <v>10</v>
      </c>
      <c r="F936" s="43">
        <v>-4.89</v>
      </c>
      <c r="G936" s="44" t="s">
        <v>227</v>
      </c>
      <c r="H936" s="62"/>
    </row>
    <row r="937">
      <c r="A937" s="60">
        <v>45178.0</v>
      </c>
      <c r="B937" s="63" t="s">
        <v>1667</v>
      </c>
      <c r="C937" s="43" t="s">
        <v>2901</v>
      </c>
      <c r="D937" s="43" t="s">
        <v>13</v>
      </c>
      <c r="E937" s="43" t="s">
        <v>28</v>
      </c>
      <c r="F937" s="43">
        <v>-20.49</v>
      </c>
      <c r="G937" s="44" t="s">
        <v>227</v>
      </c>
      <c r="H937" s="62"/>
    </row>
    <row r="938">
      <c r="A938" s="60">
        <v>45179.0</v>
      </c>
      <c r="B938" s="63" t="s">
        <v>1667</v>
      </c>
      <c r="C938" s="45" t="s">
        <v>486</v>
      </c>
      <c r="D938" s="43" t="s">
        <v>13</v>
      </c>
      <c r="E938" s="43" t="s">
        <v>10</v>
      </c>
      <c r="F938" s="45">
        <v>-16.0</v>
      </c>
      <c r="G938" s="44" t="s">
        <v>227</v>
      </c>
      <c r="H938" s="62"/>
    </row>
    <row r="939">
      <c r="A939" s="60">
        <v>45179.0</v>
      </c>
      <c r="B939" s="63" t="s">
        <v>1667</v>
      </c>
      <c r="C939" s="45" t="s">
        <v>32</v>
      </c>
      <c r="D939" s="43" t="s">
        <v>19</v>
      </c>
      <c r="E939" s="43" t="s">
        <v>10</v>
      </c>
      <c r="F939" s="45">
        <v>-121.82</v>
      </c>
      <c r="G939" s="44" t="s">
        <v>227</v>
      </c>
      <c r="H939" s="62"/>
    </row>
    <row r="940">
      <c r="A940" s="60">
        <v>45180.0</v>
      </c>
      <c r="B940" s="43" t="s">
        <v>1667</v>
      </c>
      <c r="C940" s="45" t="s">
        <v>223</v>
      </c>
      <c r="D940" s="45" t="s">
        <v>76</v>
      </c>
      <c r="E940" s="28" t="s">
        <v>28</v>
      </c>
      <c r="F940" s="45">
        <f>-11.78 / 2</f>
        <v>-5.89</v>
      </c>
      <c r="G940" s="44" t="s">
        <v>227</v>
      </c>
      <c r="H940" s="62"/>
    </row>
    <row r="941">
      <c r="A941" s="81">
        <v>45182.0</v>
      </c>
      <c r="B941" s="63" t="s">
        <v>1667</v>
      </c>
      <c r="C941" s="45" t="s">
        <v>504</v>
      </c>
      <c r="D941" s="28" t="s">
        <v>76</v>
      </c>
      <c r="E941" s="28" t="s">
        <v>28</v>
      </c>
      <c r="F941" s="28">
        <v>-6.99</v>
      </c>
      <c r="G941" s="44" t="s">
        <v>227</v>
      </c>
      <c r="H941" s="62"/>
    </row>
    <row r="942">
      <c r="A942" s="81">
        <v>45182.0</v>
      </c>
      <c r="B942" s="63" t="s">
        <v>1667</v>
      </c>
      <c r="C942" s="45" t="s">
        <v>2902</v>
      </c>
      <c r="D942" s="45" t="s">
        <v>9</v>
      </c>
      <c r="E942" s="43" t="s">
        <v>28</v>
      </c>
      <c r="F942" s="45">
        <v>-8.7</v>
      </c>
      <c r="G942" s="44" t="s">
        <v>227</v>
      </c>
      <c r="H942" s="62"/>
    </row>
    <row r="943">
      <c r="A943" s="81">
        <v>45182.0</v>
      </c>
      <c r="B943" s="63" t="s">
        <v>1667</v>
      </c>
      <c r="C943" s="45" t="s">
        <v>2903</v>
      </c>
      <c r="D943" s="45" t="s">
        <v>9</v>
      </c>
      <c r="E943" s="43" t="s">
        <v>28</v>
      </c>
      <c r="F943" s="45">
        <v>-12.85</v>
      </c>
      <c r="G943" s="44" t="s">
        <v>227</v>
      </c>
      <c r="H943" s="62"/>
    </row>
    <row r="944">
      <c r="A944" s="81">
        <v>45182.0</v>
      </c>
      <c r="B944" s="63" t="s">
        <v>1667</v>
      </c>
      <c r="C944" s="45" t="s">
        <v>2904</v>
      </c>
      <c r="D944" s="45" t="s">
        <v>13</v>
      </c>
      <c r="E944" s="43" t="s">
        <v>10</v>
      </c>
      <c r="F944" s="45">
        <v>-10.0</v>
      </c>
      <c r="G944" s="44" t="s">
        <v>227</v>
      </c>
      <c r="H944" s="62"/>
    </row>
    <row r="945">
      <c r="A945" s="60">
        <v>45183.0</v>
      </c>
      <c r="B945" s="43" t="s">
        <v>1667</v>
      </c>
      <c r="C945" s="45" t="s">
        <v>246</v>
      </c>
      <c r="D945" s="45" t="s">
        <v>76</v>
      </c>
      <c r="E945" s="28" t="s">
        <v>28</v>
      </c>
      <c r="F945" s="45">
        <v>-6.2</v>
      </c>
      <c r="G945" s="44" t="s">
        <v>227</v>
      </c>
      <c r="H945" s="62"/>
    </row>
    <row r="946">
      <c r="A946" s="60">
        <v>45183.0</v>
      </c>
      <c r="B946" s="43" t="s">
        <v>1667</v>
      </c>
      <c r="C946" s="45" t="s">
        <v>241</v>
      </c>
      <c r="D946" s="45" t="s">
        <v>9</v>
      </c>
      <c r="E946" s="45" t="s">
        <v>10</v>
      </c>
      <c r="F946" s="45">
        <v>-4.0</v>
      </c>
      <c r="G946" s="44" t="s">
        <v>227</v>
      </c>
      <c r="H946" s="62"/>
    </row>
    <row r="947">
      <c r="A947" s="60">
        <v>45183.0</v>
      </c>
      <c r="B947" s="43" t="s">
        <v>1667</v>
      </c>
      <c r="C947" s="45" t="s">
        <v>140</v>
      </c>
      <c r="D947" s="45" t="s">
        <v>13</v>
      </c>
      <c r="E947" s="45" t="s">
        <v>10</v>
      </c>
      <c r="F947" s="45">
        <v>-5.47</v>
      </c>
      <c r="G947" s="44" t="s">
        <v>227</v>
      </c>
      <c r="H947" s="62"/>
    </row>
    <row r="948">
      <c r="A948" s="60">
        <v>45183.0</v>
      </c>
      <c r="B948" s="43" t="s">
        <v>1667</v>
      </c>
      <c r="C948" s="45" t="s">
        <v>524</v>
      </c>
      <c r="D948" s="45" t="s">
        <v>13</v>
      </c>
      <c r="E948" s="45" t="s">
        <v>10</v>
      </c>
      <c r="F948" s="45">
        <v>-12.0</v>
      </c>
      <c r="G948" s="44" t="s">
        <v>227</v>
      </c>
      <c r="H948" s="62"/>
    </row>
    <row r="949">
      <c r="A949" s="60">
        <v>45183.0</v>
      </c>
      <c r="B949" s="43" t="s">
        <v>1667</v>
      </c>
      <c r="C949" s="45" t="s">
        <v>524</v>
      </c>
      <c r="D949" s="45" t="s">
        <v>13</v>
      </c>
      <c r="E949" s="45" t="s">
        <v>10</v>
      </c>
      <c r="F949" s="45">
        <v>-5.0</v>
      </c>
      <c r="G949" s="44" t="s">
        <v>227</v>
      </c>
      <c r="H949" s="62"/>
    </row>
    <row r="950">
      <c r="A950" s="60">
        <v>45184.0</v>
      </c>
      <c r="B950" s="43" t="s">
        <v>1667</v>
      </c>
      <c r="C950" s="45" t="s">
        <v>32</v>
      </c>
      <c r="D950" s="45" t="s">
        <v>19</v>
      </c>
      <c r="E950" s="45" t="s">
        <v>28</v>
      </c>
      <c r="F950" s="45">
        <v>-29.35</v>
      </c>
      <c r="G950" s="44" t="s">
        <v>227</v>
      </c>
      <c r="H950" s="62"/>
    </row>
    <row r="951">
      <c r="A951" s="81">
        <v>45185.0</v>
      </c>
      <c r="B951" s="63" t="s">
        <v>1667</v>
      </c>
      <c r="C951" s="43" t="s">
        <v>2905</v>
      </c>
      <c r="D951" s="63" t="s">
        <v>50</v>
      </c>
      <c r="E951" s="63" t="s">
        <v>28</v>
      </c>
      <c r="F951" s="28">
        <v>-147.12</v>
      </c>
      <c r="G951" s="44" t="s">
        <v>227</v>
      </c>
      <c r="H951" s="62"/>
    </row>
    <row r="952">
      <c r="A952" s="81">
        <v>45185.0</v>
      </c>
      <c r="B952" s="63" t="s">
        <v>1667</v>
      </c>
      <c r="C952" s="45" t="s">
        <v>241</v>
      </c>
      <c r="D952" s="45" t="s">
        <v>9</v>
      </c>
      <c r="E952" s="45" t="s">
        <v>28</v>
      </c>
      <c r="F952" s="45">
        <v>-9.1</v>
      </c>
      <c r="G952" s="44" t="s">
        <v>227</v>
      </c>
      <c r="H952" s="62"/>
    </row>
    <row r="953">
      <c r="A953" s="81">
        <v>45185.0</v>
      </c>
      <c r="B953" s="63" t="s">
        <v>1667</v>
      </c>
      <c r="C953" s="45" t="s">
        <v>14</v>
      </c>
      <c r="D953" s="45" t="s">
        <v>9</v>
      </c>
      <c r="E953" s="45" t="s">
        <v>28</v>
      </c>
      <c r="F953" s="45">
        <v>-11.7</v>
      </c>
      <c r="G953" s="44" t="s">
        <v>227</v>
      </c>
      <c r="H953" s="62"/>
    </row>
    <row r="954">
      <c r="A954" s="81">
        <v>45186.0</v>
      </c>
      <c r="B954" s="63" t="s">
        <v>1667</v>
      </c>
      <c r="C954" s="45" t="s">
        <v>14</v>
      </c>
      <c r="D954" s="45" t="s">
        <v>9</v>
      </c>
      <c r="E954" s="45" t="s">
        <v>10</v>
      </c>
      <c r="F954" s="45">
        <v>-9.45</v>
      </c>
      <c r="G954" s="44" t="s">
        <v>227</v>
      </c>
      <c r="H954" s="62"/>
    </row>
    <row r="955">
      <c r="A955" s="81">
        <v>45186.0</v>
      </c>
      <c r="B955" s="63" t="s">
        <v>1667</v>
      </c>
      <c r="C955" s="45" t="s">
        <v>564</v>
      </c>
      <c r="D955" s="45" t="s">
        <v>13</v>
      </c>
      <c r="E955" s="45" t="s">
        <v>10</v>
      </c>
      <c r="F955" s="45">
        <v>-24.0</v>
      </c>
      <c r="G955" s="44" t="s">
        <v>227</v>
      </c>
      <c r="H955" s="62"/>
    </row>
    <row r="956">
      <c r="A956" s="81">
        <v>45186.0</v>
      </c>
      <c r="B956" s="63" t="s">
        <v>1667</v>
      </c>
      <c r="C956" s="45" t="s">
        <v>2906</v>
      </c>
      <c r="D956" s="45" t="s">
        <v>73</v>
      </c>
      <c r="E956" s="45" t="s">
        <v>243</v>
      </c>
      <c r="F956" s="45">
        <v>-10.0</v>
      </c>
      <c r="G956" s="44" t="s">
        <v>227</v>
      </c>
      <c r="H956" s="62"/>
    </row>
    <row r="957">
      <c r="A957" s="81">
        <v>45188.0</v>
      </c>
      <c r="B957" s="63" t="s">
        <v>1667</v>
      </c>
      <c r="C957" s="45" t="s">
        <v>140</v>
      </c>
      <c r="D957" s="43" t="s">
        <v>13</v>
      </c>
      <c r="E957" s="43" t="s">
        <v>28</v>
      </c>
      <c r="F957" s="43">
        <v>-10.2</v>
      </c>
      <c r="G957" s="44" t="s">
        <v>227</v>
      </c>
      <c r="H957" s="62"/>
    </row>
    <row r="958">
      <c r="A958" s="81">
        <v>45189.0</v>
      </c>
      <c r="B958" s="63" t="s">
        <v>1667</v>
      </c>
      <c r="C958" s="45" t="s">
        <v>147</v>
      </c>
      <c r="D958" s="43" t="s">
        <v>13</v>
      </c>
      <c r="E958" s="43" t="s">
        <v>28</v>
      </c>
      <c r="F958" s="43">
        <v>-13.0</v>
      </c>
      <c r="G958" s="44" t="s">
        <v>227</v>
      </c>
      <c r="H958" s="62"/>
    </row>
    <row r="959">
      <c r="A959" s="81">
        <v>45190.0</v>
      </c>
      <c r="B959" s="63" t="s">
        <v>1667</v>
      </c>
      <c r="C959" s="43" t="s">
        <v>2907</v>
      </c>
      <c r="D959" s="43" t="s">
        <v>50</v>
      </c>
      <c r="E959" s="45" t="s">
        <v>28</v>
      </c>
      <c r="F959" s="43">
        <v>-165.54</v>
      </c>
      <c r="G959" s="44" t="s">
        <v>227</v>
      </c>
      <c r="H959" s="62"/>
    </row>
    <row r="960">
      <c r="A960" s="81">
        <v>45190.0</v>
      </c>
      <c r="B960" s="63" t="s">
        <v>1667</v>
      </c>
      <c r="C960" s="45" t="s">
        <v>140</v>
      </c>
      <c r="D960" s="43" t="s">
        <v>13</v>
      </c>
      <c r="E960" s="45" t="s">
        <v>10</v>
      </c>
      <c r="F960" s="43">
        <v>-11.75</v>
      </c>
      <c r="G960" s="44" t="s">
        <v>227</v>
      </c>
      <c r="H960" s="62"/>
    </row>
    <row r="961">
      <c r="A961" s="81">
        <v>45190.0</v>
      </c>
      <c r="B961" s="63" t="s">
        <v>1667</v>
      </c>
      <c r="C961" s="45" t="s">
        <v>486</v>
      </c>
      <c r="D961" s="43" t="s">
        <v>13</v>
      </c>
      <c r="E961" s="45" t="s">
        <v>10</v>
      </c>
      <c r="F961" s="43">
        <v>-20.85</v>
      </c>
      <c r="G961" s="44" t="s">
        <v>227</v>
      </c>
      <c r="H961" s="62"/>
    </row>
    <row r="962">
      <c r="A962" s="81">
        <v>45190.0</v>
      </c>
      <c r="B962" s="63" t="s">
        <v>1667</v>
      </c>
      <c r="C962" s="45" t="s">
        <v>32</v>
      </c>
      <c r="D962" s="43" t="s">
        <v>19</v>
      </c>
      <c r="E962" s="45" t="s">
        <v>10</v>
      </c>
      <c r="F962" s="43">
        <v>-27.15</v>
      </c>
      <c r="G962" s="44" t="s">
        <v>227</v>
      </c>
      <c r="H962" s="62"/>
    </row>
    <row r="963">
      <c r="A963" s="81">
        <v>45191.0</v>
      </c>
      <c r="B963" s="63" t="s">
        <v>1667</v>
      </c>
      <c r="C963" s="45" t="s">
        <v>32</v>
      </c>
      <c r="D963" s="43" t="s">
        <v>19</v>
      </c>
      <c r="E963" s="45" t="s">
        <v>10</v>
      </c>
      <c r="F963" s="43">
        <v>-67.51</v>
      </c>
      <c r="G963" s="44" t="s">
        <v>227</v>
      </c>
      <c r="H963" s="62"/>
    </row>
    <row r="964">
      <c r="A964" s="81">
        <v>45192.0</v>
      </c>
      <c r="B964" s="63" t="s">
        <v>1667</v>
      </c>
      <c r="C964" s="45" t="s">
        <v>14</v>
      </c>
      <c r="D964" s="45" t="s">
        <v>9</v>
      </c>
      <c r="E964" s="45" t="s">
        <v>10</v>
      </c>
      <c r="F964" s="43">
        <v>-12.4</v>
      </c>
      <c r="G964" s="44" t="s">
        <v>227</v>
      </c>
      <c r="H964" s="62"/>
    </row>
    <row r="965">
      <c r="A965" s="81">
        <v>45193.0</v>
      </c>
      <c r="B965" s="63" t="s">
        <v>1667</v>
      </c>
      <c r="C965" s="45" t="s">
        <v>48</v>
      </c>
      <c r="D965" s="45" t="s">
        <v>9</v>
      </c>
      <c r="E965" s="45" t="s">
        <v>10</v>
      </c>
      <c r="F965" s="43">
        <v>-11.53</v>
      </c>
      <c r="G965" s="44" t="s">
        <v>227</v>
      </c>
      <c r="H965" s="62"/>
    </row>
    <row r="966">
      <c r="A966" s="81">
        <v>45193.0</v>
      </c>
      <c r="B966" s="63" t="s">
        <v>1667</v>
      </c>
      <c r="C966" s="45" t="s">
        <v>48</v>
      </c>
      <c r="D966" s="45" t="s">
        <v>9</v>
      </c>
      <c r="E966" s="45" t="s">
        <v>10</v>
      </c>
      <c r="F966" s="43">
        <v>-17.27</v>
      </c>
      <c r="G966" s="44" t="s">
        <v>227</v>
      </c>
      <c r="H966" s="62"/>
    </row>
    <row r="967">
      <c r="A967" s="81">
        <v>45193.0</v>
      </c>
      <c r="B967" s="63" t="s">
        <v>1667</v>
      </c>
      <c r="C967" s="45" t="s">
        <v>2908</v>
      </c>
      <c r="D967" s="45" t="s">
        <v>19</v>
      </c>
      <c r="E967" s="45" t="s">
        <v>10</v>
      </c>
      <c r="F967" s="43">
        <v>-17.99</v>
      </c>
      <c r="G967" s="44" t="s">
        <v>227</v>
      </c>
      <c r="H967" s="62"/>
    </row>
    <row r="968">
      <c r="A968" s="81">
        <v>45193.0</v>
      </c>
      <c r="B968" s="63" t="s">
        <v>1667</v>
      </c>
      <c r="C968" s="63" t="s">
        <v>455</v>
      </c>
      <c r="D968" s="63" t="s">
        <v>9</v>
      </c>
      <c r="E968" s="63" t="s">
        <v>10</v>
      </c>
      <c r="F968" s="63">
        <v>-4.3</v>
      </c>
      <c r="G968" s="44" t="s">
        <v>227</v>
      </c>
      <c r="H968" s="62"/>
    </row>
    <row r="969">
      <c r="A969" s="81">
        <v>45208.0</v>
      </c>
      <c r="B969" s="63" t="s">
        <v>1667</v>
      </c>
      <c r="C969" s="63" t="s">
        <v>15</v>
      </c>
      <c r="D969" s="43" t="s">
        <v>16</v>
      </c>
      <c r="E969" s="43" t="s">
        <v>17</v>
      </c>
      <c r="F969" s="63">
        <f> SUM( INDIRECT("$G"&amp;MATCH($G969, $G$1:$G1318, 0)) : INDIRECT("$F"&amp;ROW() - 1) ) * -1</f>
        <v>1730.48</v>
      </c>
      <c r="G969" s="44" t="s">
        <v>227</v>
      </c>
      <c r="H969" s="64"/>
    </row>
    <row r="970">
      <c r="A970" s="15"/>
      <c r="B970" s="15"/>
      <c r="C970" s="15"/>
      <c r="D970" s="15"/>
      <c r="E970" s="15"/>
      <c r="F970" s="15"/>
      <c r="G970" s="15"/>
    </row>
    <row r="971">
      <c r="A971" s="16"/>
      <c r="B971" s="16"/>
      <c r="C971" s="16"/>
      <c r="D971" s="16"/>
      <c r="E971" s="16"/>
      <c r="F971" s="16"/>
      <c r="G971" s="16"/>
    </row>
    <row r="972">
      <c r="A972" s="17"/>
      <c r="B972" s="17"/>
      <c r="C972" s="17"/>
      <c r="D972" s="17"/>
      <c r="E972" s="17"/>
      <c r="F972" s="17"/>
      <c r="G972" s="17"/>
    </row>
    <row r="973">
      <c r="A973" s="81">
        <v>45200.0</v>
      </c>
      <c r="B973" s="63" t="s">
        <v>1667</v>
      </c>
      <c r="C973" s="63" t="s">
        <v>455</v>
      </c>
      <c r="D973" s="63" t="s">
        <v>9</v>
      </c>
      <c r="E973" s="63" t="s">
        <v>10</v>
      </c>
      <c r="F973" s="63">
        <v>-4.3</v>
      </c>
      <c r="G973" s="44" t="s">
        <v>249</v>
      </c>
      <c r="H973" s="238" t="s">
        <v>113</v>
      </c>
    </row>
    <row r="974">
      <c r="A974" s="81">
        <v>45201.0</v>
      </c>
      <c r="B974" s="63" t="s">
        <v>1667</v>
      </c>
      <c r="C974" s="43" t="s">
        <v>147</v>
      </c>
      <c r="D974" s="43" t="s">
        <v>13</v>
      </c>
      <c r="E974" s="43" t="s">
        <v>10</v>
      </c>
      <c r="F974" s="43">
        <v>-16.0</v>
      </c>
      <c r="G974" s="44" t="s">
        <v>249</v>
      </c>
      <c r="H974" s="62"/>
    </row>
    <row r="975">
      <c r="A975" s="81">
        <v>45201.0</v>
      </c>
      <c r="B975" s="63" t="s">
        <v>1667</v>
      </c>
      <c r="C975" s="43" t="s">
        <v>450</v>
      </c>
      <c r="D975" s="43" t="s">
        <v>19</v>
      </c>
      <c r="E975" s="43" t="s">
        <v>10</v>
      </c>
      <c r="F975" s="43">
        <v>-329.97</v>
      </c>
      <c r="G975" s="44" t="s">
        <v>249</v>
      </c>
      <c r="H975" s="62"/>
    </row>
    <row r="976">
      <c r="A976" s="81">
        <v>45201.0</v>
      </c>
      <c r="B976" s="63" t="s">
        <v>1667</v>
      </c>
      <c r="C976" s="43" t="s">
        <v>2909</v>
      </c>
      <c r="D976" s="43" t="s">
        <v>76</v>
      </c>
      <c r="E976" s="43" t="s">
        <v>10</v>
      </c>
      <c r="F976" s="43">
        <v>-3.99</v>
      </c>
      <c r="G976" s="44" t="s">
        <v>249</v>
      </c>
      <c r="H976" s="62"/>
    </row>
    <row r="977">
      <c r="A977" s="60">
        <v>45203.0</v>
      </c>
      <c r="B977" s="63" t="s">
        <v>1667</v>
      </c>
      <c r="C977" s="28" t="s">
        <v>2910</v>
      </c>
      <c r="D977" s="28" t="s">
        <v>78</v>
      </c>
      <c r="E977" s="28" t="s">
        <v>28</v>
      </c>
      <c r="F977" s="28">
        <v>-22.83</v>
      </c>
      <c r="G977" s="44" t="s">
        <v>249</v>
      </c>
      <c r="H977" s="62"/>
    </row>
    <row r="978">
      <c r="A978" s="60">
        <v>45203.0</v>
      </c>
      <c r="B978" s="63" t="s">
        <v>1667</v>
      </c>
      <c r="C978" s="28" t="s">
        <v>2911</v>
      </c>
      <c r="D978" s="28" t="s">
        <v>19</v>
      </c>
      <c r="E978" s="28" t="s">
        <v>10</v>
      </c>
      <c r="F978" s="28">
        <v>-20.73</v>
      </c>
      <c r="G978" s="44" t="s">
        <v>249</v>
      </c>
      <c r="H978" s="62"/>
    </row>
    <row r="979">
      <c r="A979" s="60">
        <v>45203.0</v>
      </c>
      <c r="B979" s="63" t="s">
        <v>1667</v>
      </c>
      <c r="C979" s="28" t="s">
        <v>2912</v>
      </c>
      <c r="D979" s="28" t="s">
        <v>13</v>
      </c>
      <c r="E979" s="28" t="s">
        <v>10</v>
      </c>
      <c r="F979" s="28">
        <v>-18.7</v>
      </c>
      <c r="G979" s="44" t="s">
        <v>249</v>
      </c>
      <c r="H979" s="62"/>
    </row>
    <row r="980">
      <c r="A980" s="60">
        <v>45203.0</v>
      </c>
      <c r="B980" s="63" t="s">
        <v>1667</v>
      </c>
      <c r="C980" s="45" t="s">
        <v>140</v>
      </c>
      <c r="D980" s="28" t="s">
        <v>13</v>
      </c>
      <c r="E980" s="28" t="s">
        <v>10</v>
      </c>
      <c r="F980" s="45">
        <v>-9.24</v>
      </c>
      <c r="G980" s="44" t="s">
        <v>249</v>
      </c>
      <c r="H980" s="62"/>
    </row>
    <row r="981">
      <c r="A981" s="60">
        <v>45203.0</v>
      </c>
      <c r="B981" s="63" t="s">
        <v>1667</v>
      </c>
      <c r="C981" s="45" t="s">
        <v>475</v>
      </c>
      <c r="D981" s="28" t="s">
        <v>13</v>
      </c>
      <c r="E981" s="28" t="s">
        <v>10</v>
      </c>
      <c r="F981" s="45">
        <v>-19.37</v>
      </c>
      <c r="G981" s="44" t="s">
        <v>249</v>
      </c>
      <c r="H981" s="62"/>
    </row>
    <row r="982">
      <c r="A982" s="60">
        <v>45203.0</v>
      </c>
      <c r="B982" s="63" t="s">
        <v>1667</v>
      </c>
      <c r="C982" s="28" t="s">
        <v>675</v>
      </c>
      <c r="D982" s="28" t="s">
        <v>494</v>
      </c>
      <c r="E982" s="28" t="s">
        <v>28</v>
      </c>
      <c r="F982" s="28">
        <v>-98.77</v>
      </c>
      <c r="G982" s="44" t="s">
        <v>249</v>
      </c>
      <c r="H982" s="62"/>
    </row>
    <row r="983">
      <c r="A983" s="60">
        <v>45204.0</v>
      </c>
      <c r="B983" s="63" t="s">
        <v>1667</v>
      </c>
      <c r="C983" s="45" t="s">
        <v>2913</v>
      </c>
      <c r="D983" s="45" t="s">
        <v>50</v>
      </c>
      <c r="E983" s="45" t="s">
        <v>10</v>
      </c>
      <c r="F983" s="45">
        <v>-51.0</v>
      </c>
      <c r="G983" s="44" t="s">
        <v>249</v>
      </c>
      <c r="H983" s="62"/>
    </row>
    <row r="984">
      <c r="A984" s="60">
        <v>45204.0</v>
      </c>
      <c r="B984" s="63" t="s">
        <v>1667</v>
      </c>
      <c r="C984" s="45" t="s">
        <v>2914</v>
      </c>
      <c r="D984" s="45" t="s">
        <v>50</v>
      </c>
      <c r="E984" s="45" t="s">
        <v>10</v>
      </c>
      <c r="F984" s="45">
        <v>-15.3</v>
      </c>
      <c r="G984" s="44" t="s">
        <v>249</v>
      </c>
      <c r="H984" s="62"/>
    </row>
    <row r="985">
      <c r="A985" s="60">
        <v>45204.0</v>
      </c>
      <c r="B985" s="63" t="s">
        <v>1667</v>
      </c>
      <c r="C985" s="45" t="s">
        <v>32</v>
      </c>
      <c r="D985" s="45" t="s">
        <v>13</v>
      </c>
      <c r="E985" s="45" t="s">
        <v>28</v>
      </c>
      <c r="F985" s="45">
        <v>-16.73</v>
      </c>
      <c r="G985" s="44" t="s">
        <v>249</v>
      </c>
      <c r="H985" s="62"/>
    </row>
    <row r="986">
      <c r="A986" s="60">
        <v>45205.0</v>
      </c>
      <c r="B986" s="63" t="s">
        <v>1667</v>
      </c>
      <c r="C986" s="45" t="s">
        <v>450</v>
      </c>
      <c r="D986" s="45" t="s">
        <v>13</v>
      </c>
      <c r="E986" s="45" t="s">
        <v>28</v>
      </c>
      <c r="F986" s="45">
        <v>-35.0</v>
      </c>
      <c r="G986" s="44" t="s">
        <v>249</v>
      </c>
      <c r="H986" s="62"/>
    </row>
    <row r="987">
      <c r="A987" s="60">
        <v>45205.0</v>
      </c>
      <c r="B987" s="63" t="s">
        <v>1667</v>
      </c>
      <c r="C987" s="45" t="s">
        <v>2915</v>
      </c>
      <c r="D987" s="45" t="s">
        <v>13</v>
      </c>
      <c r="E987" s="45" t="s">
        <v>26</v>
      </c>
      <c r="F987" s="45">
        <v>-30.6</v>
      </c>
      <c r="G987" s="44" t="s">
        <v>249</v>
      </c>
      <c r="H987" s="62"/>
    </row>
    <row r="988">
      <c r="A988" s="60">
        <v>45206.0</v>
      </c>
      <c r="B988" s="63" t="s">
        <v>1667</v>
      </c>
      <c r="C988" s="107" t="s">
        <v>2916</v>
      </c>
      <c r="D988" s="45" t="s">
        <v>50</v>
      </c>
      <c r="E988" s="45" t="s">
        <v>28</v>
      </c>
      <c r="F988" s="45">
        <v>-200.0</v>
      </c>
      <c r="G988" s="44" t="s">
        <v>249</v>
      </c>
      <c r="H988" s="62"/>
    </row>
    <row r="989">
      <c r="A989" s="60">
        <v>45206.0</v>
      </c>
      <c r="B989" s="63" t="s">
        <v>1667</v>
      </c>
      <c r="C989" s="107" t="s">
        <v>2917</v>
      </c>
      <c r="D989" s="45" t="s">
        <v>50</v>
      </c>
      <c r="E989" s="45" t="s">
        <v>10</v>
      </c>
      <c r="F989" s="45">
        <v>-54.99</v>
      </c>
      <c r="G989" s="44" t="s">
        <v>249</v>
      </c>
      <c r="H989" s="62"/>
    </row>
    <row r="990">
      <c r="A990" s="60">
        <v>45207.0</v>
      </c>
      <c r="B990" s="63" t="s">
        <v>1667</v>
      </c>
      <c r="C990" s="63" t="s">
        <v>455</v>
      </c>
      <c r="D990" s="63" t="s">
        <v>9</v>
      </c>
      <c r="E990" s="63" t="s">
        <v>10</v>
      </c>
      <c r="F990" s="63">
        <v>-4.3</v>
      </c>
      <c r="G990" s="44" t="s">
        <v>249</v>
      </c>
      <c r="H990" s="62"/>
    </row>
    <row r="991">
      <c r="A991" s="60">
        <v>45207.0</v>
      </c>
      <c r="B991" s="63" t="s">
        <v>1667</v>
      </c>
      <c r="C991" s="43" t="s">
        <v>1100</v>
      </c>
      <c r="D991" s="43" t="s">
        <v>73</v>
      </c>
      <c r="E991" s="43" t="s">
        <v>26</v>
      </c>
      <c r="F991" s="43">
        <v>-95.23</v>
      </c>
      <c r="G991" s="44" t="s">
        <v>249</v>
      </c>
      <c r="H991" s="62"/>
    </row>
    <row r="992">
      <c r="A992" s="60">
        <v>45208.0</v>
      </c>
      <c r="B992" s="63" t="s">
        <v>1667</v>
      </c>
      <c r="C992" s="43" t="s">
        <v>2918</v>
      </c>
      <c r="D992" s="43" t="s">
        <v>494</v>
      </c>
      <c r="E992" s="43" t="s">
        <v>28</v>
      </c>
      <c r="F992" s="43">
        <v>-68.0</v>
      </c>
      <c r="G992" s="44" t="s">
        <v>249</v>
      </c>
      <c r="H992" s="62"/>
    </row>
    <row r="993">
      <c r="A993" s="60">
        <v>45209.0</v>
      </c>
      <c r="B993" s="63" t="s">
        <v>1667</v>
      </c>
      <c r="C993" s="43" t="s">
        <v>32</v>
      </c>
      <c r="D993" s="43" t="s">
        <v>19</v>
      </c>
      <c r="E993" s="43" t="s">
        <v>10</v>
      </c>
      <c r="F993" s="43">
        <v>-62.04</v>
      </c>
      <c r="G993" s="44" t="s">
        <v>249</v>
      </c>
      <c r="H993" s="62"/>
    </row>
    <row r="994">
      <c r="A994" s="60">
        <v>45210.0</v>
      </c>
      <c r="B994" s="43" t="s">
        <v>1667</v>
      </c>
      <c r="C994" s="45" t="s">
        <v>246</v>
      </c>
      <c r="D994" s="45" t="s">
        <v>76</v>
      </c>
      <c r="E994" s="28" t="s">
        <v>28</v>
      </c>
      <c r="F994" s="45">
        <f>-11.78 / 2</f>
        <v>-5.89</v>
      </c>
      <c r="G994" s="44" t="s">
        <v>249</v>
      </c>
      <c r="H994" s="62"/>
    </row>
    <row r="995">
      <c r="A995" s="60">
        <v>45210.0</v>
      </c>
      <c r="B995" s="43" t="s">
        <v>1667</v>
      </c>
      <c r="C995" s="45" t="s">
        <v>2919</v>
      </c>
      <c r="D995" s="45" t="s">
        <v>76</v>
      </c>
      <c r="E995" s="28" t="s">
        <v>28</v>
      </c>
      <c r="F995" s="45">
        <v>-4.91</v>
      </c>
      <c r="G995" s="44" t="s">
        <v>249</v>
      </c>
      <c r="H995" s="62"/>
    </row>
    <row r="996">
      <c r="A996" s="60">
        <v>45210.0</v>
      </c>
      <c r="B996" s="43" t="s">
        <v>1667</v>
      </c>
      <c r="C996" s="45" t="s">
        <v>2919</v>
      </c>
      <c r="D996" s="45" t="s">
        <v>76</v>
      </c>
      <c r="E996" s="28" t="s">
        <v>28</v>
      </c>
      <c r="F996" s="45">
        <v>-5.99</v>
      </c>
      <c r="G996" s="44" t="s">
        <v>249</v>
      </c>
      <c r="H996" s="62"/>
    </row>
    <row r="997">
      <c r="A997" s="81">
        <v>45212.0</v>
      </c>
      <c r="B997" s="63" t="s">
        <v>1667</v>
      </c>
      <c r="C997" s="45" t="s">
        <v>504</v>
      </c>
      <c r="D997" s="28" t="s">
        <v>76</v>
      </c>
      <c r="E997" s="28" t="s">
        <v>28</v>
      </c>
      <c r="F997" s="28">
        <v>-6.99</v>
      </c>
      <c r="G997" s="44" t="s">
        <v>249</v>
      </c>
      <c r="H997" s="62"/>
    </row>
    <row r="998">
      <c r="A998" s="81">
        <v>45214.0</v>
      </c>
      <c r="B998" s="63" t="s">
        <v>1667</v>
      </c>
      <c r="C998" s="45" t="s">
        <v>193</v>
      </c>
      <c r="D998" s="28" t="s">
        <v>13</v>
      </c>
      <c r="E998" s="28" t="s">
        <v>10</v>
      </c>
      <c r="F998" s="28">
        <v>-4.95</v>
      </c>
      <c r="G998" s="44" t="s">
        <v>249</v>
      </c>
      <c r="H998" s="62"/>
    </row>
    <row r="999">
      <c r="A999" s="81">
        <v>45215.0</v>
      </c>
      <c r="B999" s="63" t="s">
        <v>1667</v>
      </c>
      <c r="C999" s="43" t="s">
        <v>2920</v>
      </c>
      <c r="D999" s="63" t="s">
        <v>50</v>
      </c>
      <c r="E999" s="63" t="s">
        <v>28</v>
      </c>
      <c r="F999" s="28">
        <v>-147.12</v>
      </c>
      <c r="G999" s="44" t="s">
        <v>249</v>
      </c>
      <c r="H999" s="62"/>
    </row>
    <row r="1000">
      <c r="A1000" s="81">
        <v>45215.0</v>
      </c>
      <c r="B1000" s="63" t="s">
        <v>1667</v>
      </c>
      <c r="C1000" s="43" t="s">
        <v>2639</v>
      </c>
      <c r="D1000" s="43" t="s">
        <v>9</v>
      </c>
      <c r="E1000" s="43" t="s">
        <v>28</v>
      </c>
      <c r="F1000" s="45">
        <v>-7.68</v>
      </c>
      <c r="G1000" s="44" t="s">
        <v>249</v>
      </c>
      <c r="H1000" s="62"/>
    </row>
    <row r="1001">
      <c r="A1001" s="81">
        <v>45216.0</v>
      </c>
      <c r="B1001" s="63" t="s">
        <v>1667</v>
      </c>
      <c r="C1001" s="43" t="s">
        <v>507</v>
      </c>
      <c r="D1001" s="43" t="s">
        <v>13</v>
      </c>
      <c r="E1001" s="43" t="s">
        <v>10</v>
      </c>
      <c r="F1001" s="45">
        <v>-24.99</v>
      </c>
      <c r="G1001" s="44" t="s">
        <v>249</v>
      </c>
      <c r="H1001" s="62"/>
    </row>
    <row r="1002">
      <c r="A1002" s="81">
        <v>45216.0</v>
      </c>
      <c r="B1002" s="63" t="s">
        <v>1667</v>
      </c>
      <c r="C1002" s="43" t="s">
        <v>2921</v>
      </c>
      <c r="D1002" s="43" t="s">
        <v>78</v>
      </c>
      <c r="E1002" s="43" t="s">
        <v>28</v>
      </c>
      <c r="F1002" s="45">
        <v>-12.99</v>
      </c>
      <c r="G1002" s="44" t="s">
        <v>249</v>
      </c>
      <c r="H1002" s="62"/>
    </row>
    <row r="1003">
      <c r="A1003" s="81">
        <v>45218.0</v>
      </c>
      <c r="B1003" s="63" t="s">
        <v>1667</v>
      </c>
      <c r="C1003" s="43" t="s">
        <v>475</v>
      </c>
      <c r="D1003" s="43" t="s">
        <v>13</v>
      </c>
      <c r="E1003" s="43" t="s">
        <v>10</v>
      </c>
      <c r="F1003" s="45">
        <v>-18.98</v>
      </c>
      <c r="G1003" s="44" t="s">
        <v>249</v>
      </c>
      <c r="H1003" s="62"/>
    </row>
    <row r="1004">
      <c r="A1004" s="81">
        <v>45219.0</v>
      </c>
      <c r="B1004" s="63" t="s">
        <v>1667</v>
      </c>
      <c r="C1004" s="43" t="s">
        <v>32</v>
      </c>
      <c r="D1004" s="43" t="s">
        <v>19</v>
      </c>
      <c r="E1004" s="43" t="s">
        <v>10</v>
      </c>
      <c r="F1004" s="45">
        <v>-17.41</v>
      </c>
      <c r="G1004" s="44" t="s">
        <v>249</v>
      </c>
      <c r="H1004" s="62"/>
    </row>
    <row r="1005">
      <c r="A1005" s="81">
        <v>45219.0</v>
      </c>
      <c r="B1005" s="63" t="s">
        <v>1667</v>
      </c>
      <c r="C1005" s="43" t="s">
        <v>147</v>
      </c>
      <c r="D1005" s="43" t="s">
        <v>13</v>
      </c>
      <c r="E1005" s="43" t="s">
        <v>10</v>
      </c>
      <c r="F1005" s="45">
        <v>-16.0</v>
      </c>
      <c r="G1005" s="44" t="s">
        <v>249</v>
      </c>
      <c r="H1005" s="62"/>
    </row>
    <row r="1006">
      <c r="A1006" s="81">
        <v>45220.0</v>
      </c>
      <c r="B1006" s="63" t="s">
        <v>1667</v>
      </c>
      <c r="C1006" s="43" t="s">
        <v>2922</v>
      </c>
      <c r="D1006" s="43" t="s">
        <v>50</v>
      </c>
      <c r="E1006" s="45" t="s">
        <v>28</v>
      </c>
      <c r="F1006" s="43">
        <v>-165.64</v>
      </c>
      <c r="G1006" s="44" t="s">
        <v>249</v>
      </c>
      <c r="H1006" s="62"/>
    </row>
    <row r="1007">
      <c r="A1007" s="81">
        <v>45220.0</v>
      </c>
      <c r="B1007" s="63" t="s">
        <v>1667</v>
      </c>
      <c r="C1007" s="45" t="s">
        <v>140</v>
      </c>
      <c r="D1007" s="28" t="s">
        <v>13</v>
      </c>
      <c r="E1007" s="28" t="s">
        <v>10</v>
      </c>
      <c r="F1007" s="45">
        <v>-5.99</v>
      </c>
      <c r="G1007" s="44" t="s">
        <v>249</v>
      </c>
      <c r="H1007" s="62"/>
    </row>
    <row r="1008">
      <c r="A1008" s="81">
        <v>45222.0</v>
      </c>
      <c r="B1008" s="63" t="s">
        <v>1667</v>
      </c>
      <c r="C1008" s="45" t="s">
        <v>2923</v>
      </c>
      <c r="D1008" s="45" t="s">
        <v>13</v>
      </c>
      <c r="E1008" s="45" t="s">
        <v>10</v>
      </c>
      <c r="F1008" s="45">
        <v>-52.98</v>
      </c>
      <c r="G1008" s="44" t="s">
        <v>249</v>
      </c>
      <c r="H1008" s="62"/>
    </row>
    <row r="1009">
      <c r="A1009" s="81">
        <v>45223.0</v>
      </c>
      <c r="B1009" s="63" t="s">
        <v>1667</v>
      </c>
      <c r="C1009" s="45" t="s">
        <v>475</v>
      </c>
      <c r="D1009" s="45" t="s">
        <v>13</v>
      </c>
      <c r="E1009" s="45" t="s">
        <v>10</v>
      </c>
      <c r="F1009" s="45">
        <v>-18.98</v>
      </c>
      <c r="G1009" s="44" t="s">
        <v>249</v>
      </c>
      <c r="H1009" s="62"/>
    </row>
    <row r="1010">
      <c r="A1010" s="60">
        <v>45239.0</v>
      </c>
      <c r="B1010" s="63" t="s">
        <v>1667</v>
      </c>
      <c r="C1010" s="63" t="s">
        <v>15</v>
      </c>
      <c r="D1010" s="43" t="s">
        <v>16</v>
      </c>
      <c r="E1010" s="43" t="s">
        <v>17</v>
      </c>
      <c r="F1010" s="63">
        <f> SUM( INDIRECT("$G"&amp;MATCH($G1010, $G$1:$G1318, 0)) : INDIRECT("$F"&amp;ROW() - 1) ) * -1</f>
        <v>1694.58</v>
      </c>
      <c r="G1010" s="44" t="s">
        <v>249</v>
      </c>
      <c r="H1010" s="64"/>
    </row>
    <row r="1011">
      <c r="A1011" s="15"/>
      <c r="B1011" s="15"/>
      <c r="C1011" s="15"/>
      <c r="D1011" s="15"/>
      <c r="E1011" s="15"/>
      <c r="F1011" s="15"/>
      <c r="G1011" s="15"/>
    </row>
    <row r="1012">
      <c r="A1012" s="16"/>
      <c r="B1012" s="16"/>
      <c r="C1012" s="16"/>
      <c r="D1012" s="16"/>
      <c r="E1012" s="16"/>
      <c r="F1012" s="16"/>
      <c r="G1012" s="16"/>
    </row>
    <row r="1013">
      <c r="A1013" s="17"/>
      <c r="B1013" s="17"/>
      <c r="C1013" s="17"/>
      <c r="D1013" s="17"/>
      <c r="E1013" s="17"/>
      <c r="F1013" s="17"/>
      <c r="G1013" s="17"/>
    </row>
    <row r="1014">
      <c r="A1014" s="81">
        <v>45232.0</v>
      </c>
      <c r="B1014" s="63" t="s">
        <v>1667</v>
      </c>
      <c r="C1014" s="28" t="s">
        <v>33</v>
      </c>
      <c r="D1014" s="28" t="s">
        <v>19</v>
      </c>
      <c r="E1014" s="28" t="s">
        <v>10</v>
      </c>
      <c r="F1014" s="28">
        <v>-26.73</v>
      </c>
      <c r="G1014" s="44" t="s">
        <v>262</v>
      </c>
      <c r="H1014" s="238" t="s">
        <v>120</v>
      </c>
    </row>
    <row r="1015">
      <c r="A1015" s="81">
        <v>45232.0</v>
      </c>
      <c r="B1015" s="63" t="s">
        <v>1667</v>
      </c>
      <c r="C1015" s="28" t="s">
        <v>2924</v>
      </c>
      <c r="D1015" s="28" t="s">
        <v>78</v>
      </c>
      <c r="E1015" s="28" t="s">
        <v>28</v>
      </c>
      <c r="F1015" s="28">
        <v>-10.0</v>
      </c>
      <c r="G1015" s="44" t="s">
        <v>262</v>
      </c>
      <c r="H1015" s="62"/>
    </row>
    <row r="1016">
      <c r="A1016" s="81">
        <v>45232.0</v>
      </c>
      <c r="B1016" s="63" t="s">
        <v>1667</v>
      </c>
      <c r="C1016" s="28" t="s">
        <v>455</v>
      </c>
      <c r="D1016" s="28" t="s">
        <v>9</v>
      </c>
      <c r="E1016" s="28" t="s">
        <v>28</v>
      </c>
      <c r="F1016" s="28">
        <v>-4.3</v>
      </c>
      <c r="G1016" s="44" t="s">
        <v>262</v>
      </c>
      <c r="H1016" s="62"/>
    </row>
    <row r="1017">
      <c r="A1017" s="81">
        <v>45232.0</v>
      </c>
      <c r="B1017" s="63" t="s">
        <v>1667</v>
      </c>
      <c r="C1017" s="28" t="s">
        <v>2925</v>
      </c>
      <c r="D1017" s="28" t="s">
        <v>13</v>
      </c>
      <c r="E1017" s="28" t="s">
        <v>28</v>
      </c>
      <c r="F1017" s="28">
        <v>-35.0</v>
      </c>
      <c r="G1017" s="44" t="s">
        <v>262</v>
      </c>
      <c r="H1017" s="62"/>
    </row>
    <row r="1018">
      <c r="A1018" s="81">
        <v>45232.0</v>
      </c>
      <c r="B1018" s="63" t="s">
        <v>1667</v>
      </c>
      <c r="C1018" s="28" t="s">
        <v>2926</v>
      </c>
      <c r="D1018" s="28" t="s">
        <v>13</v>
      </c>
      <c r="E1018" s="28" t="s">
        <v>28</v>
      </c>
      <c r="F1018" s="28">
        <v>-13.99</v>
      </c>
      <c r="G1018" s="44" t="s">
        <v>262</v>
      </c>
      <c r="H1018" s="62"/>
    </row>
    <row r="1019">
      <c r="A1019" s="81">
        <v>45233.0</v>
      </c>
      <c r="B1019" s="63" t="s">
        <v>1667</v>
      </c>
      <c r="C1019" s="28" t="s">
        <v>699</v>
      </c>
      <c r="D1019" s="28" t="s">
        <v>494</v>
      </c>
      <c r="E1019" s="28" t="s">
        <v>28</v>
      </c>
      <c r="F1019" s="28">
        <v>-98.77</v>
      </c>
      <c r="G1019" s="44" t="s">
        <v>262</v>
      </c>
      <c r="H1019" s="62"/>
    </row>
    <row r="1020">
      <c r="A1020" s="81">
        <v>45234.0</v>
      </c>
      <c r="B1020" s="63" t="s">
        <v>1667</v>
      </c>
      <c r="C1020" s="45" t="s">
        <v>455</v>
      </c>
      <c r="D1020" s="45" t="s">
        <v>9</v>
      </c>
      <c r="E1020" s="45" t="s">
        <v>28</v>
      </c>
      <c r="F1020" s="45">
        <v>-4.3</v>
      </c>
      <c r="G1020" s="44" t="s">
        <v>262</v>
      </c>
      <c r="H1020" s="62"/>
    </row>
    <row r="1021">
      <c r="A1021" s="81">
        <v>45234.0</v>
      </c>
      <c r="B1021" s="63" t="s">
        <v>1667</v>
      </c>
      <c r="C1021" s="45" t="s">
        <v>32</v>
      </c>
      <c r="D1021" s="45" t="s">
        <v>19</v>
      </c>
      <c r="E1021" s="45" t="s">
        <v>10</v>
      </c>
      <c r="F1021" s="45">
        <v>-126.06</v>
      </c>
      <c r="G1021" s="44" t="s">
        <v>262</v>
      </c>
      <c r="H1021" s="62"/>
    </row>
    <row r="1022">
      <c r="A1022" s="81">
        <v>45235.0</v>
      </c>
      <c r="B1022" s="63" t="s">
        <v>1667</v>
      </c>
      <c r="C1022" s="45" t="s">
        <v>2927</v>
      </c>
      <c r="D1022" s="45" t="s">
        <v>13</v>
      </c>
      <c r="E1022" s="45" t="s">
        <v>10</v>
      </c>
      <c r="F1022" s="45">
        <v>-53.38</v>
      </c>
      <c r="G1022" s="44" t="s">
        <v>262</v>
      </c>
      <c r="H1022" s="62"/>
    </row>
    <row r="1023">
      <c r="A1023" s="81">
        <v>45235.0</v>
      </c>
      <c r="B1023" s="63" t="s">
        <v>1667</v>
      </c>
      <c r="C1023" s="45" t="s">
        <v>33</v>
      </c>
      <c r="D1023" s="45" t="s">
        <v>13</v>
      </c>
      <c r="E1023" s="45" t="s">
        <v>10</v>
      </c>
      <c r="F1023" s="45">
        <v>-38.55</v>
      </c>
      <c r="G1023" s="44" t="s">
        <v>262</v>
      </c>
      <c r="H1023" s="62"/>
    </row>
    <row r="1024">
      <c r="A1024" s="81">
        <v>45236.0</v>
      </c>
      <c r="B1024" s="63" t="s">
        <v>1667</v>
      </c>
      <c r="C1024" s="45" t="s">
        <v>48</v>
      </c>
      <c r="D1024" s="45" t="s">
        <v>9</v>
      </c>
      <c r="E1024" s="45" t="s">
        <v>10</v>
      </c>
      <c r="F1024" s="45">
        <v>-27.81</v>
      </c>
      <c r="G1024" s="44" t="s">
        <v>262</v>
      </c>
      <c r="H1024" s="62"/>
    </row>
    <row r="1025">
      <c r="A1025" s="81">
        <v>45236.0</v>
      </c>
      <c r="B1025" s="63" t="s">
        <v>1667</v>
      </c>
      <c r="C1025" s="45" t="s">
        <v>147</v>
      </c>
      <c r="D1025" s="45" t="s">
        <v>13</v>
      </c>
      <c r="E1025" s="45" t="s">
        <v>10</v>
      </c>
      <c r="F1025" s="45">
        <v>-12.0</v>
      </c>
      <c r="G1025" s="44" t="s">
        <v>262</v>
      </c>
      <c r="H1025" s="62"/>
    </row>
    <row r="1026">
      <c r="A1026" s="81">
        <v>45236.0</v>
      </c>
      <c r="B1026" s="63" t="s">
        <v>1667</v>
      </c>
      <c r="C1026" s="45" t="s">
        <v>48</v>
      </c>
      <c r="D1026" s="45" t="s">
        <v>9</v>
      </c>
      <c r="E1026" s="45" t="s">
        <v>10</v>
      </c>
      <c r="F1026" s="45">
        <v>-18.35</v>
      </c>
      <c r="G1026" s="44" t="s">
        <v>262</v>
      </c>
      <c r="H1026" s="62"/>
    </row>
    <row r="1027">
      <c r="A1027" s="81">
        <v>45236.0</v>
      </c>
      <c r="B1027" s="63" t="s">
        <v>1667</v>
      </c>
      <c r="C1027" s="45" t="s">
        <v>2928</v>
      </c>
      <c r="D1027" s="45" t="s">
        <v>13</v>
      </c>
      <c r="E1027" s="45" t="s">
        <v>10</v>
      </c>
      <c r="F1027" s="45">
        <v>-15.0</v>
      </c>
      <c r="G1027" s="44" t="s">
        <v>262</v>
      </c>
      <c r="H1027" s="62"/>
    </row>
    <row r="1028">
      <c r="A1028" s="60">
        <v>45237.0</v>
      </c>
      <c r="B1028" s="63" t="s">
        <v>1667</v>
      </c>
      <c r="C1028" s="107" t="s">
        <v>2929</v>
      </c>
      <c r="D1028" s="45" t="s">
        <v>50</v>
      </c>
      <c r="E1028" s="45" t="s">
        <v>10</v>
      </c>
      <c r="F1028" s="45">
        <v>-54.99</v>
      </c>
      <c r="G1028" s="44" t="s">
        <v>262</v>
      </c>
      <c r="H1028" s="62"/>
    </row>
    <row r="1029">
      <c r="A1029" s="60">
        <v>45237.0</v>
      </c>
      <c r="B1029" s="63" t="s">
        <v>1667</v>
      </c>
      <c r="C1029" s="107" t="s">
        <v>48</v>
      </c>
      <c r="D1029" s="45" t="s">
        <v>9</v>
      </c>
      <c r="E1029" s="45" t="s">
        <v>10</v>
      </c>
      <c r="F1029" s="45">
        <v>-8.28</v>
      </c>
      <c r="G1029" s="44" t="s">
        <v>262</v>
      </c>
      <c r="H1029" s="62"/>
    </row>
    <row r="1030">
      <c r="A1030" s="60">
        <v>45237.0</v>
      </c>
      <c r="B1030" s="63" t="s">
        <v>1667</v>
      </c>
      <c r="C1030" s="107" t="s">
        <v>450</v>
      </c>
      <c r="D1030" s="45" t="s">
        <v>19</v>
      </c>
      <c r="E1030" s="45" t="s">
        <v>10</v>
      </c>
      <c r="F1030" s="45">
        <v>-297.89</v>
      </c>
      <c r="G1030" s="44" t="s">
        <v>262</v>
      </c>
      <c r="H1030" s="62"/>
    </row>
    <row r="1031">
      <c r="A1031" s="60">
        <v>45237.0</v>
      </c>
      <c r="B1031" s="63" t="s">
        <v>1667</v>
      </c>
      <c r="C1031" s="107" t="s">
        <v>674</v>
      </c>
      <c r="D1031" s="45" t="s">
        <v>13</v>
      </c>
      <c r="E1031" s="45" t="s">
        <v>10</v>
      </c>
      <c r="F1031" s="45">
        <v>-6.5</v>
      </c>
      <c r="G1031" s="44" t="s">
        <v>262</v>
      </c>
      <c r="H1031" s="62"/>
    </row>
    <row r="1032">
      <c r="A1032" s="60">
        <v>45238.0</v>
      </c>
      <c r="B1032" s="63" t="s">
        <v>1667</v>
      </c>
      <c r="C1032" s="43" t="s">
        <v>1124</v>
      </c>
      <c r="D1032" s="43" t="s">
        <v>73</v>
      </c>
      <c r="E1032" s="43" t="s">
        <v>26</v>
      </c>
      <c r="F1032" s="43">
        <v>-95.23</v>
      </c>
      <c r="G1032" s="44" t="s">
        <v>262</v>
      </c>
      <c r="H1032" s="62"/>
    </row>
    <row r="1033">
      <c r="A1033" s="60">
        <v>45238.0</v>
      </c>
      <c r="B1033" s="63" t="s">
        <v>1667</v>
      </c>
      <c r="C1033" s="107" t="s">
        <v>48</v>
      </c>
      <c r="D1033" s="45" t="s">
        <v>9</v>
      </c>
      <c r="E1033" s="45" t="s">
        <v>10</v>
      </c>
      <c r="F1033" s="45">
        <v>-21.25</v>
      </c>
      <c r="G1033" s="44" t="s">
        <v>262</v>
      </c>
      <c r="H1033" s="62"/>
    </row>
    <row r="1034">
      <c r="A1034" s="60">
        <v>45238.0</v>
      </c>
      <c r="B1034" s="63" t="s">
        <v>1667</v>
      </c>
      <c r="C1034" s="43" t="s">
        <v>35</v>
      </c>
      <c r="D1034" s="43" t="s">
        <v>78</v>
      </c>
      <c r="E1034" s="43" t="s">
        <v>10</v>
      </c>
      <c r="F1034" s="43">
        <v>-15.07</v>
      </c>
      <c r="G1034" s="44" t="s">
        <v>262</v>
      </c>
      <c r="H1034" s="62"/>
    </row>
    <row r="1035">
      <c r="A1035" s="60">
        <v>45239.0</v>
      </c>
      <c r="B1035" s="63" t="s">
        <v>1667</v>
      </c>
      <c r="C1035" s="43" t="s">
        <v>2930</v>
      </c>
      <c r="D1035" s="43" t="s">
        <v>494</v>
      </c>
      <c r="E1035" s="43" t="s">
        <v>28</v>
      </c>
      <c r="F1035" s="43">
        <v>-68.0</v>
      </c>
      <c r="G1035" s="44" t="s">
        <v>262</v>
      </c>
      <c r="H1035" s="62"/>
    </row>
    <row r="1036">
      <c r="A1036" s="60">
        <v>45241.0</v>
      </c>
      <c r="B1036" s="63" t="s">
        <v>1667</v>
      </c>
      <c r="C1036" s="63" t="s">
        <v>455</v>
      </c>
      <c r="D1036" s="63" t="s">
        <v>9</v>
      </c>
      <c r="E1036" s="63" t="s">
        <v>10</v>
      </c>
      <c r="F1036" s="63">
        <v>-4.3</v>
      </c>
      <c r="G1036" s="44" t="s">
        <v>262</v>
      </c>
      <c r="H1036" s="62"/>
    </row>
    <row r="1037">
      <c r="A1037" s="60">
        <v>45241.0</v>
      </c>
      <c r="B1037" s="63" t="s">
        <v>1667</v>
      </c>
      <c r="C1037" s="43" t="s">
        <v>33</v>
      </c>
      <c r="D1037" s="43" t="s">
        <v>19</v>
      </c>
      <c r="E1037" s="43" t="s">
        <v>10</v>
      </c>
      <c r="F1037" s="43">
        <v>-46.46</v>
      </c>
      <c r="G1037" s="44" t="s">
        <v>262</v>
      </c>
      <c r="H1037" s="62"/>
    </row>
    <row r="1038">
      <c r="A1038" s="60">
        <v>45242.0</v>
      </c>
      <c r="B1038" s="63" t="s">
        <v>1667</v>
      </c>
      <c r="C1038" s="107" t="s">
        <v>48</v>
      </c>
      <c r="D1038" s="45" t="s">
        <v>9</v>
      </c>
      <c r="E1038" s="45" t="s">
        <v>10</v>
      </c>
      <c r="F1038" s="45">
        <v>-26.4</v>
      </c>
      <c r="G1038" s="44" t="s">
        <v>262</v>
      </c>
      <c r="H1038" s="62"/>
    </row>
    <row r="1039">
      <c r="A1039" s="60">
        <v>45243.0</v>
      </c>
      <c r="B1039" s="63" t="s">
        <v>1667</v>
      </c>
      <c r="C1039" s="45" t="s">
        <v>504</v>
      </c>
      <c r="D1039" s="28" t="s">
        <v>76</v>
      </c>
      <c r="E1039" s="28" t="s">
        <v>28</v>
      </c>
      <c r="F1039" s="28">
        <v>-6.99</v>
      </c>
      <c r="G1039" s="44" t="s">
        <v>262</v>
      </c>
      <c r="H1039" s="62"/>
    </row>
    <row r="1040">
      <c r="A1040" s="60">
        <v>45243.0</v>
      </c>
      <c r="B1040" s="63" t="s">
        <v>1667</v>
      </c>
      <c r="C1040" s="45" t="s">
        <v>455</v>
      </c>
      <c r="D1040" s="45" t="s">
        <v>9</v>
      </c>
      <c r="E1040" s="45" t="s">
        <v>10</v>
      </c>
      <c r="F1040" s="45">
        <v>-4.3</v>
      </c>
      <c r="G1040" s="44" t="s">
        <v>262</v>
      </c>
      <c r="H1040" s="62"/>
    </row>
    <row r="1041">
      <c r="A1041" s="60">
        <v>45245.0</v>
      </c>
      <c r="B1041" s="63" t="s">
        <v>1667</v>
      </c>
      <c r="C1041" s="45" t="s">
        <v>193</v>
      </c>
      <c r="D1041" s="45" t="s">
        <v>13</v>
      </c>
      <c r="E1041" s="45" t="s">
        <v>10</v>
      </c>
      <c r="F1041" s="45">
        <v>-4.95</v>
      </c>
      <c r="G1041" s="44" t="s">
        <v>262</v>
      </c>
      <c r="H1041" s="62"/>
    </row>
    <row r="1042">
      <c r="A1042" s="60">
        <v>45247.0</v>
      </c>
      <c r="B1042" s="63" t="s">
        <v>1667</v>
      </c>
      <c r="C1042" s="45" t="s">
        <v>14</v>
      </c>
      <c r="D1042" s="45" t="s">
        <v>9</v>
      </c>
      <c r="E1042" s="45" t="s">
        <v>10</v>
      </c>
      <c r="F1042" s="45">
        <v>-11.13</v>
      </c>
      <c r="G1042" s="44" t="s">
        <v>262</v>
      </c>
      <c r="H1042" s="62"/>
    </row>
    <row r="1043">
      <c r="A1043" s="60">
        <v>45247.0</v>
      </c>
      <c r="B1043" s="63" t="s">
        <v>1667</v>
      </c>
      <c r="C1043" s="45" t="s">
        <v>14</v>
      </c>
      <c r="D1043" s="45" t="s">
        <v>9</v>
      </c>
      <c r="E1043" s="45" t="s">
        <v>10</v>
      </c>
      <c r="F1043" s="45">
        <v>-7.2</v>
      </c>
      <c r="G1043" s="44" t="s">
        <v>262</v>
      </c>
      <c r="H1043" s="62"/>
    </row>
    <row r="1044">
      <c r="A1044" s="60">
        <v>45250.0</v>
      </c>
      <c r="B1044" s="63" t="s">
        <v>1667</v>
      </c>
      <c r="C1044" s="45" t="s">
        <v>14</v>
      </c>
      <c r="D1044" s="45" t="s">
        <v>9</v>
      </c>
      <c r="E1044" s="45" t="s">
        <v>10</v>
      </c>
      <c r="F1044" s="45">
        <v>-7.6</v>
      </c>
      <c r="G1044" s="44" t="s">
        <v>262</v>
      </c>
      <c r="H1044" s="62"/>
    </row>
    <row r="1045">
      <c r="A1045" s="60">
        <v>45250.0</v>
      </c>
      <c r="B1045" s="63" t="s">
        <v>1667</v>
      </c>
      <c r="C1045" s="45" t="s">
        <v>48</v>
      </c>
      <c r="D1045" s="45" t="s">
        <v>9</v>
      </c>
      <c r="E1045" s="45" t="s">
        <v>10</v>
      </c>
      <c r="F1045" s="45">
        <v>-16.94</v>
      </c>
      <c r="G1045" s="44" t="s">
        <v>262</v>
      </c>
      <c r="H1045" s="62"/>
    </row>
    <row r="1046">
      <c r="A1046" s="60">
        <v>45251.0</v>
      </c>
      <c r="B1046" s="63" t="s">
        <v>1667</v>
      </c>
      <c r="C1046" s="43" t="s">
        <v>2931</v>
      </c>
      <c r="D1046" s="43" t="s">
        <v>50</v>
      </c>
      <c r="E1046" s="45" t="s">
        <v>28</v>
      </c>
      <c r="F1046" s="43">
        <v>-165.64</v>
      </c>
      <c r="G1046" s="44" t="s">
        <v>262</v>
      </c>
      <c r="H1046" s="62"/>
    </row>
    <row r="1047">
      <c r="A1047" s="60">
        <v>45252.0</v>
      </c>
      <c r="B1047" s="63" t="s">
        <v>1667</v>
      </c>
      <c r="C1047" s="45" t="s">
        <v>14</v>
      </c>
      <c r="D1047" s="45" t="s">
        <v>9</v>
      </c>
      <c r="E1047" s="45" t="s">
        <v>10</v>
      </c>
      <c r="F1047" s="45">
        <v>-5.5</v>
      </c>
      <c r="G1047" s="44" t="s">
        <v>262</v>
      </c>
      <c r="H1047" s="62"/>
    </row>
    <row r="1048">
      <c r="A1048" s="60">
        <v>45253.0</v>
      </c>
      <c r="B1048" s="63" t="s">
        <v>1667</v>
      </c>
      <c r="C1048" s="43" t="s">
        <v>140</v>
      </c>
      <c r="D1048" s="43" t="s">
        <v>13</v>
      </c>
      <c r="E1048" s="45" t="s">
        <v>10</v>
      </c>
      <c r="F1048" s="43">
        <v>-16.17</v>
      </c>
      <c r="G1048" s="44" t="s">
        <v>262</v>
      </c>
      <c r="H1048" s="62"/>
    </row>
    <row r="1049">
      <c r="A1049" s="60">
        <v>45254.0</v>
      </c>
      <c r="B1049" s="63" t="s">
        <v>1667</v>
      </c>
      <c r="C1049" s="43" t="s">
        <v>48</v>
      </c>
      <c r="D1049" s="43" t="s">
        <v>9</v>
      </c>
      <c r="E1049" s="45" t="s">
        <v>10</v>
      </c>
      <c r="F1049" s="43">
        <v>-9.24</v>
      </c>
      <c r="G1049" s="44" t="s">
        <v>262</v>
      </c>
      <c r="H1049" s="62"/>
    </row>
    <row r="1050">
      <c r="A1050" s="60">
        <v>45256.0</v>
      </c>
      <c r="B1050" s="63" t="s">
        <v>1667</v>
      </c>
      <c r="C1050" s="43" t="s">
        <v>48</v>
      </c>
      <c r="D1050" s="43" t="s">
        <v>9</v>
      </c>
      <c r="E1050" s="45" t="s">
        <v>10</v>
      </c>
      <c r="F1050" s="43">
        <v>-11.31</v>
      </c>
      <c r="G1050" s="44" t="s">
        <v>262</v>
      </c>
      <c r="H1050" s="62"/>
    </row>
    <row r="1051">
      <c r="A1051" s="60">
        <v>45269.0</v>
      </c>
      <c r="B1051" s="63" t="s">
        <v>1667</v>
      </c>
      <c r="C1051" s="63" t="s">
        <v>15</v>
      </c>
      <c r="D1051" s="43" t="s">
        <v>16</v>
      </c>
      <c r="E1051" s="43" t="s">
        <v>17</v>
      </c>
      <c r="F1051" s="63">
        <f> SUM( INDIRECT("$G"&amp;MATCH($G1051, $G$1:$G1318, 0)) : INDIRECT("$F"&amp;ROW() - 1) ) * -1</f>
        <v>1395.58</v>
      </c>
      <c r="G1051" s="44" t="s">
        <v>262</v>
      </c>
      <c r="H1051" s="64"/>
    </row>
    <row r="1052">
      <c r="A1052" s="15"/>
      <c r="B1052" s="15"/>
      <c r="C1052" s="15"/>
      <c r="D1052" s="15"/>
      <c r="E1052" s="15"/>
      <c r="F1052" s="15"/>
      <c r="G1052" s="15"/>
    </row>
    <row r="1053">
      <c r="A1053" s="16"/>
      <c r="B1053" s="16"/>
      <c r="C1053" s="16"/>
      <c r="D1053" s="16"/>
      <c r="E1053" s="16"/>
      <c r="F1053" s="16"/>
      <c r="G1053" s="16"/>
    </row>
    <row r="1054">
      <c r="A1054" s="17"/>
      <c r="B1054" s="17"/>
      <c r="C1054" s="17"/>
      <c r="D1054" s="17"/>
      <c r="E1054" s="17"/>
      <c r="F1054" s="17"/>
      <c r="G1054" s="17"/>
    </row>
    <row r="1055">
      <c r="A1055" s="60">
        <v>45262.0</v>
      </c>
      <c r="B1055" s="63" t="s">
        <v>1667</v>
      </c>
      <c r="C1055" s="28" t="s">
        <v>48</v>
      </c>
      <c r="D1055" s="28" t="s">
        <v>9</v>
      </c>
      <c r="E1055" s="28" t="s">
        <v>10</v>
      </c>
      <c r="F1055" s="28">
        <v>-9.82</v>
      </c>
      <c r="G1055" s="44" t="s">
        <v>274</v>
      </c>
      <c r="H1055" s="238" t="s">
        <v>12</v>
      </c>
    </row>
    <row r="1056">
      <c r="A1056" s="60">
        <v>45262.0</v>
      </c>
      <c r="B1056" s="63" t="s">
        <v>1667</v>
      </c>
      <c r="C1056" s="45" t="s">
        <v>48</v>
      </c>
      <c r="D1056" s="45" t="s">
        <v>9</v>
      </c>
      <c r="E1056" s="45" t="s">
        <v>10</v>
      </c>
      <c r="F1056" s="45">
        <v>-15.48</v>
      </c>
      <c r="G1056" s="44" t="s">
        <v>274</v>
      </c>
      <c r="H1056" s="62"/>
    </row>
    <row r="1057">
      <c r="A1057" s="60">
        <v>45262.0</v>
      </c>
      <c r="B1057" s="63" t="s">
        <v>1667</v>
      </c>
      <c r="C1057" s="45" t="s">
        <v>444</v>
      </c>
      <c r="D1057" s="45" t="s">
        <v>78</v>
      </c>
      <c r="E1057" s="45" t="s">
        <v>28</v>
      </c>
      <c r="F1057" s="45">
        <v>-14.47</v>
      </c>
      <c r="G1057" s="44" t="s">
        <v>274</v>
      </c>
      <c r="H1057" s="62"/>
    </row>
    <row r="1058">
      <c r="A1058" s="60">
        <v>45262.0</v>
      </c>
      <c r="B1058" s="63" t="s">
        <v>1667</v>
      </c>
      <c r="C1058" s="45" t="s">
        <v>35</v>
      </c>
      <c r="D1058" s="45" t="s">
        <v>19</v>
      </c>
      <c r="E1058" s="45" t="s">
        <v>10</v>
      </c>
      <c r="F1058" s="45">
        <v>-130.72</v>
      </c>
      <c r="G1058" s="44" t="s">
        <v>274</v>
      </c>
      <c r="H1058" s="62"/>
    </row>
    <row r="1059">
      <c r="A1059" s="60">
        <v>45263.0</v>
      </c>
      <c r="B1059" s="63" t="s">
        <v>1667</v>
      </c>
      <c r="C1059" s="45" t="s">
        <v>2932</v>
      </c>
      <c r="D1059" s="45" t="s">
        <v>13</v>
      </c>
      <c r="E1059" s="45" t="s">
        <v>10</v>
      </c>
      <c r="F1059" s="45">
        <v>-60.0</v>
      </c>
      <c r="G1059" s="44" t="s">
        <v>274</v>
      </c>
      <c r="H1059" s="62"/>
    </row>
    <row r="1060">
      <c r="A1060" s="60">
        <v>45263.0</v>
      </c>
      <c r="B1060" s="63" t="s">
        <v>1667</v>
      </c>
      <c r="C1060" s="45" t="s">
        <v>48</v>
      </c>
      <c r="D1060" s="45" t="s">
        <v>9</v>
      </c>
      <c r="E1060" s="45" t="s">
        <v>10</v>
      </c>
      <c r="F1060" s="45">
        <v>-15.9</v>
      </c>
      <c r="G1060" s="44" t="s">
        <v>274</v>
      </c>
      <c r="H1060" s="62"/>
    </row>
    <row r="1061">
      <c r="A1061" s="60">
        <v>45263.0</v>
      </c>
      <c r="B1061" s="63" t="s">
        <v>1667</v>
      </c>
      <c r="C1061" s="45" t="s">
        <v>2933</v>
      </c>
      <c r="D1061" s="45" t="s">
        <v>13</v>
      </c>
      <c r="E1061" s="45" t="s">
        <v>10</v>
      </c>
      <c r="F1061" s="45">
        <v>-80.0</v>
      </c>
      <c r="G1061" s="44" t="s">
        <v>274</v>
      </c>
      <c r="H1061" s="62"/>
    </row>
    <row r="1062">
      <c r="A1062" s="60">
        <v>45263.0</v>
      </c>
      <c r="B1062" s="63" t="s">
        <v>1667</v>
      </c>
      <c r="C1062" s="45" t="s">
        <v>2934</v>
      </c>
      <c r="D1062" s="45" t="s">
        <v>50</v>
      </c>
      <c r="E1062" s="45" t="s">
        <v>10</v>
      </c>
      <c r="F1062" s="45">
        <v>-136.66</v>
      </c>
      <c r="G1062" s="44" t="s">
        <v>274</v>
      </c>
      <c r="H1062" s="62"/>
    </row>
    <row r="1063">
      <c r="A1063" s="60">
        <v>45264.0</v>
      </c>
      <c r="B1063" s="63" t="s">
        <v>1667</v>
      </c>
      <c r="C1063" s="43" t="s">
        <v>140</v>
      </c>
      <c r="D1063" s="43" t="s">
        <v>13</v>
      </c>
      <c r="E1063" s="45" t="s">
        <v>10</v>
      </c>
      <c r="F1063" s="43">
        <v>-7.7</v>
      </c>
      <c r="G1063" s="44" t="s">
        <v>274</v>
      </c>
      <c r="H1063" s="62"/>
    </row>
    <row r="1064">
      <c r="A1064" s="60">
        <v>45267.0</v>
      </c>
      <c r="B1064" s="63" t="s">
        <v>1667</v>
      </c>
      <c r="C1064" s="107" t="s">
        <v>2935</v>
      </c>
      <c r="D1064" s="45" t="s">
        <v>50</v>
      </c>
      <c r="E1064" s="45" t="s">
        <v>10</v>
      </c>
      <c r="F1064" s="45">
        <v>-54.99</v>
      </c>
      <c r="G1064" s="44" t="s">
        <v>274</v>
      </c>
      <c r="H1064" s="62"/>
    </row>
    <row r="1065">
      <c r="A1065" s="60">
        <v>45267.0</v>
      </c>
      <c r="B1065" s="63" t="s">
        <v>1667</v>
      </c>
      <c r="C1065" s="107" t="s">
        <v>140</v>
      </c>
      <c r="D1065" s="45" t="s">
        <v>13</v>
      </c>
      <c r="E1065" s="45" t="s">
        <v>28</v>
      </c>
      <c r="F1065" s="45">
        <v>-4.35</v>
      </c>
      <c r="G1065" s="44" t="s">
        <v>274</v>
      </c>
      <c r="H1065" s="62"/>
    </row>
    <row r="1066">
      <c r="A1066" s="60">
        <v>45268.0</v>
      </c>
      <c r="B1066" s="63" t="s">
        <v>1667</v>
      </c>
      <c r="C1066" s="107" t="s">
        <v>1620</v>
      </c>
      <c r="D1066" s="45" t="s">
        <v>13</v>
      </c>
      <c r="E1066" s="45" t="s">
        <v>10</v>
      </c>
      <c r="F1066" s="45">
        <v>-12.5</v>
      </c>
      <c r="G1066" s="44" t="s">
        <v>274</v>
      </c>
      <c r="H1066" s="62"/>
    </row>
    <row r="1067">
      <c r="A1067" s="60">
        <v>45269.0</v>
      </c>
      <c r="B1067" s="63" t="s">
        <v>1667</v>
      </c>
      <c r="C1067" s="43" t="s">
        <v>2936</v>
      </c>
      <c r="D1067" s="43" t="s">
        <v>494</v>
      </c>
      <c r="E1067" s="43" t="s">
        <v>28</v>
      </c>
      <c r="F1067" s="43">
        <v>-68.0</v>
      </c>
      <c r="G1067" s="44" t="s">
        <v>274</v>
      </c>
      <c r="H1067" s="62"/>
    </row>
    <row r="1068">
      <c r="A1068" s="60">
        <v>45269.0</v>
      </c>
      <c r="B1068" s="63" t="s">
        <v>1667</v>
      </c>
      <c r="C1068" s="43" t="s">
        <v>1053</v>
      </c>
      <c r="D1068" s="43" t="s">
        <v>13</v>
      </c>
      <c r="E1068" s="43" t="s">
        <v>10</v>
      </c>
      <c r="F1068" s="43">
        <v>-46.81</v>
      </c>
      <c r="G1068" s="44" t="s">
        <v>274</v>
      </c>
      <c r="H1068" s="62"/>
    </row>
    <row r="1069">
      <c r="A1069" s="60">
        <v>45269.0</v>
      </c>
      <c r="B1069" s="63" t="s">
        <v>1667</v>
      </c>
      <c r="C1069" s="43" t="s">
        <v>151</v>
      </c>
      <c r="D1069" s="43" t="s">
        <v>13</v>
      </c>
      <c r="E1069" s="43" t="s">
        <v>10</v>
      </c>
      <c r="F1069" s="43">
        <v>-17.0</v>
      </c>
      <c r="G1069" s="44" t="s">
        <v>274</v>
      </c>
      <c r="H1069" s="62"/>
    </row>
    <row r="1070">
      <c r="A1070" s="60">
        <v>45270.0</v>
      </c>
      <c r="B1070" s="63" t="s">
        <v>1667</v>
      </c>
      <c r="C1070" s="43" t="s">
        <v>62</v>
      </c>
      <c r="D1070" s="43" t="s">
        <v>13</v>
      </c>
      <c r="E1070" s="43" t="s">
        <v>10</v>
      </c>
      <c r="F1070" s="43">
        <v>-10.26</v>
      </c>
      <c r="G1070" s="44" t="s">
        <v>274</v>
      </c>
      <c r="H1070" s="62"/>
    </row>
    <row r="1071">
      <c r="A1071" s="60">
        <v>45271.0</v>
      </c>
      <c r="B1071" s="63" t="s">
        <v>1667</v>
      </c>
      <c r="C1071" s="43" t="s">
        <v>2858</v>
      </c>
      <c r="D1071" s="43" t="s">
        <v>13</v>
      </c>
      <c r="E1071" s="43" t="s">
        <v>10</v>
      </c>
      <c r="F1071" s="43">
        <v>-20.0</v>
      </c>
      <c r="G1071" s="44" t="s">
        <v>274</v>
      </c>
      <c r="H1071" s="62"/>
    </row>
    <row r="1072">
      <c r="A1072" s="60">
        <v>45272.0</v>
      </c>
      <c r="B1072" s="63" t="s">
        <v>1667</v>
      </c>
      <c r="C1072" s="43" t="s">
        <v>140</v>
      </c>
      <c r="D1072" s="45" t="s">
        <v>13</v>
      </c>
      <c r="E1072" s="43" t="s">
        <v>10</v>
      </c>
      <c r="F1072" s="43">
        <v>-12.98</v>
      </c>
      <c r="G1072" s="44" t="s">
        <v>274</v>
      </c>
      <c r="H1072" s="62"/>
    </row>
    <row r="1073">
      <c r="A1073" s="60">
        <v>45272.0</v>
      </c>
      <c r="B1073" s="63" t="s">
        <v>1667</v>
      </c>
      <c r="C1073" s="45" t="s">
        <v>32</v>
      </c>
      <c r="D1073" s="45" t="s">
        <v>19</v>
      </c>
      <c r="E1073" s="43" t="s">
        <v>10</v>
      </c>
      <c r="F1073" s="28">
        <v>-3.16</v>
      </c>
      <c r="G1073" s="44" t="s">
        <v>274</v>
      </c>
      <c r="H1073" s="62"/>
    </row>
    <row r="1074">
      <c r="A1074" s="60">
        <v>45273.0</v>
      </c>
      <c r="B1074" s="63" t="s">
        <v>1667</v>
      </c>
      <c r="C1074" s="45" t="s">
        <v>504</v>
      </c>
      <c r="D1074" s="28" t="s">
        <v>76</v>
      </c>
      <c r="E1074" s="28" t="s">
        <v>28</v>
      </c>
      <c r="F1074" s="28">
        <v>-6.99</v>
      </c>
      <c r="G1074" s="44" t="s">
        <v>274</v>
      </c>
      <c r="H1074" s="62"/>
    </row>
    <row r="1075">
      <c r="A1075" s="60">
        <v>45273.0</v>
      </c>
      <c r="B1075" s="63" t="s">
        <v>1667</v>
      </c>
      <c r="C1075" s="45" t="s">
        <v>140</v>
      </c>
      <c r="D1075" s="43" t="s">
        <v>13</v>
      </c>
      <c r="E1075" s="43" t="s">
        <v>10</v>
      </c>
      <c r="F1075" s="45">
        <v>-15.24</v>
      </c>
      <c r="G1075" s="44" t="s">
        <v>274</v>
      </c>
      <c r="H1075" s="62"/>
    </row>
    <row r="1076">
      <c r="A1076" s="60">
        <v>45274.0</v>
      </c>
      <c r="B1076" s="63" t="s">
        <v>1667</v>
      </c>
      <c r="C1076" s="45" t="s">
        <v>140</v>
      </c>
      <c r="D1076" s="45" t="s">
        <v>13</v>
      </c>
      <c r="E1076" s="43" t="s">
        <v>10</v>
      </c>
      <c r="F1076" s="45">
        <v>-10.0</v>
      </c>
      <c r="G1076" s="44" t="s">
        <v>274</v>
      </c>
      <c r="H1076" s="62"/>
    </row>
    <row r="1077">
      <c r="A1077" s="60">
        <v>45274.0</v>
      </c>
      <c r="B1077" s="63" t="s">
        <v>1667</v>
      </c>
      <c r="C1077" s="45" t="s">
        <v>2937</v>
      </c>
      <c r="D1077" s="45" t="s">
        <v>13</v>
      </c>
      <c r="E1077" s="43" t="s">
        <v>10</v>
      </c>
      <c r="F1077" s="45">
        <v>-31.5</v>
      </c>
      <c r="G1077" s="44" t="s">
        <v>274</v>
      </c>
      <c r="H1077" s="62"/>
    </row>
    <row r="1078">
      <c r="A1078" s="60">
        <v>45274.0</v>
      </c>
      <c r="B1078" s="63" t="s">
        <v>1667</v>
      </c>
      <c r="C1078" s="45" t="s">
        <v>2938</v>
      </c>
      <c r="D1078" s="45" t="s">
        <v>13</v>
      </c>
      <c r="E1078" s="43" t="s">
        <v>10</v>
      </c>
      <c r="F1078" s="45">
        <v>-3.0</v>
      </c>
      <c r="G1078" s="44" t="s">
        <v>274</v>
      </c>
      <c r="H1078" s="62"/>
    </row>
    <row r="1079">
      <c r="A1079" s="60">
        <v>45274.0</v>
      </c>
      <c r="B1079" s="63" t="s">
        <v>1667</v>
      </c>
      <c r="C1079" s="45" t="s">
        <v>2939</v>
      </c>
      <c r="D1079" s="45" t="s">
        <v>13</v>
      </c>
      <c r="E1079" s="43" t="s">
        <v>10</v>
      </c>
      <c r="F1079" s="45">
        <v>-50.0</v>
      </c>
      <c r="G1079" s="44" t="s">
        <v>274</v>
      </c>
      <c r="H1079" s="62"/>
    </row>
    <row r="1080">
      <c r="A1080" s="60">
        <v>45274.0</v>
      </c>
      <c r="B1080" s="63" t="s">
        <v>1667</v>
      </c>
      <c r="C1080" s="45" t="s">
        <v>2940</v>
      </c>
      <c r="D1080" s="45" t="s">
        <v>13</v>
      </c>
      <c r="E1080" s="43" t="s">
        <v>10</v>
      </c>
      <c r="F1080" s="45">
        <v>-9.0</v>
      </c>
      <c r="G1080" s="44" t="s">
        <v>274</v>
      </c>
      <c r="H1080" s="62"/>
    </row>
    <row r="1081">
      <c r="A1081" s="60">
        <v>45275.0</v>
      </c>
      <c r="B1081" s="63" t="s">
        <v>1667</v>
      </c>
      <c r="C1081" s="45" t="s">
        <v>140</v>
      </c>
      <c r="D1081" s="43" t="s">
        <v>13</v>
      </c>
      <c r="E1081" s="43" t="s">
        <v>10</v>
      </c>
      <c r="F1081" s="45">
        <v>-12.61</v>
      </c>
      <c r="G1081" s="44" t="s">
        <v>274</v>
      </c>
      <c r="H1081" s="62"/>
    </row>
    <row r="1082">
      <c r="A1082" s="60">
        <v>45275.0</v>
      </c>
      <c r="B1082" s="63" t="s">
        <v>1667</v>
      </c>
      <c r="C1082" s="45" t="s">
        <v>2941</v>
      </c>
      <c r="D1082" s="45" t="s">
        <v>19</v>
      </c>
      <c r="E1082" s="43" t="s">
        <v>10</v>
      </c>
      <c r="F1082" s="45">
        <v>-25.95</v>
      </c>
      <c r="G1082" s="44" t="s">
        <v>274</v>
      </c>
      <c r="H1082" s="62"/>
    </row>
    <row r="1083">
      <c r="A1083" s="60">
        <v>45275.0</v>
      </c>
      <c r="B1083" s="63" t="s">
        <v>1667</v>
      </c>
      <c r="C1083" s="45" t="s">
        <v>48</v>
      </c>
      <c r="D1083" s="45" t="s">
        <v>9</v>
      </c>
      <c r="E1083" s="45" t="s">
        <v>10</v>
      </c>
      <c r="F1083" s="45">
        <v>-39.58</v>
      </c>
      <c r="G1083" s="44" t="s">
        <v>274</v>
      </c>
      <c r="H1083" s="62"/>
    </row>
    <row r="1084">
      <c r="A1084" s="60">
        <v>45275.0</v>
      </c>
      <c r="B1084" s="63" t="s">
        <v>1667</v>
      </c>
      <c r="C1084" s="45" t="s">
        <v>193</v>
      </c>
      <c r="D1084" s="45" t="s">
        <v>13</v>
      </c>
      <c r="E1084" s="43" t="s">
        <v>10</v>
      </c>
      <c r="F1084" s="45">
        <v>-4.95</v>
      </c>
      <c r="G1084" s="44" t="s">
        <v>274</v>
      </c>
      <c r="H1084" s="62"/>
    </row>
    <row r="1085">
      <c r="A1085" s="60">
        <v>45275.0</v>
      </c>
      <c r="B1085" s="63" t="s">
        <v>1667</v>
      </c>
      <c r="C1085" s="45" t="s">
        <v>2941</v>
      </c>
      <c r="D1085" s="45" t="s">
        <v>19</v>
      </c>
      <c r="E1085" s="43" t="s">
        <v>10</v>
      </c>
      <c r="F1085" s="45">
        <v>-27.06</v>
      </c>
      <c r="G1085" s="44" t="s">
        <v>274</v>
      </c>
      <c r="H1085" s="62"/>
    </row>
    <row r="1086">
      <c r="A1086" s="60">
        <v>45276.0</v>
      </c>
      <c r="B1086" s="63" t="s">
        <v>1667</v>
      </c>
      <c r="C1086" s="45" t="s">
        <v>48</v>
      </c>
      <c r="D1086" s="45" t="s">
        <v>9</v>
      </c>
      <c r="E1086" s="45" t="s">
        <v>10</v>
      </c>
      <c r="F1086" s="45">
        <v>-28.11</v>
      </c>
      <c r="G1086" s="44" t="s">
        <v>274</v>
      </c>
      <c r="H1086" s="62"/>
    </row>
    <row r="1087">
      <c r="A1087" s="60">
        <v>45276.0</v>
      </c>
      <c r="B1087" s="63" t="s">
        <v>1667</v>
      </c>
      <c r="C1087" s="45" t="s">
        <v>48</v>
      </c>
      <c r="D1087" s="45" t="s">
        <v>9</v>
      </c>
      <c r="E1087" s="45" t="s">
        <v>10</v>
      </c>
      <c r="F1087" s="45">
        <v>-34.0</v>
      </c>
      <c r="G1087" s="44" t="s">
        <v>274</v>
      </c>
      <c r="H1087" s="62"/>
    </row>
    <row r="1088">
      <c r="A1088" s="60">
        <v>45277.0</v>
      </c>
      <c r="B1088" s="63" t="s">
        <v>1667</v>
      </c>
      <c r="C1088" s="45" t="s">
        <v>2942</v>
      </c>
      <c r="D1088" s="45" t="s">
        <v>13</v>
      </c>
      <c r="E1088" s="45" t="s">
        <v>10</v>
      </c>
      <c r="F1088" s="45">
        <v>-44.0</v>
      </c>
      <c r="G1088" s="44" t="s">
        <v>274</v>
      </c>
      <c r="H1088" s="62"/>
    </row>
    <row r="1089">
      <c r="A1089" s="60">
        <v>45277.0</v>
      </c>
      <c r="B1089" s="63" t="s">
        <v>1667</v>
      </c>
      <c r="C1089" s="45" t="s">
        <v>2941</v>
      </c>
      <c r="D1089" s="45" t="s">
        <v>19</v>
      </c>
      <c r="E1089" s="45" t="s">
        <v>10</v>
      </c>
      <c r="F1089" s="45">
        <v>-85.33</v>
      </c>
      <c r="G1089" s="44" t="s">
        <v>274</v>
      </c>
      <c r="H1089" s="62"/>
    </row>
    <row r="1090">
      <c r="A1090" s="60">
        <v>45277.0</v>
      </c>
      <c r="B1090" s="63" t="s">
        <v>1667</v>
      </c>
      <c r="C1090" s="45" t="s">
        <v>2943</v>
      </c>
      <c r="D1090" s="45" t="s">
        <v>50</v>
      </c>
      <c r="E1090" s="45" t="s">
        <v>10</v>
      </c>
      <c r="F1090" s="45">
        <v>-16.0</v>
      </c>
      <c r="G1090" s="44" t="s">
        <v>274</v>
      </c>
      <c r="H1090" s="62"/>
    </row>
    <row r="1091">
      <c r="A1091" s="60">
        <v>45279.0</v>
      </c>
      <c r="B1091" s="63" t="s">
        <v>1667</v>
      </c>
      <c r="C1091" s="45" t="s">
        <v>2944</v>
      </c>
      <c r="D1091" s="45" t="s">
        <v>13</v>
      </c>
      <c r="E1091" s="45" t="s">
        <v>28</v>
      </c>
      <c r="F1091" s="45">
        <v>-9.55</v>
      </c>
      <c r="G1091" s="44" t="s">
        <v>274</v>
      </c>
      <c r="H1091" s="62"/>
    </row>
    <row r="1092">
      <c r="A1092" s="60">
        <v>45280.0</v>
      </c>
      <c r="B1092" s="63" t="s">
        <v>1667</v>
      </c>
      <c r="C1092" s="45" t="s">
        <v>2945</v>
      </c>
      <c r="D1092" s="45" t="s">
        <v>13</v>
      </c>
      <c r="E1092" s="45" t="s">
        <v>28</v>
      </c>
      <c r="F1092" s="45">
        <v>-16.0</v>
      </c>
      <c r="G1092" s="44" t="s">
        <v>274</v>
      </c>
      <c r="H1092" s="62"/>
    </row>
    <row r="1093">
      <c r="A1093" s="60">
        <v>45280.0</v>
      </c>
      <c r="B1093" s="63" t="s">
        <v>1667</v>
      </c>
      <c r="C1093" s="45" t="s">
        <v>2946</v>
      </c>
      <c r="D1093" s="45" t="s">
        <v>13</v>
      </c>
      <c r="E1093" s="45" t="s">
        <v>10</v>
      </c>
      <c r="F1093" s="45">
        <v>-9.0</v>
      </c>
      <c r="G1093" s="44" t="s">
        <v>274</v>
      </c>
      <c r="H1093" s="62"/>
    </row>
    <row r="1094">
      <c r="A1094" s="60">
        <v>45280.0</v>
      </c>
      <c r="B1094" s="63" t="s">
        <v>1667</v>
      </c>
      <c r="C1094" s="45" t="s">
        <v>140</v>
      </c>
      <c r="D1094" s="45" t="s">
        <v>13</v>
      </c>
      <c r="E1094" s="45" t="s">
        <v>10</v>
      </c>
      <c r="F1094" s="45">
        <v>-11.75</v>
      </c>
      <c r="G1094" s="44" t="s">
        <v>274</v>
      </c>
      <c r="H1094" s="62"/>
    </row>
    <row r="1095">
      <c r="A1095" s="60">
        <v>45280.0</v>
      </c>
      <c r="B1095" s="63" t="s">
        <v>1667</v>
      </c>
      <c r="C1095" s="45" t="s">
        <v>151</v>
      </c>
      <c r="D1095" s="45" t="s">
        <v>13</v>
      </c>
      <c r="E1095" s="45" t="s">
        <v>10</v>
      </c>
      <c r="F1095" s="45">
        <v>-11.0</v>
      </c>
      <c r="G1095" s="44" t="s">
        <v>274</v>
      </c>
      <c r="H1095" s="62"/>
    </row>
    <row r="1096">
      <c r="A1096" s="60">
        <v>45281.0</v>
      </c>
      <c r="B1096" s="63" t="s">
        <v>1667</v>
      </c>
      <c r="C1096" s="43" t="s">
        <v>2947</v>
      </c>
      <c r="D1096" s="43" t="s">
        <v>50</v>
      </c>
      <c r="E1096" s="45" t="s">
        <v>28</v>
      </c>
      <c r="F1096" s="43">
        <v>-165.64</v>
      </c>
      <c r="G1096" s="44" t="s">
        <v>274</v>
      </c>
      <c r="H1096" s="62"/>
    </row>
    <row r="1097">
      <c r="A1097" s="60">
        <v>45281.0</v>
      </c>
      <c r="B1097" s="63" t="s">
        <v>1667</v>
      </c>
      <c r="C1097" s="43" t="s">
        <v>164</v>
      </c>
      <c r="D1097" s="43" t="s">
        <v>78</v>
      </c>
      <c r="E1097" s="45" t="s">
        <v>28</v>
      </c>
      <c r="F1097" s="43">
        <v>-11.39</v>
      </c>
      <c r="G1097" s="44" t="s">
        <v>274</v>
      </c>
      <c r="H1097" s="62"/>
    </row>
    <row r="1098">
      <c r="A1098" s="60">
        <v>45281.0</v>
      </c>
      <c r="B1098" s="63" t="s">
        <v>1667</v>
      </c>
      <c r="C1098" s="43" t="s">
        <v>32</v>
      </c>
      <c r="D1098" s="43" t="s">
        <v>19</v>
      </c>
      <c r="E1098" s="45" t="s">
        <v>10</v>
      </c>
      <c r="F1098" s="43">
        <v>-73.01</v>
      </c>
      <c r="G1098" s="44" t="s">
        <v>274</v>
      </c>
      <c r="H1098" s="62"/>
    </row>
    <row r="1099">
      <c r="A1099" s="60">
        <v>45281.0</v>
      </c>
      <c r="B1099" s="63" t="s">
        <v>1667</v>
      </c>
      <c r="C1099" s="43" t="s">
        <v>2948</v>
      </c>
      <c r="D1099" s="43" t="s">
        <v>78</v>
      </c>
      <c r="E1099" s="45" t="s">
        <v>10</v>
      </c>
      <c r="F1099" s="43">
        <v>-21.48</v>
      </c>
      <c r="G1099" s="44" t="s">
        <v>274</v>
      </c>
      <c r="H1099" s="62"/>
    </row>
    <row r="1100">
      <c r="A1100" s="60">
        <v>45282.0</v>
      </c>
      <c r="B1100" s="63" t="s">
        <v>1667</v>
      </c>
      <c r="C1100" s="43" t="s">
        <v>48</v>
      </c>
      <c r="D1100" s="43" t="s">
        <v>9</v>
      </c>
      <c r="E1100" s="45" t="s">
        <v>10</v>
      </c>
      <c r="F1100" s="43">
        <v>-8.62</v>
      </c>
      <c r="G1100" s="44" t="s">
        <v>274</v>
      </c>
      <c r="H1100" s="62"/>
    </row>
    <row r="1101">
      <c r="A1101" s="60">
        <v>45282.0</v>
      </c>
      <c r="B1101" s="63" t="s">
        <v>1667</v>
      </c>
      <c r="C1101" s="43" t="s">
        <v>2949</v>
      </c>
      <c r="D1101" s="43" t="s">
        <v>19</v>
      </c>
      <c r="E1101" s="45" t="s">
        <v>10</v>
      </c>
      <c r="F1101" s="43">
        <v>-249.88</v>
      </c>
      <c r="G1101" s="44" t="s">
        <v>274</v>
      </c>
      <c r="H1101" s="62"/>
    </row>
    <row r="1102">
      <c r="A1102" s="60">
        <v>45282.0</v>
      </c>
      <c r="B1102" s="63" t="s">
        <v>1667</v>
      </c>
      <c r="C1102" s="43" t="s">
        <v>48</v>
      </c>
      <c r="D1102" s="43" t="s">
        <v>9</v>
      </c>
      <c r="E1102" s="45" t="s">
        <v>10</v>
      </c>
      <c r="F1102" s="43">
        <v>-7.69</v>
      </c>
      <c r="G1102" s="44" t="s">
        <v>274</v>
      </c>
      <c r="H1102" s="62"/>
    </row>
    <row r="1103">
      <c r="A1103" s="60">
        <v>45283.0</v>
      </c>
      <c r="B1103" s="63" t="s">
        <v>1667</v>
      </c>
      <c r="C1103" s="43" t="s">
        <v>2950</v>
      </c>
      <c r="D1103" s="43" t="s">
        <v>76</v>
      </c>
      <c r="E1103" s="28" t="s">
        <v>28</v>
      </c>
      <c r="F1103" s="43">
        <v>-5.93</v>
      </c>
      <c r="G1103" s="44" t="s">
        <v>274</v>
      </c>
      <c r="H1103" s="62"/>
    </row>
    <row r="1104">
      <c r="A1104" s="60">
        <v>45283.0</v>
      </c>
      <c r="B1104" s="63" t="s">
        <v>1667</v>
      </c>
      <c r="C1104" s="43" t="s">
        <v>48</v>
      </c>
      <c r="D1104" s="43" t="s">
        <v>9</v>
      </c>
      <c r="E1104" s="45" t="s">
        <v>10</v>
      </c>
      <c r="F1104" s="43">
        <v>-10.66</v>
      </c>
      <c r="G1104" s="44" t="s">
        <v>274</v>
      </c>
      <c r="H1104" s="62"/>
    </row>
    <row r="1105">
      <c r="A1105" s="60">
        <v>45285.0</v>
      </c>
      <c r="B1105" s="63" t="s">
        <v>1667</v>
      </c>
      <c r="C1105" s="43" t="s">
        <v>48</v>
      </c>
      <c r="D1105" s="43" t="s">
        <v>9</v>
      </c>
      <c r="E1105" s="45" t="s">
        <v>10</v>
      </c>
      <c r="F1105" s="43">
        <v>-22.95</v>
      </c>
      <c r="G1105" s="44" t="s">
        <v>274</v>
      </c>
      <c r="H1105" s="62"/>
    </row>
    <row r="1106">
      <c r="A1106" s="60">
        <v>45285.0</v>
      </c>
      <c r="B1106" s="63" t="s">
        <v>1667</v>
      </c>
      <c r="C1106" s="63" t="s">
        <v>455</v>
      </c>
      <c r="D1106" s="63" t="s">
        <v>9</v>
      </c>
      <c r="E1106" s="63" t="s">
        <v>10</v>
      </c>
      <c r="F1106" s="63">
        <v>-4.3</v>
      </c>
      <c r="G1106" s="44" t="s">
        <v>274</v>
      </c>
      <c r="H1106" s="62"/>
    </row>
    <row r="1107">
      <c r="A1107" s="60">
        <v>45285.0</v>
      </c>
      <c r="B1107" s="63" t="s">
        <v>1667</v>
      </c>
      <c r="C1107" s="43" t="s">
        <v>2951</v>
      </c>
      <c r="D1107" s="43" t="s">
        <v>50</v>
      </c>
      <c r="E1107" s="45" t="s">
        <v>26</v>
      </c>
      <c r="F1107" s="43">
        <v>-64.53</v>
      </c>
      <c r="G1107" s="44" t="s">
        <v>274</v>
      </c>
      <c r="H1107" s="62"/>
    </row>
    <row r="1108">
      <c r="A1108" s="60">
        <v>45286.0</v>
      </c>
      <c r="B1108" s="63" t="s">
        <v>1667</v>
      </c>
      <c r="C1108" s="63" t="s">
        <v>455</v>
      </c>
      <c r="D1108" s="63" t="s">
        <v>9</v>
      </c>
      <c r="E1108" s="63" t="s">
        <v>10</v>
      </c>
      <c r="F1108" s="63">
        <v>-4.3</v>
      </c>
      <c r="G1108" s="44" t="s">
        <v>274</v>
      </c>
      <c r="H1108" s="62"/>
    </row>
    <row r="1109">
      <c r="A1109" s="60">
        <v>45287.0</v>
      </c>
      <c r="B1109" s="63" t="s">
        <v>1667</v>
      </c>
      <c r="C1109" s="43" t="s">
        <v>2952</v>
      </c>
      <c r="D1109" s="43" t="s">
        <v>494</v>
      </c>
      <c r="E1109" s="43" t="s">
        <v>28</v>
      </c>
      <c r="F1109" s="43">
        <v>-144.56</v>
      </c>
      <c r="G1109" s="44" t="s">
        <v>274</v>
      </c>
      <c r="H1109" s="62"/>
    </row>
    <row r="1110">
      <c r="A1110" s="60">
        <v>45287.0</v>
      </c>
      <c r="B1110" s="63" t="s">
        <v>1667</v>
      </c>
      <c r="C1110" s="43" t="s">
        <v>48</v>
      </c>
      <c r="D1110" s="43" t="s">
        <v>9</v>
      </c>
      <c r="E1110" s="43" t="s">
        <v>10</v>
      </c>
      <c r="F1110" s="43">
        <v>-17.77</v>
      </c>
      <c r="G1110" s="44" t="s">
        <v>274</v>
      </c>
      <c r="H1110" s="62"/>
    </row>
    <row r="1111">
      <c r="A1111" s="60">
        <v>45300.0</v>
      </c>
      <c r="B1111" s="63" t="s">
        <v>1667</v>
      </c>
      <c r="C1111" s="63" t="s">
        <v>15</v>
      </c>
      <c r="D1111" s="43" t="s">
        <v>16</v>
      </c>
      <c r="E1111" s="43" t="s">
        <v>17</v>
      </c>
      <c r="F1111" s="63">
        <f> SUM( INDIRECT("$G"&amp;MATCH($G1111, $G$1:$G1318, 0)) : INDIRECT("$F"&amp;ROW() - 1) ) * -1</f>
        <v>2034.13</v>
      </c>
      <c r="G1111" s="44" t="s">
        <v>274</v>
      </c>
      <c r="H1111" s="64"/>
    </row>
    <row r="1112">
      <c r="A1112" s="15"/>
      <c r="B1112" s="15"/>
      <c r="C1112" s="15"/>
      <c r="D1112" s="15"/>
      <c r="E1112" s="15"/>
      <c r="F1112" s="15"/>
      <c r="G1112" s="15"/>
    </row>
    <row r="1113">
      <c r="A1113" s="16"/>
      <c r="B1113" s="16"/>
      <c r="C1113" s="16"/>
      <c r="D1113" s="16"/>
      <c r="E1113" s="16"/>
      <c r="F1113" s="16"/>
      <c r="G1113" s="16"/>
    </row>
    <row r="1114">
      <c r="A1114" s="17"/>
      <c r="B1114" s="17"/>
      <c r="C1114" s="17"/>
      <c r="D1114" s="17"/>
      <c r="E1114" s="17"/>
      <c r="F1114" s="17"/>
      <c r="G1114" s="17"/>
    </row>
    <row r="1115">
      <c r="A1115" s="60">
        <v>45294.0</v>
      </c>
      <c r="B1115" s="63" t="s">
        <v>1667</v>
      </c>
      <c r="C1115" s="28" t="s">
        <v>2953</v>
      </c>
      <c r="D1115" s="28" t="s">
        <v>19</v>
      </c>
      <c r="E1115" s="28" t="s">
        <v>10</v>
      </c>
      <c r="F1115" s="28">
        <v>-39.94</v>
      </c>
      <c r="G1115" s="44" t="s">
        <v>283</v>
      </c>
      <c r="H1115" s="238" t="s">
        <v>144</v>
      </c>
    </row>
    <row r="1116">
      <c r="A1116" s="60">
        <v>45294.0</v>
      </c>
      <c r="B1116" s="63" t="s">
        <v>1667</v>
      </c>
      <c r="C1116" s="45" t="s">
        <v>2954</v>
      </c>
      <c r="D1116" s="45" t="s">
        <v>50</v>
      </c>
      <c r="E1116" s="45" t="s">
        <v>10</v>
      </c>
      <c r="F1116" s="45">
        <v>-136.66</v>
      </c>
      <c r="G1116" s="44" t="s">
        <v>283</v>
      </c>
      <c r="H1116" s="62"/>
    </row>
    <row r="1117">
      <c r="A1117" s="60">
        <v>45295.0</v>
      </c>
      <c r="B1117" s="63" t="s">
        <v>1667</v>
      </c>
      <c r="C1117" s="28" t="s">
        <v>2955</v>
      </c>
      <c r="D1117" s="28" t="s">
        <v>494</v>
      </c>
      <c r="E1117" s="28" t="s">
        <v>28</v>
      </c>
      <c r="F1117" s="28">
        <v>-18.03</v>
      </c>
      <c r="G1117" s="44" t="s">
        <v>283</v>
      </c>
      <c r="H1117" s="62"/>
    </row>
    <row r="1118">
      <c r="A1118" s="60">
        <v>45296.0</v>
      </c>
      <c r="B1118" s="63" t="s">
        <v>1667</v>
      </c>
      <c r="C1118" s="45" t="s">
        <v>2956</v>
      </c>
      <c r="D1118" s="45" t="s">
        <v>19</v>
      </c>
      <c r="E1118" s="45" t="s">
        <v>10</v>
      </c>
      <c r="F1118" s="45">
        <v>-333.28</v>
      </c>
      <c r="G1118" s="44" t="s">
        <v>283</v>
      </c>
      <c r="H1118" s="62"/>
    </row>
    <row r="1119">
      <c r="A1119" s="60">
        <v>45297.0</v>
      </c>
      <c r="B1119" s="63" t="s">
        <v>1667</v>
      </c>
      <c r="C1119" s="45" t="s">
        <v>32</v>
      </c>
      <c r="D1119" s="45" t="s">
        <v>19</v>
      </c>
      <c r="E1119" s="45" t="s">
        <v>10</v>
      </c>
      <c r="F1119" s="45">
        <v>-30.14</v>
      </c>
      <c r="G1119" s="44" t="s">
        <v>283</v>
      </c>
      <c r="H1119" s="62"/>
    </row>
    <row r="1120">
      <c r="A1120" s="60">
        <v>45297.0</v>
      </c>
      <c r="B1120" s="63" t="s">
        <v>1667</v>
      </c>
      <c r="C1120" s="45" t="s">
        <v>2957</v>
      </c>
      <c r="D1120" s="45" t="s">
        <v>76</v>
      </c>
      <c r="E1120" s="45" t="s">
        <v>10</v>
      </c>
      <c r="F1120" s="45">
        <v>-14.9</v>
      </c>
      <c r="G1120" s="44" t="s">
        <v>283</v>
      </c>
      <c r="H1120" s="62"/>
    </row>
    <row r="1121">
      <c r="A1121" s="60">
        <v>45297.0</v>
      </c>
      <c r="B1121" s="63" t="s">
        <v>1667</v>
      </c>
      <c r="C1121" s="45" t="s">
        <v>2958</v>
      </c>
      <c r="D1121" s="45" t="s">
        <v>13</v>
      </c>
      <c r="E1121" s="45" t="s">
        <v>10</v>
      </c>
      <c r="F1121" s="45">
        <v>-30.0</v>
      </c>
      <c r="G1121" s="44" t="s">
        <v>283</v>
      </c>
      <c r="H1121" s="62"/>
    </row>
    <row r="1122">
      <c r="A1122" s="60">
        <v>45297.0</v>
      </c>
      <c r="B1122" s="63" t="s">
        <v>1667</v>
      </c>
      <c r="C1122" s="45" t="s">
        <v>151</v>
      </c>
      <c r="D1122" s="45" t="s">
        <v>13</v>
      </c>
      <c r="E1122" s="45" t="s">
        <v>10</v>
      </c>
      <c r="F1122" s="45">
        <v>-8.0</v>
      </c>
      <c r="G1122" s="44" t="s">
        <v>283</v>
      </c>
      <c r="H1122" s="62"/>
    </row>
    <row r="1123">
      <c r="A1123" s="60">
        <v>45298.0</v>
      </c>
      <c r="B1123" s="63" t="s">
        <v>1667</v>
      </c>
      <c r="C1123" s="45" t="s">
        <v>1538</v>
      </c>
      <c r="D1123" s="45" t="s">
        <v>19</v>
      </c>
      <c r="E1123" s="45" t="s">
        <v>10</v>
      </c>
      <c r="F1123" s="45">
        <v>-10.0</v>
      </c>
      <c r="G1123" s="44" t="s">
        <v>283</v>
      </c>
      <c r="H1123" s="62"/>
    </row>
    <row r="1124">
      <c r="A1124" s="60">
        <v>45298.0</v>
      </c>
      <c r="B1124" s="63" t="s">
        <v>1667</v>
      </c>
      <c r="C1124" s="45" t="s">
        <v>2959</v>
      </c>
      <c r="D1124" s="45" t="s">
        <v>13</v>
      </c>
      <c r="E1124" s="45" t="s">
        <v>10</v>
      </c>
      <c r="F1124" s="45">
        <v>-11.0</v>
      </c>
      <c r="G1124" s="44" t="s">
        <v>283</v>
      </c>
      <c r="H1124" s="62"/>
    </row>
    <row r="1125">
      <c r="A1125" s="60">
        <v>45300.0</v>
      </c>
      <c r="B1125" s="63" t="s">
        <v>1667</v>
      </c>
      <c r="C1125" s="43" t="s">
        <v>2960</v>
      </c>
      <c r="D1125" s="43" t="s">
        <v>494</v>
      </c>
      <c r="E1125" s="43" t="s">
        <v>28</v>
      </c>
      <c r="F1125" s="43">
        <v>-68.0</v>
      </c>
      <c r="G1125" s="44" t="s">
        <v>283</v>
      </c>
      <c r="H1125" s="62"/>
    </row>
    <row r="1126">
      <c r="A1126" s="60">
        <v>45301.0</v>
      </c>
      <c r="B1126" s="63" t="s">
        <v>1667</v>
      </c>
      <c r="C1126" s="43" t="s">
        <v>496</v>
      </c>
      <c r="D1126" s="43" t="s">
        <v>13</v>
      </c>
      <c r="E1126" s="43" t="s">
        <v>10</v>
      </c>
      <c r="F1126" s="43">
        <v>-20.0</v>
      </c>
      <c r="G1126" s="44" t="s">
        <v>283</v>
      </c>
      <c r="H1126" s="62"/>
    </row>
    <row r="1127">
      <c r="A1127" s="60">
        <v>45303.0</v>
      </c>
      <c r="B1127" s="63" t="s">
        <v>1667</v>
      </c>
      <c r="C1127" s="45" t="s">
        <v>140</v>
      </c>
      <c r="D1127" s="28" t="s">
        <v>13</v>
      </c>
      <c r="E1127" s="28" t="s">
        <v>10</v>
      </c>
      <c r="F1127" s="28">
        <v>-14.71</v>
      </c>
      <c r="G1127" s="44" t="s">
        <v>283</v>
      </c>
      <c r="H1127" s="62"/>
    </row>
    <row r="1128">
      <c r="A1128" s="60">
        <v>45304.0</v>
      </c>
      <c r="B1128" s="63" t="s">
        <v>1667</v>
      </c>
      <c r="C1128" s="45" t="s">
        <v>504</v>
      </c>
      <c r="D1128" s="28" t="s">
        <v>76</v>
      </c>
      <c r="E1128" s="28" t="s">
        <v>28</v>
      </c>
      <c r="F1128" s="28">
        <v>-7.99</v>
      </c>
      <c r="G1128" s="44" t="s">
        <v>283</v>
      </c>
      <c r="H1128" s="62"/>
    </row>
    <row r="1129">
      <c r="A1129" s="60">
        <v>45304.0</v>
      </c>
      <c r="B1129" s="63" t="s">
        <v>1667</v>
      </c>
      <c r="C1129" s="45" t="s">
        <v>141</v>
      </c>
      <c r="D1129" s="45" t="s">
        <v>13</v>
      </c>
      <c r="E1129" s="45" t="s">
        <v>28</v>
      </c>
      <c r="F1129" s="45">
        <v>-20.0</v>
      </c>
      <c r="G1129" s="44" t="s">
        <v>283</v>
      </c>
      <c r="H1129" s="62"/>
    </row>
    <row r="1130">
      <c r="A1130" s="60">
        <v>45305.0</v>
      </c>
      <c r="B1130" s="63" t="s">
        <v>1667</v>
      </c>
      <c r="C1130" s="45" t="s">
        <v>956</v>
      </c>
      <c r="D1130" s="45" t="s">
        <v>78</v>
      </c>
      <c r="E1130" s="45" t="s">
        <v>28</v>
      </c>
      <c r="F1130" s="45">
        <v>-20.0</v>
      </c>
      <c r="G1130" s="44" t="s">
        <v>283</v>
      </c>
      <c r="H1130" s="62"/>
    </row>
    <row r="1131">
      <c r="A1131" s="60">
        <v>45305.0</v>
      </c>
      <c r="B1131" s="63" t="s">
        <v>1667</v>
      </c>
      <c r="C1131" s="45" t="s">
        <v>29</v>
      </c>
      <c r="D1131" s="45" t="s">
        <v>13</v>
      </c>
      <c r="E1131" s="45" t="s">
        <v>10</v>
      </c>
      <c r="F1131" s="45">
        <v>-31.07</v>
      </c>
      <c r="G1131" s="44" t="s">
        <v>283</v>
      </c>
      <c r="H1131" s="62"/>
    </row>
    <row r="1132">
      <c r="A1132" s="60">
        <v>45306.0</v>
      </c>
      <c r="B1132" s="63" t="s">
        <v>1667</v>
      </c>
      <c r="C1132" s="63" t="s">
        <v>455</v>
      </c>
      <c r="D1132" s="63" t="s">
        <v>9</v>
      </c>
      <c r="E1132" s="63" t="s">
        <v>10</v>
      </c>
      <c r="F1132" s="63">
        <v>-4.3</v>
      </c>
      <c r="G1132" s="44" t="s">
        <v>283</v>
      </c>
      <c r="H1132" s="62"/>
    </row>
    <row r="1133">
      <c r="A1133" s="60">
        <v>45306.0</v>
      </c>
      <c r="B1133" s="63" t="s">
        <v>1667</v>
      </c>
      <c r="C1133" s="45" t="s">
        <v>140</v>
      </c>
      <c r="D1133" s="28" t="s">
        <v>13</v>
      </c>
      <c r="E1133" s="28" t="s">
        <v>10</v>
      </c>
      <c r="F1133" s="28">
        <v>-6.55</v>
      </c>
      <c r="G1133" s="44" t="s">
        <v>283</v>
      </c>
      <c r="H1133" s="62"/>
    </row>
    <row r="1134">
      <c r="A1134" s="60">
        <v>45306.0</v>
      </c>
      <c r="B1134" s="63" t="s">
        <v>1667</v>
      </c>
      <c r="C1134" s="45" t="s">
        <v>193</v>
      </c>
      <c r="D1134" s="45" t="s">
        <v>13</v>
      </c>
      <c r="E1134" s="45" t="s">
        <v>10</v>
      </c>
      <c r="F1134" s="45">
        <v>-4.95</v>
      </c>
      <c r="G1134" s="44" t="s">
        <v>283</v>
      </c>
      <c r="H1134" s="62"/>
    </row>
    <row r="1135">
      <c r="A1135" s="60">
        <v>45306.0</v>
      </c>
      <c r="B1135" s="63" t="s">
        <v>1667</v>
      </c>
      <c r="C1135" s="45" t="s">
        <v>2961</v>
      </c>
      <c r="D1135" s="45" t="s">
        <v>13</v>
      </c>
      <c r="E1135" s="45" t="s">
        <v>10</v>
      </c>
      <c r="F1135" s="45">
        <v>-21.24</v>
      </c>
      <c r="G1135" s="44" t="s">
        <v>283</v>
      </c>
      <c r="H1135" s="62"/>
    </row>
    <row r="1136">
      <c r="A1136" s="60">
        <v>45306.0</v>
      </c>
      <c r="B1136" s="63" t="s">
        <v>1667</v>
      </c>
      <c r="C1136" s="45" t="s">
        <v>450</v>
      </c>
      <c r="D1136" s="45" t="s">
        <v>19</v>
      </c>
      <c r="E1136" s="45" t="s">
        <v>10</v>
      </c>
      <c r="F1136" s="45">
        <v>-139.57</v>
      </c>
      <c r="G1136" s="44" t="s">
        <v>283</v>
      </c>
      <c r="H1136" s="62"/>
    </row>
    <row r="1137">
      <c r="A1137" s="60">
        <v>45307.0</v>
      </c>
      <c r="B1137" s="63" t="s">
        <v>1667</v>
      </c>
      <c r="C1137" s="63" t="s">
        <v>455</v>
      </c>
      <c r="D1137" s="63" t="s">
        <v>9</v>
      </c>
      <c r="E1137" s="63" t="s">
        <v>10</v>
      </c>
      <c r="F1137" s="63">
        <v>-4.3</v>
      </c>
      <c r="G1137" s="44" t="s">
        <v>283</v>
      </c>
      <c r="H1137" s="62"/>
    </row>
    <row r="1138">
      <c r="A1138" s="60">
        <v>45307.0</v>
      </c>
      <c r="B1138" s="63" t="s">
        <v>1667</v>
      </c>
      <c r="C1138" s="45" t="s">
        <v>510</v>
      </c>
      <c r="D1138" s="45" t="s">
        <v>13</v>
      </c>
      <c r="E1138" s="45" t="s">
        <v>10</v>
      </c>
      <c r="F1138" s="45">
        <v>-16.9</v>
      </c>
      <c r="G1138" s="44" t="s">
        <v>283</v>
      </c>
      <c r="H1138" s="62"/>
    </row>
    <row r="1139">
      <c r="A1139" s="60">
        <v>45307.0</v>
      </c>
      <c r="B1139" s="63" t="s">
        <v>1667</v>
      </c>
      <c r="C1139" s="45" t="s">
        <v>138</v>
      </c>
      <c r="D1139" s="45" t="s">
        <v>13</v>
      </c>
      <c r="E1139" s="45" t="s">
        <v>10</v>
      </c>
      <c r="F1139" s="45">
        <v>-8.0</v>
      </c>
      <c r="G1139" s="44" t="s">
        <v>283</v>
      </c>
      <c r="H1139" s="62"/>
    </row>
    <row r="1140">
      <c r="A1140" s="60">
        <v>45308.0</v>
      </c>
      <c r="B1140" s="63" t="s">
        <v>1667</v>
      </c>
      <c r="C1140" s="45" t="s">
        <v>32</v>
      </c>
      <c r="D1140" s="45" t="s">
        <v>19</v>
      </c>
      <c r="E1140" s="45" t="s">
        <v>10</v>
      </c>
      <c r="F1140" s="45">
        <v>-50.92</v>
      </c>
      <c r="G1140" s="44" t="s">
        <v>283</v>
      </c>
      <c r="H1140" s="62"/>
    </row>
    <row r="1141">
      <c r="A1141" s="60">
        <v>45308.0</v>
      </c>
      <c r="B1141" s="63" t="s">
        <v>1667</v>
      </c>
      <c r="C1141" s="45" t="s">
        <v>510</v>
      </c>
      <c r="D1141" s="45" t="s">
        <v>13</v>
      </c>
      <c r="E1141" s="45" t="s">
        <v>10</v>
      </c>
      <c r="F1141" s="45">
        <v>-8.9</v>
      </c>
      <c r="G1141" s="44" t="s">
        <v>283</v>
      </c>
      <c r="H1141" s="62"/>
    </row>
    <row r="1142">
      <c r="A1142" s="60">
        <v>45310.0</v>
      </c>
      <c r="B1142" s="63" t="s">
        <v>1667</v>
      </c>
      <c r="C1142" s="45" t="s">
        <v>132</v>
      </c>
      <c r="D1142" s="45" t="s">
        <v>78</v>
      </c>
      <c r="E1142" s="45" t="s">
        <v>10</v>
      </c>
      <c r="F1142" s="45">
        <v>-79.95</v>
      </c>
      <c r="G1142" s="44" t="s">
        <v>283</v>
      </c>
      <c r="H1142" s="62"/>
    </row>
    <row r="1143">
      <c r="A1143" s="60">
        <v>45311.0</v>
      </c>
      <c r="B1143" s="63" t="s">
        <v>1667</v>
      </c>
      <c r="C1143" s="63" t="s">
        <v>455</v>
      </c>
      <c r="D1143" s="63" t="s">
        <v>9</v>
      </c>
      <c r="E1143" s="63" t="s">
        <v>10</v>
      </c>
      <c r="F1143" s="63">
        <v>-4.3</v>
      </c>
      <c r="G1143" s="44" t="s">
        <v>283</v>
      </c>
      <c r="H1143" s="62"/>
    </row>
    <row r="1144">
      <c r="A1144" s="60">
        <v>45343.0</v>
      </c>
      <c r="B1144" s="63" t="s">
        <v>1667</v>
      </c>
      <c r="C1144" s="43" t="s">
        <v>2962</v>
      </c>
      <c r="D1144" s="43" t="s">
        <v>50</v>
      </c>
      <c r="E1144" s="45" t="s">
        <v>28</v>
      </c>
      <c r="F1144" s="43">
        <v>-165.64</v>
      </c>
      <c r="G1144" s="44" t="s">
        <v>283</v>
      </c>
      <c r="H1144" s="62"/>
    </row>
    <row r="1145">
      <c r="A1145" s="60">
        <v>45343.0</v>
      </c>
      <c r="B1145" s="63" t="s">
        <v>1667</v>
      </c>
      <c r="C1145" s="43" t="s">
        <v>176</v>
      </c>
      <c r="D1145" s="43" t="s">
        <v>78</v>
      </c>
      <c r="E1145" s="45" t="s">
        <v>28</v>
      </c>
      <c r="F1145" s="43">
        <v>-11.39</v>
      </c>
      <c r="G1145" s="44" t="s">
        <v>283</v>
      </c>
      <c r="H1145" s="62"/>
    </row>
    <row r="1146">
      <c r="A1146" s="60">
        <v>45343.0</v>
      </c>
      <c r="B1146" s="63" t="s">
        <v>1667</v>
      </c>
      <c r="C1146" s="63" t="s">
        <v>455</v>
      </c>
      <c r="D1146" s="63" t="s">
        <v>9</v>
      </c>
      <c r="E1146" s="43" t="s">
        <v>28</v>
      </c>
      <c r="F1146" s="63">
        <v>-4.3</v>
      </c>
      <c r="G1146" s="44" t="s">
        <v>283</v>
      </c>
      <c r="H1146" s="62"/>
    </row>
    <row r="1147">
      <c r="A1147" s="60">
        <v>45343.0</v>
      </c>
      <c r="B1147" s="63" t="s">
        <v>1667</v>
      </c>
      <c r="C1147" s="43" t="s">
        <v>2963</v>
      </c>
      <c r="D1147" s="43" t="s">
        <v>78</v>
      </c>
      <c r="E1147" s="43" t="s">
        <v>28</v>
      </c>
      <c r="F1147" s="43">
        <v>-12.5</v>
      </c>
      <c r="G1147" s="44" t="s">
        <v>283</v>
      </c>
      <c r="H1147" s="62"/>
    </row>
    <row r="1148">
      <c r="A1148" s="60">
        <v>45344.0</v>
      </c>
      <c r="B1148" s="63" t="s">
        <v>1667</v>
      </c>
      <c r="C1148" s="43" t="s">
        <v>2964</v>
      </c>
      <c r="D1148" s="43" t="s">
        <v>13</v>
      </c>
      <c r="E1148" s="45" t="s">
        <v>10</v>
      </c>
      <c r="F1148" s="43">
        <v>-23.0</v>
      </c>
      <c r="G1148" s="44" t="s">
        <v>283</v>
      </c>
      <c r="H1148" s="62"/>
    </row>
    <row r="1149">
      <c r="A1149" s="60">
        <v>45345.0</v>
      </c>
      <c r="B1149" s="63" t="s">
        <v>1667</v>
      </c>
      <c r="C1149" s="43" t="s">
        <v>2965</v>
      </c>
      <c r="D1149" s="43" t="s">
        <v>76</v>
      </c>
      <c r="E1149" s="28" t="s">
        <v>28</v>
      </c>
      <c r="F1149" s="43">
        <v>-5.92</v>
      </c>
      <c r="G1149" s="44" t="s">
        <v>283</v>
      </c>
      <c r="H1149" s="62"/>
    </row>
    <row r="1150">
      <c r="A1150" s="60">
        <v>45345.0</v>
      </c>
      <c r="B1150" s="63" t="s">
        <v>1667</v>
      </c>
      <c r="C1150" s="43" t="s">
        <v>140</v>
      </c>
      <c r="D1150" s="43" t="s">
        <v>13</v>
      </c>
      <c r="E1150" s="43" t="s">
        <v>10</v>
      </c>
      <c r="F1150" s="43">
        <v>-16.05</v>
      </c>
      <c r="G1150" s="44" t="s">
        <v>283</v>
      </c>
      <c r="H1150" s="62"/>
    </row>
    <row r="1151">
      <c r="A1151" s="60">
        <v>45347.0</v>
      </c>
      <c r="B1151" s="63" t="s">
        <v>1667</v>
      </c>
      <c r="C1151" s="43" t="s">
        <v>2966</v>
      </c>
      <c r="D1151" s="43" t="s">
        <v>50</v>
      </c>
      <c r="E1151" s="45" t="s">
        <v>26</v>
      </c>
      <c r="F1151" s="43">
        <v>-64.53</v>
      </c>
      <c r="G1151" s="44" t="s">
        <v>283</v>
      </c>
      <c r="H1151" s="62"/>
    </row>
    <row r="1152">
      <c r="A1152" s="60">
        <v>45347.0</v>
      </c>
      <c r="B1152" s="63" t="s">
        <v>1667</v>
      </c>
      <c r="C1152" s="43" t="s">
        <v>140</v>
      </c>
      <c r="D1152" s="43" t="s">
        <v>13</v>
      </c>
      <c r="E1152" s="43" t="s">
        <v>10</v>
      </c>
      <c r="F1152" s="43">
        <v>-7.33</v>
      </c>
      <c r="G1152" s="44" t="s">
        <v>283</v>
      </c>
      <c r="H1152" s="62"/>
    </row>
    <row r="1153">
      <c r="A1153" s="60">
        <v>45349.0</v>
      </c>
      <c r="B1153" s="63" t="s">
        <v>1667</v>
      </c>
      <c r="C1153" s="43" t="s">
        <v>2967</v>
      </c>
      <c r="D1153" s="43" t="s">
        <v>494</v>
      </c>
      <c r="E1153" s="43" t="s">
        <v>28</v>
      </c>
      <c r="F1153" s="43">
        <v>-144.56</v>
      </c>
      <c r="G1153" s="44" t="s">
        <v>283</v>
      </c>
      <c r="H1153" s="62"/>
    </row>
    <row r="1154">
      <c r="A1154" s="60">
        <v>45330.0</v>
      </c>
      <c r="B1154" s="63" t="s">
        <v>1667</v>
      </c>
      <c r="C1154" s="63" t="s">
        <v>15</v>
      </c>
      <c r="D1154" s="43" t="s">
        <v>16</v>
      </c>
      <c r="E1154" s="43" t="s">
        <v>17</v>
      </c>
      <c r="F1154" s="63">
        <f> SUM( INDIRECT("$G"&amp;MATCH($G1154, $G$1:$G1318, 0)) : INDIRECT("$F"&amp;ROW() - 1) ) * -1</f>
        <v>1618.82</v>
      </c>
      <c r="G1154" s="44" t="s">
        <v>283</v>
      </c>
      <c r="H1154" s="64"/>
    </row>
    <row r="1155">
      <c r="A1155" s="15"/>
      <c r="B1155" s="15"/>
      <c r="C1155" s="15"/>
      <c r="D1155" s="15"/>
      <c r="E1155" s="15"/>
      <c r="F1155" s="15"/>
      <c r="G1155" s="15"/>
    </row>
    <row r="1156">
      <c r="A1156" s="16"/>
      <c r="B1156" s="16"/>
      <c r="C1156" s="16"/>
      <c r="D1156" s="16"/>
      <c r="E1156" s="16"/>
      <c r="F1156" s="16"/>
      <c r="G1156" s="16"/>
    </row>
    <row r="1157">
      <c r="A1157" s="17"/>
      <c r="B1157" s="17"/>
      <c r="C1157" s="17"/>
      <c r="D1157" s="17"/>
      <c r="E1157" s="17"/>
      <c r="F1157" s="17"/>
      <c r="G1157" s="17"/>
    </row>
    <row r="1158">
      <c r="A1158" s="60">
        <v>45324.0</v>
      </c>
      <c r="B1158" s="63" t="s">
        <v>1667</v>
      </c>
      <c r="C1158" s="72" t="s">
        <v>2968</v>
      </c>
      <c r="D1158" s="28" t="s">
        <v>78</v>
      </c>
      <c r="E1158" s="28" t="s">
        <v>28</v>
      </c>
      <c r="F1158" s="28">
        <v>-6.0</v>
      </c>
      <c r="G1158" s="44" t="s">
        <v>290</v>
      </c>
      <c r="H1158" s="238" t="s">
        <v>38</v>
      </c>
    </row>
    <row r="1159">
      <c r="A1159" s="60">
        <v>45324.0</v>
      </c>
      <c r="B1159" s="63" t="s">
        <v>1667</v>
      </c>
      <c r="C1159" s="28" t="s">
        <v>2969</v>
      </c>
      <c r="D1159" s="28" t="s">
        <v>304</v>
      </c>
      <c r="E1159" s="28" t="s">
        <v>17</v>
      </c>
      <c r="F1159" s="28">
        <v>30.0</v>
      </c>
      <c r="G1159" s="44" t="s">
        <v>290</v>
      </c>
      <c r="H1159" s="62"/>
    </row>
    <row r="1160">
      <c r="A1160" s="60">
        <v>45325.0</v>
      </c>
      <c r="B1160" s="63" t="s">
        <v>1667</v>
      </c>
      <c r="C1160" s="45" t="s">
        <v>2970</v>
      </c>
      <c r="D1160" s="45" t="s">
        <v>50</v>
      </c>
      <c r="E1160" s="45" t="s">
        <v>10</v>
      </c>
      <c r="F1160" s="45">
        <v>-136.66</v>
      </c>
      <c r="G1160" s="44" t="s">
        <v>290</v>
      </c>
      <c r="H1160" s="62"/>
    </row>
    <row r="1161">
      <c r="A1161" s="60">
        <v>45326.0</v>
      </c>
      <c r="B1161" s="63" t="s">
        <v>1667</v>
      </c>
      <c r="C1161" s="28" t="s">
        <v>2971</v>
      </c>
      <c r="D1161" s="28" t="s">
        <v>494</v>
      </c>
      <c r="E1161" s="28" t="s">
        <v>28</v>
      </c>
      <c r="F1161" s="28">
        <f> -18.11 + 0.99</f>
        <v>-17.12</v>
      </c>
      <c r="G1161" s="44" t="s">
        <v>290</v>
      </c>
      <c r="H1161" s="62"/>
    </row>
    <row r="1162">
      <c r="A1162" s="60">
        <v>45331.0</v>
      </c>
      <c r="B1162" s="63" t="s">
        <v>1667</v>
      </c>
      <c r="C1162" s="43" t="s">
        <v>2972</v>
      </c>
      <c r="D1162" s="43" t="s">
        <v>494</v>
      </c>
      <c r="E1162" s="43" t="s">
        <v>28</v>
      </c>
      <c r="F1162" s="43">
        <v>-68.0</v>
      </c>
      <c r="G1162" s="44" t="s">
        <v>290</v>
      </c>
      <c r="H1162" s="62"/>
    </row>
    <row r="1163">
      <c r="A1163" s="60">
        <v>45337.0</v>
      </c>
      <c r="B1163" s="63" t="s">
        <v>1667</v>
      </c>
      <c r="C1163" s="43" t="s">
        <v>193</v>
      </c>
      <c r="D1163" s="43" t="s">
        <v>13</v>
      </c>
      <c r="E1163" s="43" t="s">
        <v>10</v>
      </c>
      <c r="F1163" s="43">
        <v>-4.95</v>
      </c>
      <c r="G1163" s="44" t="s">
        <v>290</v>
      </c>
      <c r="H1163" s="62"/>
    </row>
    <row r="1164">
      <c r="A1164" s="60">
        <v>45341.0</v>
      </c>
      <c r="B1164" s="63" t="s">
        <v>1667</v>
      </c>
      <c r="C1164" s="45" t="s">
        <v>149</v>
      </c>
      <c r="D1164" s="45" t="s">
        <v>78</v>
      </c>
      <c r="E1164" s="45" t="s">
        <v>10</v>
      </c>
      <c r="F1164" s="45">
        <v>-79.95</v>
      </c>
      <c r="G1164" s="44" t="s">
        <v>290</v>
      </c>
      <c r="H1164" s="62"/>
    </row>
    <row r="1165">
      <c r="A1165" s="60">
        <v>45343.0</v>
      </c>
      <c r="B1165" s="63" t="s">
        <v>1667</v>
      </c>
      <c r="C1165" s="43" t="s">
        <v>185</v>
      </c>
      <c r="D1165" s="43" t="s">
        <v>78</v>
      </c>
      <c r="E1165" s="45" t="s">
        <v>28</v>
      </c>
      <c r="F1165" s="43">
        <v>-11.39</v>
      </c>
      <c r="G1165" s="44" t="s">
        <v>290</v>
      </c>
      <c r="H1165" s="62"/>
    </row>
    <row r="1166">
      <c r="A1166" s="60">
        <v>45347.0</v>
      </c>
      <c r="B1166" s="63" t="s">
        <v>1667</v>
      </c>
      <c r="C1166" s="43" t="s">
        <v>2973</v>
      </c>
      <c r="D1166" s="43" t="s">
        <v>50</v>
      </c>
      <c r="E1166" s="45" t="s">
        <v>26</v>
      </c>
      <c r="F1166" s="43">
        <v>-64.53</v>
      </c>
      <c r="G1166" s="44" t="s">
        <v>290</v>
      </c>
      <c r="H1166" s="62"/>
    </row>
    <row r="1167">
      <c r="A1167" s="60">
        <v>45349.0</v>
      </c>
      <c r="B1167" s="63" t="s">
        <v>1667</v>
      </c>
      <c r="C1167" s="43" t="s">
        <v>2974</v>
      </c>
      <c r="D1167" s="43" t="s">
        <v>494</v>
      </c>
      <c r="E1167" s="43" t="s">
        <v>28</v>
      </c>
      <c r="F1167" s="43">
        <v>-144.56</v>
      </c>
      <c r="G1167" s="44" t="s">
        <v>290</v>
      </c>
      <c r="H1167" s="62"/>
    </row>
    <row r="1168">
      <c r="A1168" s="60">
        <v>45359.0</v>
      </c>
      <c r="B1168" s="63" t="s">
        <v>1667</v>
      </c>
      <c r="C1168" s="63" t="s">
        <v>15</v>
      </c>
      <c r="D1168" s="43" t="s">
        <v>16</v>
      </c>
      <c r="E1168" s="43" t="s">
        <v>17</v>
      </c>
      <c r="F1168" s="63">
        <f> SUM( INDIRECT("$G"&amp;MATCH($G1168, $G$1:$G1318, 0)) : INDIRECT("$F"&amp;ROW() - 1) ) * -1</f>
        <v>503.16</v>
      </c>
      <c r="G1168" s="44" t="s">
        <v>290</v>
      </c>
      <c r="H1168" s="64"/>
    </row>
    <row r="1169">
      <c r="A1169" s="15"/>
      <c r="B1169" s="15"/>
      <c r="C1169" s="15"/>
      <c r="D1169" s="15"/>
      <c r="E1169" s="15"/>
      <c r="F1169" s="15"/>
      <c r="G1169" s="15"/>
    </row>
    <row r="1170">
      <c r="A1170" s="16"/>
      <c r="B1170" s="16"/>
      <c r="C1170" s="16"/>
      <c r="D1170" s="16"/>
      <c r="E1170" s="16"/>
      <c r="F1170" s="16"/>
      <c r="G1170" s="16"/>
    </row>
    <row r="1171">
      <c r="A1171" s="17"/>
      <c r="B1171" s="17"/>
      <c r="C1171" s="17"/>
      <c r="D1171" s="17"/>
      <c r="E1171" s="17"/>
      <c r="F1171" s="17"/>
      <c r="G1171" s="17"/>
    </row>
    <row r="1172">
      <c r="A1172" s="239">
        <v>45353.0</v>
      </c>
      <c r="B1172" s="240" t="s">
        <v>1667</v>
      </c>
      <c r="C1172" s="241" t="s">
        <v>2975</v>
      </c>
      <c r="D1172" s="241" t="s">
        <v>50</v>
      </c>
      <c r="E1172" s="241" t="s">
        <v>28</v>
      </c>
      <c r="F1172" s="241">
        <v>-439.2</v>
      </c>
      <c r="G1172" s="70" t="s">
        <v>305</v>
      </c>
      <c r="H1172" s="237" t="s">
        <v>54</v>
      </c>
    </row>
    <row r="1173">
      <c r="A1173" s="242">
        <v>45353.0</v>
      </c>
      <c r="B1173" s="77" t="s">
        <v>1667</v>
      </c>
      <c r="C1173" s="72" t="s">
        <v>2968</v>
      </c>
      <c r="D1173" s="75" t="s">
        <v>78</v>
      </c>
      <c r="E1173" s="75" t="s">
        <v>28</v>
      </c>
      <c r="F1173" s="75">
        <v>-6.0</v>
      </c>
      <c r="G1173" s="73" t="s">
        <v>305</v>
      </c>
      <c r="H1173" s="12"/>
    </row>
    <row r="1174">
      <c r="A1174" s="242">
        <v>45355.0</v>
      </c>
      <c r="B1174" s="77" t="s">
        <v>1667</v>
      </c>
      <c r="C1174" s="75" t="s">
        <v>2976</v>
      </c>
      <c r="D1174" s="75" t="s">
        <v>494</v>
      </c>
      <c r="E1174" s="75" t="s">
        <v>28</v>
      </c>
      <c r="F1174" s="75">
        <v>-18.11</v>
      </c>
      <c r="G1174" s="73" t="s">
        <v>305</v>
      </c>
      <c r="H1174" s="12"/>
    </row>
    <row r="1175">
      <c r="A1175" s="242">
        <v>45360.0</v>
      </c>
      <c r="B1175" s="77" t="s">
        <v>1667</v>
      </c>
      <c r="C1175" s="72" t="s">
        <v>2977</v>
      </c>
      <c r="D1175" s="72" t="s">
        <v>494</v>
      </c>
      <c r="E1175" s="72" t="s">
        <v>28</v>
      </c>
      <c r="F1175" s="72">
        <v>-68.0</v>
      </c>
      <c r="G1175" s="73" t="s">
        <v>305</v>
      </c>
      <c r="H1175" s="12"/>
    </row>
    <row r="1176">
      <c r="A1176" s="242">
        <v>45361.0</v>
      </c>
      <c r="B1176" s="77" t="s">
        <v>1667</v>
      </c>
      <c r="C1176" s="72" t="s">
        <v>2978</v>
      </c>
      <c r="D1176" s="75" t="s">
        <v>73</v>
      </c>
      <c r="E1176" s="75" t="s">
        <v>26</v>
      </c>
      <c r="F1176" s="75">
        <v>-18.02</v>
      </c>
      <c r="G1176" s="243" t="s">
        <v>305</v>
      </c>
      <c r="H1176" s="12"/>
    </row>
    <row r="1177">
      <c r="A1177" s="242">
        <v>45362.0</v>
      </c>
      <c r="B1177" s="77" t="s">
        <v>1667</v>
      </c>
      <c r="C1177" s="72" t="s">
        <v>2979</v>
      </c>
      <c r="D1177" s="75" t="s">
        <v>73</v>
      </c>
      <c r="E1177" s="75" t="s">
        <v>26</v>
      </c>
      <c r="F1177" s="75">
        <v>-42.17</v>
      </c>
      <c r="G1177" s="243" t="s">
        <v>305</v>
      </c>
      <c r="H1177" s="12"/>
    </row>
    <row r="1178">
      <c r="A1178" s="242">
        <v>45362.0</v>
      </c>
      <c r="B1178" s="77" t="s">
        <v>1667</v>
      </c>
      <c r="C1178" s="72" t="s">
        <v>1284</v>
      </c>
      <c r="D1178" s="75" t="s">
        <v>73</v>
      </c>
      <c r="E1178" s="75" t="s">
        <v>26</v>
      </c>
      <c r="F1178" s="75">
        <v>-23.34</v>
      </c>
      <c r="G1178" s="243" t="s">
        <v>305</v>
      </c>
      <c r="H1178" s="12"/>
    </row>
    <row r="1179">
      <c r="A1179" s="242">
        <v>45362.0</v>
      </c>
      <c r="B1179" s="77" t="s">
        <v>1667</v>
      </c>
      <c r="C1179" s="72" t="s">
        <v>135</v>
      </c>
      <c r="D1179" s="75" t="s">
        <v>73</v>
      </c>
      <c r="E1179" s="75" t="s">
        <v>26</v>
      </c>
      <c r="F1179" s="75">
        <v>-20.97</v>
      </c>
      <c r="G1179" s="243" t="s">
        <v>305</v>
      </c>
      <c r="H1179" s="12"/>
    </row>
    <row r="1180">
      <c r="A1180" s="242">
        <v>45362.0</v>
      </c>
      <c r="B1180" s="77" t="s">
        <v>1667</v>
      </c>
      <c r="C1180" s="72" t="s">
        <v>2980</v>
      </c>
      <c r="D1180" s="75" t="s">
        <v>73</v>
      </c>
      <c r="E1180" s="75" t="s">
        <v>26</v>
      </c>
      <c r="F1180" s="75">
        <v>-27.93</v>
      </c>
      <c r="G1180" s="243" t="s">
        <v>305</v>
      </c>
      <c r="H1180" s="12"/>
    </row>
    <row r="1181">
      <c r="A1181" s="242">
        <v>45362.0</v>
      </c>
      <c r="B1181" s="77" t="s">
        <v>1667</v>
      </c>
      <c r="C1181" s="72" t="s">
        <v>295</v>
      </c>
      <c r="D1181" s="75" t="s">
        <v>73</v>
      </c>
      <c r="E1181" s="75" t="s">
        <v>26</v>
      </c>
      <c r="F1181" s="75">
        <v>57.59</v>
      </c>
      <c r="G1181" s="243" t="s">
        <v>305</v>
      </c>
      <c r="H1181" s="12"/>
    </row>
    <row r="1182">
      <c r="A1182" s="242">
        <v>45363.0</v>
      </c>
      <c r="B1182" s="77" t="s">
        <v>1667</v>
      </c>
      <c r="C1182" s="72" t="s">
        <v>2981</v>
      </c>
      <c r="D1182" s="75" t="s">
        <v>73</v>
      </c>
      <c r="E1182" s="75" t="s">
        <v>26</v>
      </c>
      <c r="F1182" s="75">
        <v>-51.22</v>
      </c>
      <c r="G1182" s="243" t="s">
        <v>305</v>
      </c>
      <c r="H1182" s="12"/>
    </row>
    <row r="1183">
      <c r="A1183" s="242">
        <v>45365.0</v>
      </c>
      <c r="B1183" s="77" t="s">
        <v>1667</v>
      </c>
      <c r="C1183" s="72" t="s">
        <v>135</v>
      </c>
      <c r="D1183" s="75" t="s">
        <v>73</v>
      </c>
      <c r="E1183" s="75" t="s">
        <v>26</v>
      </c>
      <c r="F1183" s="75">
        <v>-28.99</v>
      </c>
      <c r="G1183" s="243" t="s">
        <v>305</v>
      </c>
      <c r="H1183" s="12"/>
    </row>
    <row r="1184">
      <c r="A1184" s="242">
        <v>45366.0</v>
      </c>
      <c r="B1184" s="77" t="s">
        <v>1667</v>
      </c>
      <c r="C1184" s="72" t="s">
        <v>135</v>
      </c>
      <c r="D1184" s="75" t="s">
        <v>73</v>
      </c>
      <c r="E1184" s="75" t="s">
        <v>26</v>
      </c>
      <c r="F1184" s="75">
        <v>-0.99</v>
      </c>
      <c r="G1184" s="243" t="s">
        <v>305</v>
      </c>
      <c r="H1184" s="12"/>
    </row>
    <row r="1185">
      <c r="A1185" s="242">
        <v>45366.0</v>
      </c>
      <c r="B1185" s="77" t="s">
        <v>1667</v>
      </c>
      <c r="C1185" s="72" t="s">
        <v>193</v>
      </c>
      <c r="D1185" s="75" t="s">
        <v>73</v>
      </c>
      <c r="E1185" s="75" t="s">
        <v>26</v>
      </c>
      <c r="F1185" s="75">
        <v>-4.95</v>
      </c>
      <c r="G1185" s="243" t="s">
        <v>305</v>
      </c>
      <c r="H1185" s="12"/>
    </row>
    <row r="1186">
      <c r="A1186" s="242">
        <v>45368.0</v>
      </c>
      <c r="B1186" s="77" t="s">
        <v>1667</v>
      </c>
      <c r="C1186" s="72" t="s">
        <v>1084</v>
      </c>
      <c r="D1186" s="75" t="s">
        <v>73</v>
      </c>
      <c r="E1186" s="75" t="s">
        <v>26</v>
      </c>
      <c r="F1186" s="75">
        <v>-52.65</v>
      </c>
      <c r="G1186" s="243" t="s">
        <v>305</v>
      </c>
      <c r="H1186" s="12"/>
    </row>
    <row r="1187">
      <c r="A1187" s="242">
        <v>45368.0</v>
      </c>
      <c r="B1187" s="77" t="s">
        <v>1667</v>
      </c>
      <c r="C1187" s="72" t="s">
        <v>310</v>
      </c>
      <c r="D1187" s="75" t="s">
        <v>73</v>
      </c>
      <c r="E1187" s="75" t="s">
        <v>26</v>
      </c>
      <c r="F1187" s="75">
        <v>-20.0</v>
      </c>
      <c r="G1187" s="243" t="s">
        <v>305</v>
      </c>
      <c r="H1187" s="12"/>
    </row>
    <row r="1188">
      <c r="A1188" s="242">
        <v>45368.0</v>
      </c>
      <c r="B1188" s="77" t="s">
        <v>1667</v>
      </c>
      <c r="C1188" s="72" t="s">
        <v>32</v>
      </c>
      <c r="D1188" s="75" t="s">
        <v>73</v>
      </c>
      <c r="E1188" s="72" t="s">
        <v>26</v>
      </c>
      <c r="F1188" s="75">
        <v>-58.29</v>
      </c>
      <c r="G1188" s="243" t="s">
        <v>305</v>
      </c>
      <c r="H1188" s="12"/>
    </row>
    <row r="1189">
      <c r="A1189" s="242">
        <v>45369.0</v>
      </c>
      <c r="B1189" s="77" t="s">
        <v>1667</v>
      </c>
      <c r="C1189" s="72" t="s">
        <v>273</v>
      </c>
      <c r="D1189" s="75" t="s">
        <v>73</v>
      </c>
      <c r="E1189" s="75" t="s">
        <v>26</v>
      </c>
      <c r="F1189" s="75">
        <v>-19.17</v>
      </c>
      <c r="G1189" s="243" t="s">
        <v>305</v>
      </c>
      <c r="H1189" s="12"/>
    </row>
    <row r="1190">
      <c r="A1190" s="242">
        <v>45370.0</v>
      </c>
      <c r="B1190" s="77" t="s">
        <v>1667</v>
      </c>
      <c r="C1190" s="72" t="s">
        <v>140</v>
      </c>
      <c r="D1190" s="75" t="s">
        <v>73</v>
      </c>
      <c r="E1190" s="75" t="s">
        <v>26</v>
      </c>
      <c r="F1190" s="75">
        <v>-15.93</v>
      </c>
      <c r="G1190" s="243" t="s">
        <v>305</v>
      </c>
      <c r="H1190" s="12"/>
    </row>
    <row r="1191">
      <c r="A1191" s="242">
        <v>45372.0</v>
      </c>
      <c r="B1191" s="77" t="s">
        <v>1667</v>
      </c>
      <c r="C1191" s="72" t="s">
        <v>147</v>
      </c>
      <c r="D1191" s="75" t="s">
        <v>73</v>
      </c>
      <c r="E1191" s="75" t="s">
        <v>26</v>
      </c>
      <c r="F1191" s="75">
        <v>-22.0</v>
      </c>
      <c r="G1191" s="243" t="s">
        <v>305</v>
      </c>
      <c r="H1191" s="12"/>
    </row>
    <row r="1192">
      <c r="A1192" s="242">
        <v>45391.0</v>
      </c>
      <c r="B1192" s="77" t="s">
        <v>1667</v>
      </c>
      <c r="C1192" s="77" t="s">
        <v>15</v>
      </c>
      <c r="D1192" s="72" t="s">
        <v>16</v>
      </c>
      <c r="E1192" s="72" t="s">
        <v>17</v>
      </c>
      <c r="F1192" s="77">
        <f> SUM( INDIRECT("$G"&amp;MATCH($G1192, $G$1:$G1318, 0)) : INDIRECT("$F"&amp;ROW() - 1) ) * -1</f>
        <v>880.34</v>
      </c>
      <c r="G1192" s="73" t="s">
        <v>305</v>
      </c>
      <c r="H1192" s="14"/>
    </row>
    <row r="1193">
      <c r="A1193" s="15"/>
      <c r="B1193" s="15"/>
      <c r="C1193" s="15"/>
      <c r="D1193" s="15"/>
      <c r="E1193" s="15"/>
      <c r="F1193" s="15"/>
      <c r="G1193" s="15"/>
    </row>
    <row r="1194">
      <c r="A1194" s="16"/>
      <c r="B1194" s="16"/>
      <c r="C1194" s="16"/>
      <c r="D1194" s="16"/>
      <c r="E1194" s="16"/>
      <c r="F1194" s="16"/>
      <c r="G1194" s="16"/>
    </row>
    <row r="1195">
      <c r="A1195" s="17"/>
      <c r="B1195" s="17"/>
      <c r="C1195" s="17"/>
      <c r="D1195" s="17"/>
      <c r="E1195" s="17"/>
      <c r="F1195" s="17"/>
      <c r="G1195" s="17"/>
    </row>
    <row r="1196">
      <c r="A1196" s="239">
        <v>45384.0</v>
      </c>
      <c r="B1196" s="240" t="s">
        <v>1667</v>
      </c>
      <c r="C1196" s="69" t="s">
        <v>2982</v>
      </c>
      <c r="D1196" s="241" t="s">
        <v>50</v>
      </c>
      <c r="E1196" s="69" t="s">
        <v>28</v>
      </c>
      <c r="F1196" s="241">
        <v>-439.0</v>
      </c>
      <c r="G1196" s="244" t="s">
        <v>316</v>
      </c>
      <c r="H1196" s="238" t="s">
        <v>2983</v>
      </c>
    </row>
    <row r="1197">
      <c r="A1197" s="242">
        <v>45384.0</v>
      </c>
      <c r="B1197" s="77" t="s">
        <v>1667</v>
      </c>
      <c r="C1197" s="72" t="s">
        <v>2968</v>
      </c>
      <c r="D1197" s="75" t="s">
        <v>78</v>
      </c>
      <c r="E1197" s="72" t="s">
        <v>28</v>
      </c>
      <c r="F1197" s="75">
        <v>0.0</v>
      </c>
      <c r="G1197" s="243" t="s">
        <v>316</v>
      </c>
      <c r="H1197" s="62"/>
    </row>
    <row r="1198">
      <c r="A1198" s="242">
        <v>45386.0</v>
      </c>
      <c r="B1198" s="77" t="s">
        <v>1667</v>
      </c>
      <c r="C1198" s="72" t="s">
        <v>2984</v>
      </c>
      <c r="D1198" s="75" t="s">
        <v>494</v>
      </c>
      <c r="E1198" s="72" t="s">
        <v>28</v>
      </c>
      <c r="F1198" s="75">
        <v>-18.11</v>
      </c>
      <c r="G1198" s="243" t="s">
        <v>316</v>
      </c>
      <c r="H1198" s="62"/>
    </row>
    <row r="1199">
      <c r="A1199" s="242">
        <v>45391.0</v>
      </c>
      <c r="B1199" s="77" t="s">
        <v>1667</v>
      </c>
      <c r="C1199" s="72" t="s">
        <v>2985</v>
      </c>
      <c r="D1199" s="75" t="s">
        <v>494</v>
      </c>
      <c r="E1199" s="72" t="s">
        <v>28</v>
      </c>
      <c r="F1199" s="75">
        <v>-68.0</v>
      </c>
      <c r="G1199" s="243" t="s">
        <v>316</v>
      </c>
      <c r="H1199" s="62"/>
    </row>
    <row r="1200">
      <c r="A1200" s="242">
        <v>45392.0</v>
      </c>
      <c r="B1200" s="77" t="s">
        <v>1667</v>
      </c>
      <c r="C1200" s="72" t="s">
        <v>2986</v>
      </c>
      <c r="D1200" s="75" t="s">
        <v>73</v>
      </c>
      <c r="E1200" s="72" t="s">
        <v>26</v>
      </c>
      <c r="F1200" s="75">
        <v>-17.32</v>
      </c>
      <c r="G1200" s="243" t="s">
        <v>316</v>
      </c>
      <c r="H1200" s="62"/>
    </row>
    <row r="1201">
      <c r="A1201" s="242">
        <v>45392.0</v>
      </c>
      <c r="B1201" s="77" t="s">
        <v>1667</v>
      </c>
      <c r="C1201" s="72" t="s">
        <v>2987</v>
      </c>
      <c r="D1201" s="75" t="s">
        <v>73</v>
      </c>
      <c r="E1201" s="72" t="s">
        <v>26</v>
      </c>
      <c r="F1201" s="75">
        <v>-197.52</v>
      </c>
      <c r="G1201" s="243" t="s">
        <v>316</v>
      </c>
      <c r="H1201" s="62"/>
    </row>
    <row r="1202">
      <c r="A1202" s="242">
        <v>45393.0</v>
      </c>
      <c r="B1202" s="77" t="s">
        <v>1667</v>
      </c>
      <c r="C1202" s="72" t="s">
        <v>2988</v>
      </c>
      <c r="D1202" s="75" t="s">
        <v>73</v>
      </c>
      <c r="E1202" s="72" t="s">
        <v>26</v>
      </c>
      <c r="F1202" s="75">
        <v>-42.08</v>
      </c>
      <c r="G1202" s="243" t="s">
        <v>316</v>
      </c>
      <c r="H1202" s="62"/>
    </row>
    <row r="1203">
      <c r="A1203" s="242">
        <v>45393.0</v>
      </c>
      <c r="B1203" s="77" t="s">
        <v>1667</v>
      </c>
      <c r="C1203" s="72" t="s">
        <v>1315</v>
      </c>
      <c r="D1203" s="75" t="s">
        <v>73</v>
      </c>
      <c r="E1203" s="72" t="s">
        <v>26</v>
      </c>
      <c r="F1203" s="75">
        <v>-23.3</v>
      </c>
      <c r="G1203" s="243" t="s">
        <v>316</v>
      </c>
      <c r="H1203" s="62"/>
    </row>
    <row r="1204">
      <c r="A1204" s="242">
        <v>45393.0</v>
      </c>
      <c r="B1204" s="77" t="s">
        <v>1667</v>
      </c>
      <c r="C1204" s="72" t="s">
        <v>2989</v>
      </c>
      <c r="D1204" s="75" t="s">
        <v>73</v>
      </c>
      <c r="E1204" s="72" t="s">
        <v>26</v>
      </c>
      <c r="F1204" s="75">
        <v>-27.89</v>
      </c>
      <c r="G1204" s="243" t="s">
        <v>316</v>
      </c>
      <c r="H1204" s="62"/>
    </row>
    <row r="1205">
      <c r="A1205" s="242">
        <v>45393.0</v>
      </c>
      <c r="B1205" s="77" t="s">
        <v>1667</v>
      </c>
      <c r="C1205" s="72" t="s">
        <v>2990</v>
      </c>
      <c r="D1205" s="75" t="s">
        <v>73</v>
      </c>
      <c r="E1205" s="72" t="s">
        <v>26</v>
      </c>
      <c r="F1205" s="75">
        <v>-51.22</v>
      </c>
      <c r="G1205" s="243" t="s">
        <v>316</v>
      </c>
      <c r="H1205" s="62"/>
    </row>
    <row r="1206">
      <c r="A1206" s="242">
        <v>45397.0</v>
      </c>
      <c r="B1206" s="77" t="s">
        <v>1667</v>
      </c>
      <c r="C1206" s="72" t="s">
        <v>135</v>
      </c>
      <c r="D1206" s="75" t="s">
        <v>73</v>
      </c>
      <c r="E1206" s="72" t="s">
        <v>26</v>
      </c>
      <c r="F1206" s="75">
        <v>-4.95</v>
      </c>
      <c r="G1206" s="243" t="s">
        <v>316</v>
      </c>
      <c r="H1206" s="62"/>
    </row>
    <row r="1207">
      <c r="A1207" s="242">
        <v>45399.0</v>
      </c>
      <c r="B1207" s="77" t="s">
        <v>1667</v>
      </c>
      <c r="C1207" s="72" t="s">
        <v>1113</v>
      </c>
      <c r="D1207" s="75" t="s">
        <v>73</v>
      </c>
      <c r="E1207" s="75" t="s">
        <v>26</v>
      </c>
      <c r="F1207" s="75">
        <v>-52.62</v>
      </c>
      <c r="G1207" s="243" t="s">
        <v>316</v>
      </c>
      <c r="H1207" s="62"/>
    </row>
    <row r="1208">
      <c r="A1208" s="242">
        <v>45400.0</v>
      </c>
      <c r="B1208" s="77" t="s">
        <v>1667</v>
      </c>
      <c r="C1208" s="72" t="s">
        <v>282</v>
      </c>
      <c r="D1208" s="75" t="s">
        <v>73</v>
      </c>
      <c r="E1208" s="75" t="s">
        <v>26</v>
      </c>
      <c r="F1208" s="75">
        <v>-19.16</v>
      </c>
      <c r="G1208" s="243" t="s">
        <v>316</v>
      </c>
      <c r="H1208" s="62"/>
    </row>
    <row r="1209">
      <c r="A1209" s="242">
        <v>45403.0</v>
      </c>
      <c r="B1209" s="77" t="s">
        <v>1667</v>
      </c>
      <c r="C1209" s="72" t="s">
        <v>135</v>
      </c>
      <c r="D1209" s="75" t="s">
        <v>73</v>
      </c>
      <c r="E1209" s="72" t="s">
        <v>26</v>
      </c>
      <c r="F1209" s="75">
        <v>-26.99</v>
      </c>
      <c r="G1209" s="243" t="s">
        <v>316</v>
      </c>
      <c r="H1209" s="62"/>
    </row>
    <row r="1210">
      <c r="A1210" s="242">
        <v>45413.0</v>
      </c>
      <c r="B1210" s="77" t="s">
        <v>1667</v>
      </c>
      <c r="C1210" s="72" t="s">
        <v>2991</v>
      </c>
      <c r="D1210" s="75" t="s">
        <v>50</v>
      </c>
      <c r="E1210" s="72" t="s">
        <v>10</v>
      </c>
      <c r="F1210" s="75">
        <v>-75.0</v>
      </c>
      <c r="G1210" s="243" t="s">
        <v>316</v>
      </c>
      <c r="H1210" s="62"/>
    </row>
    <row r="1211">
      <c r="A1211" s="242">
        <v>45413.0</v>
      </c>
      <c r="B1211" s="77" t="s">
        <v>1667</v>
      </c>
      <c r="C1211" s="72" t="s">
        <v>2992</v>
      </c>
      <c r="D1211" s="75" t="s">
        <v>50</v>
      </c>
      <c r="E1211" s="72" t="s">
        <v>10</v>
      </c>
      <c r="F1211" s="75">
        <v>-35.95</v>
      </c>
      <c r="G1211" s="243" t="s">
        <v>316</v>
      </c>
      <c r="H1211" s="62"/>
    </row>
    <row r="1212">
      <c r="A1212" s="242">
        <v>45413.0</v>
      </c>
      <c r="B1212" s="77" t="s">
        <v>1667</v>
      </c>
      <c r="C1212" s="72" t="s">
        <v>191</v>
      </c>
      <c r="D1212" s="75" t="s">
        <v>9</v>
      </c>
      <c r="E1212" s="72" t="s">
        <v>10</v>
      </c>
      <c r="F1212" s="75">
        <v>-29.07</v>
      </c>
      <c r="G1212" s="243" t="s">
        <v>316</v>
      </c>
      <c r="H1212" s="62"/>
    </row>
    <row r="1213">
      <c r="A1213" s="242">
        <v>45414.0</v>
      </c>
      <c r="B1213" s="77" t="s">
        <v>1667</v>
      </c>
      <c r="C1213" s="72" t="s">
        <v>135</v>
      </c>
      <c r="D1213" s="75" t="s">
        <v>73</v>
      </c>
      <c r="E1213" s="72" t="s">
        <v>26</v>
      </c>
      <c r="F1213" s="75">
        <v>-22.97</v>
      </c>
      <c r="G1213" s="243" t="s">
        <v>316</v>
      </c>
      <c r="H1213" s="62"/>
    </row>
    <row r="1214">
      <c r="A1214" s="242">
        <v>45415.0</v>
      </c>
      <c r="B1214" s="77" t="s">
        <v>1667</v>
      </c>
      <c r="C1214" s="72" t="s">
        <v>2993</v>
      </c>
      <c r="D1214" s="75" t="s">
        <v>73</v>
      </c>
      <c r="E1214" s="72" t="s">
        <v>26</v>
      </c>
      <c r="F1214" s="75">
        <v>-68.86</v>
      </c>
      <c r="G1214" s="243" t="s">
        <v>316</v>
      </c>
      <c r="H1214" s="62"/>
    </row>
    <row r="1215">
      <c r="A1215" s="242">
        <v>45417.0</v>
      </c>
      <c r="B1215" s="77" t="s">
        <v>1667</v>
      </c>
      <c r="C1215" s="72" t="s">
        <v>2994</v>
      </c>
      <c r="D1215" s="75" t="s">
        <v>50</v>
      </c>
      <c r="E1215" s="72" t="s">
        <v>28</v>
      </c>
      <c r="F1215" s="75">
        <v>-25.64</v>
      </c>
      <c r="G1215" s="243" t="s">
        <v>316</v>
      </c>
      <c r="H1215" s="62"/>
    </row>
    <row r="1216">
      <c r="A1216" s="242">
        <v>45419.0</v>
      </c>
      <c r="B1216" s="77" t="s">
        <v>1667</v>
      </c>
      <c r="C1216" s="72" t="s">
        <v>2995</v>
      </c>
      <c r="D1216" s="75" t="s">
        <v>50</v>
      </c>
      <c r="E1216" s="72" t="s">
        <v>28</v>
      </c>
      <c r="F1216" s="75">
        <v>-20.65</v>
      </c>
      <c r="G1216" s="243" t="s">
        <v>316</v>
      </c>
      <c r="H1216" s="62"/>
    </row>
    <row r="1217">
      <c r="A1217" s="242">
        <v>45422.0</v>
      </c>
      <c r="B1217" s="77" t="s">
        <v>1667</v>
      </c>
      <c r="C1217" s="72" t="s">
        <v>2996</v>
      </c>
      <c r="D1217" s="75" t="s">
        <v>73</v>
      </c>
      <c r="E1217" s="72" t="s">
        <v>26</v>
      </c>
      <c r="F1217" s="75">
        <v>-22.0</v>
      </c>
      <c r="G1217" s="243" t="s">
        <v>316</v>
      </c>
      <c r="H1217" s="62"/>
    </row>
    <row r="1218">
      <c r="A1218" s="51">
        <v>45451.0</v>
      </c>
      <c r="B1218" s="245" t="s">
        <v>1667</v>
      </c>
      <c r="C1218" s="87" t="s">
        <v>15</v>
      </c>
      <c r="D1218" s="246" t="s">
        <v>16</v>
      </c>
      <c r="E1218" s="87" t="s">
        <v>17</v>
      </c>
      <c r="F1218" s="246">
        <f> SUM( INDIRECT("$G"&amp;MATCH($G1218, $G$1:$G1318, 0)) : INDIRECT("$F"&amp;ROW() - 1) ) * -1</f>
        <v>1288.3</v>
      </c>
      <c r="G1218" s="247" t="s">
        <v>316</v>
      </c>
      <c r="H1218" s="64"/>
    </row>
    <row r="1219">
      <c r="A1219" s="15"/>
      <c r="B1219" s="15"/>
      <c r="C1219" s="15"/>
      <c r="D1219" s="15"/>
      <c r="E1219" s="15"/>
      <c r="F1219" s="15"/>
      <c r="G1219" s="15"/>
    </row>
    <row r="1220">
      <c r="A1220" s="16"/>
      <c r="B1220" s="16"/>
      <c r="C1220" s="16"/>
      <c r="D1220" s="16"/>
      <c r="E1220" s="16"/>
      <c r="F1220" s="16"/>
      <c r="G1220" s="16"/>
    </row>
    <row r="1221">
      <c r="A1221" s="17"/>
      <c r="B1221" s="17"/>
      <c r="C1221" s="17"/>
      <c r="D1221" s="17"/>
      <c r="E1221" s="17"/>
      <c r="F1221" s="17"/>
      <c r="G1221" s="17"/>
    </row>
    <row r="1222">
      <c r="A1222" s="239">
        <v>45414.0</v>
      </c>
      <c r="B1222" s="240" t="s">
        <v>1667</v>
      </c>
      <c r="C1222" s="69" t="s">
        <v>2997</v>
      </c>
      <c r="D1222" s="241" t="s">
        <v>50</v>
      </c>
      <c r="E1222" s="69" t="s">
        <v>28</v>
      </c>
      <c r="F1222" s="241">
        <v>-439.2</v>
      </c>
      <c r="G1222" s="244" t="s">
        <v>323</v>
      </c>
      <c r="H1222" s="238" t="s">
        <v>324</v>
      </c>
    </row>
    <row r="1223">
      <c r="A1223" s="242">
        <v>45414.0</v>
      </c>
      <c r="B1223" s="77" t="s">
        <v>1667</v>
      </c>
      <c r="C1223" s="72" t="s">
        <v>2968</v>
      </c>
      <c r="D1223" s="75" t="s">
        <v>78</v>
      </c>
      <c r="E1223" s="72" t="s">
        <v>28</v>
      </c>
      <c r="F1223" s="75">
        <v>0.0</v>
      </c>
      <c r="G1223" s="243" t="s">
        <v>323</v>
      </c>
      <c r="H1223" s="62"/>
    </row>
    <row r="1224">
      <c r="A1224" s="242">
        <v>45416.0</v>
      </c>
      <c r="B1224" s="77" t="s">
        <v>1667</v>
      </c>
      <c r="C1224" s="72" t="s">
        <v>2998</v>
      </c>
      <c r="D1224" s="75" t="s">
        <v>494</v>
      </c>
      <c r="E1224" s="72" t="s">
        <v>28</v>
      </c>
      <c r="F1224" s="75">
        <v>-18.11</v>
      </c>
      <c r="G1224" s="243" t="s">
        <v>323</v>
      </c>
      <c r="H1224" s="62"/>
    </row>
    <row r="1225">
      <c r="A1225" s="242">
        <v>45422.0</v>
      </c>
      <c r="B1225" s="77" t="s">
        <v>1667</v>
      </c>
      <c r="C1225" s="72" t="s">
        <v>2999</v>
      </c>
      <c r="D1225" s="75" t="s">
        <v>73</v>
      </c>
      <c r="E1225" s="72" t="s">
        <v>26</v>
      </c>
      <c r="F1225" s="75">
        <v>-18.02</v>
      </c>
      <c r="G1225" s="243" t="s">
        <v>323</v>
      </c>
      <c r="H1225" s="62"/>
    </row>
    <row r="1226">
      <c r="A1226" s="242">
        <v>45423.0</v>
      </c>
      <c r="B1226" s="77" t="s">
        <v>1667</v>
      </c>
      <c r="C1226" s="72" t="s">
        <v>3000</v>
      </c>
      <c r="D1226" s="75" t="s">
        <v>73</v>
      </c>
      <c r="E1226" s="72" t="s">
        <v>26</v>
      </c>
      <c r="F1226" s="75">
        <v>-42.17</v>
      </c>
      <c r="G1226" s="243" t="s">
        <v>323</v>
      </c>
      <c r="H1226" s="62"/>
    </row>
    <row r="1227">
      <c r="A1227" s="242">
        <v>45423.0</v>
      </c>
      <c r="B1227" s="77" t="s">
        <v>1667</v>
      </c>
      <c r="C1227" s="72" t="s">
        <v>1342</v>
      </c>
      <c r="D1227" s="75" t="s">
        <v>73</v>
      </c>
      <c r="E1227" s="72" t="s">
        <v>26</v>
      </c>
      <c r="F1227" s="75">
        <v>-23.34</v>
      </c>
      <c r="G1227" s="243" t="s">
        <v>323</v>
      </c>
      <c r="H1227" s="62"/>
    </row>
    <row r="1228">
      <c r="A1228" s="242">
        <v>45423.0</v>
      </c>
      <c r="B1228" s="77" t="s">
        <v>1667</v>
      </c>
      <c r="C1228" s="72" t="s">
        <v>3001</v>
      </c>
      <c r="D1228" s="75" t="s">
        <v>73</v>
      </c>
      <c r="E1228" s="72" t="s">
        <v>26</v>
      </c>
      <c r="F1228" s="75">
        <v>-27.93</v>
      </c>
      <c r="G1228" s="243" t="s">
        <v>323</v>
      </c>
      <c r="H1228" s="62"/>
    </row>
    <row r="1229">
      <c r="A1229" s="242">
        <v>45423.0</v>
      </c>
      <c r="B1229" s="77" t="s">
        <v>1667</v>
      </c>
      <c r="C1229" s="72" t="s">
        <v>3002</v>
      </c>
      <c r="D1229" s="75" t="s">
        <v>73</v>
      </c>
      <c r="E1229" s="72" t="s">
        <v>26</v>
      </c>
      <c r="F1229" s="75">
        <v>-51.22</v>
      </c>
      <c r="G1229" s="243" t="s">
        <v>323</v>
      </c>
      <c r="H1229" s="62"/>
    </row>
    <row r="1230">
      <c r="A1230" s="242">
        <v>45429.0</v>
      </c>
      <c r="B1230" s="77" t="s">
        <v>1667</v>
      </c>
      <c r="C1230" s="72" t="s">
        <v>1135</v>
      </c>
      <c r="D1230" s="75" t="s">
        <v>73</v>
      </c>
      <c r="E1230" s="75" t="s">
        <v>26</v>
      </c>
      <c r="F1230" s="75">
        <v>-52.65</v>
      </c>
      <c r="G1230" s="243" t="s">
        <v>323</v>
      </c>
      <c r="H1230" s="62"/>
    </row>
    <row r="1231">
      <c r="A1231" s="242">
        <v>45444.0</v>
      </c>
      <c r="B1231" s="77" t="s">
        <v>1667</v>
      </c>
      <c r="C1231" s="72" t="s">
        <v>3003</v>
      </c>
      <c r="D1231" s="75" t="s">
        <v>50</v>
      </c>
      <c r="E1231" s="72" t="s">
        <v>10</v>
      </c>
      <c r="F1231" s="75">
        <v>-75.0</v>
      </c>
      <c r="G1231" s="243" t="s">
        <v>323</v>
      </c>
      <c r="H1231" s="62"/>
    </row>
    <row r="1232">
      <c r="A1232" s="242">
        <v>45444.0</v>
      </c>
      <c r="B1232" s="77" t="s">
        <v>1667</v>
      </c>
      <c r="C1232" s="72" t="s">
        <v>3004</v>
      </c>
      <c r="D1232" s="75" t="s">
        <v>50</v>
      </c>
      <c r="E1232" s="72" t="s">
        <v>10</v>
      </c>
      <c r="F1232" s="75">
        <v>-35.89</v>
      </c>
      <c r="G1232" s="243" t="s">
        <v>323</v>
      </c>
      <c r="H1232" s="62"/>
    </row>
    <row r="1233">
      <c r="A1233" s="242">
        <v>45446.0</v>
      </c>
      <c r="B1233" s="77" t="s">
        <v>1667</v>
      </c>
      <c r="C1233" s="72" t="s">
        <v>3005</v>
      </c>
      <c r="D1233" s="75" t="s">
        <v>73</v>
      </c>
      <c r="E1233" s="72" t="s">
        <v>26</v>
      </c>
      <c r="F1233" s="75">
        <v>-68.61</v>
      </c>
      <c r="G1233" s="243" t="s">
        <v>323</v>
      </c>
      <c r="H1233" s="62"/>
    </row>
    <row r="1234">
      <c r="A1234" s="242">
        <v>45448.0</v>
      </c>
      <c r="B1234" s="77" t="s">
        <v>1667</v>
      </c>
      <c r="C1234" s="72" t="s">
        <v>3006</v>
      </c>
      <c r="D1234" s="75" t="s">
        <v>50</v>
      </c>
      <c r="E1234" s="72" t="s">
        <v>28</v>
      </c>
      <c r="F1234" s="75">
        <v>-25.64</v>
      </c>
      <c r="G1234" s="243" t="s">
        <v>323</v>
      </c>
      <c r="H1234" s="62"/>
    </row>
    <row r="1235">
      <c r="A1235" s="242">
        <v>45450.0</v>
      </c>
      <c r="B1235" s="77" t="s">
        <v>1667</v>
      </c>
      <c r="C1235" s="72" t="s">
        <v>3007</v>
      </c>
      <c r="D1235" s="75" t="s">
        <v>50</v>
      </c>
      <c r="E1235" s="72" t="s">
        <v>28</v>
      </c>
      <c r="F1235" s="75">
        <v>-20.17</v>
      </c>
      <c r="G1235" s="243" t="s">
        <v>323</v>
      </c>
      <c r="H1235" s="62"/>
    </row>
    <row r="1236">
      <c r="A1236" s="242">
        <v>45453.0</v>
      </c>
      <c r="B1236" s="77" t="s">
        <v>1667</v>
      </c>
      <c r="C1236" s="72" t="s">
        <v>3008</v>
      </c>
      <c r="D1236" s="75" t="s">
        <v>73</v>
      </c>
      <c r="E1236" s="72" t="s">
        <v>26</v>
      </c>
      <c r="F1236" s="75">
        <v>-21.52</v>
      </c>
      <c r="G1236" s="243" t="s">
        <v>323</v>
      </c>
      <c r="H1236" s="62"/>
    </row>
    <row r="1237">
      <c r="A1237" s="76">
        <v>45481.0</v>
      </c>
      <c r="B1237" s="245" t="s">
        <v>1667</v>
      </c>
      <c r="C1237" s="87" t="s">
        <v>15</v>
      </c>
      <c r="D1237" s="246" t="s">
        <v>16</v>
      </c>
      <c r="E1237" s="87" t="s">
        <v>17</v>
      </c>
      <c r="F1237" s="246">
        <f> SUM( INDIRECT("$G"&amp;MATCH($G1237, $G$1:$G1318, 0)) : INDIRECT("$F"&amp;ROW() - 1) ) * -1</f>
        <v>919.47</v>
      </c>
      <c r="G1237" s="247" t="s">
        <v>323</v>
      </c>
      <c r="H1237" s="64"/>
    </row>
    <row r="1238">
      <c r="A1238" s="15"/>
      <c r="B1238" s="15"/>
      <c r="C1238" s="15"/>
      <c r="D1238" s="15"/>
      <c r="E1238" s="15"/>
      <c r="F1238" s="15"/>
      <c r="G1238" s="15"/>
    </row>
    <row r="1239">
      <c r="A1239" s="16"/>
      <c r="B1239" s="16"/>
      <c r="C1239" s="16"/>
      <c r="D1239" s="16"/>
      <c r="E1239" s="16"/>
      <c r="F1239" s="16"/>
      <c r="G1239" s="16"/>
    </row>
    <row r="1240">
      <c r="A1240" s="17"/>
      <c r="B1240" s="17"/>
      <c r="C1240" s="17"/>
      <c r="D1240" s="17"/>
      <c r="E1240" s="17"/>
      <c r="F1240" s="17"/>
      <c r="G1240" s="17"/>
    </row>
    <row r="1241">
      <c r="A1241" s="239">
        <v>45474.0</v>
      </c>
      <c r="B1241" s="240" t="s">
        <v>1667</v>
      </c>
      <c r="C1241" s="69" t="s">
        <v>3009</v>
      </c>
      <c r="D1241" s="241" t="s">
        <v>50</v>
      </c>
      <c r="E1241" s="69" t="s">
        <v>10</v>
      </c>
      <c r="F1241" s="241">
        <v>-75.0</v>
      </c>
      <c r="G1241" s="244" t="s">
        <v>330</v>
      </c>
      <c r="H1241" s="248" t="s">
        <v>93</v>
      </c>
    </row>
    <row r="1242">
      <c r="A1242" s="242">
        <v>45474.0</v>
      </c>
      <c r="B1242" s="77" t="s">
        <v>1667</v>
      </c>
      <c r="C1242" s="72" t="s">
        <v>3010</v>
      </c>
      <c r="D1242" s="75" t="s">
        <v>50</v>
      </c>
      <c r="E1242" s="72" t="s">
        <v>10</v>
      </c>
      <c r="F1242" s="75">
        <v>-35.95</v>
      </c>
      <c r="G1242" s="243" t="s">
        <v>330</v>
      </c>
      <c r="H1242" s="62"/>
    </row>
    <row r="1243">
      <c r="A1243" s="242">
        <v>45475.0</v>
      </c>
      <c r="B1243" s="77" t="s">
        <v>1667</v>
      </c>
      <c r="C1243" s="72" t="s">
        <v>3011</v>
      </c>
      <c r="D1243" s="75" t="s">
        <v>50</v>
      </c>
      <c r="E1243" s="72" t="s">
        <v>28</v>
      </c>
      <c r="F1243" s="75">
        <v>-439.2</v>
      </c>
      <c r="G1243" s="243" t="s">
        <v>330</v>
      </c>
      <c r="H1243" s="62"/>
    </row>
    <row r="1244">
      <c r="A1244" s="242">
        <v>45476.0</v>
      </c>
      <c r="B1244" s="77" t="s">
        <v>1667</v>
      </c>
      <c r="C1244" s="72" t="s">
        <v>3012</v>
      </c>
      <c r="D1244" s="75" t="s">
        <v>73</v>
      </c>
      <c r="E1244" s="72" t="s">
        <v>26</v>
      </c>
      <c r="F1244" s="75">
        <v>-68.86</v>
      </c>
      <c r="G1244" s="243" t="s">
        <v>330</v>
      </c>
      <c r="H1244" s="62"/>
    </row>
    <row r="1245">
      <c r="A1245" s="242">
        <v>45477.0</v>
      </c>
      <c r="B1245" s="77" t="s">
        <v>1667</v>
      </c>
      <c r="C1245" s="72" t="s">
        <v>3013</v>
      </c>
      <c r="D1245" s="75" t="s">
        <v>494</v>
      </c>
      <c r="E1245" s="72" t="s">
        <v>28</v>
      </c>
      <c r="F1245" s="75">
        <v>-18.11</v>
      </c>
      <c r="G1245" s="243" t="s">
        <v>330</v>
      </c>
      <c r="H1245" s="62"/>
    </row>
    <row r="1246">
      <c r="A1246" s="242">
        <v>45478.0</v>
      </c>
      <c r="B1246" s="77" t="s">
        <v>1667</v>
      </c>
      <c r="C1246" s="72" t="s">
        <v>3014</v>
      </c>
      <c r="D1246" s="75" t="s">
        <v>50</v>
      </c>
      <c r="E1246" s="72" t="s">
        <v>28</v>
      </c>
      <c r="F1246" s="75">
        <v>-25.64</v>
      </c>
      <c r="G1246" s="243" t="s">
        <v>330</v>
      </c>
      <c r="H1246" s="62"/>
    </row>
    <row r="1247">
      <c r="A1247" s="242">
        <v>45480.0</v>
      </c>
      <c r="B1247" s="77" t="s">
        <v>1667</v>
      </c>
      <c r="C1247" s="72" t="s">
        <v>3015</v>
      </c>
      <c r="D1247" s="75" t="s">
        <v>50</v>
      </c>
      <c r="E1247" s="72" t="s">
        <v>28</v>
      </c>
      <c r="F1247" s="75">
        <v>-20.65</v>
      </c>
      <c r="G1247" s="243" t="s">
        <v>330</v>
      </c>
      <c r="H1247" s="62"/>
    </row>
    <row r="1248">
      <c r="A1248" s="242">
        <v>45483.0</v>
      </c>
      <c r="B1248" s="77" t="s">
        <v>1667</v>
      </c>
      <c r="C1248" s="72" t="s">
        <v>3016</v>
      </c>
      <c r="D1248" s="75" t="s">
        <v>73</v>
      </c>
      <c r="E1248" s="72" t="s">
        <v>26</v>
      </c>
      <c r="F1248" s="75">
        <v>-18.02</v>
      </c>
      <c r="G1248" s="243" t="s">
        <v>330</v>
      </c>
      <c r="H1248" s="62"/>
    </row>
    <row r="1249">
      <c r="A1249" s="242">
        <v>45483.0</v>
      </c>
      <c r="B1249" s="77" t="s">
        <v>1667</v>
      </c>
      <c r="C1249" s="72" t="s">
        <v>3017</v>
      </c>
      <c r="D1249" s="75" t="s">
        <v>73</v>
      </c>
      <c r="E1249" s="72" t="s">
        <v>26</v>
      </c>
      <c r="F1249" s="75">
        <v>-22.0</v>
      </c>
      <c r="G1249" s="243" t="s">
        <v>330</v>
      </c>
      <c r="H1249" s="62"/>
    </row>
    <row r="1250">
      <c r="A1250" s="249">
        <v>45484.0</v>
      </c>
      <c r="B1250" s="250" t="s">
        <v>1667</v>
      </c>
      <c r="C1250" s="251" t="s">
        <v>3018</v>
      </c>
      <c r="D1250" s="252" t="s">
        <v>73</v>
      </c>
      <c r="E1250" s="252" t="s">
        <v>26</v>
      </c>
      <c r="F1250" s="251">
        <v>-42.17</v>
      </c>
      <c r="G1250" s="243" t="s">
        <v>330</v>
      </c>
      <c r="H1250" s="62"/>
    </row>
    <row r="1251">
      <c r="A1251" s="249">
        <v>45490.0</v>
      </c>
      <c r="B1251" s="250" t="s">
        <v>1667</v>
      </c>
      <c r="C1251" s="251" t="s">
        <v>1162</v>
      </c>
      <c r="D1251" s="252" t="s">
        <v>73</v>
      </c>
      <c r="E1251" s="252" t="s">
        <v>26</v>
      </c>
      <c r="F1251" s="251">
        <v>-52.65</v>
      </c>
      <c r="G1251" s="243" t="s">
        <v>330</v>
      </c>
      <c r="H1251" s="62"/>
    </row>
    <row r="1252">
      <c r="A1252" s="76">
        <v>45512.0</v>
      </c>
      <c r="B1252" s="245" t="s">
        <v>1667</v>
      </c>
      <c r="C1252" s="87" t="s">
        <v>15</v>
      </c>
      <c r="D1252" s="246" t="s">
        <v>16</v>
      </c>
      <c r="E1252" s="87" t="s">
        <v>17</v>
      </c>
      <c r="F1252" s="246">
        <f> SUM( INDIRECT("$G"&amp;MATCH($G1252, $G$1:$G1318, 0)) : INDIRECT("$F"&amp;ROW() - 1) ) * -1</f>
        <v>818.25</v>
      </c>
      <c r="G1252" s="247" t="s">
        <v>330</v>
      </c>
      <c r="H1252" s="64"/>
    </row>
    <row r="1253">
      <c r="A1253" s="15"/>
      <c r="B1253" s="15"/>
      <c r="C1253" s="15"/>
      <c r="D1253" s="15"/>
      <c r="E1253" s="15"/>
      <c r="F1253" s="15"/>
      <c r="G1253" s="15"/>
    </row>
    <row r="1254">
      <c r="A1254" s="16"/>
      <c r="B1254" s="16"/>
      <c r="C1254" s="16"/>
      <c r="D1254" s="16"/>
      <c r="E1254" s="16"/>
      <c r="F1254" s="16"/>
      <c r="G1254" s="16"/>
    </row>
    <row r="1255">
      <c r="A1255" s="17"/>
      <c r="B1255" s="17"/>
      <c r="C1255" s="17"/>
      <c r="D1255" s="17"/>
      <c r="E1255" s="17"/>
      <c r="F1255" s="17"/>
      <c r="G1255" s="17"/>
    </row>
    <row r="1256">
      <c r="A1256" s="239">
        <v>45505.0</v>
      </c>
      <c r="B1256" s="240" t="s">
        <v>1667</v>
      </c>
      <c r="C1256" s="69" t="s">
        <v>3019</v>
      </c>
      <c r="D1256" s="241" t="s">
        <v>50</v>
      </c>
      <c r="E1256" s="69" t="s">
        <v>10</v>
      </c>
      <c r="F1256" s="241">
        <v>-75.0</v>
      </c>
      <c r="G1256" s="244" t="s">
        <v>335</v>
      </c>
      <c r="H1256" s="248" t="s">
        <v>99</v>
      </c>
    </row>
    <row r="1257">
      <c r="A1257" s="242">
        <v>45505.0</v>
      </c>
      <c r="B1257" s="77" t="s">
        <v>1667</v>
      </c>
      <c r="C1257" s="72" t="s">
        <v>3020</v>
      </c>
      <c r="D1257" s="75" t="s">
        <v>50</v>
      </c>
      <c r="E1257" s="72" t="s">
        <v>10</v>
      </c>
      <c r="F1257" s="75">
        <v>-35.95</v>
      </c>
      <c r="G1257" s="243" t="s">
        <v>335</v>
      </c>
      <c r="H1257" s="62"/>
    </row>
    <row r="1258">
      <c r="A1258" s="242">
        <v>45506.0</v>
      </c>
      <c r="B1258" s="77" t="s">
        <v>1667</v>
      </c>
      <c r="C1258" s="72" t="s">
        <v>3021</v>
      </c>
      <c r="D1258" s="75" t="s">
        <v>50</v>
      </c>
      <c r="E1258" s="72" t="s">
        <v>28</v>
      </c>
      <c r="F1258" s="75">
        <v>-439.2</v>
      </c>
      <c r="G1258" s="243" t="s">
        <v>335</v>
      </c>
      <c r="H1258" s="62"/>
    </row>
    <row r="1259">
      <c r="A1259" s="242">
        <v>45507.0</v>
      </c>
      <c r="B1259" s="77" t="s">
        <v>1667</v>
      </c>
      <c r="C1259" s="72" t="s">
        <v>3022</v>
      </c>
      <c r="D1259" s="75" t="s">
        <v>73</v>
      </c>
      <c r="E1259" s="72" t="s">
        <v>26</v>
      </c>
      <c r="F1259" s="75">
        <v>-68.86</v>
      </c>
      <c r="G1259" s="243" t="s">
        <v>335</v>
      </c>
      <c r="H1259" s="62"/>
    </row>
    <row r="1260">
      <c r="A1260" s="242">
        <v>45508.0</v>
      </c>
      <c r="B1260" s="77" t="s">
        <v>1667</v>
      </c>
      <c r="C1260" s="72" t="s">
        <v>3023</v>
      </c>
      <c r="D1260" s="75" t="s">
        <v>494</v>
      </c>
      <c r="E1260" s="72" t="s">
        <v>28</v>
      </c>
      <c r="F1260" s="75">
        <v>-18.11</v>
      </c>
      <c r="G1260" s="243" t="s">
        <v>335</v>
      </c>
      <c r="H1260" s="62"/>
    </row>
    <row r="1261">
      <c r="A1261" s="242">
        <v>45509.0</v>
      </c>
      <c r="B1261" s="77" t="s">
        <v>1667</v>
      </c>
      <c r="C1261" s="72" t="s">
        <v>3024</v>
      </c>
      <c r="D1261" s="75" t="s">
        <v>50</v>
      </c>
      <c r="E1261" s="72" t="s">
        <v>28</v>
      </c>
      <c r="F1261" s="75">
        <v>-25.64</v>
      </c>
      <c r="G1261" s="243" t="s">
        <v>335</v>
      </c>
      <c r="H1261" s="62"/>
    </row>
    <row r="1262">
      <c r="A1262" s="242">
        <v>45511.0</v>
      </c>
      <c r="B1262" s="77" t="s">
        <v>1667</v>
      </c>
      <c r="C1262" s="72" t="s">
        <v>3025</v>
      </c>
      <c r="D1262" s="75" t="s">
        <v>50</v>
      </c>
      <c r="E1262" s="72" t="s">
        <v>28</v>
      </c>
      <c r="F1262" s="75">
        <v>-20.65</v>
      </c>
      <c r="G1262" s="243" t="s">
        <v>335</v>
      </c>
      <c r="H1262" s="62"/>
    </row>
    <row r="1263">
      <c r="A1263" s="242">
        <v>45514.0</v>
      </c>
      <c r="B1263" s="77" t="s">
        <v>1667</v>
      </c>
      <c r="C1263" s="72" t="s">
        <v>3026</v>
      </c>
      <c r="D1263" s="75" t="s">
        <v>73</v>
      </c>
      <c r="E1263" s="72" t="s">
        <v>26</v>
      </c>
      <c r="F1263" s="75">
        <v>-18.02</v>
      </c>
      <c r="G1263" s="243" t="s">
        <v>335</v>
      </c>
      <c r="H1263" s="62"/>
    </row>
    <row r="1264">
      <c r="A1264" s="242">
        <v>45514.0</v>
      </c>
      <c r="B1264" s="77" t="s">
        <v>1667</v>
      </c>
      <c r="C1264" s="72" t="s">
        <v>3027</v>
      </c>
      <c r="D1264" s="75" t="s">
        <v>73</v>
      </c>
      <c r="E1264" s="72" t="s">
        <v>26</v>
      </c>
      <c r="F1264" s="75">
        <v>-22.0</v>
      </c>
      <c r="G1264" s="243" t="s">
        <v>335</v>
      </c>
      <c r="H1264" s="62"/>
    </row>
    <row r="1265">
      <c r="A1265" s="51">
        <v>45542.0</v>
      </c>
      <c r="B1265" s="245" t="s">
        <v>1667</v>
      </c>
      <c r="C1265" s="87" t="s">
        <v>15</v>
      </c>
      <c r="D1265" s="246" t="s">
        <v>16</v>
      </c>
      <c r="E1265" s="87" t="s">
        <v>17</v>
      </c>
      <c r="F1265" s="246">
        <f> SUM( INDIRECT("$G"&amp;MATCH($G1265, $G$1:$G1318, 0)) : INDIRECT("$F"&amp;ROW() - 1) ) * -1</f>
        <v>723.43</v>
      </c>
      <c r="G1265" s="247" t="s">
        <v>335</v>
      </c>
      <c r="H1265" s="64"/>
    </row>
    <row r="1266">
      <c r="A1266" s="15"/>
      <c r="B1266" s="15"/>
      <c r="C1266" s="15"/>
      <c r="D1266" s="15"/>
      <c r="E1266" s="15"/>
      <c r="F1266" s="15"/>
      <c r="G1266" s="15"/>
    </row>
    <row r="1267">
      <c r="A1267" s="16"/>
      <c r="B1267" s="16"/>
      <c r="C1267" s="16"/>
      <c r="D1267" s="16"/>
      <c r="E1267" s="16"/>
      <c r="F1267" s="16"/>
      <c r="G1267" s="16"/>
    </row>
    <row r="1268">
      <c r="A1268" s="17"/>
      <c r="B1268" s="17"/>
      <c r="C1268" s="17"/>
      <c r="D1268" s="17"/>
      <c r="E1268" s="17"/>
      <c r="F1268" s="17"/>
      <c r="G1268" s="17"/>
    </row>
    <row r="1269">
      <c r="A1269" s="239">
        <v>45537.0</v>
      </c>
      <c r="B1269" s="240" t="s">
        <v>1667</v>
      </c>
      <c r="C1269" s="69" t="s">
        <v>3028</v>
      </c>
      <c r="D1269" s="241" t="s">
        <v>50</v>
      </c>
      <c r="E1269" s="69" t="s">
        <v>28</v>
      </c>
      <c r="F1269" s="241">
        <v>-439.2</v>
      </c>
      <c r="G1269" s="244" t="s">
        <v>339</v>
      </c>
      <c r="H1269" s="248" t="s">
        <v>107</v>
      </c>
    </row>
    <row r="1270">
      <c r="A1270" s="242">
        <v>45538.0</v>
      </c>
      <c r="B1270" s="77" t="s">
        <v>1667</v>
      </c>
      <c r="C1270" s="72" t="s">
        <v>3029</v>
      </c>
      <c r="D1270" s="75" t="s">
        <v>73</v>
      </c>
      <c r="E1270" s="72" t="s">
        <v>26</v>
      </c>
      <c r="F1270" s="75">
        <v>-68.86</v>
      </c>
      <c r="G1270" s="243" t="s">
        <v>339</v>
      </c>
      <c r="H1270" s="62"/>
    </row>
    <row r="1271">
      <c r="A1271" s="242">
        <v>45539.0</v>
      </c>
      <c r="B1271" s="77" t="s">
        <v>1667</v>
      </c>
      <c r="C1271" s="72" t="s">
        <v>3030</v>
      </c>
      <c r="D1271" s="75" t="s">
        <v>494</v>
      </c>
      <c r="E1271" s="72" t="s">
        <v>28</v>
      </c>
      <c r="F1271" s="75">
        <v>-18.11</v>
      </c>
      <c r="G1271" s="243" t="s">
        <v>339</v>
      </c>
      <c r="H1271" s="62"/>
    </row>
    <row r="1272">
      <c r="A1272" s="242">
        <v>45542.0</v>
      </c>
      <c r="B1272" s="77" t="s">
        <v>1667</v>
      </c>
      <c r="C1272" s="72" t="s">
        <v>3031</v>
      </c>
      <c r="D1272" s="75" t="s">
        <v>50</v>
      </c>
      <c r="E1272" s="72" t="s">
        <v>28</v>
      </c>
      <c r="F1272" s="75">
        <v>-20.65</v>
      </c>
      <c r="G1272" s="243" t="s">
        <v>339</v>
      </c>
      <c r="H1272" s="62"/>
    </row>
    <row r="1273">
      <c r="A1273" s="242">
        <v>45545.0</v>
      </c>
      <c r="B1273" s="77" t="s">
        <v>1667</v>
      </c>
      <c r="C1273" s="72" t="s">
        <v>3032</v>
      </c>
      <c r="D1273" s="75" t="s">
        <v>73</v>
      </c>
      <c r="E1273" s="72" t="s">
        <v>26</v>
      </c>
      <c r="F1273" s="75">
        <v>-18.02</v>
      </c>
      <c r="G1273" s="243" t="s">
        <v>339</v>
      </c>
      <c r="H1273" s="62"/>
    </row>
    <row r="1274">
      <c r="A1274" s="242">
        <v>45545.0</v>
      </c>
      <c r="B1274" s="77" t="s">
        <v>1667</v>
      </c>
      <c r="C1274" s="72" t="s">
        <v>3033</v>
      </c>
      <c r="D1274" s="75" t="s">
        <v>73</v>
      </c>
      <c r="E1274" s="72" t="s">
        <v>26</v>
      </c>
      <c r="F1274" s="75">
        <v>-22.0</v>
      </c>
      <c r="G1274" s="243" t="s">
        <v>339</v>
      </c>
      <c r="H1274" s="62"/>
    </row>
    <row r="1275">
      <c r="A1275" s="76">
        <v>45573.0</v>
      </c>
      <c r="B1275" s="245" t="s">
        <v>1667</v>
      </c>
      <c r="C1275" s="87" t="s">
        <v>15</v>
      </c>
      <c r="D1275" s="246" t="s">
        <v>16</v>
      </c>
      <c r="E1275" s="87" t="s">
        <v>17</v>
      </c>
      <c r="F1275" s="246">
        <f> SUM( INDIRECT("$G"&amp;MATCH($G1275, $G$1:$G1318, 0)) : INDIRECT("$F"&amp;ROW() - 1) ) * -1</f>
        <v>586.84</v>
      </c>
      <c r="G1275" s="247" t="s">
        <v>339</v>
      </c>
      <c r="H1275" s="64"/>
    </row>
    <row r="1276">
      <c r="A1276" s="15"/>
      <c r="B1276" s="15"/>
      <c r="C1276" s="15"/>
      <c r="D1276" s="15"/>
      <c r="E1276" s="15"/>
      <c r="F1276" s="15"/>
      <c r="G1276" s="15"/>
    </row>
    <row r="1277">
      <c r="A1277" s="16"/>
      <c r="B1277" s="16"/>
      <c r="C1277" s="16"/>
      <c r="D1277" s="16"/>
      <c r="E1277" s="16"/>
      <c r="F1277" s="16"/>
      <c r="G1277" s="16"/>
    </row>
    <row r="1278">
      <c r="A1278" s="17"/>
      <c r="B1278" s="17"/>
      <c r="C1278" s="17"/>
      <c r="D1278" s="17"/>
      <c r="E1278" s="17"/>
      <c r="F1278" s="17"/>
      <c r="G1278" s="17"/>
    </row>
    <row r="1279">
      <c r="A1279" s="60">
        <v>45567.0</v>
      </c>
      <c r="B1279" s="63" t="s">
        <v>1667</v>
      </c>
      <c r="C1279" s="69" t="s">
        <v>3034</v>
      </c>
      <c r="D1279" s="28" t="s">
        <v>50</v>
      </c>
      <c r="E1279" s="28" t="s">
        <v>28</v>
      </c>
      <c r="F1279" s="241">
        <v>-439.2</v>
      </c>
      <c r="G1279" s="44" t="s">
        <v>348</v>
      </c>
      <c r="H1279" s="248" t="s">
        <v>113</v>
      </c>
    </row>
    <row r="1280">
      <c r="A1280" s="60">
        <v>45568.0</v>
      </c>
      <c r="B1280" s="63" t="s">
        <v>1667</v>
      </c>
      <c r="C1280" s="72" t="s">
        <v>3035</v>
      </c>
      <c r="D1280" s="75" t="s">
        <v>73</v>
      </c>
      <c r="E1280" s="72" t="s">
        <v>26</v>
      </c>
      <c r="F1280" s="75">
        <v>-68.86</v>
      </c>
      <c r="G1280" s="44" t="s">
        <v>348</v>
      </c>
      <c r="H1280" s="62"/>
    </row>
    <row r="1281">
      <c r="A1281" s="60">
        <v>45569.0</v>
      </c>
      <c r="B1281" s="63" t="s">
        <v>1667</v>
      </c>
      <c r="C1281" s="72" t="s">
        <v>3036</v>
      </c>
      <c r="D1281" s="28" t="s">
        <v>494</v>
      </c>
      <c r="E1281" s="28" t="s">
        <v>28</v>
      </c>
      <c r="F1281" s="75">
        <v>-18.11</v>
      </c>
      <c r="G1281" s="44" t="s">
        <v>348</v>
      </c>
      <c r="H1281" s="62"/>
    </row>
    <row r="1282">
      <c r="A1282" s="60">
        <v>45572.0</v>
      </c>
      <c r="B1282" s="77" t="s">
        <v>1667</v>
      </c>
      <c r="C1282" s="72" t="s">
        <v>3037</v>
      </c>
      <c r="D1282" s="75" t="s">
        <v>50</v>
      </c>
      <c r="E1282" s="72" t="s">
        <v>28</v>
      </c>
      <c r="F1282" s="75">
        <v>-20.65</v>
      </c>
      <c r="G1282" s="44" t="s">
        <v>348</v>
      </c>
      <c r="H1282" s="62"/>
    </row>
    <row r="1283">
      <c r="A1283" s="60">
        <v>45575.0</v>
      </c>
      <c r="B1283" s="63" t="s">
        <v>1667</v>
      </c>
      <c r="C1283" s="72" t="s">
        <v>3038</v>
      </c>
      <c r="D1283" s="10" t="s">
        <v>73</v>
      </c>
      <c r="E1283" s="10" t="s">
        <v>26</v>
      </c>
      <c r="F1283" s="75">
        <v>-18.02</v>
      </c>
      <c r="G1283" s="44" t="s">
        <v>348</v>
      </c>
      <c r="H1283" s="62"/>
    </row>
    <row r="1284">
      <c r="A1284" s="60">
        <v>45575.0</v>
      </c>
      <c r="B1284" s="77" t="s">
        <v>1667</v>
      </c>
      <c r="C1284" s="72" t="s">
        <v>3039</v>
      </c>
      <c r="D1284" s="75" t="s">
        <v>73</v>
      </c>
      <c r="E1284" s="72" t="s">
        <v>26</v>
      </c>
      <c r="F1284" s="75">
        <v>-22.0</v>
      </c>
      <c r="G1284" s="44" t="s">
        <v>348</v>
      </c>
      <c r="H1284" s="62"/>
    </row>
    <row r="1285">
      <c r="A1285" s="76">
        <v>45604.0</v>
      </c>
      <c r="B1285" s="63" t="s">
        <v>1667</v>
      </c>
      <c r="C1285" s="63" t="s">
        <v>15</v>
      </c>
      <c r="D1285" s="43" t="s">
        <v>16</v>
      </c>
      <c r="E1285" s="43" t="s">
        <v>17</v>
      </c>
      <c r="F1285" s="63">
        <f> SUM( INDIRECT("$G"&amp;MATCH($G1285, $G$1:$G1318, 0)) : INDIRECT("$F"&amp;ROW() - 1) ) * -1</f>
        <v>586.84</v>
      </c>
      <c r="G1285" s="44" t="s">
        <v>348</v>
      </c>
      <c r="H1285" s="64"/>
    </row>
    <row r="1286">
      <c r="A1286" s="15"/>
      <c r="B1286" s="15"/>
      <c r="C1286" s="15"/>
      <c r="D1286" s="15"/>
      <c r="E1286" s="15"/>
      <c r="F1286" s="15"/>
      <c r="G1286" s="15"/>
    </row>
    <row r="1287">
      <c r="A1287" s="16"/>
      <c r="B1287" s="16"/>
      <c r="C1287" s="16"/>
      <c r="D1287" s="16"/>
      <c r="E1287" s="16"/>
      <c r="F1287" s="16"/>
      <c r="G1287" s="16"/>
    </row>
    <row r="1288">
      <c r="A1288" s="17"/>
      <c r="B1288" s="17"/>
      <c r="C1288" s="17"/>
      <c r="D1288" s="17"/>
      <c r="E1288" s="17"/>
      <c r="F1288" s="17"/>
      <c r="G1288" s="17"/>
    </row>
    <row r="1289">
      <c r="A1289" s="239">
        <v>45598.0</v>
      </c>
      <c r="B1289" s="240" t="s">
        <v>1667</v>
      </c>
      <c r="C1289" s="28" t="s">
        <v>3040</v>
      </c>
      <c r="D1289" s="241" t="s">
        <v>50</v>
      </c>
      <c r="E1289" s="69" t="s">
        <v>28</v>
      </c>
      <c r="F1289" s="241">
        <v>-439.2</v>
      </c>
      <c r="G1289" s="244" t="s">
        <v>356</v>
      </c>
      <c r="H1289" s="248" t="s">
        <v>120</v>
      </c>
    </row>
    <row r="1290">
      <c r="A1290" s="242">
        <v>45600.0</v>
      </c>
      <c r="B1290" s="77" t="s">
        <v>1667</v>
      </c>
      <c r="C1290" s="28" t="s">
        <v>3041</v>
      </c>
      <c r="D1290" s="75" t="s">
        <v>494</v>
      </c>
      <c r="E1290" s="72" t="s">
        <v>28</v>
      </c>
      <c r="F1290" s="75">
        <v>-18.11</v>
      </c>
      <c r="G1290" s="243" t="s">
        <v>356</v>
      </c>
      <c r="H1290" s="62"/>
    </row>
    <row r="1291">
      <c r="A1291" s="242">
        <v>45603.0</v>
      </c>
      <c r="B1291" s="77" t="s">
        <v>1667</v>
      </c>
      <c r="C1291" s="72" t="s">
        <v>3042</v>
      </c>
      <c r="D1291" s="75" t="s">
        <v>50</v>
      </c>
      <c r="E1291" s="72" t="s">
        <v>28</v>
      </c>
      <c r="F1291" s="75">
        <v>-20.65</v>
      </c>
      <c r="G1291" s="243" t="s">
        <v>356</v>
      </c>
      <c r="H1291" s="62"/>
    </row>
    <row r="1292">
      <c r="A1292" s="242">
        <v>45606.0</v>
      </c>
      <c r="B1292" s="77" t="s">
        <v>1667</v>
      </c>
      <c r="C1292" s="33" t="s">
        <v>3043</v>
      </c>
      <c r="D1292" s="75" t="s">
        <v>73</v>
      </c>
      <c r="E1292" s="72" t="s">
        <v>26</v>
      </c>
      <c r="F1292" s="75">
        <v>-18.02</v>
      </c>
      <c r="G1292" s="243" t="s">
        <v>356</v>
      </c>
      <c r="H1292" s="62"/>
    </row>
    <row r="1293">
      <c r="A1293" s="242">
        <v>45606.0</v>
      </c>
      <c r="B1293" s="77" t="s">
        <v>1667</v>
      </c>
      <c r="C1293" s="72" t="s">
        <v>3044</v>
      </c>
      <c r="D1293" s="75" t="s">
        <v>73</v>
      </c>
      <c r="E1293" s="72" t="s">
        <v>26</v>
      </c>
      <c r="F1293" s="75">
        <v>-22.0</v>
      </c>
      <c r="G1293" s="243" t="s">
        <v>356</v>
      </c>
      <c r="H1293" s="62"/>
    </row>
    <row r="1294">
      <c r="A1294" s="76">
        <v>45634.0</v>
      </c>
      <c r="B1294" s="245" t="s">
        <v>1667</v>
      </c>
      <c r="C1294" s="87" t="s">
        <v>15</v>
      </c>
      <c r="D1294" s="246" t="s">
        <v>16</v>
      </c>
      <c r="E1294" s="87" t="s">
        <v>17</v>
      </c>
      <c r="F1294" s="246">
        <f> SUM( INDIRECT("$G"&amp;MATCH($G1294, $G$1:$G1318, 0)) : INDIRECT("$F"&amp;ROW() - 1) ) * -1</f>
        <v>517.98</v>
      </c>
      <c r="G1294" s="247" t="s">
        <v>356</v>
      </c>
      <c r="H1294" s="64"/>
    </row>
    <row r="1295">
      <c r="A1295" s="15"/>
      <c r="B1295" s="15"/>
      <c r="C1295" s="15"/>
      <c r="D1295" s="15"/>
      <c r="E1295" s="15"/>
      <c r="F1295" s="15"/>
      <c r="G1295" s="15"/>
    </row>
    <row r="1296">
      <c r="A1296" s="16"/>
      <c r="B1296" s="16"/>
      <c r="C1296" s="16"/>
      <c r="D1296" s="16"/>
      <c r="E1296" s="16"/>
      <c r="F1296" s="16"/>
      <c r="G1296" s="16"/>
    </row>
    <row r="1297">
      <c r="A1297" s="17"/>
      <c r="B1297" s="17"/>
      <c r="C1297" s="17"/>
      <c r="D1297" s="17"/>
      <c r="E1297" s="17"/>
      <c r="F1297" s="17"/>
      <c r="G1297" s="17"/>
    </row>
    <row r="1298">
      <c r="A1298" s="239">
        <v>45628.0</v>
      </c>
      <c r="B1298" s="240" t="s">
        <v>1667</v>
      </c>
      <c r="C1298" s="69" t="s">
        <v>3045</v>
      </c>
      <c r="D1298" s="241" t="s">
        <v>50</v>
      </c>
      <c r="E1298" s="69" t="s">
        <v>28</v>
      </c>
      <c r="F1298" s="241">
        <v>-439.2</v>
      </c>
      <c r="G1298" s="244" t="s">
        <v>367</v>
      </c>
      <c r="H1298" s="248" t="s">
        <v>12</v>
      </c>
    </row>
    <row r="1299">
      <c r="A1299" s="242">
        <v>45630.0</v>
      </c>
      <c r="B1299" s="77" t="s">
        <v>1667</v>
      </c>
      <c r="C1299" s="72" t="s">
        <v>3046</v>
      </c>
      <c r="D1299" s="75" t="s">
        <v>494</v>
      </c>
      <c r="E1299" s="72" t="s">
        <v>28</v>
      </c>
      <c r="F1299" s="75">
        <v>-18.11</v>
      </c>
      <c r="G1299" s="243" t="s">
        <v>367</v>
      </c>
      <c r="H1299" s="62"/>
    </row>
    <row r="1300">
      <c r="A1300" s="242">
        <v>45633.0</v>
      </c>
      <c r="B1300" s="77" t="s">
        <v>1667</v>
      </c>
      <c r="C1300" s="72" t="s">
        <v>3047</v>
      </c>
      <c r="D1300" s="75" t="s">
        <v>50</v>
      </c>
      <c r="E1300" s="72" t="s">
        <v>28</v>
      </c>
      <c r="F1300" s="75">
        <v>-20.65</v>
      </c>
      <c r="G1300" s="243" t="s">
        <v>367</v>
      </c>
      <c r="H1300" s="62"/>
    </row>
    <row r="1301">
      <c r="A1301" s="242">
        <v>45636.0</v>
      </c>
      <c r="B1301" s="77" t="s">
        <v>1667</v>
      </c>
      <c r="C1301" s="72" t="s">
        <v>3048</v>
      </c>
      <c r="D1301" s="75" t="s">
        <v>73</v>
      </c>
      <c r="E1301" s="72" t="s">
        <v>26</v>
      </c>
      <c r="F1301" s="75">
        <v>-18.02</v>
      </c>
      <c r="G1301" s="243" t="s">
        <v>367</v>
      </c>
      <c r="H1301" s="62"/>
    </row>
    <row r="1302">
      <c r="A1302" s="242">
        <v>45636.0</v>
      </c>
      <c r="B1302" s="77" t="s">
        <v>1667</v>
      </c>
      <c r="C1302" s="72" t="s">
        <v>3049</v>
      </c>
      <c r="D1302" s="75" t="s">
        <v>73</v>
      </c>
      <c r="E1302" s="72" t="s">
        <v>26</v>
      </c>
      <c r="F1302" s="75">
        <v>-22.0</v>
      </c>
      <c r="G1302" s="243" t="s">
        <v>367</v>
      </c>
      <c r="H1302" s="62"/>
    </row>
    <row r="1303">
      <c r="A1303" s="242">
        <v>45663.0</v>
      </c>
      <c r="B1303" s="245" t="s">
        <v>1667</v>
      </c>
      <c r="C1303" s="87" t="s">
        <v>15</v>
      </c>
      <c r="D1303" s="246" t="s">
        <v>16</v>
      </c>
      <c r="E1303" s="87" t="s">
        <v>17</v>
      </c>
      <c r="F1303" s="246">
        <f> SUM( INDIRECT("$G"&amp;MATCH($G1303, $G$1:$G1318, 0)) : INDIRECT("$F"&amp;ROW() - 1) ) * -1</f>
        <v>517.98</v>
      </c>
      <c r="G1303" s="247" t="s">
        <v>367</v>
      </c>
      <c r="H1303" s="64"/>
    </row>
    <row r="1304">
      <c r="A1304" s="15"/>
      <c r="B1304" s="15"/>
      <c r="C1304" s="15"/>
      <c r="D1304" s="15"/>
      <c r="E1304" s="15"/>
      <c r="F1304" s="15"/>
      <c r="G1304" s="15"/>
    </row>
    <row r="1305">
      <c r="A1305" s="16"/>
      <c r="B1305" s="16"/>
      <c r="C1305" s="16"/>
      <c r="D1305" s="16"/>
      <c r="E1305" s="16"/>
      <c r="F1305" s="16"/>
      <c r="G1305" s="16"/>
    </row>
    <row r="1306">
      <c r="A1306" s="17"/>
      <c r="B1306" s="17"/>
      <c r="C1306" s="17"/>
      <c r="D1306" s="17"/>
      <c r="E1306" s="17"/>
      <c r="F1306" s="17"/>
      <c r="G1306" s="17"/>
    </row>
    <row r="1307">
      <c r="A1307" s="239">
        <v>45659.0</v>
      </c>
      <c r="B1307" s="240" t="s">
        <v>1667</v>
      </c>
      <c r="C1307" s="69" t="s">
        <v>3050</v>
      </c>
      <c r="D1307" s="241" t="s">
        <v>50</v>
      </c>
      <c r="E1307" s="69" t="s">
        <v>28</v>
      </c>
      <c r="F1307" s="241">
        <v>-439.2</v>
      </c>
      <c r="G1307" s="244" t="s">
        <v>378</v>
      </c>
      <c r="H1307" s="248" t="s">
        <v>144</v>
      </c>
    </row>
    <row r="1308">
      <c r="A1308" s="242">
        <v>45661.0</v>
      </c>
      <c r="B1308" s="77" t="s">
        <v>1667</v>
      </c>
      <c r="C1308" s="72" t="s">
        <v>3051</v>
      </c>
      <c r="D1308" s="75" t="s">
        <v>494</v>
      </c>
      <c r="E1308" s="72" t="s">
        <v>28</v>
      </c>
      <c r="F1308" s="75">
        <v>-18.11</v>
      </c>
      <c r="G1308" s="243" t="s">
        <v>378</v>
      </c>
      <c r="H1308" s="62"/>
    </row>
    <row r="1309">
      <c r="A1309" s="242">
        <v>45664.0</v>
      </c>
      <c r="B1309" s="77" t="s">
        <v>1667</v>
      </c>
      <c r="C1309" s="72" t="s">
        <v>3052</v>
      </c>
      <c r="D1309" s="75" t="s">
        <v>50</v>
      </c>
      <c r="E1309" s="72" t="s">
        <v>28</v>
      </c>
      <c r="F1309" s="75">
        <v>-20.65</v>
      </c>
      <c r="G1309" s="243" t="s">
        <v>378</v>
      </c>
      <c r="H1309" s="62"/>
    </row>
    <row r="1310">
      <c r="A1310" s="242">
        <v>45667.0</v>
      </c>
      <c r="B1310" s="77" t="s">
        <v>1667</v>
      </c>
      <c r="C1310" s="72" t="s">
        <v>3053</v>
      </c>
      <c r="D1310" s="75" t="s">
        <v>73</v>
      </c>
      <c r="E1310" s="72" t="s">
        <v>26</v>
      </c>
      <c r="F1310" s="75">
        <v>-18.02</v>
      </c>
      <c r="G1310" s="243" t="s">
        <v>378</v>
      </c>
      <c r="H1310" s="62"/>
    </row>
    <row r="1311">
      <c r="A1311" s="242">
        <v>45667.0</v>
      </c>
      <c r="B1311" s="77" t="s">
        <v>1667</v>
      </c>
      <c r="C1311" s="72" t="s">
        <v>3054</v>
      </c>
      <c r="D1311" s="75" t="s">
        <v>73</v>
      </c>
      <c r="E1311" s="72" t="s">
        <v>26</v>
      </c>
      <c r="F1311" s="75">
        <v>-22.0</v>
      </c>
      <c r="G1311" s="243" t="s">
        <v>378</v>
      </c>
      <c r="H1311" s="62"/>
    </row>
    <row r="1312">
      <c r="A1312" s="239">
        <v>45696.0</v>
      </c>
      <c r="B1312" s="245" t="s">
        <v>1667</v>
      </c>
      <c r="C1312" s="87" t="s">
        <v>15</v>
      </c>
      <c r="D1312" s="246" t="s">
        <v>16</v>
      </c>
      <c r="E1312" s="87" t="s">
        <v>17</v>
      </c>
      <c r="F1312" s="246">
        <f> SUM( INDIRECT("$G"&amp;MATCH($G1312, $G$1:$G1318, 0)) : INDIRECT("$F"&amp;ROW() - 1) ) * -1</f>
        <v>517.98</v>
      </c>
      <c r="G1312" s="247" t="s">
        <v>378</v>
      </c>
      <c r="H1312" s="64"/>
    </row>
    <row r="1313">
      <c r="A1313" s="15"/>
      <c r="B1313" s="15"/>
      <c r="C1313" s="15"/>
      <c r="D1313" s="15"/>
      <c r="E1313" s="15"/>
      <c r="F1313" s="15"/>
      <c r="G1313" s="15"/>
    </row>
    <row r="1314">
      <c r="A1314" s="16"/>
      <c r="B1314" s="16"/>
      <c r="C1314" s="16"/>
      <c r="D1314" s="16"/>
      <c r="E1314" s="16"/>
      <c r="F1314" s="16"/>
      <c r="G1314" s="16"/>
    </row>
    <row r="1315">
      <c r="A1315" s="17"/>
      <c r="B1315" s="17"/>
      <c r="C1315" s="17"/>
      <c r="D1315" s="17"/>
      <c r="E1315" s="17"/>
      <c r="F1315" s="17"/>
      <c r="G1315" s="17"/>
    </row>
    <row r="1316">
      <c r="A1316" s="239">
        <v>45690.0</v>
      </c>
      <c r="B1316" s="240" t="s">
        <v>1667</v>
      </c>
      <c r="C1316" s="69" t="s">
        <v>3055</v>
      </c>
      <c r="D1316" s="241" t="s">
        <v>50</v>
      </c>
      <c r="E1316" s="69" t="s">
        <v>28</v>
      </c>
      <c r="F1316" s="241">
        <v>-439.2</v>
      </c>
      <c r="G1316" s="244" t="s">
        <v>386</v>
      </c>
      <c r="H1316" s="248" t="s">
        <v>38</v>
      </c>
    </row>
    <row r="1317">
      <c r="A1317" s="242">
        <v>45698.0</v>
      </c>
      <c r="B1317" s="77" t="s">
        <v>1667</v>
      </c>
      <c r="C1317" s="72" t="s">
        <v>3056</v>
      </c>
      <c r="D1317" s="75" t="s">
        <v>73</v>
      </c>
      <c r="E1317" s="72" t="s">
        <v>26</v>
      </c>
      <c r="F1317" s="75">
        <v>-18.02</v>
      </c>
      <c r="G1317" s="243" t="s">
        <v>386</v>
      </c>
      <c r="H1317" s="62"/>
    </row>
    <row r="1318">
      <c r="A1318" s="242">
        <v>45696.0</v>
      </c>
      <c r="B1318" s="245" t="s">
        <v>1667</v>
      </c>
      <c r="C1318" s="87" t="s">
        <v>15</v>
      </c>
      <c r="D1318" s="246" t="s">
        <v>16</v>
      </c>
      <c r="E1318" s="87" t="s">
        <v>17</v>
      </c>
      <c r="F1318" s="246">
        <f> SUM( INDIRECT("$G"&amp;MATCH($G1318, $G$1:$G1318, 0)) : INDIRECT("$F"&amp;ROW() - 1) ) * -1</f>
        <v>457.22</v>
      </c>
      <c r="G1318" s="247" t="s">
        <v>386</v>
      </c>
      <c r="H1318" s="64"/>
    </row>
  </sheetData>
  <autoFilter ref="$D$1:$D$1318"/>
  <mergeCells count="37">
    <mergeCell ref="H2:H4"/>
    <mergeCell ref="H8:H46"/>
    <mergeCell ref="H50:H108"/>
    <mergeCell ref="H112:H134"/>
    <mergeCell ref="H138:H181"/>
    <mergeCell ref="H185:H226"/>
    <mergeCell ref="H230:H282"/>
    <mergeCell ref="H286:H346"/>
    <mergeCell ref="H350:H364"/>
    <mergeCell ref="H368:H388"/>
    <mergeCell ref="H392:H403"/>
    <mergeCell ref="H407:H440"/>
    <mergeCell ref="H444:H477"/>
    <mergeCell ref="H481:H533"/>
    <mergeCell ref="H537:H589"/>
    <mergeCell ref="H593:H655"/>
    <mergeCell ref="H659:H714"/>
    <mergeCell ref="H718:H783"/>
    <mergeCell ref="H787:H847"/>
    <mergeCell ref="H851:H909"/>
    <mergeCell ref="H913:H969"/>
    <mergeCell ref="H973:H1010"/>
    <mergeCell ref="H1014:H1051"/>
    <mergeCell ref="H1055:H1111"/>
    <mergeCell ref="H1115:H1154"/>
    <mergeCell ref="H1158:H1168"/>
    <mergeCell ref="H1172:H1192"/>
    <mergeCell ref="H1196:H1218"/>
    <mergeCell ref="H1307:H1312"/>
    <mergeCell ref="H1316:H1318"/>
    <mergeCell ref="H1222:H1237"/>
    <mergeCell ref="H1241:H1252"/>
    <mergeCell ref="H1256:H1265"/>
    <mergeCell ref="H1269:H1275"/>
    <mergeCell ref="H1279:H1285"/>
    <mergeCell ref="H1289:H1294"/>
    <mergeCell ref="H1298:H1303"/>
  </mergeCells>
  <conditionalFormatting sqref="A2:G1318">
    <cfRule type="expression" dxfId="0" priority="1">
      <formula> $D2 = ("GROCERY")</formula>
    </cfRule>
  </conditionalFormatting>
  <conditionalFormatting sqref="A2:G1318">
    <cfRule type="expression" dxfId="1" priority="2">
      <formula> $D2 = ("GIFT")</formula>
    </cfRule>
  </conditionalFormatting>
  <conditionalFormatting sqref="A2:G1318">
    <cfRule type="expression" dxfId="2" priority="3">
      <formula> $D2 = ("FOOD")</formula>
    </cfRule>
  </conditionalFormatting>
  <conditionalFormatting sqref="A2:G1318">
    <cfRule type="expression" dxfId="3" priority="4">
      <formula> $D2 = ("TRANSPORT")</formula>
    </cfRule>
  </conditionalFormatting>
  <conditionalFormatting sqref="A2:G1318">
    <cfRule type="expression" dxfId="4" priority="5">
      <formula> $D2 = ("LEISURE")</formula>
    </cfRule>
  </conditionalFormatting>
  <conditionalFormatting sqref="A2:G1318">
    <cfRule type="expression" dxfId="26" priority="6">
      <formula> $E2 = ("CARD")</formula>
    </cfRule>
  </conditionalFormatting>
  <conditionalFormatting sqref="A2:G1318">
    <cfRule type="expression" dxfId="5" priority="7">
      <formula> $D2 = ("EXCHANGE")</formula>
    </cfRule>
  </conditionalFormatting>
  <conditionalFormatting sqref="A2:G1318">
    <cfRule type="expression" dxfId="6" priority="8">
      <formula> $D2 = ("BET")</formula>
    </cfRule>
  </conditionalFormatting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3" max="3" width="41.38"/>
    <col customWidth="1" min="7" max="7" width="15.13"/>
    <col customWidth="1" min="8" max="8" width="14.63"/>
  </cols>
  <sheetData>
    <row r="1" ht="33.75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>
      <c r="A2" s="17">
        <v>44700.0</v>
      </c>
      <c r="B2" s="45" t="s">
        <v>1714</v>
      </c>
      <c r="C2" s="45" t="s">
        <v>455</v>
      </c>
      <c r="D2" s="45" t="s">
        <v>9</v>
      </c>
      <c r="E2" s="45" t="s">
        <v>41</v>
      </c>
      <c r="F2" s="45">
        <v>-4.3</v>
      </c>
      <c r="G2" s="45" t="s">
        <v>81</v>
      </c>
      <c r="H2" s="253" t="s">
        <v>82</v>
      </c>
    </row>
    <row r="3">
      <c r="A3" s="60">
        <v>44700.0</v>
      </c>
      <c r="B3" s="28" t="s">
        <v>1714</v>
      </c>
      <c r="C3" s="28" t="s">
        <v>455</v>
      </c>
      <c r="D3" s="28" t="s">
        <v>9</v>
      </c>
      <c r="E3" s="28" t="s">
        <v>41</v>
      </c>
      <c r="F3" s="28">
        <v>-4.3</v>
      </c>
      <c r="G3" s="28" t="s">
        <v>81</v>
      </c>
      <c r="H3" s="12"/>
      <c r="K3" s="20"/>
      <c r="L3" s="19"/>
    </row>
    <row r="4">
      <c r="A4" s="60">
        <v>44700.0</v>
      </c>
      <c r="B4" s="28" t="s">
        <v>1714</v>
      </c>
      <c r="C4" s="28" t="s">
        <v>31</v>
      </c>
      <c r="D4" s="28" t="s">
        <v>19</v>
      </c>
      <c r="E4" s="28" t="s">
        <v>10</v>
      </c>
      <c r="F4" s="28">
        <v>-51.11</v>
      </c>
      <c r="G4" s="28" t="s">
        <v>81</v>
      </c>
      <c r="H4" s="12"/>
    </row>
    <row r="5">
      <c r="A5" s="60">
        <v>44701.0</v>
      </c>
      <c r="B5" s="28" t="s">
        <v>1714</v>
      </c>
      <c r="C5" s="28" t="s">
        <v>455</v>
      </c>
      <c r="D5" s="28" t="s">
        <v>9</v>
      </c>
      <c r="E5" s="28" t="s">
        <v>41</v>
      </c>
      <c r="F5" s="28">
        <v>-4.3</v>
      </c>
      <c r="G5" s="28" t="s">
        <v>81</v>
      </c>
      <c r="H5" s="12"/>
      <c r="K5" s="20"/>
      <c r="L5" s="19"/>
    </row>
    <row r="6">
      <c r="A6" s="60">
        <v>44704.0</v>
      </c>
      <c r="B6" s="28" t="s">
        <v>1714</v>
      </c>
      <c r="C6" s="28" t="s">
        <v>455</v>
      </c>
      <c r="D6" s="28" t="s">
        <v>9</v>
      </c>
      <c r="E6" s="28" t="s">
        <v>41</v>
      </c>
      <c r="F6" s="28">
        <v>-4.3</v>
      </c>
      <c r="G6" s="28" t="s">
        <v>81</v>
      </c>
      <c r="H6" s="12"/>
    </row>
    <row r="7">
      <c r="A7" s="60">
        <v>44704.0</v>
      </c>
      <c r="B7" s="28" t="s">
        <v>1714</v>
      </c>
      <c r="C7" s="28" t="s">
        <v>455</v>
      </c>
      <c r="D7" s="28" t="s">
        <v>9</v>
      </c>
      <c r="E7" s="28" t="s">
        <v>41</v>
      </c>
      <c r="F7" s="28">
        <v>-4.3</v>
      </c>
      <c r="G7" s="28" t="s">
        <v>81</v>
      </c>
      <c r="H7" s="12"/>
      <c r="K7" s="20"/>
      <c r="L7" s="19"/>
    </row>
    <row r="8">
      <c r="A8" s="60">
        <v>44704.0</v>
      </c>
      <c r="B8" s="28" t="s">
        <v>1714</v>
      </c>
      <c r="C8" s="28" t="s">
        <v>3057</v>
      </c>
      <c r="D8" s="28" t="s">
        <v>13</v>
      </c>
      <c r="E8" s="28" t="s">
        <v>10</v>
      </c>
      <c r="F8" s="28">
        <v>-11.41</v>
      </c>
      <c r="G8" s="28" t="s">
        <v>81</v>
      </c>
      <c r="H8" s="12"/>
    </row>
    <row r="9">
      <c r="A9" s="60">
        <v>44705.0</v>
      </c>
      <c r="B9" s="28" t="s">
        <v>1714</v>
      </c>
      <c r="C9" s="28" t="s">
        <v>83</v>
      </c>
      <c r="D9" s="28" t="s">
        <v>84</v>
      </c>
      <c r="E9" s="28" t="s">
        <v>28</v>
      </c>
      <c r="F9" s="28">
        <v>-52.48</v>
      </c>
      <c r="G9" s="28" t="s">
        <v>81</v>
      </c>
      <c r="H9" s="12"/>
      <c r="K9" s="20"/>
      <c r="L9" s="19"/>
    </row>
    <row r="10">
      <c r="A10" s="60">
        <v>44706.0</v>
      </c>
      <c r="B10" s="28" t="s">
        <v>1714</v>
      </c>
      <c r="C10" s="28" t="s">
        <v>455</v>
      </c>
      <c r="D10" s="28" t="s">
        <v>9</v>
      </c>
      <c r="E10" s="28" t="s">
        <v>41</v>
      </c>
      <c r="F10" s="28">
        <v>-4.3</v>
      </c>
      <c r="G10" s="28" t="s">
        <v>81</v>
      </c>
      <c r="H10" s="12"/>
    </row>
    <row r="11">
      <c r="A11" s="60">
        <v>44706.0</v>
      </c>
      <c r="B11" s="28" t="s">
        <v>1714</v>
      </c>
      <c r="C11" s="28" t="s">
        <v>455</v>
      </c>
      <c r="D11" s="28" t="s">
        <v>9</v>
      </c>
      <c r="E11" s="28" t="s">
        <v>41</v>
      </c>
      <c r="F11" s="28">
        <v>-4.3</v>
      </c>
      <c r="G11" s="28" t="s">
        <v>81</v>
      </c>
      <c r="H11" s="12"/>
      <c r="K11" s="20"/>
      <c r="L11" s="19"/>
    </row>
    <row r="12">
      <c r="A12" s="60">
        <v>44707.0</v>
      </c>
      <c r="B12" s="28" t="s">
        <v>1714</v>
      </c>
      <c r="C12" s="28" t="s">
        <v>455</v>
      </c>
      <c r="D12" s="28" t="s">
        <v>9</v>
      </c>
      <c r="E12" s="28" t="s">
        <v>41</v>
      </c>
      <c r="F12" s="28">
        <v>-4.3</v>
      </c>
      <c r="G12" s="28" t="s">
        <v>81</v>
      </c>
      <c r="H12" s="12"/>
    </row>
    <row r="13">
      <c r="A13" s="60">
        <v>44707.0</v>
      </c>
      <c r="B13" s="28" t="s">
        <v>1714</v>
      </c>
      <c r="C13" s="28" t="s">
        <v>455</v>
      </c>
      <c r="D13" s="28" t="s">
        <v>9</v>
      </c>
      <c r="E13" s="28" t="s">
        <v>41</v>
      </c>
      <c r="F13" s="28">
        <v>-4.3</v>
      </c>
      <c r="G13" s="28" t="s">
        <v>81</v>
      </c>
      <c r="H13" s="12"/>
      <c r="K13" s="20"/>
      <c r="L13" s="19"/>
    </row>
    <row r="14">
      <c r="A14" s="60">
        <v>44707.0</v>
      </c>
      <c r="B14" s="28" t="s">
        <v>1714</v>
      </c>
      <c r="C14" s="28" t="s">
        <v>31</v>
      </c>
      <c r="D14" s="28" t="s">
        <v>13</v>
      </c>
      <c r="E14" s="28" t="s">
        <v>10</v>
      </c>
      <c r="F14" s="28">
        <v>-6.37</v>
      </c>
      <c r="G14" s="28" t="s">
        <v>81</v>
      </c>
      <c r="H14" s="12"/>
    </row>
    <row r="15">
      <c r="A15" s="60">
        <v>44708.0</v>
      </c>
      <c r="B15" s="28" t="s">
        <v>1714</v>
      </c>
      <c r="C15" s="28" t="s">
        <v>455</v>
      </c>
      <c r="D15" s="28" t="s">
        <v>9</v>
      </c>
      <c r="E15" s="28" t="s">
        <v>41</v>
      </c>
      <c r="F15" s="28">
        <v>-4.3</v>
      </c>
      <c r="G15" s="28" t="s">
        <v>81</v>
      </c>
      <c r="H15" s="12"/>
      <c r="K15" s="20"/>
      <c r="L15" s="19"/>
    </row>
    <row r="16">
      <c r="A16" s="60">
        <v>44708.0</v>
      </c>
      <c r="B16" s="28" t="s">
        <v>1714</v>
      </c>
      <c r="C16" s="28" t="s">
        <v>455</v>
      </c>
      <c r="D16" s="28" t="s">
        <v>9</v>
      </c>
      <c r="E16" s="28" t="s">
        <v>41</v>
      </c>
      <c r="F16" s="28">
        <v>-4.3</v>
      </c>
      <c r="G16" s="28" t="s">
        <v>81</v>
      </c>
      <c r="H16" s="12"/>
    </row>
    <row r="17">
      <c r="A17" s="60">
        <v>44711.0</v>
      </c>
      <c r="B17" s="28" t="s">
        <v>1714</v>
      </c>
      <c r="C17" s="28" t="s">
        <v>455</v>
      </c>
      <c r="D17" s="28" t="s">
        <v>9</v>
      </c>
      <c r="E17" s="28" t="s">
        <v>41</v>
      </c>
      <c r="F17" s="28">
        <v>-4.3</v>
      </c>
      <c r="G17" s="28" t="s">
        <v>81</v>
      </c>
      <c r="H17" s="12"/>
      <c r="K17" s="20"/>
      <c r="L17" s="19"/>
    </row>
    <row r="18">
      <c r="A18" s="60">
        <v>44711.0</v>
      </c>
      <c r="B18" s="28" t="s">
        <v>1714</v>
      </c>
      <c r="C18" s="28" t="s">
        <v>455</v>
      </c>
      <c r="D18" s="28" t="s">
        <v>9</v>
      </c>
      <c r="E18" s="28" t="s">
        <v>41</v>
      </c>
      <c r="F18" s="28">
        <v>-4.3</v>
      </c>
      <c r="G18" s="28" t="s">
        <v>81</v>
      </c>
      <c r="H18" s="12"/>
    </row>
    <row r="19">
      <c r="A19" s="60">
        <v>44711.0</v>
      </c>
      <c r="B19" s="28" t="s">
        <v>1714</v>
      </c>
      <c r="C19" s="28" t="s">
        <v>455</v>
      </c>
      <c r="D19" s="28" t="s">
        <v>9</v>
      </c>
      <c r="E19" s="28" t="s">
        <v>41</v>
      </c>
      <c r="F19" s="28">
        <v>-4.3</v>
      </c>
      <c r="G19" s="28" t="s">
        <v>81</v>
      </c>
      <c r="H19" s="12"/>
    </row>
    <row r="20">
      <c r="A20" s="60">
        <v>44719.0</v>
      </c>
      <c r="B20" s="28" t="s">
        <v>1714</v>
      </c>
      <c r="C20" s="28" t="s">
        <v>15</v>
      </c>
      <c r="D20" s="28" t="s">
        <v>16</v>
      </c>
      <c r="E20" s="39" t="s">
        <v>17</v>
      </c>
      <c r="F20" s="13">
        <f> SUM( INDIRECT("$G"&amp;MATCH($G20, $G$1:$G163, 0)) : INDIRECT("$F"&amp;ROW() - 1) ) * -1</f>
        <v>181.57</v>
      </c>
      <c r="G20" s="28" t="s">
        <v>81</v>
      </c>
      <c r="H20" s="14"/>
      <c r="K20" s="20"/>
      <c r="L20" s="19"/>
    </row>
    <row r="21" ht="15.75" customHeight="1">
      <c r="A21" s="15"/>
      <c r="B21" s="15"/>
      <c r="C21" s="15"/>
      <c r="D21" s="15"/>
      <c r="E21" s="15"/>
      <c r="F21" s="15"/>
      <c r="G21" s="15"/>
    </row>
    <row r="22" ht="15.75" customHeight="1">
      <c r="A22" s="16"/>
      <c r="B22" s="16"/>
      <c r="C22" s="16"/>
      <c r="D22" s="16"/>
      <c r="E22" s="16"/>
      <c r="F22" s="16"/>
      <c r="G22" s="16"/>
    </row>
    <row r="23" ht="15.75" customHeight="1">
      <c r="A23" s="17"/>
      <c r="B23" s="17"/>
      <c r="C23" s="17"/>
      <c r="D23" s="17"/>
      <c r="E23" s="17"/>
      <c r="F23" s="17"/>
      <c r="G23" s="17"/>
    </row>
    <row r="24">
      <c r="A24" s="60">
        <v>44712.0</v>
      </c>
      <c r="B24" s="28" t="s">
        <v>1714</v>
      </c>
      <c r="C24" s="28" t="s">
        <v>455</v>
      </c>
      <c r="D24" s="28" t="s">
        <v>9</v>
      </c>
      <c r="E24" s="28" t="s">
        <v>41</v>
      </c>
      <c r="F24" s="28">
        <v>-4.3</v>
      </c>
      <c r="G24" s="28" t="s">
        <v>89</v>
      </c>
      <c r="H24" s="253" t="s">
        <v>90</v>
      </c>
    </row>
    <row r="25">
      <c r="A25" s="60">
        <v>44713.0</v>
      </c>
      <c r="B25" s="28" t="s">
        <v>1714</v>
      </c>
      <c r="C25" s="28" t="s">
        <v>455</v>
      </c>
      <c r="D25" s="28" t="s">
        <v>9</v>
      </c>
      <c r="E25" s="28" t="s">
        <v>41</v>
      </c>
      <c r="F25" s="28">
        <v>-4.3</v>
      </c>
      <c r="G25" s="28" t="s">
        <v>89</v>
      </c>
      <c r="H25" s="12"/>
    </row>
    <row r="26">
      <c r="A26" s="60">
        <v>44713.0</v>
      </c>
      <c r="B26" s="28" t="s">
        <v>1714</v>
      </c>
      <c r="C26" s="28" t="s">
        <v>455</v>
      </c>
      <c r="D26" s="28" t="s">
        <v>9</v>
      </c>
      <c r="E26" s="28" t="s">
        <v>41</v>
      </c>
      <c r="F26" s="28">
        <v>-4.3</v>
      </c>
      <c r="G26" s="28" t="s">
        <v>89</v>
      </c>
      <c r="H26" s="12"/>
    </row>
    <row r="27">
      <c r="A27" s="60">
        <v>44713.0</v>
      </c>
      <c r="B27" s="28" t="s">
        <v>1714</v>
      </c>
      <c r="C27" s="28" t="s">
        <v>3058</v>
      </c>
      <c r="D27" s="28" t="s">
        <v>13</v>
      </c>
      <c r="E27" s="28" t="s">
        <v>28</v>
      </c>
      <c r="F27" s="28">
        <v>-9.0</v>
      </c>
      <c r="G27" s="28" t="s">
        <v>89</v>
      </c>
      <c r="H27" s="12"/>
    </row>
    <row r="28">
      <c r="A28" s="60">
        <v>44714.0</v>
      </c>
      <c r="B28" s="28" t="s">
        <v>1714</v>
      </c>
      <c r="C28" s="28" t="s">
        <v>455</v>
      </c>
      <c r="D28" s="28" t="s">
        <v>9</v>
      </c>
      <c r="E28" s="28" t="s">
        <v>41</v>
      </c>
      <c r="F28" s="28">
        <v>-4.3</v>
      </c>
      <c r="G28" s="28" t="s">
        <v>89</v>
      </c>
      <c r="H28" s="12"/>
    </row>
    <row r="29">
      <c r="A29" s="60">
        <v>44714.0</v>
      </c>
      <c r="B29" s="28" t="s">
        <v>1714</v>
      </c>
      <c r="C29" s="28" t="s">
        <v>455</v>
      </c>
      <c r="D29" s="28" t="s">
        <v>9</v>
      </c>
      <c r="E29" s="28" t="s">
        <v>41</v>
      </c>
      <c r="F29" s="28">
        <v>-4.3</v>
      </c>
      <c r="G29" s="28" t="s">
        <v>89</v>
      </c>
      <c r="H29" s="12"/>
    </row>
    <row r="30">
      <c r="A30" s="60">
        <v>44715.0</v>
      </c>
      <c r="B30" s="28" t="s">
        <v>1714</v>
      </c>
      <c r="C30" s="28" t="s">
        <v>83</v>
      </c>
      <c r="D30" s="28" t="s">
        <v>84</v>
      </c>
      <c r="E30" s="28" t="s">
        <v>28</v>
      </c>
      <c r="F30" s="28">
        <v>-52.5</v>
      </c>
      <c r="G30" s="28" t="s">
        <v>89</v>
      </c>
      <c r="H30" s="12"/>
    </row>
    <row r="31">
      <c r="A31" s="60">
        <v>44717.0</v>
      </c>
      <c r="B31" s="28" t="s">
        <v>1714</v>
      </c>
      <c r="C31" s="28" t="s">
        <v>3059</v>
      </c>
      <c r="D31" s="28" t="s">
        <v>19</v>
      </c>
      <c r="E31" s="28" t="s">
        <v>10</v>
      </c>
      <c r="F31" s="28">
        <v>-36.67</v>
      </c>
      <c r="G31" s="28" t="s">
        <v>89</v>
      </c>
      <c r="H31" s="12"/>
    </row>
    <row r="32">
      <c r="A32" s="60">
        <v>44718.0</v>
      </c>
      <c r="B32" s="28" t="s">
        <v>1714</v>
      </c>
      <c r="C32" s="28" t="s">
        <v>455</v>
      </c>
      <c r="D32" s="28" t="s">
        <v>9</v>
      </c>
      <c r="E32" s="28" t="s">
        <v>41</v>
      </c>
      <c r="F32" s="28">
        <v>-4.3</v>
      </c>
      <c r="G32" s="28" t="s">
        <v>89</v>
      </c>
      <c r="H32" s="12"/>
    </row>
    <row r="33">
      <c r="A33" s="60">
        <v>44718.0</v>
      </c>
      <c r="B33" s="28" t="s">
        <v>1714</v>
      </c>
      <c r="C33" s="28" t="s">
        <v>455</v>
      </c>
      <c r="D33" s="28" t="s">
        <v>9</v>
      </c>
      <c r="E33" s="28" t="s">
        <v>41</v>
      </c>
      <c r="F33" s="28">
        <v>-4.3</v>
      </c>
      <c r="G33" s="28" t="s">
        <v>89</v>
      </c>
      <c r="H33" s="12"/>
    </row>
    <row r="34">
      <c r="A34" s="60">
        <v>44719.0</v>
      </c>
      <c r="B34" s="28" t="s">
        <v>1714</v>
      </c>
      <c r="C34" s="28" t="s">
        <v>3060</v>
      </c>
      <c r="D34" s="28" t="s">
        <v>40</v>
      </c>
      <c r="E34" s="28" t="s">
        <v>41</v>
      </c>
      <c r="F34" s="28">
        <v>-0.21</v>
      </c>
      <c r="G34" s="28" t="s">
        <v>89</v>
      </c>
      <c r="H34" s="12"/>
    </row>
    <row r="35">
      <c r="A35" s="60">
        <v>44719.0</v>
      </c>
      <c r="B35" s="28" t="s">
        <v>1714</v>
      </c>
      <c r="C35" s="28" t="s">
        <v>455</v>
      </c>
      <c r="D35" s="28" t="s">
        <v>9</v>
      </c>
      <c r="E35" s="28" t="s">
        <v>41</v>
      </c>
      <c r="F35" s="28">
        <v>-4.3</v>
      </c>
      <c r="G35" s="28" t="s">
        <v>89</v>
      </c>
      <c r="H35" s="12"/>
    </row>
    <row r="36">
      <c r="A36" s="60">
        <v>44720.0</v>
      </c>
      <c r="B36" s="28" t="s">
        <v>1714</v>
      </c>
      <c r="C36" s="28" t="s">
        <v>3061</v>
      </c>
      <c r="D36" s="28" t="s">
        <v>40</v>
      </c>
      <c r="E36" s="28" t="s">
        <v>41</v>
      </c>
      <c r="F36" s="28">
        <v>-0.33</v>
      </c>
      <c r="G36" s="28" t="s">
        <v>89</v>
      </c>
      <c r="H36" s="12"/>
    </row>
    <row r="37">
      <c r="A37" s="60">
        <v>44720.0</v>
      </c>
      <c r="B37" s="28" t="s">
        <v>1714</v>
      </c>
      <c r="C37" s="28" t="s">
        <v>455</v>
      </c>
      <c r="D37" s="28" t="s">
        <v>9</v>
      </c>
      <c r="E37" s="28" t="s">
        <v>41</v>
      </c>
      <c r="F37" s="28">
        <v>-4.3</v>
      </c>
      <c r="G37" s="28" t="s">
        <v>89</v>
      </c>
      <c r="H37" s="12"/>
    </row>
    <row r="38">
      <c r="A38" s="60">
        <v>44720.0</v>
      </c>
      <c r="B38" s="28" t="s">
        <v>1714</v>
      </c>
      <c r="C38" s="28" t="s">
        <v>455</v>
      </c>
      <c r="D38" s="28" t="s">
        <v>9</v>
      </c>
      <c r="E38" s="28" t="s">
        <v>41</v>
      </c>
      <c r="F38" s="28">
        <v>-4.3</v>
      </c>
      <c r="G38" s="28" t="s">
        <v>89</v>
      </c>
      <c r="H38" s="12"/>
    </row>
    <row r="39">
      <c r="A39" s="60">
        <v>44721.0</v>
      </c>
      <c r="B39" s="28" t="s">
        <v>1714</v>
      </c>
      <c r="C39" s="28" t="s">
        <v>455</v>
      </c>
      <c r="D39" s="28" t="s">
        <v>9</v>
      </c>
      <c r="E39" s="28" t="s">
        <v>41</v>
      </c>
      <c r="F39" s="28">
        <v>-4.3</v>
      </c>
      <c r="G39" s="28" t="s">
        <v>89</v>
      </c>
      <c r="H39" s="12"/>
    </row>
    <row r="40">
      <c r="A40" s="60">
        <v>44721.0</v>
      </c>
      <c r="B40" s="28" t="s">
        <v>1714</v>
      </c>
      <c r="C40" s="28" t="s">
        <v>455</v>
      </c>
      <c r="D40" s="28" t="s">
        <v>9</v>
      </c>
      <c r="E40" s="28" t="s">
        <v>41</v>
      </c>
      <c r="F40" s="28">
        <v>-4.3</v>
      </c>
      <c r="G40" s="28" t="s">
        <v>89</v>
      </c>
      <c r="H40" s="12"/>
    </row>
    <row r="41">
      <c r="A41" s="60">
        <v>44722.0</v>
      </c>
      <c r="B41" s="28" t="s">
        <v>1714</v>
      </c>
      <c r="C41" s="28" t="s">
        <v>455</v>
      </c>
      <c r="D41" s="28" t="s">
        <v>9</v>
      </c>
      <c r="E41" s="28" t="s">
        <v>41</v>
      </c>
      <c r="F41" s="28">
        <v>-4.3</v>
      </c>
      <c r="G41" s="28" t="s">
        <v>89</v>
      </c>
      <c r="H41" s="12"/>
    </row>
    <row r="42">
      <c r="A42" s="60">
        <v>44722.0</v>
      </c>
      <c r="B42" s="28" t="s">
        <v>1714</v>
      </c>
      <c r="C42" s="28" t="s">
        <v>455</v>
      </c>
      <c r="D42" s="28" t="s">
        <v>9</v>
      </c>
      <c r="E42" s="28" t="s">
        <v>41</v>
      </c>
      <c r="F42" s="28">
        <v>-4.3</v>
      </c>
      <c r="G42" s="28" t="s">
        <v>89</v>
      </c>
      <c r="H42" s="12"/>
    </row>
    <row r="43">
      <c r="A43" s="60">
        <v>44723.0</v>
      </c>
      <c r="B43" s="28" t="s">
        <v>1714</v>
      </c>
      <c r="C43" s="28" t="s">
        <v>455</v>
      </c>
      <c r="D43" s="28" t="s">
        <v>9</v>
      </c>
      <c r="E43" s="28" t="s">
        <v>10</v>
      </c>
      <c r="F43" s="28">
        <v>-4.3</v>
      </c>
      <c r="G43" s="28" t="s">
        <v>89</v>
      </c>
      <c r="H43" s="12"/>
    </row>
    <row r="44">
      <c r="A44" s="60">
        <v>44725.0</v>
      </c>
      <c r="B44" s="28" t="s">
        <v>1714</v>
      </c>
      <c r="C44" s="28" t="s">
        <v>455</v>
      </c>
      <c r="D44" s="28" t="s">
        <v>9</v>
      </c>
      <c r="E44" s="28" t="s">
        <v>41</v>
      </c>
      <c r="F44" s="28">
        <v>-4.3</v>
      </c>
      <c r="G44" s="28" t="s">
        <v>89</v>
      </c>
      <c r="H44" s="12"/>
    </row>
    <row r="45">
      <c r="A45" s="60">
        <v>44725.0</v>
      </c>
      <c r="B45" s="28" t="s">
        <v>1714</v>
      </c>
      <c r="C45" s="28" t="s">
        <v>455</v>
      </c>
      <c r="D45" s="28" t="s">
        <v>9</v>
      </c>
      <c r="E45" s="28" t="s">
        <v>41</v>
      </c>
      <c r="F45" s="28">
        <v>-4.3</v>
      </c>
      <c r="G45" s="28" t="s">
        <v>89</v>
      </c>
      <c r="H45" s="12"/>
    </row>
    <row r="46">
      <c r="A46" s="60">
        <v>44726.0</v>
      </c>
      <c r="B46" s="28" t="s">
        <v>1714</v>
      </c>
      <c r="C46" s="28" t="s">
        <v>455</v>
      </c>
      <c r="D46" s="28" t="s">
        <v>9</v>
      </c>
      <c r="E46" s="28" t="s">
        <v>41</v>
      </c>
      <c r="F46" s="28">
        <v>-4.3</v>
      </c>
      <c r="G46" s="28" t="s">
        <v>89</v>
      </c>
      <c r="H46" s="12"/>
    </row>
    <row r="47">
      <c r="A47" s="60">
        <v>44726.0</v>
      </c>
      <c r="B47" s="28" t="s">
        <v>1714</v>
      </c>
      <c r="C47" s="28" t="s">
        <v>455</v>
      </c>
      <c r="D47" s="28" t="s">
        <v>9</v>
      </c>
      <c r="E47" s="28" t="s">
        <v>41</v>
      </c>
      <c r="F47" s="28">
        <v>-4.3</v>
      </c>
      <c r="G47" s="28" t="s">
        <v>89</v>
      </c>
      <c r="H47" s="12"/>
    </row>
    <row r="48">
      <c r="A48" s="60">
        <v>44727.0</v>
      </c>
      <c r="B48" s="28" t="s">
        <v>1714</v>
      </c>
      <c r="C48" s="28" t="s">
        <v>455</v>
      </c>
      <c r="D48" s="28" t="s">
        <v>9</v>
      </c>
      <c r="E48" s="28" t="s">
        <v>41</v>
      </c>
      <c r="F48" s="28">
        <v>-4.3</v>
      </c>
      <c r="G48" s="28" t="s">
        <v>89</v>
      </c>
      <c r="H48" s="12"/>
    </row>
    <row r="49">
      <c r="A49" s="60">
        <v>44727.0</v>
      </c>
      <c r="B49" s="28" t="s">
        <v>1714</v>
      </c>
      <c r="C49" s="28" t="s">
        <v>455</v>
      </c>
      <c r="D49" s="28" t="s">
        <v>9</v>
      </c>
      <c r="E49" s="28" t="s">
        <v>41</v>
      </c>
      <c r="F49" s="28">
        <v>-4.3</v>
      </c>
      <c r="G49" s="28" t="s">
        <v>89</v>
      </c>
      <c r="H49" s="12"/>
    </row>
    <row r="50">
      <c r="A50" s="60">
        <v>44728.0</v>
      </c>
      <c r="B50" s="28" t="s">
        <v>1714</v>
      </c>
      <c r="C50" s="28" t="s">
        <v>455</v>
      </c>
      <c r="D50" s="28" t="s">
        <v>9</v>
      </c>
      <c r="E50" s="28" t="s">
        <v>41</v>
      </c>
      <c r="F50" s="28">
        <v>-4.3</v>
      </c>
      <c r="G50" s="28" t="s">
        <v>89</v>
      </c>
      <c r="H50" s="12"/>
    </row>
    <row r="51">
      <c r="A51" s="60">
        <v>44728.0</v>
      </c>
      <c r="B51" s="28" t="s">
        <v>1714</v>
      </c>
      <c r="C51" s="28" t="s">
        <v>912</v>
      </c>
      <c r="D51" s="28" t="s">
        <v>13</v>
      </c>
      <c r="E51" s="28" t="s">
        <v>28</v>
      </c>
      <c r="F51" s="28">
        <v>-41.13</v>
      </c>
      <c r="G51" s="28" t="s">
        <v>89</v>
      </c>
      <c r="H51" s="12"/>
    </row>
    <row r="52">
      <c r="A52" s="60">
        <v>44729.0</v>
      </c>
      <c r="B52" s="28" t="s">
        <v>1714</v>
      </c>
      <c r="C52" s="28" t="s">
        <v>455</v>
      </c>
      <c r="D52" s="28" t="s">
        <v>9</v>
      </c>
      <c r="E52" s="28" t="s">
        <v>41</v>
      </c>
      <c r="F52" s="28">
        <v>-4.3</v>
      </c>
      <c r="G52" s="28" t="s">
        <v>89</v>
      </c>
      <c r="H52" s="12"/>
    </row>
    <row r="53">
      <c r="A53" s="60">
        <v>44729.0</v>
      </c>
      <c r="B53" s="28" t="s">
        <v>1714</v>
      </c>
      <c r="C53" s="28" t="s">
        <v>455</v>
      </c>
      <c r="D53" s="28" t="s">
        <v>9</v>
      </c>
      <c r="E53" s="28" t="s">
        <v>41</v>
      </c>
      <c r="F53" s="28">
        <v>-4.3</v>
      </c>
      <c r="G53" s="28" t="s">
        <v>89</v>
      </c>
      <c r="H53" s="12"/>
    </row>
    <row r="54">
      <c r="A54" s="60">
        <v>44729.0</v>
      </c>
      <c r="B54" s="28" t="s">
        <v>1714</v>
      </c>
      <c r="C54" s="28" t="s">
        <v>3062</v>
      </c>
      <c r="D54" s="28" t="s">
        <v>13</v>
      </c>
      <c r="E54" s="28" t="s">
        <v>10</v>
      </c>
      <c r="F54" s="28">
        <v>-14.85</v>
      </c>
      <c r="G54" s="28" t="s">
        <v>89</v>
      </c>
      <c r="H54" s="12"/>
    </row>
    <row r="55">
      <c r="A55" s="60">
        <v>44730.0</v>
      </c>
      <c r="B55" s="28" t="s">
        <v>1714</v>
      </c>
      <c r="C55" s="28" t="s">
        <v>3063</v>
      </c>
      <c r="D55" s="28" t="s">
        <v>13</v>
      </c>
      <c r="E55" s="28" t="s">
        <v>10</v>
      </c>
      <c r="F55" s="28">
        <v>-28.89</v>
      </c>
      <c r="G55" s="28" t="s">
        <v>89</v>
      </c>
      <c r="H55" s="12"/>
    </row>
    <row r="56">
      <c r="A56" s="60">
        <v>44730.0</v>
      </c>
      <c r="B56" s="28" t="s">
        <v>1714</v>
      </c>
      <c r="C56" s="28" t="s">
        <v>3064</v>
      </c>
      <c r="D56" s="28" t="s">
        <v>13</v>
      </c>
      <c r="E56" s="28" t="s">
        <v>10</v>
      </c>
      <c r="F56" s="28">
        <v>-19.4</v>
      </c>
      <c r="G56" s="28" t="s">
        <v>89</v>
      </c>
      <c r="H56" s="12"/>
    </row>
    <row r="57">
      <c r="A57" s="60">
        <v>44731.0</v>
      </c>
      <c r="B57" s="28" t="s">
        <v>1714</v>
      </c>
      <c r="C57" s="28" t="s">
        <v>455</v>
      </c>
      <c r="D57" s="28" t="s">
        <v>9</v>
      </c>
      <c r="E57" s="28" t="s">
        <v>10</v>
      </c>
      <c r="F57" s="28">
        <v>-4.3</v>
      </c>
      <c r="G57" s="28" t="s">
        <v>89</v>
      </c>
      <c r="H57" s="12"/>
    </row>
    <row r="58">
      <c r="A58" s="60">
        <v>44732.0</v>
      </c>
      <c r="B58" s="28" t="s">
        <v>1714</v>
      </c>
      <c r="C58" s="28" t="s">
        <v>455</v>
      </c>
      <c r="D58" s="28" t="s">
        <v>9</v>
      </c>
      <c r="E58" s="28" t="s">
        <v>41</v>
      </c>
      <c r="F58" s="28">
        <v>-4.3</v>
      </c>
      <c r="G58" s="28" t="s">
        <v>89</v>
      </c>
      <c r="H58" s="12"/>
    </row>
    <row r="59">
      <c r="A59" s="60">
        <v>44737.0</v>
      </c>
      <c r="B59" s="28" t="s">
        <v>1714</v>
      </c>
      <c r="C59" s="28" t="s">
        <v>83</v>
      </c>
      <c r="D59" s="28" t="s">
        <v>84</v>
      </c>
      <c r="E59" s="28" t="s">
        <v>28</v>
      </c>
      <c r="F59" s="28">
        <v>-52.5</v>
      </c>
      <c r="G59" s="28" t="s">
        <v>89</v>
      </c>
      <c r="H59" s="12"/>
    </row>
    <row r="60">
      <c r="A60" s="24">
        <v>44749.0</v>
      </c>
      <c r="B60" s="13" t="s">
        <v>1714</v>
      </c>
      <c r="C60" s="13" t="s">
        <v>15</v>
      </c>
      <c r="D60" s="13" t="s">
        <v>16</v>
      </c>
      <c r="E60" s="13" t="s">
        <v>17</v>
      </c>
      <c r="F60" s="13">
        <f> SUM( INDIRECT("$G"&amp;MATCH($G60, $G$1:$G163, 0)) : INDIRECT("$F"&amp;ROW() - 1) ) * -1</f>
        <v>367.28</v>
      </c>
      <c r="G60" s="13" t="s">
        <v>89</v>
      </c>
      <c r="H60" s="14"/>
    </row>
    <row r="61">
      <c r="A61" s="15"/>
      <c r="B61" s="15"/>
      <c r="C61" s="15"/>
      <c r="D61" s="15"/>
      <c r="E61" s="15"/>
      <c r="F61" s="15"/>
      <c r="G61" s="15"/>
    </row>
    <row r="62">
      <c r="A62" s="16"/>
      <c r="B62" s="16"/>
      <c r="C62" s="16"/>
      <c r="D62" s="16"/>
      <c r="E62" s="16"/>
      <c r="F62" s="16"/>
      <c r="G62" s="16"/>
    </row>
    <row r="63">
      <c r="A63" s="17"/>
      <c r="B63" s="17"/>
      <c r="C63" s="17"/>
      <c r="D63" s="17"/>
      <c r="E63" s="17"/>
      <c r="F63" s="17"/>
      <c r="G63" s="17"/>
    </row>
    <row r="64">
      <c r="A64" s="60">
        <v>44744.0</v>
      </c>
      <c r="B64" s="28" t="s">
        <v>1714</v>
      </c>
      <c r="C64" s="28" t="s">
        <v>3065</v>
      </c>
      <c r="D64" s="28" t="s">
        <v>40</v>
      </c>
      <c r="E64" s="28" t="s">
        <v>41</v>
      </c>
      <c r="F64" s="28">
        <v>-0.53</v>
      </c>
      <c r="G64" s="28" t="s">
        <v>92</v>
      </c>
      <c r="H64" s="254" t="s">
        <v>93</v>
      </c>
    </row>
    <row r="65">
      <c r="A65" s="60">
        <v>44744.0</v>
      </c>
      <c r="B65" s="28" t="s">
        <v>1714</v>
      </c>
      <c r="C65" s="28" t="s">
        <v>3066</v>
      </c>
      <c r="D65" s="28" t="s">
        <v>73</v>
      </c>
      <c r="E65" s="28" t="s">
        <v>1644</v>
      </c>
      <c r="F65" s="28">
        <v>-21.95</v>
      </c>
      <c r="G65" s="28" t="s">
        <v>92</v>
      </c>
      <c r="H65" s="12"/>
    </row>
    <row r="66">
      <c r="A66" s="60">
        <v>44744.0</v>
      </c>
      <c r="B66" s="28" t="s">
        <v>1714</v>
      </c>
      <c r="C66" s="28" t="s">
        <v>3067</v>
      </c>
      <c r="D66" s="28" t="s">
        <v>50</v>
      </c>
      <c r="E66" s="28" t="s">
        <v>28</v>
      </c>
      <c r="F66" s="28">
        <v>-21.95</v>
      </c>
      <c r="G66" s="28" t="s">
        <v>92</v>
      </c>
      <c r="H66" s="12"/>
    </row>
    <row r="67">
      <c r="A67" s="60">
        <v>44748.0</v>
      </c>
      <c r="B67" s="28" t="s">
        <v>1714</v>
      </c>
      <c r="C67" s="28" t="s">
        <v>2646</v>
      </c>
      <c r="D67" s="28" t="s">
        <v>19</v>
      </c>
      <c r="E67" s="28" t="s">
        <v>28</v>
      </c>
      <c r="F67" s="28">
        <v>-98.86</v>
      </c>
      <c r="G67" s="28" t="s">
        <v>92</v>
      </c>
      <c r="H67" s="12"/>
    </row>
    <row r="68">
      <c r="A68" s="60">
        <v>44749.0</v>
      </c>
      <c r="B68" s="28" t="s">
        <v>1714</v>
      </c>
      <c r="C68" s="28" t="s">
        <v>3068</v>
      </c>
      <c r="D68" s="28" t="s">
        <v>13</v>
      </c>
      <c r="E68" s="28" t="s">
        <v>10</v>
      </c>
      <c r="F68" s="28">
        <v>-36.0</v>
      </c>
      <c r="G68" s="28" t="s">
        <v>92</v>
      </c>
      <c r="H68" s="12"/>
    </row>
    <row r="69">
      <c r="A69" s="60">
        <v>44750.0</v>
      </c>
      <c r="B69" s="28" t="s">
        <v>1714</v>
      </c>
      <c r="C69" s="28" t="s">
        <v>29</v>
      </c>
      <c r="D69" s="28" t="s">
        <v>19</v>
      </c>
      <c r="E69" s="28" t="s">
        <v>28</v>
      </c>
      <c r="F69" s="28">
        <v>-120.35</v>
      </c>
      <c r="G69" s="28" t="s">
        <v>92</v>
      </c>
      <c r="H69" s="12"/>
    </row>
    <row r="70">
      <c r="A70" s="60">
        <v>44751.0</v>
      </c>
      <c r="B70" s="28" t="s">
        <v>1714</v>
      </c>
      <c r="C70" s="13" t="s">
        <v>3069</v>
      </c>
      <c r="D70" s="13" t="s">
        <v>50</v>
      </c>
      <c r="E70" s="28" t="s">
        <v>28</v>
      </c>
      <c r="F70" s="13">
        <v>-15.0</v>
      </c>
      <c r="G70" s="28" t="s">
        <v>92</v>
      </c>
      <c r="H70" s="12"/>
    </row>
    <row r="71">
      <c r="A71" s="60">
        <v>44753.0</v>
      </c>
      <c r="B71" s="28" t="s">
        <v>1714</v>
      </c>
      <c r="C71" s="13" t="s">
        <v>179</v>
      </c>
      <c r="D71" s="13" t="s">
        <v>9</v>
      </c>
      <c r="E71" s="28" t="s">
        <v>10</v>
      </c>
      <c r="F71" s="13">
        <v>-4.0</v>
      </c>
      <c r="G71" s="28" t="s">
        <v>92</v>
      </c>
      <c r="H71" s="12"/>
    </row>
    <row r="72">
      <c r="A72" s="60">
        <v>44753.0</v>
      </c>
      <c r="B72" s="28" t="s">
        <v>1714</v>
      </c>
      <c r="C72" s="28" t="s">
        <v>83</v>
      </c>
      <c r="D72" s="28" t="s">
        <v>84</v>
      </c>
      <c r="E72" s="28" t="s">
        <v>28</v>
      </c>
      <c r="F72" s="28">
        <v>-52.5</v>
      </c>
      <c r="G72" s="28" t="s">
        <v>92</v>
      </c>
      <c r="H72" s="12"/>
    </row>
    <row r="73">
      <c r="A73" s="60">
        <v>44754.0</v>
      </c>
      <c r="B73" s="28" t="s">
        <v>1714</v>
      </c>
      <c r="C73" s="13" t="s">
        <v>3070</v>
      </c>
      <c r="D73" s="28" t="s">
        <v>50</v>
      </c>
      <c r="E73" s="28" t="s">
        <v>28</v>
      </c>
      <c r="F73" s="13">
        <v>-105.88</v>
      </c>
      <c r="G73" s="28" t="s">
        <v>92</v>
      </c>
      <c r="H73" s="12"/>
    </row>
    <row r="74">
      <c r="A74" s="76">
        <v>44782.0</v>
      </c>
      <c r="B74" s="13" t="s">
        <v>1714</v>
      </c>
      <c r="C74" s="13" t="s">
        <v>15</v>
      </c>
      <c r="D74" s="13" t="s">
        <v>16</v>
      </c>
      <c r="E74" s="13" t="s">
        <v>17</v>
      </c>
      <c r="F74" s="13">
        <f> SUM( INDIRECT("$G"&amp;MATCH($G74, $G$1:$G163, 0)) : INDIRECT("$F"&amp;ROW() - 1) ) * -1</f>
        <v>477.02</v>
      </c>
      <c r="G74" s="28" t="s">
        <v>92</v>
      </c>
      <c r="H74" s="14"/>
    </row>
    <row r="75">
      <c r="A75" s="15"/>
      <c r="B75" s="15"/>
      <c r="C75" s="15"/>
      <c r="D75" s="15"/>
      <c r="E75" s="15"/>
      <c r="F75" s="15"/>
      <c r="G75" s="15"/>
    </row>
    <row r="76">
      <c r="A76" s="16"/>
      <c r="B76" s="16"/>
      <c r="C76" s="16"/>
      <c r="D76" s="16"/>
      <c r="E76" s="16"/>
      <c r="F76" s="16"/>
      <c r="G76" s="16"/>
    </row>
    <row r="77">
      <c r="A77" s="17"/>
      <c r="B77" s="17"/>
      <c r="C77" s="17"/>
      <c r="D77" s="17"/>
      <c r="E77" s="17"/>
      <c r="F77" s="17"/>
      <c r="G77" s="17"/>
    </row>
    <row r="78">
      <c r="A78" s="60">
        <v>44775.0</v>
      </c>
      <c r="B78" s="28" t="s">
        <v>1714</v>
      </c>
      <c r="C78" s="28" t="s">
        <v>3071</v>
      </c>
      <c r="D78" s="28" t="s">
        <v>73</v>
      </c>
      <c r="E78" s="28" t="s">
        <v>1644</v>
      </c>
      <c r="F78" s="28">
        <v>-21.95</v>
      </c>
      <c r="G78" s="28" t="s">
        <v>98</v>
      </c>
      <c r="H78" s="254" t="s">
        <v>99</v>
      </c>
    </row>
    <row r="79">
      <c r="A79" s="60">
        <v>44775.0</v>
      </c>
      <c r="B79" s="28" t="s">
        <v>1714</v>
      </c>
      <c r="C79" s="28" t="s">
        <v>3072</v>
      </c>
      <c r="D79" s="28" t="s">
        <v>50</v>
      </c>
      <c r="E79" s="28" t="s">
        <v>28</v>
      </c>
      <c r="F79" s="28">
        <v>-21.95</v>
      </c>
      <c r="G79" s="28" t="s">
        <v>98</v>
      </c>
      <c r="H79" s="12"/>
    </row>
    <row r="80">
      <c r="A80" s="60">
        <v>44785.0</v>
      </c>
      <c r="B80" s="28" t="s">
        <v>1714</v>
      </c>
      <c r="C80" s="13" t="s">
        <v>3073</v>
      </c>
      <c r="D80" s="28" t="s">
        <v>50</v>
      </c>
      <c r="E80" s="28" t="s">
        <v>28</v>
      </c>
      <c r="F80" s="13">
        <v>-105.88</v>
      </c>
      <c r="G80" s="28" t="s">
        <v>98</v>
      </c>
      <c r="H80" s="12"/>
    </row>
    <row r="81">
      <c r="A81" s="15">
        <v>44789.0</v>
      </c>
      <c r="B81" s="13" t="s">
        <v>1714</v>
      </c>
      <c r="C81" s="13" t="s">
        <v>3074</v>
      </c>
      <c r="D81" s="13" t="s">
        <v>13</v>
      </c>
      <c r="E81" s="13" t="s">
        <v>28</v>
      </c>
      <c r="F81" s="13">
        <v>-9.0</v>
      </c>
      <c r="G81" s="28" t="s">
        <v>98</v>
      </c>
      <c r="H81" s="12"/>
    </row>
    <row r="82">
      <c r="A82" s="15">
        <v>44789.0</v>
      </c>
      <c r="B82" s="13" t="s">
        <v>1714</v>
      </c>
      <c r="C82" s="13" t="s">
        <v>3075</v>
      </c>
      <c r="D82" s="13" t="s">
        <v>13</v>
      </c>
      <c r="E82" s="13" t="s">
        <v>28</v>
      </c>
      <c r="F82" s="13">
        <v>-3.5</v>
      </c>
      <c r="G82" s="28" t="s">
        <v>98</v>
      </c>
      <c r="H82" s="12"/>
    </row>
    <row r="83">
      <c r="A83" s="15">
        <v>44790.0</v>
      </c>
      <c r="B83" s="13" t="s">
        <v>1714</v>
      </c>
      <c r="C83" s="13" t="s">
        <v>3076</v>
      </c>
      <c r="D83" s="13" t="s">
        <v>13</v>
      </c>
      <c r="E83" s="13" t="s">
        <v>28</v>
      </c>
      <c r="F83" s="13">
        <v>-12.75</v>
      </c>
      <c r="G83" s="28" t="s">
        <v>98</v>
      </c>
      <c r="H83" s="12"/>
    </row>
    <row r="84">
      <c r="A84" s="15">
        <v>44790.0</v>
      </c>
      <c r="B84" s="28" t="s">
        <v>1714</v>
      </c>
      <c r="C84" s="28" t="s">
        <v>3077</v>
      </c>
      <c r="D84" s="28" t="s">
        <v>78</v>
      </c>
      <c r="E84" s="28" t="s">
        <v>28</v>
      </c>
      <c r="F84" s="28">
        <v>-110.0</v>
      </c>
      <c r="G84" s="28" t="s">
        <v>98</v>
      </c>
      <c r="H84" s="12"/>
    </row>
    <row r="85">
      <c r="A85" s="15">
        <v>44791.0</v>
      </c>
      <c r="B85" s="13" t="s">
        <v>1714</v>
      </c>
      <c r="C85" s="13" t="s">
        <v>3078</v>
      </c>
      <c r="D85" s="13" t="s">
        <v>13</v>
      </c>
      <c r="E85" s="13" t="s">
        <v>28</v>
      </c>
      <c r="F85" s="13">
        <v>-16.09</v>
      </c>
      <c r="G85" s="28" t="s">
        <v>98</v>
      </c>
      <c r="H85" s="12"/>
    </row>
    <row r="86">
      <c r="A86" s="15">
        <v>44791.0</v>
      </c>
      <c r="B86" s="28" t="s">
        <v>1714</v>
      </c>
      <c r="C86" s="13" t="s">
        <v>1855</v>
      </c>
      <c r="D86" s="13" t="s">
        <v>73</v>
      </c>
      <c r="E86" s="13" t="s">
        <v>778</v>
      </c>
      <c r="F86" s="13">
        <v>-50.3</v>
      </c>
      <c r="G86" s="28" t="s">
        <v>98</v>
      </c>
      <c r="H86" s="12"/>
    </row>
    <row r="87">
      <c r="A87" s="15">
        <v>44792.0</v>
      </c>
      <c r="B87" s="13" t="s">
        <v>1714</v>
      </c>
      <c r="C87" s="13" t="s">
        <v>3079</v>
      </c>
      <c r="D87" s="13" t="s">
        <v>19</v>
      </c>
      <c r="E87" s="13" t="s">
        <v>28</v>
      </c>
      <c r="F87" s="13">
        <v>-16.65</v>
      </c>
      <c r="G87" s="28" t="s">
        <v>98</v>
      </c>
      <c r="H87" s="12"/>
    </row>
    <row r="88">
      <c r="A88" s="15">
        <v>44802.0</v>
      </c>
      <c r="B88" s="13" t="s">
        <v>1714</v>
      </c>
      <c r="C88" s="13" t="s">
        <v>3076</v>
      </c>
      <c r="D88" s="13" t="s">
        <v>19</v>
      </c>
      <c r="E88" s="13" t="s">
        <v>28</v>
      </c>
      <c r="F88" s="13">
        <v>-10.9</v>
      </c>
      <c r="G88" s="28" t="s">
        <v>98</v>
      </c>
      <c r="H88" s="12"/>
    </row>
    <row r="89">
      <c r="A89" s="76">
        <v>44814.0</v>
      </c>
      <c r="B89" s="13" t="s">
        <v>1714</v>
      </c>
      <c r="C89" s="13" t="s">
        <v>15</v>
      </c>
      <c r="D89" s="13" t="s">
        <v>16</v>
      </c>
      <c r="E89" s="13" t="s">
        <v>17</v>
      </c>
      <c r="F89" s="13">
        <f> SUM( INDIRECT("$G"&amp;MATCH($G89, $G$1:$G163, 0)) : INDIRECT("$F"&amp;ROW() - 1) ) * -1</f>
        <v>378.97</v>
      </c>
      <c r="G89" s="28" t="s">
        <v>98</v>
      </c>
      <c r="H89" s="14"/>
    </row>
    <row r="90">
      <c r="A90" s="15"/>
      <c r="B90" s="15"/>
      <c r="C90" s="15"/>
      <c r="D90" s="15"/>
      <c r="E90" s="15"/>
      <c r="F90" s="15"/>
      <c r="G90" s="15"/>
    </row>
    <row r="91">
      <c r="A91" s="16"/>
      <c r="B91" s="16"/>
      <c r="C91" s="16"/>
      <c r="D91" s="16"/>
      <c r="E91" s="16"/>
      <c r="F91" s="16"/>
      <c r="G91" s="16"/>
    </row>
    <row r="92">
      <c r="A92" s="17"/>
      <c r="B92" s="17"/>
      <c r="C92" s="17"/>
      <c r="D92" s="17"/>
      <c r="E92" s="17"/>
      <c r="F92" s="17"/>
      <c r="G92" s="17"/>
    </row>
    <row r="93">
      <c r="A93" s="15">
        <v>44806.0</v>
      </c>
      <c r="B93" s="13" t="s">
        <v>1714</v>
      </c>
      <c r="C93" s="13" t="s">
        <v>140</v>
      </c>
      <c r="D93" s="13" t="s">
        <v>13</v>
      </c>
      <c r="E93" s="13" t="s">
        <v>28</v>
      </c>
      <c r="F93" s="13">
        <v>-7.22</v>
      </c>
      <c r="G93" s="13" t="s">
        <v>106</v>
      </c>
      <c r="H93" s="254" t="s">
        <v>107</v>
      </c>
    </row>
    <row r="94">
      <c r="A94" s="15">
        <v>44807.0</v>
      </c>
      <c r="B94" s="13" t="s">
        <v>1714</v>
      </c>
      <c r="C94" s="13" t="s">
        <v>140</v>
      </c>
      <c r="D94" s="13" t="s">
        <v>13</v>
      </c>
      <c r="E94" s="13" t="s">
        <v>28</v>
      </c>
      <c r="F94" s="13">
        <v>-5.25</v>
      </c>
      <c r="G94" s="13" t="s">
        <v>106</v>
      </c>
      <c r="H94" s="12"/>
    </row>
    <row r="95">
      <c r="A95" s="15">
        <v>44815.0</v>
      </c>
      <c r="B95" s="13" t="s">
        <v>1714</v>
      </c>
      <c r="C95" s="13" t="s">
        <v>3080</v>
      </c>
      <c r="D95" s="13" t="s">
        <v>9</v>
      </c>
      <c r="E95" s="13" t="s">
        <v>28</v>
      </c>
      <c r="F95" s="13">
        <v>-1.0</v>
      </c>
      <c r="G95" s="13" t="s">
        <v>106</v>
      </c>
      <c r="H95" s="12"/>
    </row>
    <row r="96">
      <c r="A96" s="15">
        <v>44816.0</v>
      </c>
      <c r="B96" s="13" t="s">
        <v>1714</v>
      </c>
      <c r="C96" s="13" t="s">
        <v>3081</v>
      </c>
      <c r="D96" s="13" t="s">
        <v>50</v>
      </c>
      <c r="E96" s="10" t="s">
        <v>243</v>
      </c>
      <c r="F96" s="13">
        <v>-289.7</v>
      </c>
      <c r="G96" s="13" t="s">
        <v>106</v>
      </c>
      <c r="H96" s="12"/>
    </row>
    <row r="97">
      <c r="A97" s="15">
        <v>44818.0</v>
      </c>
      <c r="B97" s="13" t="s">
        <v>1714</v>
      </c>
      <c r="C97" s="13" t="s">
        <v>108</v>
      </c>
      <c r="D97" s="13" t="s">
        <v>19</v>
      </c>
      <c r="E97" s="13" t="s">
        <v>28</v>
      </c>
      <c r="F97" s="13">
        <v>-47.35</v>
      </c>
      <c r="G97" s="13" t="s">
        <v>106</v>
      </c>
      <c r="H97" s="12"/>
    </row>
    <row r="98">
      <c r="A98" s="15">
        <v>44819.0</v>
      </c>
      <c r="B98" s="13" t="s">
        <v>1714</v>
      </c>
      <c r="C98" s="13" t="s">
        <v>140</v>
      </c>
      <c r="D98" s="13" t="s">
        <v>13</v>
      </c>
      <c r="E98" s="13" t="s">
        <v>28</v>
      </c>
      <c r="F98" s="13">
        <v>-9.6</v>
      </c>
      <c r="G98" s="13" t="s">
        <v>106</v>
      </c>
      <c r="H98" s="12"/>
    </row>
    <row r="99">
      <c r="A99" s="15">
        <v>44821.0</v>
      </c>
      <c r="B99" s="13" t="s">
        <v>1714</v>
      </c>
      <c r="C99" s="13" t="s">
        <v>3082</v>
      </c>
      <c r="D99" s="13" t="s">
        <v>78</v>
      </c>
      <c r="E99" s="13" t="s">
        <v>28</v>
      </c>
      <c r="F99" s="13">
        <v>-110.0</v>
      </c>
      <c r="G99" s="13" t="s">
        <v>106</v>
      </c>
      <c r="H99" s="12"/>
    </row>
    <row r="100">
      <c r="A100" s="15">
        <v>44822.0</v>
      </c>
      <c r="B100" s="13" t="s">
        <v>1714</v>
      </c>
      <c r="C100" s="13" t="s">
        <v>1857</v>
      </c>
      <c r="D100" s="13" t="s">
        <v>73</v>
      </c>
      <c r="E100" s="13" t="s">
        <v>778</v>
      </c>
      <c r="F100" s="13">
        <v>-50.3</v>
      </c>
      <c r="G100" s="13" t="s">
        <v>106</v>
      </c>
      <c r="H100" s="12"/>
    </row>
    <row r="101">
      <c r="A101" s="76">
        <v>44842.0</v>
      </c>
      <c r="B101" s="13" t="s">
        <v>1714</v>
      </c>
      <c r="C101" s="13" t="s">
        <v>15</v>
      </c>
      <c r="D101" s="13" t="s">
        <v>16</v>
      </c>
      <c r="E101" s="13" t="s">
        <v>17</v>
      </c>
      <c r="F101" s="13">
        <f> SUM( INDIRECT("$G"&amp;MATCH($G101, $G$1:$G163, 0)) : INDIRECT("$F"&amp;ROW() - 1) ) * -1</f>
        <v>520.42</v>
      </c>
      <c r="G101" s="13" t="s">
        <v>106</v>
      </c>
      <c r="H101" s="14"/>
    </row>
    <row r="102">
      <c r="A102" s="15"/>
      <c r="B102" s="15"/>
      <c r="C102" s="15"/>
      <c r="D102" s="15"/>
      <c r="E102" s="15"/>
      <c r="F102" s="15"/>
      <c r="G102" s="15"/>
    </row>
    <row r="103">
      <c r="A103" s="16"/>
      <c r="B103" s="16"/>
      <c r="C103" s="16"/>
      <c r="D103" s="16"/>
      <c r="E103" s="16"/>
      <c r="F103" s="16"/>
      <c r="G103" s="16"/>
    </row>
    <row r="104">
      <c r="A104" s="17"/>
      <c r="B104" s="17"/>
      <c r="C104" s="17"/>
      <c r="D104" s="17"/>
      <c r="E104" s="17"/>
      <c r="F104" s="17"/>
      <c r="G104" s="17"/>
    </row>
    <row r="105">
      <c r="A105" s="60">
        <v>44844.0</v>
      </c>
      <c r="B105" s="28" t="s">
        <v>1714</v>
      </c>
      <c r="C105" s="28" t="s">
        <v>108</v>
      </c>
      <c r="D105" s="28" t="s">
        <v>13</v>
      </c>
      <c r="E105" s="28" t="s">
        <v>28</v>
      </c>
      <c r="F105" s="28">
        <v>-17.52</v>
      </c>
      <c r="G105" s="28" t="s">
        <v>112</v>
      </c>
      <c r="H105" s="254" t="s">
        <v>113</v>
      </c>
    </row>
    <row r="106">
      <c r="A106" s="60">
        <v>44846.0</v>
      </c>
      <c r="B106" s="28" t="s">
        <v>1714</v>
      </c>
      <c r="C106" s="28" t="s">
        <v>3083</v>
      </c>
      <c r="D106" s="28" t="s">
        <v>13</v>
      </c>
      <c r="E106" s="28" t="s">
        <v>10</v>
      </c>
      <c r="F106" s="28">
        <v>-30.0</v>
      </c>
      <c r="G106" s="28" t="s">
        <v>112</v>
      </c>
      <c r="H106" s="12"/>
    </row>
    <row r="107">
      <c r="A107" s="60">
        <v>44846.0</v>
      </c>
      <c r="B107" s="28" t="s">
        <v>1714</v>
      </c>
      <c r="C107" s="28" t="s">
        <v>3084</v>
      </c>
      <c r="D107" s="28" t="s">
        <v>50</v>
      </c>
      <c r="E107" s="28" t="s">
        <v>28</v>
      </c>
      <c r="F107" s="28">
        <v>-40.0</v>
      </c>
      <c r="G107" s="28" t="s">
        <v>112</v>
      </c>
      <c r="H107" s="12"/>
    </row>
    <row r="108">
      <c r="A108" s="60">
        <v>44846.0</v>
      </c>
      <c r="B108" s="28" t="s">
        <v>1714</v>
      </c>
      <c r="C108" s="28" t="s">
        <v>3084</v>
      </c>
      <c r="D108" s="28" t="s">
        <v>50</v>
      </c>
      <c r="E108" s="28" t="s">
        <v>28</v>
      </c>
      <c r="F108" s="28">
        <v>-10.0</v>
      </c>
      <c r="G108" s="28" t="s">
        <v>112</v>
      </c>
      <c r="H108" s="12"/>
    </row>
    <row r="109">
      <c r="A109" s="60">
        <v>44847.0</v>
      </c>
      <c r="B109" s="28" t="s">
        <v>1714</v>
      </c>
      <c r="C109" s="13" t="s">
        <v>3085</v>
      </c>
      <c r="D109" s="13" t="s">
        <v>78</v>
      </c>
      <c r="E109" s="13" t="s">
        <v>28</v>
      </c>
      <c r="F109" s="13">
        <v>-17.0</v>
      </c>
      <c r="G109" s="28" t="s">
        <v>112</v>
      </c>
      <c r="H109" s="12"/>
    </row>
    <row r="110">
      <c r="A110" s="60">
        <v>44847.0</v>
      </c>
      <c r="B110" s="28" t="s">
        <v>1714</v>
      </c>
      <c r="C110" s="13" t="s">
        <v>140</v>
      </c>
      <c r="D110" s="13" t="s">
        <v>13</v>
      </c>
      <c r="E110" s="13" t="s">
        <v>28</v>
      </c>
      <c r="F110" s="13">
        <v>-3.9</v>
      </c>
      <c r="G110" s="28" t="s">
        <v>112</v>
      </c>
      <c r="H110" s="12"/>
    </row>
    <row r="111">
      <c r="A111" s="15">
        <v>44850.0</v>
      </c>
      <c r="B111" s="28" t="s">
        <v>1714</v>
      </c>
      <c r="C111" s="13" t="s">
        <v>501</v>
      </c>
      <c r="D111" s="13" t="s">
        <v>13</v>
      </c>
      <c r="E111" s="13" t="s">
        <v>10</v>
      </c>
      <c r="F111" s="13">
        <v>-9.0</v>
      </c>
      <c r="G111" s="28" t="s">
        <v>112</v>
      </c>
      <c r="H111" s="12"/>
    </row>
    <row r="112">
      <c r="A112" s="15">
        <v>44850.0</v>
      </c>
      <c r="B112" s="28" t="s">
        <v>1714</v>
      </c>
      <c r="C112" s="13" t="s">
        <v>70</v>
      </c>
      <c r="D112" s="13" t="s">
        <v>13</v>
      </c>
      <c r="E112" s="13" t="s">
        <v>10</v>
      </c>
      <c r="F112" s="13">
        <v>-28.96</v>
      </c>
      <c r="G112" s="28" t="s">
        <v>112</v>
      </c>
      <c r="H112" s="12"/>
    </row>
    <row r="113">
      <c r="A113" s="15">
        <v>44851.0</v>
      </c>
      <c r="B113" s="28" t="s">
        <v>1714</v>
      </c>
      <c r="C113" s="13" t="s">
        <v>108</v>
      </c>
      <c r="D113" s="13" t="s">
        <v>13</v>
      </c>
      <c r="E113" s="13" t="s">
        <v>28</v>
      </c>
      <c r="F113" s="13">
        <v>-5.37</v>
      </c>
      <c r="G113" s="28" t="s">
        <v>112</v>
      </c>
      <c r="H113" s="12"/>
    </row>
    <row r="114">
      <c r="A114" s="15">
        <v>44851.0</v>
      </c>
      <c r="B114" s="28" t="s">
        <v>1714</v>
      </c>
      <c r="C114" s="13" t="s">
        <v>108</v>
      </c>
      <c r="D114" s="13" t="s">
        <v>13</v>
      </c>
      <c r="E114" s="13" t="s">
        <v>28</v>
      </c>
      <c r="F114" s="13">
        <v>-8.6</v>
      </c>
      <c r="G114" s="28" t="s">
        <v>112</v>
      </c>
      <c r="H114" s="12"/>
    </row>
    <row r="115">
      <c r="A115" s="15">
        <v>44852.0</v>
      </c>
      <c r="B115" s="28" t="s">
        <v>1714</v>
      </c>
      <c r="C115" s="13" t="s">
        <v>1877</v>
      </c>
      <c r="D115" s="13" t="s">
        <v>73</v>
      </c>
      <c r="E115" s="13" t="s">
        <v>778</v>
      </c>
      <c r="F115" s="13">
        <v>-50.3</v>
      </c>
      <c r="G115" s="28" t="s">
        <v>112</v>
      </c>
      <c r="H115" s="12"/>
    </row>
    <row r="116">
      <c r="A116" s="15">
        <v>44852.0</v>
      </c>
      <c r="B116" s="28" t="s">
        <v>1714</v>
      </c>
      <c r="C116" s="13" t="s">
        <v>138</v>
      </c>
      <c r="D116" s="13" t="s">
        <v>13</v>
      </c>
      <c r="E116" s="28" t="s">
        <v>28</v>
      </c>
      <c r="F116" s="13">
        <v>-8.5</v>
      </c>
      <c r="G116" s="28" t="s">
        <v>112</v>
      </c>
      <c r="H116" s="12"/>
    </row>
    <row r="117">
      <c r="A117" s="15">
        <v>44853.0</v>
      </c>
      <c r="B117" s="28" t="s">
        <v>1714</v>
      </c>
      <c r="C117" s="28" t="s">
        <v>140</v>
      </c>
      <c r="D117" s="13" t="s">
        <v>13</v>
      </c>
      <c r="E117" s="28" t="s">
        <v>28</v>
      </c>
      <c r="F117" s="28">
        <v>-7.05</v>
      </c>
      <c r="G117" s="28" t="s">
        <v>112</v>
      </c>
      <c r="H117" s="12"/>
    </row>
    <row r="118">
      <c r="A118" s="15">
        <v>44854.0</v>
      </c>
      <c r="B118" s="28" t="s">
        <v>1714</v>
      </c>
      <c r="C118" s="28" t="s">
        <v>108</v>
      </c>
      <c r="D118" s="13" t="s">
        <v>13</v>
      </c>
      <c r="E118" s="28" t="s">
        <v>28</v>
      </c>
      <c r="F118" s="28">
        <v>-21.18</v>
      </c>
      <c r="G118" s="28" t="s">
        <v>112</v>
      </c>
      <c r="H118" s="12"/>
    </row>
    <row r="119">
      <c r="A119" s="76">
        <v>44861.0</v>
      </c>
      <c r="B119" s="28" t="s">
        <v>1714</v>
      </c>
      <c r="C119" s="32" t="s">
        <v>3086</v>
      </c>
      <c r="D119" s="32" t="s">
        <v>40</v>
      </c>
      <c r="E119" s="32" t="s">
        <v>41</v>
      </c>
      <c r="F119" s="32">
        <v>-99.25</v>
      </c>
      <c r="G119" s="28" t="s">
        <v>112</v>
      </c>
      <c r="H119" s="12"/>
    </row>
    <row r="120">
      <c r="A120" s="76">
        <v>44861.0</v>
      </c>
      <c r="B120" s="28" t="s">
        <v>1714</v>
      </c>
      <c r="C120" s="28" t="s">
        <v>70</v>
      </c>
      <c r="D120" s="13" t="s">
        <v>13</v>
      </c>
      <c r="E120" s="28" t="s">
        <v>10</v>
      </c>
      <c r="F120" s="28">
        <v>-35.08</v>
      </c>
      <c r="G120" s="28" t="s">
        <v>112</v>
      </c>
      <c r="H120" s="12"/>
    </row>
    <row r="121">
      <c r="A121" s="76">
        <v>44875.0</v>
      </c>
      <c r="B121" s="28" t="s">
        <v>1714</v>
      </c>
      <c r="C121" s="28" t="s">
        <v>15</v>
      </c>
      <c r="D121" s="28" t="s">
        <v>16</v>
      </c>
      <c r="E121" s="28" t="s">
        <v>17</v>
      </c>
      <c r="F121" s="28">
        <f> SUM( INDIRECT("$G"&amp;MATCH($G121, $G$1:$G163, 0)) : INDIRECT("$F"&amp;ROW() - 1) ) * -1</f>
        <v>391.71</v>
      </c>
      <c r="G121" s="28" t="s">
        <v>112</v>
      </c>
      <c r="H121" s="14"/>
    </row>
    <row r="122">
      <c r="A122" s="15"/>
      <c r="B122" s="15"/>
      <c r="C122" s="15"/>
      <c r="D122" s="15"/>
      <c r="E122" s="15"/>
      <c r="F122" s="15"/>
      <c r="G122" s="15"/>
    </row>
    <row r="123">
      <c r="A123" s="16"/>
      <c r="B123" s="16"/>
      <c r="C123" s="16"/>
      <c r="D123" s="16"/>
      <c r="E123" s="16"/>
      <c r="F123" s="16"/>
      <c r="G123" s="16"/>
    </row>
    <row r="124">
      <c r="A124" s="17"/>
      <c r="B124" s="17"/>
      <c r="C124" s="17"/>
      <c r="D124" s="17"/>
      <c r="E124" s="17"/>
      <c r="F124" s="17"/>
      <c r="G124" s="17"/>
    </row>
    <row r="125">
      <c r="A125" s="15">
        <v>44862.0</v>
      </c>
      <c r="B125" s="28" t="s">
        <v>1714</v>
      </c>
      <c r="C125" s="13" t="s">
        <v>3087</v>
      </c>
      <c r="D125" s="13" t="s">
        <v>13</v>
      </c>
      <c r="E125" s="13" t="s">
        <v>10</v>
      </c>
      <c r="F125" s="13">
        <v>-20.0</v>
      </c>
      <c r="G125" s="28" t="s">
        <v>119</v>
      </c>
      <c r="H125" s="254" t="s">
        <v>120</v>
      </c>
    </row>
    <row r="126">
      <c r="A126" s="15">
        <v>44864.0</v>
      </c>
      <c r="B126" s="28" t="s">
        <v>1714</v>
      </c>
      <c r="C126" s="13" t="s">
        <v>3088</v>
      </c>
      <c r="D126" s="13" t="s">
        <v>13</v>
      </c>
      <c r="E126" s="13" t="s">
        <v>10</v>
      </c>
      <c r="F126" s="13">
        <v>-14.0</v>
      </c>
      <c r="G126" s="28" t="s">
        <v>119</v>
      </c>
      <c r="H126" s="12"/>
    </row>
    <row r="127">
      <c r="A127" s="15">
        <v>44865.0</v>
      </c>
      <c r="B127" s="28" t="s">
        <v>1714</v>
      </c>
      <c r="C127" s="13" t="s">
        <v>3089</v>
      </c>
      <c r="D127" s="13" t="s">
        <v>40</v>
      </c>
      <c r="E127" s="13" t="s">
        <v>41</v>
      </c>
      <c r="F127" s="13">
        <v>-77.75</v>
      </c>
      <c r="G127" s="28" t="s">
        <v>119</v>
      </c>
      <c r="H127" s="12"/>
    </row>
    <row r="128">
      <c r="A128" s="15">
        <v>44865.0</v>
      </c>
      <c r="B128" s="28" t="s">
        <v>1714</v>
      </c>
      <c r="C128" s="13" t="s">
        <v>455</v>
      </c>
      <c r="D128" s="13" t="s">
        <v>9</v>
      </c>
      <c r="E128" s="13" t="s">
        <v>28</v>
      </c>
      <c r="F128" s="13">
        <v>-4.3</v>
      </c>
      <c r="G128" s="28" t="s">
        <v>119</v>
      </c>
      <c r="H128" s="12"/>
    </row>
    <row r="129">
      <c r="A129" s="15">
        <v>44865.0</v>
      </c>
      <c r="B129" s="28" t="s">
        <v>1714</v>
      </c>
      <c r="C129" s="13" t="s">
        <v>140</v>
      </c>
      <c r="D129" s="13" t="s">
        <v>13</v>
      </c>
      <c r="E129" s="13" t="s">
        <v>28</v>
      </c>
      <c r="F129" s="13">
        <v>-6.0</v>
      </c>
      <c r="G129" s="28" t="s">
        <v>119</v>
      </c>
      <c r="H129" s="12"/>
    </row>
    <row r="130">
      <c r="A130" s="15">
        <v>44865.0</v>
      </c>
      <c r="B130" s="28" t="s">
        <v>1714</v>
      </c>
      <c r="C130" s="13" t="s">
        <v>147</v>
      </c>
      <c r="D130" s="13" t="s">
        <v>13</v>
      </c>
      <c r="E130" s="13" t="s">
        <v>28</v>
      </c>
      <c r="F130" s="13">
        <v>-10.0</v>
      </c>
      <c r="G130" s="28" t="s">
        <v>119</v>
      </c>
      <c r="H130" s="12"/>
    </row>
    <row r="131">
      <c r="A131" s="15">
        <v>44865.0</v>
      </c>
      <c r="B131" s="28" t="s">
        <v>1714</v>
      </c>
      <c r="C131" s="13" t="s">
        <v>141</v>
      </c>
      <c r="D131" s="13" t="s">
        <v>13</v>
      </c>
      <c r="E131" s="13" t="s">
        <v>10</v>
      </c>
      <c r="F131" s="13">
        <v>-12.0</v>
      </c>
      <c r="G131" s="28" t="s">
        <v>119</v>
      </c>
      <c r="H131" s="12"/>
    </row>
    <row r="132">
      <c r="A132" s="15">
        <v>44865.0</v>
      </c>
      <c r="B132" s="28" t="s">
        <v>1714</v>
      </c>
      <c r="C132" s="13" t="s">
        <v>501</v>
      </c>
      <c r="D132" s="13" t="s">
        <v>13</v>
      </c>
      <c r="E132" s="13" t="s">
        <v>10</v>
      </c>
      <c r="F132" s="13">
        <v>-5.0</v>
      </c>
      <c r="G132" s="28" t="s">
        <v>119</v>
      </c>
      <c r="H132" s="12"/>
    </row>
    <row r="133">
      <c r="A133" s="15">
        <v>44866.0</v>
      </c>
      <c r="B133" s="28" t="s">
        <v>1714</v>
      </c>
      <c r="C133" s="13" t="s">
        <v>140</v>
      </c>
      <c r="D133" s="13" t="s">
        <v>13</v>
      </c>
      <c r="E133" s="13" t="s">
        <v>10</v>
      </c>
      <c r="F133" s="13">
        <v>-13.0</v>
      </c>
      <c r="G133" s="28" t="s">
        <v>119</v>
      </c>
      <c r="H133" s="12"/>
    </row>
    <row r="134">
      <c r="A134" s="15">
        <v>44866.0</v>
      </c>
      <c r="B134" s="28" t="s">
        <v>1714</v>
      </c>
      <c r="C134" s="13" t="s">
        <v>455</v>
      </c>
      <c r="D134" s="13" t="s">
        <v>9</v>
      </c>
      <c r="E134" s="13" t="s">
        <v>10</v>
      </c>
      <c r="F134" s="13">
        <v>-4.3</v>
      </c>
      <c r="G134" s="28" t="s">
        <v>119</v>
      </c>
      <c r="H134" s="12"/>
    </row>
    <row r="135">
      <c r="A135" s="15">
        <v>44868.0</v>
      </c>
      <c r="B135" s="28" t="s">
        <v>1714</v>
      </c>
      <c r="C135" s="13" t="s">
        <v>455</v>
      </c>
      <c r="D135" s="13" t="s">
        <v>9</v>
      </c>
      <c r="E135" s="13" t="s">
        <v>10</v>
      </c>
      <c r="F135" s="13">
        <v>-4.3</v>
      </c>
      <c r="G135" s="28" t="s">
        <v>119</v>
      </c>
      <c r="H135" s="12"/>
    </row>
    <row r="136">
      <c r="A136" s="15">
        <v>44869.0</v>
      </c>
      <c r="B136" s="28" t="s">
        <v>1714</v>
      </c>
      <c r="C136" s="13" t="s">
        <v>147</v>
      </c>
      <c r="D136" s="13" t="s">
        <v>13</v>
      </c>
      <c r="E136" s="13" t="s">
        <v>28</v>
      </c>
      <c r="F136" s="13">
        <v>-10.0</v>
      </c>
      <c r="G136" s="28" t="s">
        <v>119</v>
      </c>
      <c r="H136" s="12"/>
    </row>
    <row r="137">
      <c r="A137" s="15">
        <v>44869.0</v>
      </c>
      <c r="B137" s="28" t="s">
        <v>1714</v>
      </c>
      <c r="C137" s="13" t="s">
        <v>147</v>
      </c>
      <c r="D137" s="13" t="s">
        <v>13</v>
      </c>
      <c r="E137" s="13" t="s">
        <v>28</v>
      </c>
      <c r="F137" s="13">
        <v>-22.28</v>
      </c>
      <c r="G137" s="28" t="s">
        <v>119</v>
      </c>
      <c r="H137" s="12"/>
    </row>
    <row r="138">
      <c r="A138" s="15">
        <v>44872.0</v>
      </c>
      <c r="B138" s="28" t="s">
        <v>1714</v>
      </c>
      <c r="C138" s="13" t="s">
        <v>455</v>
      </c>
      <c r="D138" s="13" t="s">
        <v>9</v>
      </c>
      <c r="E138" s="13" t="s">
        <v>10</v>
      </c>
      <c r="F138" s="13">
        <v>-4.3</v>
      </c>
      <c r="G138" s="28" t="s">
        <v>119</v>
      </c>
      <c r="H138" s="12"/>
    </row>
    <row r="139">
      <c r="A139" s="15">
        <v>44875.0</v>
      </c>
      <c r="B139" s="28" t="s">
        <v>1714</v>
      </c>
      <c r="C139" s="13" t="s">
        <v>140</v>
      </c>
      <c r="D139" s="13" t="s">
        <v>13</v>
      </c>
      <c r="E139" s="13" t="s">
        <v>28</v>
      </c>
      <c r="F139" s="13">
        <v>-34.91</v>
      </c>
      <c r="G139" s="28" t="s">
        <v>119</v>
      </c>
      <c r="H139" s="12"/>
    </row>
    <row r="140">
      <c r="A140" s="15">
        <v>44875.0</v>
      </c>
      <c r="B140" s="28" t="s">
        <v>1714</v>
      </c>
      <c r="C140" s="13" t="s">
        <v>147</v>
      </c>
      <c r="D140" s="13" t="s">
        <v>13</v>
      </c>
      <c r="E140" s="13" t="s">
        <v>10</v>
      </c>
      <c r="F140" s="13">
        <v>-12.0</v>
      </c>
      <c r="G140" s="28" t="s">
        <v>119</v>
      </c>
      <c r="H140" s="12"/>
    </row>
    <row r="141">
      <c r="A141" s="15">
        <v>44877.0</v>
      </c>
      <c r="B141" s="28" t="s">
        <v>1714</v>
      </c>
      <c r="C141" s="13" t="s">
        <v>455</v>
      </c>
      <c r="D141" s="13" t="s">
        <v>9</v>
      </c>
      <c r="E141" s="13" t="s">
        <v>10</v>
      </c>
      <c r="F141" s="13">
        <v>-4.3</v>
      </c>
      <c r="G141" s="28" t="s">
        <v>119</v>
      </c>
      <c r="H141" s="12"/>
    </row>
    <row r="142">
      <c r="A142" s="15">
        <v>44878.0</v>
      </c>
      <c r="B142" s="28" t="s">
        <v>1714</v>
      </c>
      <c r="C142" s="13" t="s">
        <v>3090</v>
      </c>
      <c r="D142" s="13" t="s">
        <v>13</v>
      </c>
      <c r="E142" s="13" t="s">
        <v>10</v>
      </c>
      <c r="F142" s="13">
        <v>-30.0</v>
      </c>
      <c r="G142" s="28" t="s">
        <v>119</v>
      </c>
      <c r="H142" s="12"/>
    </row>
    <row r="143">
      <c r="A143" s="15">
        <v>44878.0</v>
      </c>
      <c r="B143" s="28" t="s">
        <v>1714</v>
      </c>
      <c r="C143" s="13" t="s">
        <v>33</v>
      </c>
      <c r="D143" s="13" t="s">
        <v>13</v>
      </c>
      <c r="E143" s="13" t="s">
        <v>10</v>
      </c>
      <c r="F143" s="13">
        <v>-8.02</v>
      </c>
      <c r="G143" s="28" t="s">
        <v>119</v>
      </c>
      <c r="H143" s="12"/>
    </row>
    <row r="144">
      <c r="A144" s="15">
        <v>44879.0</v>
      </c>
      <c r="B144" s="28" t="s">
        <v>1714</v>
      </c>
      <c r="C144" s="13" t="s">
        <v>455</v>
      </c>
      <c r="D144" s="13" t="s">
        <v>9</v>
      </c>
      <c r="E144" s="13" t="s">
        <v>10</v>
      </c>
      <c r="F144" s="13">
        <v>-4.3</v>
      </c>
      <c r="G144" s="28" t="s">
        <v>119</v>
      </c>
      <c r="H144" s="12"/>
    </row>
    <row r="145">
      <c r="A145" s="15">
        <v>44879.0</v>
      </c>
      <c r="B145" s="28" t="s">
        <v>1714</v>
      </c>
      <c r="C145" s="13" t="s">
        <v>3091</v>
      </c>
      <c r="D145" s="13" t="s">
        <v>78</v>
      </c>
      <c r="E145" s="13" t="s">
        <v>10</v>
      </c>
      <c r="F145" s="13">
        <v>-16.96</v>
      </c>
      <c r="G145" s="28" t="s">
        <v>119</v>
      </c>
      <c r="H145" s="12"/>
    </row>
    <row r="146">
      <c r="A146" s="15">
        <v>44879.0</v>
      </c>
      <c r="B146" s="28" t="s">
        <v>1714</v>
      </c>
      <c r="C146" s="13" t="s">
        <v>3092</v>
      </c>
      <c r="D146" s="13" t="s">
        <v>78</v>
      </c>
      <c r="E146" s="13" t="s">
        <v>10</v>
      </c>
      <c r="F146" s="13">
        <v>-15.98</v>
      </c>
      <c r="G146" s="28" t="s">
        <v>119</v>
      </c>
      <c r="H146" s="12"/>
    </row>
    <row r="147">
      <c r="A147" s="15">
        <v>44880.0</v>
      </c>
      <c r="B147" s="28" t="s">
        <v>1714</v>
      </c>
      <c r="C147" s="13" t="s">
        <v>455</v>
      </c>
      <c r="D147" s="13" t="s">
        <v>9</v>
      </c>
      <c r="E147" s="13" t="s">
        <v>10</v>
      </c>
      <c r="F147" s="13">
        <v>-4.3</v>
      </c>
      <c r="G147" s="28" t="s">
        <v>119</v>
      </c>
      <c r="H147" s="12"/>
    </row>
    <row r="148">
      <c r="A148" s="15">
        <v>44880.0</v>
      </c>
      <c r="B148" s="28" t="s">
        <v>1714</v>
      </c>
      <c r="C148" s="13" t="s">
        <v>29</v>
      </c>
      <c r="D148" s="13" t="s">
        <v>13</v>
      </c>
      <c r="E148" s="13" t="s">
        <v>10</v>
      </c>
      <c r="F148" s="13">
        <v>-89.37</v>
      </c>
      <c r="G148" s="28" t="s">
        <v>119</v>
      </c>
      <c r="H148" s="12"/>
    </row>
    <row r="149">
      <c r="A149" s="15">
        <v>44881.0</v>
      </c>
      <c r="B149" s="28" t="s">
        <v>1714</v>
      </c>
      <c r="C149" s="13" t="s">
        <v>455</v>
      </c>
      <c r="D149" s="13" t="s">
        <v>9</v>
      </c>
      <c r="E149" s="13" t="s">
        <v>28</v>
      </c>
      <c r="F149" s="13">
        <v>-4.3</v>
      </c>
      <c r="G149" s="28" t="s">
        <v>119</v>
      </c>
      <c r="H149" s="12"/>
    </row>
    <row r="150">
      <c r="A150" s="15">
        <v>44882.0</v>
      </c>
      <c r="B150" s="28" t="s">
        <v>1714</v>
      </c>
      <c r="C150" s="13" t="s">
        <v>1962</v>
      </c>
      <c r="D150" s="13" t="s">
        <v>9</v>
      </c>
      <c r="E150" s="13" t="s">
        <v>10</v>
      </c>
      <c r="F150" s="13">
        <v>-9.5</v>
      </c>
      <c r="G150" s="28" t="s">
        <v>119</v>
      </c>
      <c r="H150" s="12"/>
    </row>
    <row r="151">
      <c r="A151" s="233">
        <v>44905.0</v>
      </c>
      <c r="B151" s="28" t="s">
        <v>1714</v>
      </c>
      <c r="C151" s="28" t="s">
        <v>15</v>
      </c>
      <c r="D151" s="28" t="s">
        <v>16</v>
      </c>
      <c r="E151" s="28" t="s">
        <v>17</v>
      </c>
      <c r="F151" s="28">
        <f> SUM( INDIRECT("$G"&amp;MATCH($G151, $G$1:$G163, 0)) : INDIRECT("$F"&amp;ROW() - 1) ) * -1</f>
        <v>441.17</v>
      </c>
      <c r="G151" s="255" t="s">
        <v>119</v>
      </c>
      <c r="H151" s="14"/>
    </row>
    <row r="152">
      <c r="A152" s="15"/>
      <c r="B152" s="15"/>
      <c r="C152" s="15"/>
      <c r="D152" s="15"/>
      <c r="E152" s="15"/>
      <c r="F152" s="15"/>
      <c r="G152" s="15"/>
    </row>
    <row r="153">
      <c r="A153" s="16"/>
      <c r="B153" s="16"/>
      <c r="C153" s="16"/>
      <c r="D153" s="16"/>
      <c r="E153" s="16"/>
      <c r="F153" s="16"/>
      <c r="G153" s="16"/>
    </row>
    <row r="154">
      <c r="A154" s="17"/>
      <c r="B154" s="17"/>
      <c r="C154" s="17"/>
      <c r="D154" s="17"/>
      <c r="E154" s="17"/>
      <c r="F154" s="17"/>
      <c r="G154" s="17"/>
    </row>
    <row r="155">
      <c r="A155" s="122">
        <v>44895.0</v>
      </c>
      <c r="B155" s="28" t="s">
        <v>1714</v>
      </c>
      <c r="C155" s="33" t="s">
        <v>455</v>
      </c>
      <c r="D155" s="33" t="s">
        <v>9</v>
      </c>
      <c r="E155" s="33" t="s">
        <v>10</v>
      </c>
      <c r="F155" s="33">
        <v>-4.3</v>
      </c>
      <c r="G155" s="49" t="s">
        <v>130</v>
      </c>
      <c r="H155" s="254" t="s">
        <v>12</v>
      </c>
    </row>
    <row r="156">
      <c r="A156" s="27">
        <v>44898.0</v>
      </c>
      <c r="B156" s="28" t="s">
        <v>1714</v>
      </c>
      <c r="C156" s="31" t="s">
        <v>455</v>
      </c>
      <c r="D156" s="31" t="s">
        <v>9</v>
      </c>
      <c r="E156" s="31" t="s">
        <v>10</v>
      </c>
      <c r="F156" s="31">
        <v>-4.3</v>
      </c>
      <c r="G156" s="29" t="s">
        <v>130</v>
      </c>
      <c r="H156" s="12"/>
    </row>
    <row r="157">
      <c r="A157" s="27">
        <v>44898.0</v>
      </c>
      <c r="B157" s="28" t="s">
        <v>1714</v>
      </c>
      <c r="C157" s="13" t="s">
        <v>3093</v>
      </c>
      <c r="D157" s="13" t="s">
        <v>13</v>
      </c>
      <c r="E157" s="13" t="s">
        <v>28</v>
      </c>
      <c r="F157" s="13">
        <v>-29.9</v>
      </c>
      <c r="G157" s="29" t="s">
        <v>130</v>
      </c>
      <c r="H157" s="12"/>
    </row>
    <row r="158">
      <c r="A158" s="27">
        <v>44898.0</v>
      </c>
      <c r="B158" s="28" t="s">
        <v>1714</v>
      </c>
      <c r="C158" s="13" t="s">
        <v>3094</v>
      </c>
      <c r="D158" s="13" t="s">
        <v>50</v>
      </c>
      <c r="E158" s="13" t="s">
        <v>10</v>
      </c>
      <c r="F158" s="13">
        <v>-69.97</v>
      </c>
      <c r="G158" s="29" t="s">
        <v>130</v>
      </c>
      <c r="H158" s="12"/>
    </row>
    <row r="159">
      <c r="A159" s="27">
        <v>44899.0</v>
      </c>
      <c r="B159" s="28" t="s">
        <v>1714</v>
      </c>
      <c r="C159" s="13" t="s">
        <v>564</v>
      </c>
      <c r="D159" s="13" t="s">
        <v>13</v>
      </c>
      <c r="E159" s="13" t="s">
        <v>10</v>
      </c>
      <c r="F159" s="13">
        <v>-21.0</v>
      </c>
      <c r="G159" s="29" t="s">
        <v>130</v>
      </c>
      <c r="H159" s="12"/>
    </row>
    <row r="160">
      <c r="A160" s="27">
        <v>44899.0</v>
      </c>
      <c r="B160" s="28" t="s">
        <v>1714</v>
      </c>
      <c r="C160" s="13" t="s">
        <v>3095</v>
      </c>
      <c r="D160" s="13" t="s">
        <v>13</v>
      </c>
      <c r="E160" s="13" t="s">
        <v>28</v>
      </c>
      <c r="F160" s="13">
        <v>-9.7</v>
      </c>
      <c r="G160" s="29" t="s">
        <v>130</v>
      </c>
      <c r="H160" s="12"/>
    </row>
    <row r="161">
      <c r="A161" s="27">
        <v>44899.0</v>
      </c>
      <c r="B161" s="28" t="s">
        <v>1714</v>
      </c>
      <c r="C161" s="13" t="s">
        <v>151</v>
      </c>
      <c r="D161" s="13" t="s">
        <v>13</v>
      </c>
      <c r="E161" s="13" t="s">
        <v>28</v>
      </c>
      <c r="F161" s="13">
        <v>-5.0</v>
      </c>
      <c r="G161" s="29" t="s">
        <v>130</v>
      </c>
      <c r="H161" s="12"/>
    </row>
    <row r="162">
      <c r="A162" s="27">
        <v>44900.0</v>
      </c>
      <c r="B162" s="28" t="s">
        <v>1714</v>
      </c>
      <c r="C162" s="13" t="s">
        <v>108</v>
      </c>
      <c r="D162" s="13" t="s">
        <v>19</v>
      </c>
      <c r="E162" s="13" t="s">
        <v>28</v>
      </c>
      <c r="F162" s="13">
        <v>-15.87</v>
      </c>
      <c r="G162" s="29" t="s">
        <v>130</v>
      </c>
      <c r="H162" s="12"/>
    </row>
    <row r="163">
      <c r="A163" s="27">
        <v>44936.0</v>
      </c>
      <c r="B163" s="28" t="s">
        <v>1714</v>
      </c>
      <c r="C163" s="28" t="s">
        <v>15</v>
      </c>
      <c r="D163" s="28" t="s">
        <v>16</v>
      </c>
      <c r="E163" s="28" t="s">
        <v>17</v>
      </c>
      <c r="F163" s="28">
        <f> SUM( INDIRECT("$G"&amp;MATCH($G163, $G$1:$G163, 0)) : INDIRECT("$F"&amp;ROW() - 1) ) * -1</f>
        <v>160.04</v>
      </c>
      <c r="G163" s="29" t="s">
        <v>130</v>
      </c>
      <c r="H163" s="14"/>
    </row>
  </sheetData>
  <autoFilter ref="$D$1:$D$163"/>
  <mergeCells count="8">
    <mergeCell ref="H2:H20"/>
    <mergeCell ref="H24:H60"/>
    <mergeCell ref="H64:H74"/>
    <mergeCell ref="H78:H89"/>
    <mergeCell ref="H93:H101"/>
    <mergeCell ref="H105:H121"/>
    <mergeCell ref="H125:H151"/>
    <mergeCell ref="H155:H163"/>
  </mergeCells>
  <conditionalFormatting sqref="A21:G23 A61:G63 A75:G77 A90:G92 A102:G104 A122:G124 A152:G154">
    <cfRule type="expression" dxfId="7" priority="1">
      <formula>$E21 = ("CARD")</formula>
    </cfRule>
  </conditionalFormatting>
  <conditionalFormatting sqref="A21:G23 A61:G63 A75:G77 A90:G92 A102:G104 A122:G124 A152:G154">
    <cfRule type="expression" dxfId="0" priority="2">
      <formula> $D21 = ("GROCERY")</formula>
    </cfRule>
  </conditionalFormatting>
  <conditionalFormatting sqref="A21:G23 A61:G63 A75:G77 A90:G92 A102:G104 A122:G124 A152:G154">
    <cfRule type="expression" dxfId="1" priority="3">
      <formula> $D21 = ("GIFT")</formula>
    </cfRule>
  </conditionalFormatting>
  <conditionalFormatting sqref="A21:G23 A61:G63 A75:G77 A90:G92 A102:G104 A122:G124 A152:G154">
    <cfRule type="expression" dxfId="2" priority="4">
      <formula> $D21 = ("FOOD")</formula>
    </cfRule>
  </conditionalFormatting>
  <conditionalFormatting sqref="A21:G23 A61:G63 A75:G77 A90:G92 A102:G104 A122:G124 A152:G154">
    <cfRule type="expression" dxfId="3" priority="5">
      <formula> $D21 = ("TRANSPORT")</formula>
    </cfRule>
  </conditionalFormatting>
  <conditionalFormatting sqref="A21:G23 A61:G63 A75:G77 A90:G92 A102:G104 A122:G124 A152:G154">
    <cfRule type="expression" dxfId="4" priority="6">
      <formula> $D21 = ("LEISURE")</formula>
    </cfRule>
  </conditionalFormatting>
  <conditionalFormatting sqref="A21:G23 A61:G63 A75:G77 A90:G92 A102:G104 A122:G124 A152:G154">
    <cfRule type="expression" dxfId="5" priority="7">
      <formula> $D21 = ("EXCHANGE")</formula>
    </cfRule>
  </conditionalFormatting>
  <conditionalFormatting sqref="A21:G23 A61:G63 A75:G77 A90:G92 A102:G104 A122:G124 A152:G154">
    <cfRule type="expression" dxfId="6" priority="8">
      <formula> $D21 = ("BET")</formula>
    </cfRule>
  </conditionalFormatting>
  <conditionalFormatting sqref="A21:G23">
    <cfRule type="expression" dxfId="7" priority="9">
      <formula>$E21 = ("CARD")</formula>
    </cfRule>
  </conditionalFormatting>
  <conditionalFormatting sqref="A21:G23 A61:G63 A75:G77 A90:G92 A102:G104 A122:G124 A152:G154">
    <cfRule type="expression" dxfId="11" priority="10">
      <formula> $D21 = ("GROCERY")</formula>
    </cfRule>
  </conditionalFormatting>
  <conditionalFormatting sqref="A21:G23 A61:G63 A75:G77 A90:G92 A102:G104 A122:G124 A152:G154">
    <cfRule type="expression" dxfId="12" priority="11">
      <formula> $D21 = ("GIFT")</formula>
    </cfRule>
  </conditionalFormatting>
  <conditionalFormatting sqref="A21:G23 A61:G63 A75:G77 A90:G92 A102:G104 A122:G124 A152:G154">
    <cfRule type="expression" dxfId="13" priority="12">
      <formula> $D21 = ("FOOD")</formula>
    </cfRule>
  </conditionalFormatting>
  <conditionalFormatting sqref="A21:G23">
    <cfRule type="expression" dxfId="3" priority="13">
      <formula> $D21 = ("TRANSPORT")</formula>
    </cfRule>
  </conditionalFormatting>
  <conditionalFormatting sqref="A21:G23">
    <cfRule type="expression" dxfId="4" priority="14">
      <formula> $D21 = ("LEISURE")</formula>
    </cfRule>
  </conditionalFormatting>
  <conditionalFormatting sqref="A21:G23 A61:G63 A75:G77 A90:G92 A102:G104 A122:G124 A152:G154">
    <cfRule type="expression" dxfId="14" priority="15">
      <formula> $D21 = ("EXCHANGE")</formula>
    </cfRule>
  </conditionalFormatting>
  <conditionalFormatting sqref="A21:G23">
    <cfRule type="expression" dxfId="6" priority="16">
      <formula> $D21 = ("BET")</formula>
    </cfRule>
  </conditionalFormatting>
  <conditionalFormatting sqref="E96">
    <cfRule type="expression" dxfId="27" priority="17">
      <formula> $E96 = ("MOI")</formula>
    </cfRule>
  </conditionalFormatting>
  <conditionalFormatting sqref="A2:G163">
    <cfRule type="expression" dxfId="7" priority="18">
      <formula>$E2 = ("CARD")</formula>
    </cfRule>
  </conditionalFormatting>
  <conditionalFormatting sqref="A2:G163">
    <cfRule type="expression" dxfId="11" priority="19">
      <formula> $D2 = ("GROCERY")</formula>
    </cfRule>
  </conditionalFormatting>
  <conditionalFormatting sqref="A2:G163">
    <cfRule type="expression" dxfId="28" priority="20">
      <formula> $D2 = ("GIFT")</formula>
    </cfRule>
  </conditionalFormatting>
  <conditionalFormatting sqref="A2:G163">
    <cfRule type="expression" dxfId="13" priority="21">
      <formula> $D2 = ("FOOD")</formula>
    </cfRule>
  </conditionalFormatting>
  <conditionalFormatting sqref="A2:G163">
    <cfRule type="expression" dxfId="3" priority="22">
      <formula> $D2 = ("TRANSPORT")</formula>
    </cfRule>
  </conditionalFormatting>
  <conditionalFormatting sqref="A2:G163">
    <cfRule type="expression" dxfId="29" priority="23">
      <formula> $E2 = ("LEISURE")</formula>
    </cfRule>
  </conditionalFormatting>
  <conditionalFormatting sqref="A2:G163">
    <cfRule type="expression" dxfId="30" priority="24">
      <formula> $D2 = ("EXCHANGE")</formula>
    </cfRule>
  </conditionalFormatting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80000"/>
    <outlinePr summaryBelow="0" summaryRight="0"/>
  </sheetPr>
  <sheetViews>
    <sheetView workbookViewId="0"/>
  </sheetViews>
  <sheetFormatPr customHeight="1" defaultColWidth="12.63" defaultRowHeight="15.75"/>
  <cols>
    <col customWidth="1" min="3" max="3" width="41.38"/>
    <col customWidth="1" min="7" max="7" width="15.13"/>
    <col customWidth="1" min="8" max="8" width="14.5"/>
  </cols>
  <sheetData>
    <row r="1" ht="33.75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ht="15.75" customHeight="1">
      <c r="A2" s="101">
        <v>44906.0</v>
      </c>
      <c r="B2" s="102" t="s">
        <v>1925</v>
      </c>
      <c r="C2" s="102" t="s">
        <v>3096</v>
      </c>
      <c r="D2" s="10" t="s">
        <v>50</v>
      </c>
      <c r="E2" s="102" t="s">
        <v>28</v>
      </c>
      <c r="F2" s="102">
        <v>-54.07</v>
      </c>
      <c r="G2" s="103" t="s">
        <v>130</v>
      </c>
      <c r="H2" s="256" t="s">
        <v>12</v>
      </c>
    </row>
    <row r="3" ht="15.75" customHeight="1">
      <c r="A3" s="101">
        <v>44935.0</v>
      </c>
      <c r="B3" s="102" t="s">
        <v>1925</v>
      </c>
      <c r="C3" s="10" t="s">
        <v>2735</v>
      </c>
      <c r="D3" s="10" t="s">
        <v>73</v>
      </c>
      <c r="E3" s="10" t="s">
        <v>28</v>
      </c>
      <c r="F3" s="10">
        <v>54.07</v>
      </c>
      <c r="G3" s="103" t="s">
        <v>130</v>
      </c>
      <c r="H3" s="12"/>
    </row>
    <row r="4" ht="15.75" customHeight="1">
      <c r="A4" s="101">
        <v>44935.0</v>
      </c>
      <c r="B4" s="102" t="s">
        <v>1925</v>
      </c>
      <c r="C4" s="10" t="s">
        <v>15</v>
      </c>
      <c r="D4" s="102" t="s">
        <v>16</v>
      </c>
      <c r="E4" s="102" t="s">
        <v>17</v>
      </c>
      <c r="F4" s="103">
        <f> SUM( INDIRECT("$G"&amp;MATCH($G4, $G$1:$G39, 0)) : INDIRECT("$F"&amp;ROW() - 1) ) * -1</f>
        <v>0</v>
      </c>
      <c r="G4" s="103" t="s">
        <v>130</v>
      </c>
      <c r="H4" s="14"/>
    </row>
    <row r="5" ht="15.75" customHeight="1">
      <c r="A5" s="15"/>
      <c r="B5" s="15"/>
      <c r="C5" s="15"/>
      <c r="D5" s="15"/>
      <c r="E5" s="15"/>
      <c r="F5" s="15"/>
      <c r="G5" s="15"/>
    </row>
    <row r="6" ht="15.75" customHeight="1">
      <c r="A6" s="16"/>
      <c r="B6" s="16"/>
      <c r="C6" s="16"/>
      <c r="D6" s="16"/>
      <c r="E6" s="16"/>
      <c r="F6" s="16"/>
      <c r="G6" s="16"/>
    </row>
    <row r="7" ht="15.75" customHeight="1">
      <c r="A7" s="17"/>
      <c r="B7" s="17"/>
      <c r="C7" s="17"/>
      <c r="D7" s="17"/>
      <c r="E7" s="17"/>
      <c r="F7" s="17"/>
      <c r="G7" s="17"/>
    </row>
    <row r="8" ht="15.75" customHeight="1">
      <c r="A8" s="101">
        <v>44937.0</v>
      </c>
      <c r="B8" s="102" t="s">
        <v>1925</v>
      </c>
      <c r="C8" s="102" t="s">
        <v>3097</v>
      </c>
      <c r="D8" s="10" t="s">
        <v>50</v>
      </c>
      <c r="E8" s="102" t="s">
        <v>28</v>
      </c>
      <c r="F8" s="102">
        <v>-54.01</v>
      </c>
      <c r="G8" s="103" t="s">
        <v>143</v>
      </c>
      <c r="H8" s="256" t="s">
        <v>21</v>
      </c>
    </row>
    <row r="9" ht="15.75" customHeight="1">
      <c r="A9" s="27">
        <v>44967.0</v>
      </c>
      <c r="B9" s="102" t="s">
        <v>1925</v>
      </c>
      <c r="C9" s="10" t="s">
        <v>15</v>
      </c>
      <c r="D9" s="102" t="s">
        <v>16</v>
      </c>
      <c r="E9" s="102" t="s">
        <v>17</v>
      </c>
      <c r="F9" s="103">
        <f> SUM( INDIRECT("$G"&amp;MATCH($G9, $G$1:$G39, 0)) : INDIRECT("$F"&amp;ROW() - 1) ) * -1</f>
        <v>54.01</v>
      </c>
      <c r="G9" s="103" t="s">
        <v>143</v>
      </c>
      <c r="H9" s="14"/>
    </row>
    <row r="10" ht="15.75" customHeight="1">
      <c r="A10" s="15"/>
      <c r="B10" s="15"/>
      <c r="C10" s="15"/>
      <c r="D10" s="15"/>
      <c r="E10" s="15"/>
      <c r="F10" s="15"/>
      <c r="G10" s="15"/>
    </row>
    <row r="11" ht="15.75" customHeight="1">
      <c r="A11" s="16"/>
      <c r="B11" s="16"/>
      <c r="C11" s="16"/>
      <c r="D11" s="16"/>
      <c r="E11" s="16"/>
      <c r="F11" s="16"/>
      <c r="G11" s="16"/>
    </row>
    <row r="12" ht="15.75" customHeight="1">
      <c r="A12" s="17"/>
      <c r="B12" s="17"/>
      <c r="C12" s="17"/>
      <c r="D12" s="17"/>
      <c r="E12" s="17"/>
      <c r="F12" s="17"/>
      <c r="G12" s="17"/>
    </row>
    <row r="13" ht="15.75" customHeight="1">
      <c r="A13" s="101">
        <v>44968.0</v>
      </c>
      <c r="B13" s="102" t="s">
        <v>1925</v>
      </c>
      <c r="C13" s="102" t="s">
        <v>3098</v>
      </c>
      <c r="D13" s="10" t="s">
        <v>50</v>
      </c>
      <c r="E13" s="102" t="s">
        <v>28</v>
      </c>
      <c r="F13" s="102">
        <v>-54.01</v>
      </c>
      <c r="G13" s="103" t="s">
        <v>160</v>
      </c>
      <c r="H13" s="256" t="s">
        <v>38</v>
      </c>
    </row>
    <row r="14" ht="15.75" customHeight="1">
      <c r="A14" s="101">
        <v>44995.0</v>
      </c>
      <c r="B14" s="102" t="s">
        <v>1925</v>
      </c>
      <c r="C14" s="10" t="s">
        <v>15</v>
      </c>
      <c r="D14" s="102" t="s">
        <v>16</v>
      </c>
      <c r="E14" s="102" t="s">
        <v>17</v>
      </c>
      <c r="F14" s="103">
        <f> SUM( INDIRECT("$G"&amp;MATCH($G14, $G$1:$G39, 0)) : INDIRECT("$F"&amp;ROW() - 1) ) * -1</f>
        <v>54.01</v>
      </c>
      <c r="G14" s="103" t="s">
        <v>160</v>
      </c>
      <c r="H14" s="14"/>
    </row>
    <row r="15" ht="15.75" customHeight="1">
      <c r="A15" s="15"/>
      <c r="B15" s="15"/>
      <c r="C15" s="15"/>
      <c r="D15" s="15"/>
      <c r="E15" s="15"/>
      <c r="F15" s="15"/>
      <c r="G15" s="15"/>
    </row>
    <row r="16" ht="15.75" customHeight="1">
      <c r="A16" s="16"/>
      <c r="B16" s="16"/>
      <c r="C16" s="16"/>
      <c r="D16" s="16"/>
      <c r="E16" s="16"/>
      <c r="F16" s="16"/>
      <c r="G16" s="16"/>
    </row>
    <row r="17" ht="15.75" customHeight="1">
      <c r="A17" s="17"/>
      <c r="B17" s="17"/>
      <c r="C17" s="17"/>
      <c r="D17" s="17"/>
      <c r="E17" s="17"/>
      <c r="F17" s="17"/>
      <c r="G17" s="17"/>
    </row>
    <row r="18" ht="15.75" customHeight="1">
      <c r="A18" s="101">
        <v>44996.0</v>
      </c>
      <c r="B18" s="102" t="s">
        <v>1925</v>
      </c>
      <c r="C18" s="102" t="s">
        <v>3099</v>
      </c>
      <c r="D18" s="10" t="s">
        <v>50</v>
      </c>
      <c r="E18" s="102" t="s">
        <v>28</v>
      </c>
      <c r="F18" s="102">
        <v>-54.01</v>
      </c>
      <c r="G18" s="137" t="s">
        <v>172</v>
      </c>
      <c r="H18" s="256" t="s">
        <v>54</v>
      </c>
    </row>
    <row r="19" ht="15.75" customHeight="1">
      <c r="A19" s="101">
        <v>45026.0</v>
      </c>
      <c r="B19" s="102" t="s">
        <v>1925</v>
      </c>
      <c r="C19" s="10" t="s">
        <v>15</v>
      </c>
      <c r="D19" s="102" t="s">
        <v>16</v>
      </c>
      <c r="E19" s="102" t="s">
        <v>17</v>
      </c>
      <c r="F19" s="103">
        <f> SUM( INDIRECT("$G"&amp;MATCH($G19, $G$1:$G39, 0)) : INDIRECT("$F"&amp;ROW() - 1) ) * -1</f>
        <v>54.01</v>
      </c>
      <c r="G19" s="133" t="s">
        <v>172</v>
      </c>
      <c r="H19" s="14"/>
    </row>
    <row r="20" ht="15.75" customHeight="1">
      <c r="A20" s="15"/>
      <c r="B20" s="15"/>
      <c r="C20" s="15"/>
      <c r="D20" s="15"/>
      <c r="E20" s="15"/>
      <c r="F20" s="15"/>
      <c r="G20" s="15"/>
    </row>
    <row r="21" ht="15.75" customHeight="1">
      <c r="A21" s="16"/>
      <c r="B21" s="16"/>
      <c r="C21" s="16"/>
      <c r="D21" s="16"/>
      <c r="E21" s="16"/>
      <c r="F21" s="16"/>
      <c r="G21" s="16"/>
    </row>
    <row r="22" ht="15.75" customHeight="1">
      <c r="A22" s="17"/>
      <c r="B22" s="17"/>
      <c r="C22" s="17"/>
      <c r="D22" s="17"/>
      <c r="E22" s="17"/>
      <c r="F22" s="17"/>
      <c r="G22" s="17"/>
    </row>
    <row r="23" ht="15.75" customHeight="1">
      <c r="A23" s="101">
        <v>45027.0</v>
      </c>
      <c r="B23" s="102" t="s">
        <v>1925</v>
      </c>
      <c r="C23" s="102" t="s">
        <v>3100</v>
      </c>
      <c r="D23" s="10" t="s">
        <v>50</v>
      </c>
      <c r="E23" s="102" t="s">
        <v>28</v>
      </c>
      <c r="F23" s="102">
        <v>-54.01</v>
      </c>
      <c r="G23" s="137" t="s">
        <v>183</v>
      </c>
      <c r="H23" s="256" t="s">
        <v>67</v>
      </c>
    </row>
    <row r="24" ht="15.75" customHeight="1">
      <c r="A24" s="101">
        <v>45056.0</v>
      </c>
      <c r="B24" s="102" t="s">
        <v>1925</v>
      </c>
      <c r="C24" s="10" t="s">
        <v>15</v>
      </c>
      <c r="D24" s="102" t="s">
        <v>16</v>
      </c>
      <c r="E24" s="102" t="s">
        <v>17</v>
      </c>
      <c r="F24" s="103">
        <f> SUM( INDIRECT("$G"&amp;MATCH($G24, $G$1:$G39, 0)) : INDIRECT("$F"&amp;ROW() - 1) ) * -1</f>
        <v>54.01</v>
      </c>
      <c r="G24" s="133" t="s">
        <v>183</v>
      </c>
      <c r="H24" s="14"/>
    </row>
    <row r="25" ht="15.75" customHeight="1">
      <c r="A25" s="15"/>
      <c r="B25" s="15"/>
      <c r="C25" s="15"/>
      <c r="D25" s="15"/>
      <c r="E25" s="15"/>
      <c r="F25" s="15"/>
      <c r="G25" s="15"/>
    </row>
    <row r="26" ht="15.75" customHeight="1">
      <c r="A26" s="16"/>
      <c r="B26" s="16"/>
      <c r="C26" s="16"/>
      <c r="D26" s="16"/>
      <c r="E26" s="16"/>
      <c r="F26" s="16"/>
      <c r="G26" s="16"/>
    </row>
    <row r="27" ht="15.75" customHeight="1">
      <c r="A27" s="17"/>
      <c r="B27" s="17"/>
      <c r="C27" s="17"/>
      <c r="D27" s="17"/>
      <c r="E27" s="17"/>
      <c r="F27" s="17"/>
      <c r="G27" s="17"/>
    </row>
    <row r="28" ht="15.75" customHeight="1">
      <c r="A28" s="101">
        <v>45057.0</v>
      </c>
      <c r="B28" s="102" t="s">
        <v>1925</v>
      </c>
      <c r="C28" s="102" t="s">
        <v>3101</v>
      </c>
      <c r="D28" s="10" t="s">
        <v>50</v>
      </c>
      <c r="E28" s="102" t="s">
        <v>28</v>
      </c>
      <c r="F28" s="102">
        <v>-54.01</v>
      </c>
      <c r="G28" s="137" t="s">
        <v>190</v>
      </c>
      <c r="H28" s="256" t="s">
        <v>82</v>
      </c>
    </row>
    <row r="29" ht="15.75" customHeight="1">
      <c r="A29" s="101">
        <v>45087.0</v>
      </c>
      <c r="B29" s="102" t="s">
        <v>1925</v>
      </c>
      <c r="C29" s="10" t="s">
        <v>15</v>
      </c>
      <c r="D29" s="102" t="s">
        <v>16</v>
      </c>
      <c r="E29" s="102" t="s">
        <v>17</v>
      </c>
      <c r="F29" s="103">
        <f> SUM( INDIRECT("$G"&amp;MATCH($G29, $G$1:$G39, 0)) : INDIRECT("$F"&amp;ROW() - 1) ) * -1</f>
        <v>54.01</v>
      </c>
      <c r="G29" s="133" t="s">
        <v>190</v>
      </c>
      <c r="H29" s="14"/>
    </row>
    <row r="30" ht="15.75" customHeight="1">
      <c r="A30" s="15"/>
      <c r="B30" s="15"/>
      <c r="C30" s="15"/>
      <c r="D30" s="15"/>
      <c r="E30" s="15"/>
      <c r="F30" s="15"/>
      <c r="G30" s="15"/>
    </row>
    <row r="31" ht="15.75" customHeight="1">
      <c r="A31" s="16"/>
      <c r="B31" s="16"/>
      <c r="C31" s="16"/>
      <c r="D31" s="16"/>
      <c r="E31" s="16"/>
      <c r="F31" s="16"/>
      <c r="G31" s="16"/>
    </row>
    <row r="32" ht="15.75" customHeight="1">
      <c r="A32" s="17"/>
      <c r="B32" s="17"/>
      <c r="C32" s="17"/>
      <c r="D32" s="17"/>
      <c r="E32" s="17"/>
      <c r="F32" s="17"/>
      <c r="G32" s="17"/>
    </row>
    <row r="33" ht="15.75" customHeight="1">
      <c r="A33" s="101">
        <v>45088.0</v>
      </c>
      <c r="B33" s="102" t="s">
        <v>1925</v>
      </c>
      <c r="C33" s="102" t="s">
        <v>3102</v>
      </c>
      <c r="D33" s="10" t="s">
        <v>50</v>
      </c>
      <c r="E33" s="102" t="s">
        <v>28</v>
      </c>
      <c r="F33" s="102">
        <v>-54.01</v>
      </c>
      <c r="G33" s="137" t="s">
        <v>194</v>
      </c>
      <c r="H33" s="256" t="s">
        <v>90</v>
      </c>
    </row>
    <row r="34" ht="15.75" customHeight="1">
      <c r="A34" s="101">
        <v>45117.0</v>
      </c>
      <c r="B34" s="102" t="s">
        <v>1925</v>
      </c>
      <c r="C34" s="10" t="s">
        <v>15</v>
      </c>
      <c r="D34" s="102" t="s">
        <v>16</v>
      </c>
      <c r="E34" s="102" t="s">
        <v>17</v>
      </c>
      <c r="F34" s="103">
        <f> SUM( INDIRECT("$G"&amp;MATCH($G34, $G$1:$G39, 0)) : INDIRECT("$F"&amp;ROW() - 1) ) * -1</f>
        <v>54.01</v>
      </c>
      <c r="G34" s="133" t="s">
        <v>194</v>
      </c>
      <c r="H34" s="14"/>
    </row>
    <row r="35" ht="15.75" customHeight="1">
      <c r="A35" s="15"/>
      <c r="B35" s="15"/>
      <c r="C35" s="15"/>
      <c r="D35" s="15"/>
      <c r="E35" s="15"/>
      <c r="F35" s="15"/>
      <c r="G35" s="15"/>
    </row>
    <row r="36" ht="15.75" customHeight="1">
      <c r="A36" s="16"/>
      <c r="B36" s="16"/>
      <c r="C36" s="16"/>
      <c r="D36" s="16"/>
      <c r="E36" s="16"/>
      <c r="F36" s="16"/>
      <c r="G36" s="16"/>
    </row>
    <row r="37" ht="15.75" customHeight="1">
      <c r="A37" s="17"/>
      <c r="B37" s="17"/>
      <c r="C37" s="17"/>
      <c r="D37" s="17"/>
      <c r="E37" s="17"/>
      <c r="F37" s="17"/>
      <c r="G37" s="17"/>
    </row>
    <row r="38" ht="15.75" customHeight="1">
      <c r="A38" s="101">
        <v>45118.0</v>
      </c>
      <c r="B38" s="102" t="s">
        <v>1925</v>
      </c>
      <c r="C38" s="102" t="s">
        <v>3103</v>
      </c>
      <c r="D38" s="10" t="s">
        <v>50</v>
      </c>
      <c r="E38" s="102" t="s">
        <v>28</v>
      </c>
      <c r="F38" s="102">
        <v>-54.01</v>
      </c>
      <c r="G38" s="103" t="s">
        <v>202</v>
      </c>
      <c r="H38" s="256" t="s">
        <v>1010</v>
      </c>
      <c r="J38" s="19"/>
      <c r="K38" s="20"/>
      <c r="L38" s="19"/>
    </row>
    <row r="39" ht="15.75" customHeight="1">
      <c r="A39" s="101">
        <v>45147.0</v>
      </c>
      <c r="B39" s="102" t="s">
        <v>1925</v>
      </c>
      <c r="C39" s="10" t="s">
        <v>15</v>
      </c>
      <c r="D39" s="102" t="s">
        <v>16</v>
      </c>
      <c r="E39" s="102" t="s">
        <v>17</v>
      </c>
      <c r="F39" s="103">
        <f> SUM( INDIRECT("$G"&amp;MATCH($G39, $G$1:$G39, 0)) : INDIRECT("$F"&amp;ROW() - 1) ) * -1</f>
        <v>54.01</v>
      </c>
      <c r="G39" s="103" t="s">
        <v>202</v>
      </c>
      <c r="H39" s="14"/>
    </row>
  </sheetData>
  <mergeCells count="8">
    <mergeCell ref="H2:H4"/>
    <mergeCell ref="H8:H9"/>
    <mergeCell ref="H13:H14"/>
    <mergeCell ref="H18:H19"/>
    <mergeCell ref="H23:H24"/>
    <mergeCell ref="H28:H29"/>
    <mergeCell ref="H33:H34"/>
    <mergeCell ref="H38:H39"/>
  </mergeCells>
  <conditionalFormatting sqref="A5:G7">
    <cfRule type="expression" dxfId="7" priority="1">
      <formula>$E5 = ("CARD")</formula>
    </cfRule>
  </conditionalFormatting>
  <conditionalFormatting sqref="A5:G7">
    <cfRule type="expression" dxfId="3" priority="2">
      <formula> $D5 = ("TRANSPORT")</formula>
    </cfRule>
  </conditionalFormatting>
  <conditionalFormatting sqref="A5:G7">
    <cfRule type="expression" dxfId="4" priority="3">
      <formula> $D5 = ("LEISURE")</formula>
    </cfRule>
  </conditionalFormatting>
  <conditionalFormatting sqref="A5:G7">
    <cfRule type="expression" dxfId="6" priority="4">
      <formula> $D5 = ("BET")</formula>
    </cfRule>
  </conditionalFormatting>
  <conditionalFormatting sqref="A9">
    <cfRule type="expression" dxfId="31" priority="5">
      <formula> $E9 = ("OBLIGATION")</formula>
    </cfRule>
  </conditionalFormatting>
  <conditionalFormatting sqref="A9 G18:G19 G23:G24 G28:G29 G33:G34">
    <cfRule type="expression" dxfId="32" priority="6">
      <formula> $E9 = ("NOUS")</formula>
    </cfRule>
  </conditionalFormatting>
  <conditionalFormatting sqref="G18:G19 G23:G24 G28:G29 G33:G34">
    <cfRule type="expression" dxfId="33" priority="7">
      <formula> $E18 = ("SALARIO")</formula>
    </cfRule>
  </conditionalFormatting>
  <conditionalFormatting sqref="G18:G19 G23:G24 G28:G29 G33:G34">
    <cfRule type="expression" dxfId="17" priority="8">
      <formula> $E18 = ("APOSTA")</formula>
    </cfRule>
  </conditionalFormatting>
  <conditionalFormatting sqref="G18:G19 G23:G24 G28:G29 G33:G34">
    <cfRule type="expression" dxfId="18" priority="9">
      <formula> $E18 = ("CAIU_DO_CEU")</formula>
    </cfRule>
  </conditionalFormatting>
  <conditionalFormatting sqref="G18:G19 G23:G24 G28:G29 G33:G34">
    <cfRule type="expression" dxfId="7" priority="10">
      <formula> $D18 = ("CARD")</formula>
    </cfRule>
  </conditionalFormatting>
  <conditionalFormatting sqref="G18:G19 G23:G24 G28:G29 G33:G34">
    <cfRule type="expression" dxfId="21" priority="11">
      <formula> $E18 = ("RENDIMENTO")</formula>
    </cfRule>
  </conditionalFormatting>
  <conditionalFormatting sqref="G18:G19 G23:G24 G28:G29 G33:G34">
    <cfRule type="expression" dxfId="34" priority="12">
      <formula> $E18 = ("PREDICTION")</formula>
    </cfRule>
  </conditionalFormatting>
  <conditionalFormatting sqref="F4 F8:F9 A9 F13:F14 F18:G19 F23:G24 F28:G29 F33:G34 F38:F39">
    <cfRule type="expression" dxfId="28" priority="13">
      <formula> $E4 = ("MOI")</formula>
    </cfRule>
  </conditionalFormatting>
  <conditionalFormatting sqref="F4 F8:F9 A9 F13:F14 F18:F19 F23:F24 F28:F29 F33:F34 F38:F39">
    <cfRule type="expression" dxfId="35" priority="14">
      <formula> $E4 = ("PROMO")</formula>
    </cfRule>
  </conditionalFormatting>
  <conditionalFormatting sqref="F4 F8:F9 A9 F13:F14 F18:F19 F23:F24 F28:F29 F33:F34 F38:F39">
    <cfRule type="expression" dxfId="30" priority="15">
      <formula> $E4 = ("EXCHANGE")</formula>
    </cfRule>
  </conditionalFormatting>
  <conditionalFormatting sqref="A2:G39">
    <cfRule type="expression" dxfId="7" priority="16">
      <formula>$E2 = ("CARD")</formula>
    </cfRule>
  </conditionalFormatting>
  <conditionalFormatting sqref="A2:G39">
    <cfRule type="expression" dxfId="27" priority="17">
      <formula> $D2 = ("GIFT")</formula>
    </cfRule>
  </conditionalFormatting>
  <conditionalFormatting sqref="A2:G39">
    <cfRule type="expression" dxfId="14" priority="18">
      <formula> $D2 = ("EXCHANGE")</formula>
    </cfRule>
  </conditionalFormatting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434343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3" max="3" width="41.38"/>
    <col customWidth="1" min="7" max="7" width="15.13"/>
    <col customWidth="1" min="8" max="8" width="14.5"/>
  </cols>
  <sheetData>
    <row r="1" ht="33.75" customHeight="1">
      <c r="A1" s="257" t="s">
        <v>0</v>
      </c>
      <c r="B1" s="257" t="s">
        <v>1</v>
      </c>
      <c r="C1" s="257" t="s">
        <v>2</v>
      </c>
      <c r="D1" s="257" t="s">
        <v>3</v>
      </c>
      <c r="E1" s="257" t="s">
        <v>4</v>
      </c>
      <c r="F1" s="257" t="s">
        <v>5</v>
      </c>
      <c r="G1" s="257" t="s">
        <v>6</v>
      </c>
    </row>
    <row r="2" ht="15.75" customHeight="1">
      <c r="A2" s="258">
        <v>44500.0</v>
      </c>
      <c r="B2" s="259" t="s">
        <v>1631</v>
      </c>
      <c r="C2" s="259" t="s">
        <v>3104</v>
      </c>
      <c r="D2" s="259" t="s">
        <v>13</v>
      </c>
      <c r="E2" s="259" t="s">
        <v>28</v>
      </c>
      <c r="F2" s="259">
        <v>-57.9</v>
      </c>
      <c r="G2" s="259" t="s">
        <v>829</v>
      </c>
      <c r="H2" s="260" t="s">
        <v>120</v>
      </c>
      <c r="K2" s="261" t="s">
        <v>3105</v>
      </c>
      <c r="L2" s="262"/>
      <c r="M2" s="263"/>
    </row>
    <row r="3" ht="15.75" customHeight="1">
      <c r="A3" s="264">
        <v>44503.0</v>
      </c>
      <c r="B3" s="227" t="s">
        <v>1631</v>
      </c>
      <c r="C3" s="227" t="s">
        <v>108</v>
      </c>
      <c r="D3" s="227" t="s">
        <v>19</v>
      </c>
      <c r="E3" s="227" t="s">
        <v>28</v>
      </c>
      <c r="F3" s="227">
        <v>-8.36</v>
      </c>
      <c r="G3" s="265" t="s">
        <v>829</v>
      </c>
      <c r="H3" s="12"/>
      <c r="K3" s="266"/>
      <c r="M3" s="62"/>
    </row>
    <row r="4" ht="15.75" customHeight="1">
      <c r="A4" s="267">
        <v>44511.0</v>
      </c>
      <c r="B4" s="226" t="s">
        <v>1631</v>
      </c>
      <c r="C4" s="226" t="s">
        <v>2624</v>
      </c>
      <c r="D4" s="226" t="s">
        <v>13</v>
      </c>
      <c r="E4" s="226" t="s">
        <v>28</v>
      </c>
      <c r="F4" s="226">
        <v>-16.5</v>
      </c>
      <c r="G4" s="259" t="s">
        <v>829</v>
      </c>
      <c r="H4" s="12"/>
      <c r="J4" s="231"/>
      <c r="K4" s="266"/>
      <c r="M4" s="62"/>
    </row>
    <row r="5" ht="15.75" customHeight="1">
      <c r="A5" s="264">
        <v>44519.0</v>
      </c>
      <c r="B5" s="227" t="s">
        <v>1631</v>
      </c>
      <c r="C5" s="227" t="s">
        <v>108</v>
      </c>
      <c r="D5" s="227" t="s">
        <v>19</v>
      </c>
      <c r="E5" s="227" t="s">
        <v>28</v>
      </c>
      <c r="F5" s="227">
        <v>-4.0</v>
      </c>
      <c r="G5" s="265" t="s">
        <v>829</v>
      </c>
      <c r="H5" s="12"/>
      <c r="K5" s="266"/>
      <c r="M5" s="62"/>
    </row>
    <row r="6" ht="15.75" customHeight="1">
      <c r="A6" s="267">
        <v>44520.0</v>
      </c>
      <c r="B6" s="226" t="s">
        <v>1631</v>
      </c>
      <c r="C6" s="226" t="s">
        <v>3106</v>
      </c>
      <c r="D6" s="226" t="s">
        <v>13</v>
      </c>
      <c r="E6" s="226" t="s">
        <v>28</v>
      </c>
      <c r="F6" s="226">
        <v>-2.0</v>
      </c>
      <c r="G6" s="259" t="s">
        <v>829</v>
      </c>
      <c r="H6" s="12"/>
      <c r="K6" s="266"/>
      <c r="M6" s="62"/>
    </row>
    <row r="7" ht="15.75" customHeight="1">
      <c r="A7" s="264">
        <v>44521.0</v>
      </c>
      <c r="B7" s="227" t="s">
        <v>1631</v>
      </c>
      <c r="C7" s="227" t="s">
        <v>3107</v>
      </c>
      <c r="D7" s="227" t="s">
        <v>13</v>
      </c>
      <c r="E7" s="227" t="s">
        <v>28</v>
      </c>
      <c r="F7" s="227">
        <v>-6.5</v>
      </c>
      <c r="G7" s="265" t="s">
        <v>829</v>
      </c>
      <c r="H7" s="12"/>
      <c r="K7" s="266"/>
      <c r="M7" s="62"/>
    </row>
    <row r="8" ht="15.75" customHeight="1">
      <c r="A8" s="267">
        <v>44526.0</v>
      </c>
      <c r="B8" s="226" t="s">
        <v>1631</v>
      </c>
      <c r="C8" s="226" t="s">
        <v>15</v>
      </c>
      <c r="D8" s="226" t="s">
        <v>51</v>
      </c>
      <c r="E8" s="226" t="s">
        <v>17</v>
      </c>
      <c r="F8" s="268">
        <f> SUM( INDIRECT("$G"&amp;MATCH($G8, $G$1:$G155, 0)) : INDIRECT("$F"&amp;ROW() - 1) ) * -1</f>
        <v>95.26</v>
      </c>
      <c r="G8" s="259" t="s">
        <v>829</v>
      </c>
      <c r="H8" s="14"/>
      <c r="K8" s="266"/>
      <c r="M8" s="62"/>
    </row>
    <row r="9" ht="15.75" customHeight="1">
      <c r="A9" s="269"/>
      <c r="B9" s="269"/>
      <c r="C9" s="269"/>
      <c r="D9" s="269"/>
      <c r="E9" s="269"/>
      <c r="F9" s="269"/>
      <c r="G9" s="269"/>
      <c r="K9" s="270"/>
      <c r="L9" s="271"/>
      <c r="M9" s="64"/>
    </row>
    <row r="10" ht="15.75" customHeight="1">
      <c r="A10" s="272"/>
      <c r="B10" s="272"/>
      <c r="C10" s="272"/>
      <c r="D10" s="272"/>
      <c r="E10" s="272"/>
      <c r="F10" s="272"/>
      <c r="G10" s="272"/>
    </row>
    <row r="11" ht="15.75" customHeight="1">
      <c r="A11" s="273"/>
      <c r="B11" s="273"/>
      <c r="C11" s="273"/>
      <c r="D11" s="273"/>
      <c r="E11" s="273"/>
      <c r="F11" s="273"/>
      <c r="G11" s="273"/>
    </row>
    <row r="12" ht="15.75" customHeight="1">
      <c r="A12" s="267">
        <v>44539.0</v>
      </c>
      <c r="B12" s="226" t="s">
        <v>1631</v>
      </c>
      <c r="C12" s="226" t="s">
        <v>3108</v>
      </c>
      <c r="D12" s="226" t="s">
        <v>13</v>
      </c>
      <c r="E12" s="226" t="s">
        <v>10</v>
      </c>
      <c r="F12" s="226">
        <v>-6.0</v>
      </c>
      <c r="G12" s="226" t="s">
        <v>11</v>
      </c>
      <c r="H12" s="274" t="s">
        <v>3109</v>
      </c>
    </row>
    <row r="13" ht="15.75" customHeight="1">
      <c r="A13" s="264">
        <v>44540.0</v>
      </c>
      <c r="B13" s="227" t="s">
        <v>1631</v>
      </c>
      <c r="C13" s="227" t="s">
        <v>3110</v>
      </c>
      <c r="D13" s="227" t="s">
        <v>76</v>
      </c>
      <c r="E13" s="227" t="s">
        <v>10</v>
      </c>
      <c r="F13" s="227">
        <v>-50.0</v>
      </c>
      <c r="G13" s="227" t="s">
        <v>11</v>
      </c>
      <c r="H13" s="12"/>
    </row>
    <row r="14" ht="15.75" customHeight="1">
      <c r="A14" s="267">
        <v>44541.0</v>
      </c>
      <c r="B14" s="226" t="s">
        <v>1631</v>
      </c>
      <c r="C14" s="226" t="s">
        <v>834</v>
      </c>
      <c r="D14" s="226" t="s">
        <v>19</v>
      </c>
      <c r="E14" s="226" t="s">
        <v>28</v>
      </c>
      <c r="F14" s="226">
        <v>-42.45</v>
      </c>
      <c r="G14" s="226" t="s">
        <v>11</v>
      </c>
      <c r="H14" s="12"/>
    </row>
    <row r="15" ht="15.75" customHeight="1">
      <c r="A15" s="264">
        <v>44545.0</v>
      </c>
      <c r="B15" s="227" t="s">
        <v>1631</v>
      </c>
      <c r="C15" s="227" t="s">
        <v>15</v>
      </c>
      <c r="D15" s="227" t="s">
        <v>51</v>
      </c>
      <c r="E15" s="227" t="s">
        <v>17</v>
      </c>
      <c r="F15" s="227">
        <v>98.45</v>
      </c>
      <c r="G15" s="227" t="s">
        <v>11</v>
      </c>
      <c r="H15" s="12"/>
    </row>
    <row r="16" ht="15.75" customHeight="1">
      <c r="A16" s="267">
        <v>44546.0</v>
      </c>
      <c r="B16" s="226" t="s">
        <v>1631</v>
      </c>
      <c r="C16" s="226" t="s">
        <v>3111</v>
      </c>
      <c r="D16" s="226" t="s">
        <v>13</v>
      </c>
      <c r="E16" s="226" t="s">
        <v>28</v>
      </c>
      <c r="F16" s="226">
        <v>-67.3</v>
      </c>
      <c r="G16" s="226" t="s">
        <v>11</v>
      </c>
      <c r="H16" s="12"/>
    </row>
    <row r="17" ht="15.75" customHeight="1">
      <c r="A17" s="264">
        <v>44548.0</v>
      </c>
      <c r="B17" s="227" t="s">
        <v>1631</v>
      </c>
      <c r="C17" s="227" t="s">
        <v>48</v>
      </c>
      <c r="D17" s="227" t="s">
        <v>9</v>
      </c>
      <c r="E17" s="227" t="s">
        <v>28</v>
      </c>
      <c r="F17" s="227">
        <v>-6.0</v>
      </c>
      <c r="G17" s="227" t="s">
        <v>11</v>
      </c>
      <c r="H17" s="12"/>
      <c r="J17" s="19"/>
      <c r="K17" s="20"/>
      <c r="L17" s="19"/>
    </row>
    <row r="18" ht="15.75" customHeight="1">
      <c r="A18" s="267">
        <v>44548.0</v>
      </c>
      <c r="B18" s="226" t="s">
        <v>1631</v>
      </c>
      <c r="C18" s="226" t="s">
        <v>3112</v>
      </c>
      <c r="D18" s="226" t="s">
        <v>73</v>
      </c>
      <c r="E18" s="226" t="s">
        <v>1644</v>
      </c>
      <c r="F18" s="226">
        <v>-26.09</v>
      </c>
      <c r="G18" s="226" t="s">
        <v>11</v>
      </c>
      <c r="H18" s="12"/>
    </row>
    <row r="19" ht="15.75" customHeight="1">
      <c r="A19" s="264">
        <v>44549.0</v>
      </c>
      <c r="B19" s="227" t="s">
        <v>1631</v>
      </c>
      <c r="C19" s="227" t="s">
        <v>15</v>
      </c>
      <c r="D19" s="227" t="s">
        <v>51</v>
      </c>
      <c r="E19" s="227" t="s">
        <v>17</v>
      </c>
      <c r="F19" s="227">
        <v>79.0</v>
      </c>
      <c r="G19" s="227" t="s">
        <v>11</v>
      </c>
      <c r="H19" s="12"/>
      <c r="K19" s="20"/>
    </row>
    <row r="20" ht="15.75" customHeight="1">
      <c r="A20" s="267">
        <v>44549.0</v>
      </c>
      <c r="B20" s="226" t="s">
        <v>1631</v>
      </c>
      <c r="C20" s="226" t="s">
        <v>3113</v>
      </c>
      <c r="D20" s="226" t="s">
        <v>13</v>
      </c>
      <c r="E20" s="226" t="s">
        <v>10</v>
      </c>
      <c r="F20" s="226">
        <v>-11.0</v>
      </c>
      <c r="G20" s="226" t="s">
        <v>11</v>
      </c>
      <c r="H20" s="12"/>
    </row>
    <row r="21" ht="15.75" customHeight="1">
      <c r="A21" s="264">
        <v>44550.0</v>
      </c>
      <c r="B21" s="227" t="s">
        <v>1631</v>
      </c>
      <c r="C21" s="227" t="s">
        <v>2624</v>
      </c>
      <c r="D21" s="227" t="s">
        <v>13</v>
      </c>
      <c r="E21" s="227" t="s">
        <v>28</v>
      </c>
      <c r="F21" s="227">
        <v>-15.5</v>
      </c>
      <c r="G21" s="227" t="s">
        <v>11</v>
      </c>
      <c r="H21" s="12"/>
    </row>
    <row r="22" ht="15.75" customHeight="1">
      <c r="A22" s="267">
        <v>44550.0</v>
      </c>
      <c r="B22" s="226" t="s">
        <v>1631</v>
      </c>
      <c r="C22" s="226" t="s">
        <v>3114</v>
      </c>
      <c r="D22" s="226" t="s">
        <v>76</v>
      </c>
      <c r="E22" s="226" t="s">
        <v>10</v>
      </c>
      <c r="F22" s="226">
        <v>-22.54</v>
      </c>
      <c r="G22" s="226" t="s">
        <v>11</v>
      </c>
      <c r="H22" s="12"/>
    </row>
    <row r="23" ht="15.75" customHeight="1">
      <c r="A23" s="264">
        <v>44551.0</v>
      </c>
      <c r="B23" s="227" t="s">
        <v>1631</v>
      </c>
      <c r="C23" s="227" t="s">
        <v>15</v>
      </c>
      <c r="D23" s="227" t="s">
        <v>51</v>
      </c>
      <c r="E23" s="227" t="s">
        <v>17</v>
      </c>
      <c r="F23" s="227">
        <v>19.27</v>
      </c>
      <c r="G23" s="227" t="s">
        <v>11</v>
      </c>
      <c r="H23" s="12"/>
    </row>
    <row r="24" ht="15.75" customHeight="1">
      <c r="A24" s="267">
        <v>44551.0</v>
      </c>
      <c r="B24" s="226" t="s">
        <v>1631</v>
      </c>
      <c r="C24" s="226" t="s">
        <v>3115</v>
      </c>
      <c r="D24" s="226" t="s">
        <v>13</v>
      </c>
      <c r="E24" s="226" t="s">
        <v>28</v>
      </c>
      <c r="F24" s="226">
        <v>-4.0</v>
      </c>
      <c r="G24" s="226" t="s">
        <v>11</v>
      </c>
      <c r="H24" s="12"/>
    </row>
    <row r="25" ht="15.75" customHeight="1">
      <c r="A25" s="264">
        <v>44553.0</v>
      </c>
      <c r="B25" s="227" t="s">
        <v>1631</v>
      </c>
      <c r="C25" s="227" t="s">
        <v>3116</v>
      </c>
      <c r="D25" s="227" t="s">
        <v>13</v>
      </c>
      <c r="E25" s="227" t="s">
        <v>28</v>
      </c>
      <c r="F25" s="227">
        <v>-6.0</v>
      </c>
      <c r="G25" s="227" t="s">
        <v>11</v>
      </c>
      <c r="H25" s="12"/>
    </row>
    <row r="26" ht="15.75" customHeight="1">
      <c r="A26" s="267">
        <v>44554.0</v>
      </c>
      <c r="B26" s="226" t="s">
        <v>1631</v>
      </c>
      <c r="C26" s="226" t="s">
        <v>3112</v>
      </c>
      <c r="D26" s="226" t="s">
        <v>73</v>
      </c>
      <c r="E26" s="226" t="s">
        <v>1644</v>
      </c>
      <c r="F26" s="226">
        <v>-35.78</v>
      </c>
      <c r="G26" s="226" t="s">
        <v>11</v>
      </c>
      <c r="H26" s="12"/>
    </row>
    <row r="27" ht="15.75" customHeight="1">
      <c r="A27" s="264">
        <v>44557.0</v>
      </c>
      <c r="B27" s="227" t="s">
        <v>1631</v>
      </c>
      <c r="C27" s="227" t="s">
        <v>834</v>
      </c>
      <c r="D27" s="227" t="s">
        <v>19</v>
      </c>
      <c r="E27" s="227" t="s">
        <v>10</v>
      </c>
      <c r="F27" s="227">
        <v>-41.69</v>
      </c>
      <c r="G27" s="227" t="s">
        <v>11</v>
      </c>
      <c r="H27" s="12"/>
    </row>
    <row r="28" ht="15.75" customHeight="1">
      <c r="A28" s="267">
        <v>44558.0</v>
      </c>
      <c r="B28" s="226" t="s">
        <v>1631</v>
      </c>
      <c r="C28" s="226" t="s">
        <v>15</v>
      </c>
      <c r="D28" s="226" t="s">
        <v>51</v>
      </c>
      <c r="E28" s="226" t="s">
        <v>17</v>
      </c>
      <c r="F28" s="226">
        <v>14.78</v>
      </c>
      <c r="G28" s="226" t="s">
        <v>11</v>
      </c>
      <c r="H28" s="12"/>
    </row>
    <row r="29" ht="15.75" customHeight="1">
      <c r="A29" s="264">
        <v>44559.0</v>
      </c>
      <c r="B29" s="227" t="s">
        <v>1631</v>
      </c>
      <c r="C29" s="227" t="s">
        <v>15</v>
      </c>
      <c r="D29" s="227" t="s">
        <v>51</v>
      </c>
      <c r="E29" s="227" t="s">
        <v>17</v>
      </c>
      <c r="F29" s="275">
        <f> SUM( INDIRECT("$G"&amp;MATCH($G29, $G$1:$G155, 0)) : INDIRECT("$F"&amp;ROW() - 1) ) * -1</f>
        <v>122.85</v>
      </c>
      <c r="G29" s="227" t="s">
        <v>11</v>
      </c>
      <c r="H29" s="14"/>
    </row>
    <row r="30" ht="15.75" customHeight="1">
      <c r="A30" s="276"/>
      <c r="B30" s="276"/>
      <c r="C30" s="276"/>
      <c r="D30" s="276"/>
      <c r="E30" s="276"/>
      <c r="F30" s="276"/>
      <c r="G30" s="276"/>
    </row>
    <row r="31" ht="15.75" customHeight="1">
      <c r="A31" s="277"/>
      <c r="B31" s="277"/>
      <c r="C31" s="277"/>
      <c r="D31" s="277"/>
      <c r="E31" s="277"/>
      <c r="F31" s="277"/>
      <c r="G31" s="277"/>
    </row>
    <row r="32" ht="15.75" customHeight="1">
      <c r="A32" s="258"/>
      <c r="B32" s="258"/>
      <c r="C32" s="258"/>
      <c r="D32" s="258"/>
      <c r="E32" s="258"/>
      <c r="F32" s="258"/>
      <c r="G32" s="258"/>
    </row>
    <row r="33" ht="15.75" customHeight="1">
      <c r="A33" s="264">
        <v>44564.0</v>
      </c>
      <c r="B33" s="227" t="s">
        <v>1631</v>
      </c>
      <c r="C33" s="227" t="s">
        <v>31</v>
      </c>
      <c r="D33" s="227" t="s">
        <v>19</v>
      </c>
      <c r="E33" s="227" t="s">
        <v>28</v>
      </c>
      <c r="F33" s="227">
        <v>-99.12</v>
      </c>
      <c r="G33" s="227" t="s">
        <v>20</v>
      </c>
      <c r="H33" s="274" t="s">
        <v>3117</v>
      </c>
    </row>
    <row r="34" ht="15.75" customHeight="1">
      <c r="A34" s="267">
        <v>44568.0</v>
      </c>
      <c r="B34" s="226" t="s">
        <v>1631</v>
      </c>
      <c r="C34" s="226" t="s">
        <v>31</v>
      </c>
      <c r="D34" s="226" t="s">
        <v>19</v>
      </c>
      <c r="E34" s="226" t="s">
        <v>28</v>
      </c>
      <c r="F34" s="226">
        <v>-17.75</v>
      </c>
      <c r="G34" s="226" t="s">
        <v>20</v>
      </c>
      <c r="H34" s="12"/>
    </row>
    <row r="35" ht="15.75" customHeight="1">
      <c r="A35" s="264">
        <v>44569.0</v>
      </c>
      <c r="B35" s="227" t="s">
        <v>1631</v>
      </c>
      <c r="C35" s="227" t="s">
        <v>15</v>
      </c>
      <c r="D35" s="227" t="s">
        <v>51</v>
      </c>
      <c r="E35" s="227" t="s">
        <v>17</v>
      </c>
      <c r="F35" s="227">
        <v>116.87</v>
      </c>
      <c r="G35" s="227" t="s">
        <v>20</v>
      </c>
      <c r="H35" s="12"/>
    </row>
    <row r="36" ht="15.75" customHeight="1">
      <c r="A36" s="267">
        <v>44569.0</v>
      </c>
      <c r="B36" s="226" t="s">
        <v>1631</v>
      </c>
      <c r="C36" s="226" t="s">
        <v>3114</v>
      </c>
      <c r="D36" s="226" t="s">
        <v>50</v>
      </c>
      <c r="E36" s="226" t="s">
        <v>10</v>
      </c>
      <c r="F36" s="226">
        <v>-46.56</v>
      </c>
      <c r="G36" s="226" t="s">
        <v>20</v>
      </c>
      <c r="H36" s="12"/>
    </row>
    <row r="37" ht="15.75" customHeight="1">
      <c r="A37" s="264">
        <v>44571.0</v>
      </c>
      <c r="B37" s="227" t="s">
        <v>1631</v>
      </c>
      <c r="C37" s="227" t="s">
        <v>15</v>
      </c>
      <c r="D37" s="227" t="s">
        <v>51</v>
      </c>
      <c r="E37" s="227" t="s">
        <v>17</v>
      </c>
      <c r="F37" s="227">
        <v>46.56</v>
      </c>
      <c r="G37" s="227" t="s">
        <v>20</v>
      </c>
      <c r="H37" s="12"/>
    </row>
    <row r="38" ht="15.75" customHeight="1">
      <c r="A38" s="267">
        <v>44571.0</v>
      </c>
      <c r="B38" s="226" t="s">
        <v>1631</v>
      </c>
      <c r="C38" s="226" t="s">
        <v>455</v>
      </c>
      <c r="D38" s="226" t="s">
        <v>9</v>
      </c>
      <c r="E38" s="226" t="s">
        <v>41</v>
      </c>
      <c r="F38" s="226">
        <v>-4.3</v>
      </c>
      <c r="G38" s="226" t="s">
        <v>20</v>
      </c>
      <c r="H38" s="12"/>
    </row>
    <row r="39" ht="15.75" customHeight="1">
      <c r="A39" s="264">
        <v>44572.0</v>
      </c>
      <c r="B39" s="227" t="s">
        <v>1631</v>
      </c>
      <c r="C39" s="227" t="s">
        <v>455</v>
      </c>
      <c r="D39" s="227" t="s">
        <v>9</v>
      </c>
      <c r="E39" s="227" t="s">
        <v>41</v>
      </c>
      <c r="F39" s="227">
        <v>-4.3</v>
      </c>
      <c r="G39" s="227" t="s">
        <v>20</v>
      </c>
      <c r="H39" s="12"/>
    </row>
    <row r="40" ht="15.75" customHeight="1">
      <c r="A40" s="267">
        <v>44572.0</v>
      </c>
      <c r="B40" s="226" t="s">
        <v>1631</v>
      </c>
      <c r="C40" s="226" t="s">
        <v>455</v>
      </c>
      <c r="D40" s="226" t="s">
        <v>9</v>
      </c>
      <c r="E40" s="226" t="s">
        <v>41</v>
      </c>
      <c r="F40" s="226">
        <v>-4.3</v>
      </c>
      <c r="G40" s="226" t="s">
        <v>20</v>
      </c>
      <c r="H40" s="12"/>
    </row>
    <row r="41" ht="15.75" customHeight="1">
      <c r="A41" s="264">
        <v>44573.0</v>
      </c>
      <c r="B41" s="227" t="s">
        <v>1631</v>
      </c>
      <c r="C41" s="227" t="s">
        <v>15</v>
      </c>
      <c r="D41" s="227" t="s">
        <v>51</v>
      </c>
      <c r="E41" s="227" t="s">
        <v>17</v>
      </c>
      <c r="F41" s="227">
        <v>21.5</v>
      </c>
      <c r="G41" s="227" t="s">
        <v>20</v>
      </c>
      <c r="H41" s="12"/>
    </row>
    <row r="42" ht="15.75" customHeight="1">
      <c r="A42" s="267">
        <v>44573.0</v>
      </c>
      <c r="B42" s="226" t="s">
        <v>1631</v>
      </c>
      <c r="C42" s="226" t="s">
        <v>455</v>
      </c>
      <c r="D42" s="226" t="s">
        <v>9</v>
      </c>
      <c r="E42" s="226" t="s">
        <v>41</v>
      </c>
      <c r="F42" s="226">
        <v>-4.3</v>
      </c>
      <c r="G42" s="226" t="s">
        <v>20</v>
      </c>
      <c r="H42" s="12"/>
    </row>
    <row r="43" ht="15.75" customHeight="1">
      <c r="A43" s="264">
        <v>44573.0</v>
      </c>
      <c r="B43" s="227" t="s">
        <v>1631</v>
      </c>
      <c r="C43" s="227" t="s">
        <v>455</v>
      </c>
      <c r="D43" s="227" t="s">
        <v>9</v>
      </c>
      <c r="E43" s="227" t="s">
        <v>41</v>
      </c>
      <c r="F43" s="227">
        <v>-4.3</v>
      </c>
      <c r="G43" s="227" t="s">
        <v>20</v>
      </c>
      <c r="H43" s="12"/>
    </row>
    <row r="44" ht="15.75" customHeight="1">
      <c r="A44" s="267">
        <v>44574.0</v>
      </c>
      <c r="B44" s="226" t="s">
        <v>1631</v>
      </c>
      <c r="C44" s="226" t="s">
        <v>455</v>
      </c>
      <c r="D44" s="226" t="s">
        <v>9</v>
      </c>
      <c r="E44" s="226" t="s">
        <v>41</v>
      </c>
      <c r="F44" s="226">
        <v>-4.3</v>
      </c>
      <c r="G44" s="226" t="s">
        <v>20</v>
      </c>
      <c r="H44" s="12"/>
    </row>
    <row r="45" ht="15.75" customHeight="1">
      <c r="A45" s="264">
        <v>44575.0</v>
      </c>
      <c r="B45" s="227" t="s">
        <v>1631</v>
      </c>
      <c r="C45" s="227" t="s">
        <v>455</v>
      </c>
      <c r="D45" s="227" t="s">
        <v>9</v>
      </c>
      <c r="E45" s="227" t="s">
        <v>41</v>
      </c>
      <c r="F45" s="227">
        <v>-4.3</v>
      </c>
      <c r="G45" s="227" t="s">
        <v>20</v>
      </c>
      <c r="H45" s="12"/>
    </row>
    <row r="46" ht="15.75" customHeight="1">
      <c r="A46" s="267">
        <v>44576.0</v>
      </c>
      <c r="B46" s="226" t="s">
        <v>1631</v>
      </c>
      <c r="C46" s="226" t="s">
        <v>455</v>
      </c>
      <c r="D46" s="226" t="s">
        <v>9</v>
      </c>
      <c r="E46" s="226" t="s">
        <v>41</v>
      </c>
      <c r="F46" s="226">
        <v>-4.3</v>
      </c>
      <c r="G46" s="226" t="s">
        <v>20</v>
      </c>
      <c r="H46" s="12"/>
    </row>
    <row r="47" ht="15.75" customHeight="1">
      <c r="A47" s="264">
        <v>44576.0</v>
      </c>
      <c r="B47" s="227" t="s">
        <v>1631</v>
      </c>
      <c r="C47" s="227" t="s">
        <v>455</v>
      </c>
      <c r="D47" s="227" t="s">
        <v>9</v>
      </c>
      <c r="E47" s="227" t="s">
        <v>41</v>
      </c>
      <c r="F47" s="227">
        <v>-4.3</v>
      </c>
      <c r="G47" s="227" t="s">
        <v>20</v>
      </c>
      <c r="H47" s="12"/>
    </row>
    <row r="48" ht="15.75" customHeight="1">
      <c r="A48" s="267">
        <v>44578.0</v>
      </c>
      <c r="B48" s="226" t="s">
        <v>1631</v>
      </c>
      <c r="C48" s="226" t="s">
        <v>455</v>
      </c>
      <c r="D48" s="226" t="s">
        <v>9</v>
      </c>
      <c r="E48" s="226" t="s">
        <v>41</v>
      </c>
      <c r="F48" s="226">
        <v>-4.3</v>
      </c>
      <c r="G48" s="226" t="s">
        <v>20</v>
      </c>
      <c r="H48" s="12"/>
    </row>
    <row r="49" ht="15.75" customHeight="1">
      <c r="A49" s="264">
        <v>44579.0</v>
      </c>
      <c r="B49" s="227" t="s">
        <v>1631</v>
      </c>
      <c r="C49" s="227" t="s">
        <v>455</v>
      </c>
      <c r="D49" s="227" t="s">
        <v>9</v>
      </c>
      <c r="E49" s="227" t="s">
        <v>41</v>
      </c>
      <c r="F49" s="227">
        <v>-4.3</v>
      </c>
      <c r="G49" s="227" t="s">
        <v>20</v>
      </c>
      <c r="H49" s="12"/>
    </row>
    <row r="50" ht="15.75" customHeight="1">
      <c r="A50" s="267">
        <v>44579.0</v>
      </c>
      <c r="B50" s="226" t="s">
        <v>1631</v>
      </c>
      <c r="C50" s="226" t="s">
        <v>455</v>
      </c>
      <c r="D50" s="226" t="s">
        <v>9</v>
      </c>
      <c r="E50" s="226" t="s">
        <v>41</v>
      </c>
      <c r="F50" s="226">
        <v>-4.3</v>
      </c>
      <c r="G50" s="226" t="s">
        <v>20</v>
      </c>
      <c r="H50" s="12"/>
    </row>
    <row r="51" ht="15.75" customHeight="1">
      <c r="A51" s="264">
        <v>44580.0</v>
      </c>
      <c r="B51" s="227" t="s">
        <v>1631</v>
      </c>
      <c r="C51" s="227" t="s">
        <v>455</v>
      </c>
      <c r="D51" s="227" t="s">
        <v>9</v>
      </c>
      <c r="E51" s="227" t="s">
        <v>41</v>
      </c>
      <c r="F51" s="227">
        <v>-4.3</v>
      </c>
      <c r="G51" s="227" t="s">
        <v>20</v>
      </c>
      <c r="H51" s="12"/>
    </row>
    <row r="52" ht="15.75" customHeight="1">
      <c r="A52" s="267">
        <v>44580.0</v>
      </c>
      <c r="B52" s="226" t="s">
        <v>1631</v>
      </c>
      <c r="C52" s="226" t="s">
        <v>455</v>
      </c>
      <c r="D52" s="226" t="s">
        <v>9</v>
      </c>
      <c r="E52" s="226" t="s">
        <v>41</v>
      </c>
      <c r="F52" s="226">
        <v>-4.3</v>
      </c>
      <c r="G52" s="226" t="s">
        <v>20</v>
      </c>
      <c r="H52" s="12"/>
    </row>
    <row r="53" ht="15.75" customHeight="1">
      <c r="A53" s="264">
        <v>44581.0</v>
      </c>
      <c r="B53" s="227" t="s">
        <v>1631</v>
      </c>
      <c r="C53" s="227" t="s">
        <v>455</v>
      </c>
      <c r="D53" s="227" t="s">
        <v>9</v>
      </c>
      <c r="E53" s="227" t="s">
        <v>41</v>
      </c>
      <c r="F53" s="227">
        <v>-4.3</v>
      </c>
      <c r="G53" s="227" t="s">
        <v>20</v>
      </c>
      <c r="H53" s="12"/>
    </row>
    <row r="54" ht="15.75" customHeight="1">
      <c r="A54" s="267">
        <v>44582.0</v>
      </c>
      <c r="B54" s="226" t="s">
        <v>1631</v>
      </c>
      <c r="C54" s="226" t="s">
        <v>15</v>
      </c>
      <c r="D54" s="226" t="s">
        <v>51</v>
      </c>
      <c r="E54" s="226" t="s">
        <v>17</v>
      </c>
      <c r="F54" s="226">
        <v>4.3</v>
      </c>
      <c r="G54" s="226" t="s">
        <v>20</v>
      </c>
      <c r="H54" s="12"/>
    </row>
    <row r="55" ht="15.75" customHeight="1">
      <c r="A55" s="264">
        <v>44582.0</v>
      </c>
      <c r="B55" s="227" t="s">
        <v>1631</v>
      </c>
      <c r="C55" s="227" t="s">
        <v>455</v>
      </c>
      <c r="D55" s="227" t="s">
        <v>9</v>
      </c>
      <c r="E55" s="227" t="s">
        <v>41</v>
      </c>
      <c r="F55" s="227">
        <v>-4.3</v>
      </c>
      <c r="G55" s="227" t="s">
        <v>20</v>
      </c>
      <c r="H55" s="12"/>
    </row>
    <row r="56" ht="15.75" customHeight="1">
      <c r="A56" s="267">
        <v>44582.0</v>
      </c>
      <c r="B56" s="226" t="s">
        <v>1631</v>
      </c>
      <c r="C56" s="226" t="s">
        <v>455</v>
      </c>
      <c r="D56" s="226" t="s">
        <v>9</v>
      </c>
      <c r="E56" s="226" t="s">
        <v>41</v>
      </c>
      <c r="F56" s="226">
        <v>-4.3</v>
      </c>
      <c r="G56" s="226" t="s">
        <v>20</v>
      </c>
      <c r="H56" s="12"/>
    </row>
    <row r="57" ht="15.75" customHeight="1">
      <c r="A57" s="264">
        <v>44583.0</v>
      </c>
      <c r="B57" s="227" t="s">
        <v>1631</v>
      </c>
      <c r="C57" s="227" t="s">
        <v>455</v>
      </c>
      <c r="D57" s="227" t="s">
        <v>9</v>
      </c>
      <c r="E57" s="227" t="s">
        <v>41</v>
      </c>
      <c r="F57" s="227">
        <v>-4.3</v>
      </c>
      <c r="G57" s="227" t="s">
        <v>20</v>
      </c>
      <c r="H57" s="12"/>
    </row>
    <row r="58" ht="15.75" customHeight="1">
      <c r="A58" s="267">
        <v>44585.0</v>
      </c>
      <c r="B58" s="226" t="s">
        <v>1631</v>
      </c>
      <c r="C58" s="226" t="s">
        <v>455</v>
      </c>
      <c r="D58" s="226" t="s">
        <v>9</v>
      </c>
      <c r="E58" s="226" t="s">
        <v>41</v>
      </c>
      <c r="F58" s="226">
        <v>-4.3</v>
      </c>
      <c r="G58" s="226" t="s">
        <v>20</v>
      </c>
      <c r="H58" s="12"/>
    </row>
    <row r="59" ht="15.75" customHeight="1">
      <c r="A59" s="264">
        <v>44586.0</v>
      </c>
      <c r="B59" s="227" t="s">
        <v>1631</v>
      </c>
      <c r="C59" s="227" t="s">
        <v>455</v>
      </c>
      <c r="D59" s="227" t="s">
        <v>9</v>
      </c>
      <c r="E59" s="227" t="s">
        <v>41</v>
      </c>
      <c r="F59" s="227">
        <v>-4.3</v>
      </c>
      <c r="G59" s="227" t="s">
        <v>20</v>
      </c>
      <c r="H59" s="12"/>
    </row>
    <row r="60" ht="15.75" customHeight="1">
      <c r="A60" s="267">
        <v>44586.0</v>
      </c>
      <c r="B60" s="226" t="s">
        <v>1631</v>
      </c>
      <c r="C60" s="226" t="s">
        <v>455</v>
      </c>
      <c r="D60" s="226" t="s">
        <v>9</v>
      </c>
      <c r="E60" s="226" t="s">
        <v>41</v>
      </c>
      <c r="F60" s="226">
        <v>-4.3</v>
      </c>
      <c r="G60" s="226" t="s">
        <v>20</v>
      </c>
      <c r="H60" s="12"/>
    </row>
    <row r="61" ht="15.75" customHeight="1">
      <c r="A61" s="264">
        <v>44587.0</v>
      </c>
      <c r="B61" s="227" t="s">
        <v>1631</v>
      </c>
      <c r="C61" s="227" t="s">
        <v>455</v>
      </c>
      <c r="D61" s="227" t="s">
        <v>9</v>
      </c>
      <c r="E61" s="227" t="s">
        <v>41</v>
      </c>
      <c r="F61" s="227">
        <v>-4.3</v>
      </c>
      <c r="G61" s="227" t="s">
        <v>20</v>
      </c>
      <c r="H61" s="12"/>
    </row>
    <row r="62" ht="15.75" customHeight="1">
      <c r="A62" s="267">
        <v>44588.0</v>
      </c>
      <c r="B62" s="226" t="s">
        <v>1631</v>
      </c>
      <c r="C62" s="226" t="s">
        <v>455</v>
      </c>
      <c r="D62" s="226" t="s">
        <v>9</v>
      </c>
      <c r="E62" s="226" t="s">
        <v>41</v>
      </c>
      <c r="F62" s="226">
        <v>-4.3</v>
      </c>
      <c r="G62" s="226" t="s">
        <v>20</v>
      </c>
      <c r="H62" s="12"/>
    </row>
    <row r="63" ht="15.75" customHeight="1">
      <c r="A63" s="264">
        <v>44589.0</v>
      </c>
      <c r="B63" s="227" t="s">
        <v>1631</v>
      </c>
      <c r="C63" s="227" t="s">
        <v>455</v>
      </c>
      <c r="D63" s="227" t="s">
        <v>9</v>
      </c>
      <c r="E63" s="227" t="s">
        <v>41</v>
      </c>
      <c r="F63" s="227">
        <v>-4.3</v>
      </c>
      <c r="G63" s="227" t="s">
        <v>20</v>
      </c>
      <c r="H63" s="12"/>
    </row>
    <row r="64" ht="15.75" customHeight="1">
      <c r="A64" s="267">
        <v>44591.0</v>
      </c>
      <c r="B64" s="226" t="s">
        <v>1631</v>
      </c>
      <c r="C64" s="226" t="s">
        <v>455</v>
      </c>
      <c r="D64" s="226" t="s">
        <v>9</v>
      </c>
      <c r="E64" s="226" t="s">
        <v>41</v>
      </c>
      <c r="F64" s="226">
        <v>-4.3</v>
      </c>
      <c r="G64" s="226" t="s">
        <v>20</v>
      </c>
      <c r="H64" s="12"/>
    </row>
    <row r="65" ht="15.75" customHeight="1">
      <c r="A65" s="264">
        <v>44596.0</v>
      </c>
      <c r="B65" s="227" t="s">
        <v>1631</v>
      </c>
      <c r="C65" s="227" t="s">
        <v>15</v>
      </c>
      <c r="D65" s="227" t="s">
        <v>16</v>
      </c>
      <c r="E65" s="227" t="s">
        <v>17</v>
      </c>
      <c r="F65" s="275">
        <f> SUM( INDIRECT("$G"&amp;MATCH($G65, $G$1:$G155, 0)) : INDIRECT("$F"&amp;ROW() - 1) ) * -1</f>
        <v>81.7</v>
      </c>
      <c r="G65" s="227" t="s">
        <v>20</v>
      </c>
      <c r="H65" s="14"/>
    </row>
    <row r="66" ht="15.75" customHeight="1">
      <c r="A66" s="276"/>
      <c r="B66" s="276"/>
      <c r="C66" s="276"/>
      <c r="D66" s="276"/>
      <c r="E66" s="276"/>
      <c r="F66" s="276"/>
      <c r="G66" s="276"/>
    </row>
    <row r="67" ht="15.75" customHeight="1">
      <c r="A67" s="277"/>
      <c r="B67" s="277"/>
      <c r="C67" s="277"/>
      <c r="D67" s="277"/>
      <c r="E67" s="277"/>
      <c r="F67" s="277"/>
      <c r="G67" s="277"/>
    </row>
    <row r="68" ht="15.75" customHeight="1">
      <c r="A68" s="258"/>
      <c r="B68" s="258"/>
      <c r="C68" s="258"/>
      <c r="D68" s="258"/>
      <c r="E68" s="258"/>
      <c r="F68" s="258"/>
      <c r="G68" s="258"/>
    </row>
    <row r="69" ht="15.75" customHeight="1">
      <c r="A69" s="264">
        <v>44592.0</v>
      </c>
      <c r="B69" s="227" t="s">
        <v>1631</v>
      </c>
      <c r="C69" s="227" t="s">
        <v>455</v>
      </c>
      <c r="D69" s="227" t="s">
        <v>9</v>
      </c>
      <c r="E69" s="227" t="s">
        <v>41</v>
      </c>
      <c r="F69" s="227">
        <v>-4.3</v>
      </c>
      <c r="G69" s="227" t="s">
        <v>37</v>
      </c>
      <c r="H69" s="274" t="s">
        <v>38</v>
      </c>
    </row>
    <row r="70" ht="15.75" customHeight="1">
      <c r="A70" s="267">
        <v>44593.0</v>
      </c>
      <c r="B70" s="226" t="s">
        <v>1631</v>
      </c>
      <c r="C70" s="226" t="s">
        <v>455</v>
      </c>
      <c r="D70" s="226" t="s">
        <v>9</v>
      </c>
      <c r="E70" s="226" t="s">
        <v>41</v>
      </c>
      <c r="F70" s="226">
        <v>-4.3</v>
      </c>
      <c r="G70" s="226" t="s">
        <v>37</v>
      </c>
      <c r="H70" s="12"/>
    </row>
    <row r="71" ht="15.75" customHeight="1">
      <c r="A71" s="264">
        <v>44593.0</v>
      </c>
      <c r="B71" s="227" t="s">
        <v>1631</v>
      </c>
      <c r="C71" s="227" t="s">
        <v>455</v>
      </c>
      <c r="D71" s="227" t="s">
        <v>9</v>
      </c>
      <c r="E71" s="227" t="s">
        <v>41</v>
      </c>
      <c r="F71" s="227">
        <v>-4.3</v>
      </c>
      <c r="G71" s="227" t="s">
        <v>37</v>
      </c>
      <c r="H71" s="12"/>
    </row>
    <row r="72" ht="15.75" customHeight="1">
      <c r="A72" s="267">
        <v>44594.0</v>
      </c>
      <c r="B72" s="226" t="s">
        <v>1631</v>
      </c>
      <c r="C72" s="226" t="s">
        <v>455</v>
      </c>
      <c r="D72" s="226" t="s">
        <v>9</v>
      </c>
      <c r="E72" s="226" t="s">
        <v>41</v>
      </c>
      <c r="F72" s="226">
        <v>-4.3</v>
      </c>
      <c r="G72" s="226" t="s">
        <v>37</v>
      </c>
      <c r="H72" s="12"/>
    </row>
    <row r="73" ht="15.75" customHeight="1">
      <c r="A73" s="264">
        <v>44595.0</v>
      </c>
      <c r="B73" s="227" t="s">
        <v>1631</v>
      </c>
      <c r="C73" s="227" t="s">
        <v>455</v>
      </c>
      <c r="D73" s="227" t="s">
        <v>9</v>
      </c>
      <c r="E73" s="227" t="s">
        <v>41</v>
      </c>
      <c r="F73" s="227">
        <v>-4.3</v>
      </c>
      <c r="G73" s="227" t="s">
        <v>37</v>
      </c>
      <c r="H73" s="12"/>
    </row>
    <row r="74" ht="15.75" customHeight="1">
      <c r="A74" s="267">
        <v>44596.0</v>
      </c>
      <c r="B74" s="226" t="s">
        <v>1631</v>
      </c>
      <c r="C74" s="226" t="s">
        <v>455</v>
      </c>
      <c r="D74" s="226" t="s">
        <v>9</v>
      </c>
      <c r="E74" s="226" t="s">
        <v>41</v>
      </c>
      <c r="F74" s="226">
        <v>-4.3</v>
      </c>
      <c r="G74" s="226" t="s">
        <v>37</v>
      </c>
      <c r="H74" s="12"/>
    </row>
    <row r="75" ht="15.75" customHeight="1">
      <c r="A75" s="264">
        <v>44596.0</v>
      </c>
      <c r="B75" s="227" t="s">
        <v>1631</v>
      </c>
      <c r="C75" s="227" t="s">
        <v>455</v>
      </c>
      <c r="D75" s="227" t="s">
        <v>9</v>
      </c>
      <c r="E75" s="227" t="s">
        <v>41</v>
      </c>
      <c r="F75" s="227">
        <v>-4.3</v>
      </c>
      <c r="G75" s="227" t="s">
        <v>37</v>
      </c>
      <c r="H75" s="12"/>
    </row>
    <row r="76" ht="15.75" customHeight="1">
      <c r="A76" s="267">
        <v>44598.0</v>
      </c>
      <c r="B76" s="226" t="s">
        <v>1631</v>
      </c>
      <c r="C76" s="226" t="s">
        <v>455</v>
      </c>
      <c r="D76" s="226" t="s">
        <v>9</v>
      </c>
      <c r="E76" s="226" t="s">
        <v>41</v>
      </c>
      <c r="F76" s="226">
        <v>-4.3</v>
      </c>
      <c r="G76" s="226" t="s">
        <v>37</v>
      </c>
      <c r="H76" s="12"/>
    </row>
    <row r="77" ht="15.75" customHeight="1">
      <c r="A77" s="264">
        <v>44598.0</v>
      </c>
      <c r="B77" s="227" t="s">
        <v>1631</v>
      </c>
      <c r="C77" s="227" t="s">
        <v>15</v>
      </c>
      <c r="D77" s="227" t="s">
        <v>51</v>
      </c>
      <c r="E77" s="227" t="s">
        <v>17</v>
      </c>
      <c r="F77" s="227">
        <v>30.1</v>
      </c>
      <c r="G77" s="227" t="s">
        <v>37</v>
      </c>
      <c r="H77" s="12"/>
    </row>
    <row r="78" ht="15.75" customHeight="1">
      <c r="A78" s="267">
        <v>44601.0</v>
      </c>
      <c r="B78" s="226" t="s">
        <v>1631</v>
      </c>
      <c r="C78" s="226" t="s">
        <v>455</v>
      </c>
      <c r="D78" s="226" t="s">
        <v>9</v>
      </c>
      <c r="E78" s="226" t="s">
        <v>41</v>
      </c>
      <c r="F78" s="226">
        <v>-4.3</v>
      </c>
      <c r="G78" s="226" t="s">
        <v>37</v>
      </c>
      <c r="H78" s="12"/>
    </row>
    <row r="79" ht="15.75" customHeight="1">
      <c r="A79" s="264">
        <v>44602.0</v>
      </c>
      <c r="B79" s="227" t="s">
        <v>1631</v>
      </c>
      <c r="C79" s="227" t="s">
        <v>906</v>
      </c>
      <c r="D79" s="227" t="s">
        <v>13</v>
      </c>
      <c r="E79" s="227" t="s">
        <v>28</v>
      </c>
      <c r="F79" s="227">
        <v>-5.98</v>
      </c>
      <c r="G79" s="227" t="s">
        <v>37</v>
      </c>
      <c r="H79" s="12"/>
    </row>
    <row r="80" ht="15.75" customHeight="1">
      <c r="A80" s="267">
        <v>44608.0</v>
      </c>
      <c r="B80" s="226" t="s">
        <v>1631</v>
      </c>
      <c r="C80" s="226" t="s">
        <v>2626</v>
      </c>
      <c r="D80" s="226" t="s">
        <v>13</v>
      </c>
      <c r="E80" s="226" t="s">
        <v>10</v>
      </c>
      <c r="F80" s="226">
        <v>-10.5</v>
      </c>
      <c r="G80" s="226" t="s">
        <v>37</v>
      </c>
      <c r="H80" s="12"/>
    </row>
    <row r="81" ht="15.75" customHeight="1">
      <c r="A81" s="264">
        <v>44608.0</v>
      </c>
      <c r="B81" s="227" t="s">
        <v>1631</v>
      </c>
      <c r="C81" s="227" t="s">
        <v>3118</v>
      </c>
      <c r="D81" s="227" t="s">
        <v>13</v>
      </c>
      <c r="E81" s="227" t="s">
        <v>10</v>
      </c>
      <c r="F81" s="227">
        <v>-104.37</v>
      </c>
      <c r="G81" s="227" t="s">
        <v>37</v>
      </c>
      <c r="H81" s="12"/>
    </row>
    <row r="82" ht="15.75" customHeight="1">
      <c r="A82" s="267">
        <v>44609.0</v>
      </c>
      <c r="B82" s="226" t="s">
        <v>1631</v>
      </c>
      <c r="C82" s="226" t="s">
        <v>241</v>
      </c>
      <c r="D82" s="226" t="s">
        <v>9</v>
      </c>
      <c r="E82" s="226" t="s">
        <v>28</v>
      </c>
      <c r="F82" s="226">
        <v>-5.5</v>
      </c>
      <c r="G82" s="226" t="s">
        <v>37</v>
      </c>
      <c r="H82" s="12"/>
    </row>
    <row r="83" ht="15.75" customHeight="1">
      <c r="A83" s="264">
        <v>44609.0</v>
      </c>
      <c r="B83" s="227" t="s">
        <v>1631</v>
      </c>
      <c r="C83" s="227" t="s">
        <v>31</v>
      </c>
      <c r="D83" s="227" t="s">
        <v>19</v>
      </c>
      <c r="E83" s="227" t="s">
        <v>28</v>
      </c>
      <c r="F83" s="227">
        <v>-12.29</v>
      </c>
      <c r="G83" s="227" t="s">
        <v>37</v>
      </c>
      <c r="H83" s="12"/>
    </row>
    <row r="84" ht="15.75" customHeight="1">
      <c r="A84" s="267">
        <v>44610.0</v>
      </c>
      <c r="B84" s="226" t="s">
        <v>1631</v>
      </c>
      <c r="C84" s="226" t="s">
        <v>31</v>
      </c>
      <c r="D84" s="226" t="s">
        <v>19</v>
      </c>
      <c r="E84" s="226" t="s">
        <v>28</v>
      </c>
      <c r="F84" s="226">
        <v>-11.59</v>
      </c>
      <c r="G84" s="226" t="s">
        <v>37</v>
      </c>
      <c r="H84" s="12"/>
    </row>
    <row r="85" ht="15.75" customHeight="1">
      <c r="A85" s="264">
        <v>44612.0</v>
      </c>
      <c r="B85" s="227" t="s">
        <v>1631</v>
      </c>
      <c r="C85" s="227" t="s">
        <v>3119</v>
      </c>
      <c r="D85" s="227" t="s">
        <v>13</v>
      </c>
      <c r="E85" s="227" t="s">
        <v>10</v>
      </c>
      <c r="F85" s="227">
        <v>-17.16</v>
      </c>
      <c r="G85" s="227" t="s">
        <v>37</v>
      </c>
      <c r="H85" s="12"/>
    </row>
    <row r="86" ht="15.75" customHeight="1">
      <c r="A86" s="267">
        <v>44612.0</v>
      </c>
      <c r="B86" s="226" t="s">
        <v>1631</v>
      </c>
      <c r="C86" s="226" t="s">
        <v>27</v>
      </c>
      <c r="D86" s="226" t="s">
        <v>13</v>
      </c>
      <c r="E86" s="226" t="s">
        <v>10</v>
      </c>
      <c r="F86" s="278">
        <v>-11.99</v>
      </c>
      <c r="G86" s="226" t="s">
        <v>37</v>
      </c>
      <c r="H86" s="12"/>
    </row>
    <row r="87" ht="15.75" customHeight="1">
      <c r="A87" s="264">
        <v>44613.0</v>
      </c>
      <c r="B87" s="227" t="s">
        <v>1631</v>
      </c>
      <c r="C87" s="227" t="s">
        <v>31</v>
      </c>
      <c r="D87" s="227" t="s">
        <v>19</v>
      </c>
      <c r="E87" s="227" t="s">
        <v>28</v>
      </c>
      <c r="F87" s="227">
        <v>-8.69</v>
      </c>
      <c r="G87" s="227" t="s">
        <v>37</v>
      </c>
      <c r="H87" s="12"/>
    </row>
    <row r="88" ht="15.75" customHeight="1">
      <c r="A88" s="267">
        <v>44626.0</v>
      </c>
      <c r="B88" s="226" t="s">
        <v>1631</v>
      </c>
      <c r="C88" s="226" t="s">
        <v>15</v>
      </c>
      <c r="D88" s="230" t="s">
        <v>51</v>
      </c>
      <c r="E88" s="230" t="s">
        <v>17</v>
      </c>
      <c r="F88" s="226">
        <v>1.0</v>
      </c>
      <c r="G88" s="226" t="s">
        <v>37</v>
      </c>
      <c r="H88" s="12"/>
    </row>
    <row r="89" ht="15.75" customHeight="1">
      <c r="A89" s="264">
        <v>44627.0</v>
      </c>
      <c r="B89" s="227" t="s">
        <v>1631</v>
      </c>
      <c r="C89" s="227" t="s">
        <v>15</v>
      </c>
      <c r="D89" s="228" t="s">
        <v>51</v>
      </c>
      <c r="E89" s="228" t="s">
        <v>17</v>
      </c>
      <c r="F89" s="227">
        <v>5.0</v>
      </c>
      <c r="G89" s="227" t="s">
        <v>37</v>
      </c>
      <c r="H89" s="12"/>
    </row>
    <row r="90" ht="15.75" customHeight="1">
      <c r="A90" s="267">
        <v>44628.0</v>
      </c>
      <c r="B90" s="226" t="s">
        <v>1631</v>
      </c>
      <c r="C90" s="226" t="s">
        <v>15</v>
      </c>
      <c r="D90" s="230" t="s">
        <v>16</v>
      </c>
      <c r="E90" s="226" t="s">
        <v>17</v>
      </c>
      <c r="F90" s="268">
        <f> SUM( INDIRECT("$G"&amp;MATCH($G90, $G$1:$G155, 0)) : INDIRECT("$F"&amp;ROW() - 1) ) * -1</f>
        <v>190.67</v>
      </c>
      <c r="G90" s="226" t="s">
        <v>37</v>
      </c>
      <c r="H90" s="14"/>
    </row>
    <row r="91" ht="15.75" customHeight="1">
      <c r="A91" s="269"/>
      <c r="B91" s="269"/>
      <c r="C91" s="269"/>
      <c r="D91" s="269"/>
      <c r="E91" s="269"/>
      <c r="F91" s="269"/>
      <c r="G91" s="269"/>
    </row>
    <row r="92" ht="15.75" customHeight="1">
      <c r="A92" s="272"/>
      <c r="B92" s="272"/>
      <c r="C92" s="272"/>
      <c r="D92" s="272"/>
      <c r="E92" s="272"/>
      <c r="F92" s="272"/>
      <c r="G92" s="272"/>
    </row>
    <row r="93" ht="15.75" customHeight="1">
      <c r="A93" s="273"/>
      <c r="B93" s="273"/>
      <c r="C93" s="273"/>
      <c r="D93" s="273"/>
      <c r="E93" s="273"/>
      <c r="F93" s="273"/>
      <c r="G93" s="273"/>
    </row>
    <row r="94" ht="15.75" customHeight="1">
      <c r="A94" s="267">
        <v>44627.0</v>
      </c>
      <c r="B94" s="226" t="s">
        <v>1631</v>
      </c>
      <c r="C94" s="226" t="s">
        <v>455</v>
      </c>
      <c r="D94" s="226" t="s">
        <v>9</v>
      </c>
      <c r="E94" s="226" t="s">
        <v>41</v>
      </c>
      <c r="F94" s="226">
        <v>-4.3</v>
      </c>
      <c r="G94" s="226" t="s">
        <v>53</v>
      </c>
      <c r="H94" s="274" t="s">
        <v>54</v>
      </c>
    </row>
    <row r="95" ht="15.75" customHeight="1">
      <c r="A95" s="264">
        <v>44627.0</v>
      </c>
      <c r="B95" s="227" t="s">
        <v>1631</v>
      </c>
      <c r="C95" s="227" t="s">
        <v>455</v>
      </c>
      <c r="D95" s="227" t="s">
        <v>9</v>
      </c>
      <c r="E95" s="227" t="s">
        <v>41</v>
      </c>
      <c r="F95" s="227">
        <v>-4.3</v>
      </c>
      <c r="G95" s="227" t="s">
        <v>53</v>
      </c>
      <c r="H95" s="12"/>
    </row>
    <row r="96" ht="15.75" customHeight="1">
      <c r="A96" s="279">
        <v>44628.0</v>
      </c>
      <c r="B96" s="280" t="s">
        <v>1631</v>
      </c>
      <c r="C96" s="226" t="s">
        <v>15</v>
      </c>
      <c r="D96" s="230" t="s">
        <v>51</v>
      </c>
      <c r="E96" s="230" t="s">
        <v>17</v>
      </c>
      <c r="F96" s="230">
        <v>8.6</v>
      </c>
      <c r="G96" s="280" t="s">
        <v>53</v>
      </c>
      <c r="H96" s="12"/>
    </row>
    <row r="97" ht="15.75" customHeight="1">
      <c r="A97" s="264">
        <v>44629.0</v>
      </c>
      <c r="B97" s="227" t="s">
        <v>1631</v>
      </c>
      <c r="C97" s="227" t="s">
        <v>455</v>
      </c>
      <c r="D97" s="227" t="s">
        <v>9</v>
      </c>
      <c r="E97" s="227" t="s">
        <v>41</v>
      </c>
      <c r="F97" s="227">
        <v>-4.3</v>
      </c>
      <c r="G97" s="227" t="s">
        <v>53</v>
      </c>
      <c r="H97" s="12"/>
    </row>
    <row r="98" ht="15.75" customHeight="1">
      <c r="A98" s="267">
        <v>44630.0</v>
      </c>
      <c r="B98" s="226" t="s">
        <v>1631</v>
      </c>
      <c r="C98" s="226" t="s">
        <v>540</v>
      </c>
      <c r="D98" s="226" t="s">
        <v>13</v>
      </c>
      <c r="E98" s="226" t="s">
        <v>28</v>
      </c>
      <c r="F98" s="226">
        <v>-24.9</v>
      </c>
      <c r="G98" s="226" t="s">
        <v>53</v>
      </c>
      <c r="H98" s="12"/>
    </row>
    <row r="99" ht="15.75" customHeight="1">
      <c r="A99" s="264">
        <v>44631.0</v>
      </c>
      <c r="B99" s="227" t="s">
        <v>1631</v>
      </c>
      <c r="C99" s="227" t="s">
        <v>3120</v>
      </c>
      <c r="D99" s="227" t="s">
        <v>73</v>
      </c>
      <c r="E99" s="227" t="s">
        <v>26</v>
      </c>
      <c r="F99" s="227">
        <v>-100.0</v>
      </c>
      <c r="G99" s="227" t="s">
        <v>53</v>
      </c>
      <c r="H99" s="12"/>
    </row>
    <row r="100" ht="15.75" customHeight="1">
      <c r="A100" s="267">
        <v>44631.0</v>
      </c>
      <c r="B100" s="226" t="s">
        <v>1631</v>
      </c>
      <c r="C100" s="226" t="s">
        <v>108</v>
      </c>
      <c r="D100" s="226" t="s">
        <v>19</v>
      </c>
      <c r="E100" s="226" t="s">
        <v>10</v>
      </c>
      <c r="F100" s="226">
        <v>-16.73</v>
      </c>
      <c r="G100" s="226" t="s">
        <v>53</v>
      </c>
      <c r="H100" s="12"/>
    </row>
    <row r="101" ht="15.75" customHeight="1">
      <c r="A101" s="264">
        <v>44632.0</v>
      </c>
      <c r="B101" s="227" t="s">
        <v>1631</v>
      </c>
      <c r="C101" s="227" t="s">
        <v>455</v>
      </c>
      <c r="D101" s="227" t="s">
        <v>9</v>
      </c>
      <c r="E101" s="227" t="s">
        <v>41</v>
      </c>
      <c r="F101" s="227">
        <v>-4.3</v>
      </c>
      <c r="G101" s="227" t="s">
        <v>53</v>
      </c>
      <c r="H101" s="12"/>
    </row>
    <row r="102" ht="15.75" customHeight="1">
      <c r="A102" s="267">
        <v>44632.0</v>
      </c>
      <c r="B102" s="226" t="s">
        <v>1631</v>
      </c>
      <c r="C102" s="226" t="s">
        <v>3121</v>
      </c>
      <c r="D102" s="226" t="s">
        <v>13</v>
      </c>
      <c r="E102" s="226" t="s">
        <v>28</v>
      </c>
      <c r="F102" s="226">
        <v>-5.0</v>
      </c>
      <c r="G102" s="226" t="s">
        <v>53</v>
      </c>
      <c r="H102" s="12"/>
    </row>
    <row r="103" ht="15.75" customHeight="1">
      <c r="A103" s="264">
        <v>44632.0</v>
      </c>
      <c r="B103" s="227" t="s">
        <v>1631</v>
      </c>
      <c r="C103" s="227" t="s">
        <v>3122</v>
      </c>
      <c r="D103" s="227" t="s">
        <v>76</v>
      </c>
      <c r="E103" s="227" t="s">
        <v>28</v>
      </c>
      <c r="F103" s="227">
        <v>-5.69</v>
      </c>
      <c r="G103" s="227" t="s">
        <v>53</v>
      </c>
      <c r="H103" s="12"/>
    </row>
    <row r="104" ht="15.75" customHeight="1">
      <c r="A104" s="267">
        <v>44633.0</v>
      </c>
      <c r="B104" s="226" t="s">
        <v>1631</v>
      </c>
      <c r="C104" s="226" t="s">
        <v>3123</v>
      </c>
      <c r="D104" s="226" t="s">
        <v>13</v>
      </c>
      <c r="E104" s="226" t="s">
        <v>10</v>
      </c>
      <c r="F104" s="226">
        <v>-6.02</v>
      </c>
      <c r="G104" s="226" t="s">
        <v>53</v>
      </c>
      <c r="H104" s="12"/>
    </row>
    <row r="105" ht="15.75" customHeight="1">
      <c r="A105" s="264">
        <v>44633.0</v>
      </c>
      <c r="B105" s="227" t="s">
        <v>1631</v>
      </c>
      <c r="C105" s="227" t="s">
        <v>3124</v>
      </c>
      <c r="D105" s="227" t="s">
        <v>13</v>
      </c>
      <c r="E105" s="227" t="s">
        <v>10</v>
      </c>
      <c r="F105" s="227">
        <v>-7.85</v>
      </c>
      <c r="G105" s="227" t="s">
        <v>53</v>
      </c>
      <c r="H105" s="12"/>
    </row>
    <row r="106" ht="15.75" customHeight="1">
      <c r="A106" s="267">
        <v>44633.0</v>
      </c>
      <c r="B106" s="226" t="s">
        <v>1631</v>
      </c>
      <c r="C106" s="226" t="s">
        <v>510</v>
      </c>
      <c r="D106" s="226" t="s">
        <v>13</v>
      </c>
      <c r="E106" s="226" t="s">
        <v>10</v>
      </c>
      <c r="F106" s="226">
        <v>-5.0</v>
      </c>
      <c r="G106" s="226" t="s">
        <v>53</v>
      </c>
      <c r="H106" s="12"/>
    </row>
    <row r="107" ht="15.75" customHeight="1">
      <c r="A107" s="264">
        <v>44633.0</v>
      </c>
      <c r="B107" s="227" t="s">
        <v>1631</v>
      </c>
      <c r="C107" s="227" t="s">
        <v>86</v>
      </c>
      <c r="D107" s="227" t="s">
        <v>19</v>
      </c>
      <c r="E107" s="227" t="s">
        <v>10</v>
      </c>
      <c r="F107" s="227">
        <v>-8.5</v>
      </c>
      <c r="G107" s="227" t="s">
        <v>53</v>
      </c>
      <c r="H107" s="12"/>
    </row>
    <row r="108" ht="15.75" customHeight="1">
      <c r="A108" s="267">
        <v>44634.0</v>
      </c>
      <c r="B108" s="226" t="s">
        <v>1631</v>
      </c>
      <c r="C108" s="226" t="s">
        <v>700</v>
      </c>
      <c r="D108" s="226" t="s">
        <v>13</v>
      </c>
      <c r="E108" s="226" t="s">
        <v>28</v>
      </c>
      <c r="F108" s="226">
        <v>-8.0</v>
      </c>
      <c r="G108" s="226" t="s">
        <v>53</v>
      </c>
      <c r="H108" s="12"/>
    </row>
    <row r="109" ht="15.75" customHeight="1">
      <c r="A109" s="281">
        <v>44656.0</v>
      </c>
      <c r="B109" s="229" t="s">
        <v>1631</v>
      </c>
      <c r="C109" s="228" t="s">
        <v>15</v>
      </c>
      <c r="D109" s="228" t="s">
        <v>16</v>
      </c>
      <c r="E109" s="228" t="s">
        <v>17</v>
      </c>
      <c r="F109" s="275">
        <f> SUM( INDIRECT("$G"&amp;MATCH($G109, $G$1:$G155, 0)) : INDIRECT("$F"&amp;ROW() - 1) ) * -1</f>
        <v>196.29</v>
      </c>
      <c r="G109" s="227" t="s">
        <v>53</v>
      </c>
      <c r="H109" s="14"/>
    </row>
    <row r="110" ht="15.75" customHeight="1">
      <c r="A110" s="276"/>
      <c r="B110" s="276"/>
      <c r="C110" s="276"/>
      <c r="D110" s="276"/>
      <c r="E110" s="276"/>
      <c r="F110" s="276"/>
      <c r="G110" s="276"/>
    </row>
    <row r="111" ht="15.75" customHeight="1">
      <c r="A111" s="277"/>
      <c r="B111" s="277"/>
      <c r="C111" s="277"/>
      <c r="D111" s="277"/>
      <c r="E111" s="277"/>
      <c r="F111" s="277"/>
      <c r="G111" s="277"/>
    </row>
    <row r="112" ht="15.75" customHeight="1">
      <c r="A112" s="258"/>
      <c r="B112" s="258"/>
      <c r="C112" s="258"/>
      <c r="D112" s="258"/>
      <c r="E112" s="258"/>
      <c r="F112" s="258"/>
      <c r="G112" s="258"/>
    </row>
    <row r="113" ht="15.75" customHeight="1">
      <c r="A113" s="264">
        <v>44658.0</v>
      </c>
      <c r="B113" s="227" t="s">
        <v>1631</v>
      </c>
      <c r="C113" s="227" t="s">
        <v>3125</v>
      </c>
      <c r="D113" s="227" t="s">
        <v>13</v>
      </c>
      <c r="E113" s="227" t="s">
        <v>28</v>
      </c>
      <c r="F113" s="227">
        <v>-4.5</v>
      </c>
      <c r="G113" s="227" t="s">
        <v>66</v>
      </c>
      <c r="H113" s="274" t="s">
        <v>67</v>
      </c>
    </row>
    <row r="114" ht="15.75" customHeight="1">
      <c r="A114" s="267">
        <v>44659.0</v>
      </c>
      <c r="B114" s="226" t="s">
        <v>1631</v>
      </c>
      <c r="C114" s="282" t="s">
        <v>3126</v>
      </c>
      <c r="D114" s="226" t="s">
        <v>73</v>
      </c>
      <c r="E114" s="226" t="s">
        <v>26</v>
      </c>
      <c r="F114" s="226">
        <v>-59.6</v>
      </c>
      <c r="G114" s="226" t="s">
        <v>66</v>
      </c>
      <c r="H114" s="12"/>
    </row>
    <row r="115" ht="15.75" customHeight="1">
      <c r="A115" s="264">
        <v>44660.0</v>
      </c>
      <c r="B115" s="227" t="s">
        <v>1631</v>
      </c>
      <c r="C115" s="227" t="s">
        <v>15</v>
      </c>
      <c r="D115" s="227" t="s">
        <v>51</v>
      </c>
      <c r="E115" s="227" t="s">
        <v>17</v>
      </c>
      <c r="F115" s="227">
        <v>55.1</v>
      </c>
      <c r="G115" s="227" t="s">
        <v>66</v>
      </c>
      <c r="H115" s="12"/>
    </row>
    <row r="116" ht="15.75" customHeight="1">
      <c r="A116" s="267">
        <v>44660.0</v>
      </c>
      <c r="B116" s="226" t="s">
        <v>1631</v>
      </c>
      <c r="C116" s="226" t="s">
        <v>15</v>
      </c>
      <c r="D116" s="226" t="s">
        <v>51</v>
      </c>
      <c r="E116" s="226" t="s">
        <v>17</v>
      </c>
      <c r="F116" s="226">
        <v>4.5</v>
      </c>
      <c r="G116" s="226" t="s">
        <v>66</v>
      </c>
      <c r="H116" s="12"/>
    </row>
    <row r="117" ht="15.75" customHeight="1">
      <c r="A117" s="264">
        <v>44662.0</v>
      </c>
      <c r="B117" s="227" t="s">
        <v>1631</v>
      </c>
      <c r="C117" s="227" t="s">
        <v>2623</v>
      </c>
      <c r="D117" s="227" t="s">
        <v>13</v>
      </c>
      <c r="E117" s="227" t="s">
        <v>28</v>
      </c>
      <c r="F117" s="227">
        <v>-4.5</v>
      </c>
      <c r="G117" s="227" t="s">
        <v>66</v>
      </c>
      <c r="H117" s="12"/>
    </row>
    <row r="118" ht="15.75" customHeight="1">
      <c r="A118" s="267">
        <v>44663.0</v>
      </c>
      <c r="B118" s="226" t="s">
        <v>1631</v>
      </c>
      <c r="C118" s="226" t="s">
        <v>2650</v>
      </c>
      <c r="D118" s="226" t="s">
        <v>13</v>
      </c>
      <c r="E118" s="226" t="s">
        <v>28</v>
      </c>
      <c r="F118" s="226">
        <v>-8.02</v>
      </c>
      <c r="G118" s="226" t="s">
        <v>66</v>
      </c>
      <c r="H118" s="12"/>
    </row>
    <row r="119" ht="15.75" customHeight="1">
      <c r="A119" s="264">
        <v>44664.0</v>
      </c>
      <c r="B119" s="227" t="s">
        <v>1631</v>
      </c>
      <c r="C119" s="227" t="s">
        <v>455</v>
      </c>
      <c r="D119" s="227" t="s">
        <v>9</v>
      </c>
      <c r="E119" s="227" t="s">
        <v>41</v>
      </c>
      <c r="F119" s="227">
        <v>-4.3</v>
      </c>
      <c r="G119" s="227" t="s">
        <v>66</v>
      </c>
      <c r="H119" s="12"/>
    </row>
    <row r="120" ht="15.75" customHeight="1">
      <c r="A120" s="267">
        <v>44665.0</v>
      </c>
      <c r="B120" s="226" t="s">
        <v>1631</v>
      </c>
      <c r="C120" s="226" t="s">
        <v>48</v>
      </c>
      <c r="D120" s="226" t="s">
        <v>9</v>
      </c>
      <c r="E120" s="226" t="s">
        <v>10</v>
      </c>
      <c r="F120" s="226">
        <v>-14.66</v>
      </c>
      <c r="G120" s="226" t="s">
        <v>66</v>
      </c>
      <c r="H120" s="12"/>
    </row>
    <row r="121" ht="15.75" customHeight="1">
      <c r="A121" s="264">
        <v>44665.0</v>
      </c>
      <c r="B121" s="227" t="s">
        <v>1631</v>
      </c>
      <c r="C121" s="227" t="s">
        <v>455</v>
      </c>
      <c r="D121" s="227" t="s">
        <v>9</v>
      </c>
      <c r="E121" s="227" t="s">
        <v>41</v>
      </c>
      <c r="F121" s="227">
        <v>-4.3</v>
      </c>
      <c r="G121" s="227" t="s">
        <v>66</v>
      </c>
      <c r="H121" s="12"/>
    </row>
    <row r="122" ht="15.75" customHeight="1">
      <c r="A122" s="267">
        <v>44665.0</v>
      </c>
      <c r="B122" s="226" t="s">
        <v>1631</v>
      </c>
      <c r="C122" s="226" t="s">
        <v>455</v>
      </c>
      <c r="D122" s="226" t="s">
        <v>9</v>
      </c>
      <c r="E122" s="226" t="s">
        <v>41</v>
      </c>
      <c r="F122" s="226">
        <v>-4.3</v>
      </c>
      <c r="G122" s="226" t="s">
        <v>66</v>
      </c>
      <c r="H122" s="12"/>
    </row>
    <row r="123" ht="15.75" customHeight="1">
      <c r="A123" s="264">
        <v>44668.0</v>
      </c>
      <c r="B123" s="227" t="s">
        <v>1631</v>
      </c>
      <c r="C123" s="227" t="s">
        <v>455</v>
      </c>
      <c r="D123" s="227" t="s">
        <v>9</v>
      </c>
      <c r="E123" s="227" t="s">
        <v>41</v>
      </c>
      <c r="F123" s="227">
        <v>-4.3</v>
      </c>
      <c r="G123" s="227" t="s">
        <v>66</v>
      </c>
      <c r="H123" s="12"/>
    </row>
    <row r="124" ht="15.75" customHeight="1">
      <c r="A124" s="267">
        <v>44670.0</v>
      </c>
      <c r="B124" s="226" t="s">
        <v>1631</v>
      </c>
      <c r="C124" s="226" t="s">
        <v>455</v>
      </c>
      <c r="D124" s="226" t="s">
        <v>9</v>
      </c>
      <c r="E124" s="226" t="s">
        <v>41</v>
      </c>
      <c r="F124" s="226">
        <v>-4.3</v>
      </c>
      <c r="G124" s="226" t="s">
        <v>66</v>
      </c>
      <c r="H124" s="12"/>
    </row>
    <row r="125" ht="15.75" customHeight="1">
      <c r="A125" s="264">
        <v>44670.0</v>
      </c>
      <c r="B125" s="227" t="s">
        <v>1631</v>
      </c>
      <c r="C125" s="227" t="s">
        <v>3127</v>
      </c>
      <c r="D125" s="227" t="s">
        <v>13</v>
      </c>
      <c r="E125" s="227" t="s">
        <v>28</v>
      </c>
      <c r="F125" s="227">
        <v>-5.2</v>
      </c>
      <c r="G125" s="227" t="s">
        <v>66</v>
      </c>
      <c r="H125" s="12"/>
    </row>
    <row r="126" ht="15.75" customHeight="1">
      <c r="A126" s="267">
        <v>44670.0</v>
      </c>
      <c r="B126" s="226" t="s">
        <v>1631</v>
      </c>
      <c r="C126" s="226" t="s">
        <v>455</v>
      </c>
      <c r="D126" s="226" t="s">
        <v>9</v>
      </c>
      <c r="E126" s="226" t="s">
        <v>41</v>
      </c>
      <c r="F126" s="226">
        <v>-4.3</v>
      </c>
      <c r="G126" s="226" t="s">
        <v>66</v>
      </c>
      <c r="H126" s="12"/>
    </row>
    <row r="127" ht="15.75" customHeight="1">
      <c r="A127" s="264">
        <v>44671.0</v>
      </c>
      <c r="B127" s="227" t="s">
        <v>1631</v>
      </c>
      <c r="C127" s="227" t="s">
        <v>455</v>
      </c>
      <c r="D127" s="227" t="s">
        <v>9</v>
      </c>
      <c r="E127" s="227" t="s">
        <v>41</v>
      </c>
      <c r="F127" s="227">
        <v>-4.3</v>
      </c>
      <c r="G127" s="227" t="s">
        <v>66</v>
      </c>
      <c r="H127" s="12"/>
    </row>
    <row r="128" ht="15.75" customHeight="1">
      <c r="A128" s="267">
        <v>44671.0</v>
      </c>
      <c r="B128" s="226" t="s">
        <v>1631</v>
      </c>
      <c r="C128" s="226" t="s">
        <v>455</v>
      </c>
      <c r="D128" s="226" t="s">
        <v>9</v>
      </c>
      <c r="E128" s="226" t="s">
        <v>41</v>
      </c>
      <c r="F128" s="226">
        <v>-4.3</v>
      </c>
      <c r="G128" s="226" t="s">
        <v>66</v>
      </c>
      <c r="H128" s="12"/>
    </row>
    <row r="129" ht="15.75" customHeight="1">
      <c r="A129" s="264">
        <v>44673.0</v>
      </c>
      <c r="B129" s="227" t="s">
        <v>1631</v>
      </c>
      <c r="C129" s="227" t="s">
        <v>455</v>
      </c>
      <c r="D129" s="227" t="s">
        <v>9</v>
      </c>
      <c r="E129" s="227" t="s">
        <v>41</v>
      </c>
      <c r="F129" s="227">
        <v>-4.3</v>
      </c>
      <c r="G129" s="227" t="s">
        <v>66</v>
      </c>
      <c r="H129" s="12"/>
    </row>
    <row r="130" ht="15.75" customHeight="1">
      <c r="A130" s="267">
        <v>44673.0</v>
      </c>
      <c r="B130" s="226" t="s">
        <v>1631</v>
      </c>
      <c r="C130" s="226" t="s">
        <v>455</v>
      </c>
      <c r="D130" s="226" t="s">
        <v>9</v>
      </c>
      <c r="E130" s="226" t="s">
        <v>41</v>
      </c>
      <c r="F130" s="226">
        <v>-4.3</v>
      </c>
      <c r="G130" s="226" t="s">
        <v>66</v>
      </c>
      <c r="H130" s="12"/>
    </row>
    <row r="131" ht="15.75" customHeight="1">
      <c r="A131" s="264">
        <v>44674.0</v>
      </c>
      <c r="B131" s="227" t="s">
        <v>1631</v>
      </c>
      <c r="C131" s="227" t="s">
        <v>31</v>
      </c>
      <c r="D131" s="227" t="s">
        <v>19</v>
      </c>
      <c r="E131" s="227" t="s">
        <v>28</v>
      </c>
      <c r="F131" s="227">
        <v>-53.87</v>
      </c>
      <c r="G131" s="227" t="s">
        <v>66</v>
      </c>
      <c r="H131" s="12"/>
    </row>
    <row r="132" ht="15.75" customHeight="1">
      <c r="A132" s="267">
        <v>44676.0</v>
      </c>
      <c r="B132" s="226" t="s">
        <v>1631</v>
      </c>
      <c r="C132" s="226" t="s">
        <v>455</v>
      </c>
      <c r="D132" s="226" t="s">
        <v>9</v>
      </c>
      <c r="E132" s="226" t="s">
        <v>41</v>
      </c>
      <c r="F132" s="226">
        <v>-4.3</v>
      </c>
      <c r="G132" s="226" t="s">
        <v>66</v>
      </c>
      <c r="H132" s="12"/>
    </row>
    <row r="133" ht="15.75" customHeight="1">
      <c r="A133" s="264">
        <v>44676.0</v>
      </c>
      <c r="B133" s="227" t="s">
        <v>1631</v>
      </c>
      <c r="C133" s="227" t="s">
        <v>455</v>
      </c>
      <c r="D133" s="227" t="s">
        <v>9</v>
      </c>
      <c r="E133" s="227" t="s">
        <v>41</v>
      </c>
      <c r="F133" s="227">
        <v>-4.3</v>
      </c>
      <c r="G133" s="227" t="s">
        <v>66</v>
      </c>
      <c r="H133" s="12"/>
    </row>
    <row r="134" ht="15.75" customHeight="1">
      <c r="A134" s="267">
        <v>44676.0</v>
      </c>
      <c r="B134" s="226" t="s">
        <v>1631</v>
      </c>
      <c r="C134" s="226" t="s">
        <v>2870</v>
      </c>
      <c r="D134" s="226" t="s">
        <v>13</v>
      </c>
      <c r="E134" s="226" t="s">
        <v>28</v>
      </c>
      <c r="F134" s="226">
        <v>-15.9</v>
      </c>
      <c r="G134" s="226" t="s">
        <v>66</v>
      </c>
      <c r="H134" s="12"/>
    </row>
    <row r="135" ht="15.75" customHeight="1">
      <c r="A135" s="264">
        <v>44677.0</v>
      </c>
      <c r="B135" s="227" t="s">
        <v>1631</v>
      </c>
      <c r="C135" s="227" t="s">
        <v>455</v>
      </c>
      <c r="D135" s="227" t="s">
        <v>9</v>
      </c>
      <c r="E135" s="227" t="s">
        <v>41</v>
      </c>
      <c r="F135" s="227">
        <v>-4.3</v>
      </c>
      <c r="G135" s="227" t="s">
        <v>66</v>
      </c>
      <c r="H135" s="12"/>
    </row>
    <row r="136" ht="15.75" customHeight="1">
      <c r="A136" s="267">
        <v>44677.0</v>
      </c>
      <c r="B136" s="226" t="s">
        <v>1631</v>
      </c>
      <c r="C136" s="226" t="s">
        <v>455</v>
      </c>
      <c r="D136" s="226" t="s">
        <v>9</v>
      </c>
      <c r="E136" s="226" t="s">
        <v>41</v>
      </c>
      <c r="F136" s="226">
        <v>-4.3</v>
      </c>
      <c r="G136" s="226" t="s">
        <v>66</v>
      </c>
      <c r="H136" s="12"/>
    </row>
    <row r="137" ht="15.75" customHeight="1">
      <c r="A137" s="264">
        <v>44678.0</v>
      </c>
      <c r="B137" s="227" t="s">
        <v>1631</v>
      </c>
      <c r="C137" s="227" t="s">
        <v>455</v>
      </c>
      <c r="D137" s="227" t="s">
        <v>9</v>
      </c>
      <c r="E137" s="227" t="s">
        <v>41</v>
      </c>
      <c r="F137" s="227">
        <v>-4.3</v>
      </c>
      <c r="G137" s="227" t="s">
        <v>66</v>
      </c>
      <c r="H137" s="12"/>
    </row>
    <row r="138" ht="15.75" customHeight="1">
      <c r="A138" s="267">
        <v>44678.0</v>
      </c>
      <c r="B138" s="226" t="s">
        <v>1631</v>
      </c>
      <c r="C138" s="226" t="s">
        <v>455</v>
      </c>
      <c r="D138" s="226" t="s">
        <v>9</v>
      </c>
      <c r="E138" s="226" t="s">
        <v>41</v>
      </c>
      <c r="F138" s="226">
        <v>-4.3</v>
      </c>
      <c r="G138" s="226" t="s">
        <v>66</v>
      </c>
      <c r="H138" s="12"/>
    </row>
    <row r="139" ht="15.75" customHeight="1">
      <c r="A139" s="264">
        <v>44678.0</v>
      </c>
      <c r="B139" s="227" t="s">
        <v>1631</v>
      </c>
      <c r="C139" s="227" t="s">
        <v>25</v>
      </c>
      <c r="D139" s="227" t="s">
        <v>13</v>
      </c>
      <c r="E139" s="227" t="s">
        <v>10</v>
      </c>
      <c r="F139" s="227">
        <v>-10.0</v>
      </c>
      <c r="G139" s="227" t="s">
        <v>66</v>
      </c>
      <c r="H139" s="12"/>
    </row>
    <row r="140" ht="15.75" customHeight="1">
      <c r="A140" s="267">
        <v>44679.0</v>
      </c>
      <c r="B140" s="226" t="s">
        <v>1631</v>
      </c>
      <c r="C140" s="226" t="s">
        <v>455</v>
      </c>
      <c r="D140" s="226" t="s">
        <v>9</v>
      </c>
      <c r="E140" s="226" t="s">
        <v>41</v>
      </c>
      <c r="F140" s="226">
        <v>-4.3</v>
      </c>
      <c r="G140" s="226" t="s">
        <v>66</v>
      </c>
      <c r="H140" s="12"/>
    </row>
    <row r="141" ht="15.75" customHeight="1">
      <c r="A141" s="264">
        <v>44679.0</v>
      </c>
      <c r="B141" s="227" t="s">
        <v>1631</v>
      </c>
      <c r="C141" s="227" t="s">
        <v>455</v>
      </c>
      <c r="D141" s="227" t="s">
        <v>9</v>
      </c>
      <c r="E141" s="227" t="s">
        <v>41</v>
      </c>
      <c r="F141" s="227">
        <v>-4.3</v>
      </c>
      <c r="G141" s="227" t="s">
        <v>66</v>
      </c>
      <c r="H141" s="12"/>
    </row>
    <row r="142" ht="15.75" customHeight="1">
      <c r="A142" s="267">
        <v>44655.0</v>
      </c>
      <c r="B142" s="226" t="s">
        <v>1631</v>
      </c>
      <c r="C142" s="226" t="s">
        <v>15</v>
      </c>
      <c r="D142" s="226" t="s">
        <v>16</v>
      </c>
      <c r="E142" s="226" t="s">
        <v>17</v>
      </c>
      <c r="F142" s="268">
        <f> SUM( INDIRECT("$G"&amp;MATCH($G142, $G$1:$G155, 0)) : INDIRECT("$F"&amp;ROW() - 1) ) * -1</f>
        <v>194.05</v>
      </c>
      <c r="G142" s="226" t="s">
        <v>66</v>
      </c>
      <c r="H142" s="14"/>
    </row>
    <row r="143" ht="15.75" customHeight="1">
      <c r="A143" s="269"/>
      <c r="B143" s="269"/>
      <c r="C143" s="269"/>
      <c r="D143" s="269"/>
      <c r="E143" s="269"/>
      <c r="F143" s="269"/>
      <c r="G143" s="269"/>
    </row>
    <row r="144" ht="15.75" customHeight="1">
      <c r="A144" s="272"/>
      <c r="B144" s="272"/>
      <c r="C144" s="272"/>
      <c r="D144" s="272"/>
      <c r="E144" s="272"/>
      <c r="F144" s="272"/>
      <c r="G144" s="272"/>
    </row>
    <row r="145" ht="15.75" customHeight="1">
      <c r="A145" s="273"/>
      <c r="B145" s="273"/>
      <c r="C145" s="273"/>
      <c r="D145" s="273"/>
      <c r="E145" s="273"/>
      <c r="F145" s="273"/>
      <c r="G145" s="273"/>
    </row>
    <row r="146" ht="15.75" customHeight="1">
      <c r="A146" s="267">
        <v>44680.0</v>
      </c>
      <c r="B146" s="226" t="s">
        <v>1631</v>
      </c>
      <c r="C146" s="226" t="s">
        <v>455</v>
      </c>
      <c r="D146" s="226" t="s">
        <v>9</v>
      </c>
      <c r="E146" s="226" t="s">
        <v>41</v>
      </c>
      <c r="F146" s="226">
        <v>-4.3</v>
      </c>
      <c r="G146" s="226" t="s">
        <v>81</v>
      </c>
      <c r="H146" s="274" t="s">
        <v>82</v>
      </c>
    </row>
    <row r="147" ht="15.75" customHeight="1">
      <c r="A147" s="264">
        <v>44689.0</v>
      </c>
      <c r="B147" s="227" t="s">
        <v>1631</v>
      </c>
      <c r="C147" s="227" t="s">
        <v>3128</v>
      </c>
      <c r="D147" s="227" t="s">
        <v>13</v>
      </c>
      <c r="E147" s="227" t="s">
        <v>10</v>
      </c>
      <c r="F147" s="227">
        <v>-24.0</v>
      </c>
      <c r="G147" s="227" t="s">
        <v>81</v>
      </c>
      <c r="H147" s="12"/>
    </row>
    <row r="148" ht="15.75" customHeight="1">
      <c r="A148" s="267">
        <v>44690.0</v>
      </c>
      <c r="B148" s="226" t="s">
        <v>1631</v>
      </c>
      <c r="C148" s="226" t="s">
        <v>36</v>
      </c>
      <c r="D148" s="226" t="s">
        <v>19</v>
      </c>
      <c r="E148" s="226" t="s">
        <v>28</v>
      </c>
      <c r="F148" s="226">
        <v>-32.02</v>
      </c>
      <c r="G148" s="226" t="s">
        <v>81</v>
      </c>
      <c r="H148" s="12"/>
    </row>
    <row r="149" ht="15.75" customHeight="1">
      <c r="A149" s="264">
        <v>44692.0</v>
      </c>
      <c r="B149" s="227" t="s">
        <v>1631</v>
      </c>
      <c r="C149" s="227" t="s">
        <v>86</v>
      </c>
      <c r="D149" s="227" t="s">
        <v>13</v>
      </c>
      <c r="E149" s="227" t="s">
        <v>10</v>
      </c>
      <c r="F149" s="227">
        <v>-38.93</v>
      </c>
      <c r="G149" s="227" t="s">
        <v>81</v>
      </c>
      <c r="H149" s="12"/>
    </row>
    <row r="150" ht="15.75" customHeight="1">
      <c r="A150" s="267">
        <v>44693.0</v>
      </c>
      <c r="B150" s="226" t="s">
        <v>1631</v>
      </c>
      <c r="C150" s="226" t="s">
        <v>455</v>
      </c>
      <c r="D150" s="226" t="s">
        <v>9</v>
      </c>
      <c r="E150" s="226" t="s">
        <v>41</v>
      </c>
      <c r="F150" s="226">
        <v>-4.3</v>
      </c>
      <c r="G150" s="226" t="s">
        <v>81</v>
      </c>
      <c r="H150" s="12"/>
    </row>
    <row r="151" ht="15.75" customHeight="1">
      <c r="A151" s="264">
        <v>44694.0</v>
      </c>
      <c r="B151" s="227" t="s">
        <v>1631</v>
      </c>
      <c r="C151" s="283" t="s">
        <v>83</v>
      </c>
      <c r="D151" s="283" t="s">
        <v>84</v>
      </c>
      <c r="E151" s="283" t="s">
        <v>28</v>
      </c>
      <c r="F151" s="227">
        <v>-21.0</v>
      </c>
      <c r="G151" s="227" t="s">
        <v>81</v>
      </c>
      <c r="H151" s="12"/>
    </row>
    <row r="152" ht="15.75" customHeight="1">
      <c r="A152" s="267">
        <v>44697.0</v>
      </c>
      <c r="B152" s="226" t="s">
        <v>1631</v>
      </c>
      <c r="C152" s="226" t="s">
        <v>63</v>
      </c>
      <c r="D152" s="226" t="s">
        <v>19</v>
      </c>
      <c r="E152" s="226" t="s">
        <v>10</v>
      </c>
      <c r="F152" s="226">
        <v>-56.31</v>
      </c>
      <c r="G152" s="226" t="s">
        <v>81</v>
      </c>
      <c r="H152" s="12"/>
    </row>
    <row r="153" ht="15.75" customHeight="1">
      <c r="A153" s="264">
        <v>44698.0</v>
      </c>
      <c r="B153" s="227" t="s">
        <v>1631</v>
      </c>
      <c r="C153" s="227" t="s">
        <v>36</v>
      </c>
      <c r="D153" s="227" t="s">
        <v>19</v>
      </c>
      <c r="E153" s="227" t="s">
        <v>28</v>
      </c>
      <c r="F153" s="227">
        <v>-8.7</v>
      </c>
      <c r="G153" s="227" t="s">
        <v>81</v>
      </c>
      <c r="H153" s="12"/>
    </row>
    <row r="154" ht="15.75" customHeight="1">
      <c r="A154" s="267">
        <v>44704.0</v>
      </c>
      <c r="B154" s="226" t="s">
        <v>1631</v>
      </c>
      <c r="C154" s="226" t="s">
        <v>3129</v>
      </c>
      <c r="D154" s="226" t="s">
        <v>1841</v>
      </c>
      <c r="E154" s="226" t="s">
        <v>10</v>
      </c>
      <c r="F154" s="226">
        <v>-3.21</v>
      </c>
      <c r="G154" s="226" t="s">
        <v>81</v>
      </c>
      <c r="H154" s="12"/>
    </row>
    <row r="155" ht="15.75" customHeight="1">
      <c r="A155" s="264">
        <v>44719.0</v>
      </c>
      <c r="B155" s="227" t="s">
        <v>1631</v>
      </c>
      <c r="C155" s="227" t="s">
        <v>15</v>
      </c>
      <c r="D155" s="227" t="s">
        <v>16</v>
      </c>
      <c r="E155" s="227" t="s">
        <v>17</v>
      </c>
      <c r="F155" s="227">
        <f> SUM( INDIRECT("$G"&amp;MATCH($G155, $G$1:$G155, 0)) : INDIRECT("$F"&amp;ROW() - 1) ) * -1</f>
        <v>192.77</v>
      </c>
      <c r="G155" s="227" t="s">
        <v>81</v>
      </c>
      <c r="H155" s="14"/>
    </row>
  </sheetData>
  <autoFilter ref="$D$1:$D$155"/>
  <mergeCells count="8">
    <mergeCell ref="H2:H8"/>
    <mergeCell ref="K2:M9"/>
    <mergeCell ref="H12:H29"/>
    <mergeCell ref="H33:H65"/>
    <mergeCell ref="H69:H90"/>
    <mergeCell ref="H94:H109"/>
    <mergeCell ref="H113:H142"/>
    <mergeCell ref="H146:H155"/>
  </mergeCells>
  <conditionalFormatting sqref="A9:G11 A30:G32 A66:G68 A91:G93 A110:G112 A143:G145">
    <cfRule type="expression" dxfId="7" priority="1">
      <formula>$E9 = ("CARD")</formula>
    </cfRule>
  </conditionalFormatting>
  <conditionalFormatting sqref="A9:G11 A30:G32 A66:G68 A91:G93 A110:G112 A143:G145">
    <cfRule type="expression" dxfId="0" priority="2">
      <formula> $D9 = ("GROCERY")</formula>
    </cfRule>
  </conditionalFormatting>
  <conditionalFormatting sqref="A9:G11 A30:G32 A66:G68 A91:G93 A110:G112 A143:G145">
    <cfRule type="expression" dxfId="1" priority="3">
      <formula> $D9 = ("GIFT")</formula>
    </cfRule>
  </conditionalFormatting>
  <conditionalFormatting sqref="A9:G11 A30:G32 A66:G68 A91:G93 A110:G112 A143:G145">
    <cfRule type="expression" dxfId="2" priority="4">
      <formula> $D9 = ("FOOD")</formula>
    </cfRule>
  </conditionalFormatting>
  <conditionalFormatting sqref="A9:G11 A30:G32 A66:G68 A91:G93 A110:G112 A143:G145">
    <cfRule type="expression" dxfId="3" priority="5">
      <formula> $D9 = ("TRANSPORT")</formula>
    </cfRule>
  </conditionalFormatting>
  <conditionalFormatting sqref="A9:G11 A30:G32 A66:G68 A91:G93 A110:G112 A143:G145">
    <cfRule type="expression" dxfId="4" priority="6">
      <formula> $D9 = ("LEISURE")</formula>
    </cfRule>
  </conditionalFormatting>
  <conditionalFormatting sqref="A9:G11 A30:G32 A66:G68 A91:G93 A110:G112 A143:G145">
    <cfRule type="expression" dxfId="5" priority="7">
      <formula> $D9 = ("EXCHANGE")</formula>
    </cfRule>
  </conditionalFormatting>
  <conditionalFormatting sqref="A9:G11 A30:G32 A66:G68 A91:G93 A110:G112 A143:G145">
    <cfRule type="expression" dxfId="6" priority="8">
      <formula> $D9 = ("BET")</formula>
    </cfRule>
  </conditionalFormatting>
  <conditionalFormatting sqref="A143:G145">
    <cfRule type="expression" dxfId="7" priority="9">
      <formula>$E143 = ("CARD")</formula>
    </cfRule>
  </conditionalFormatting>
  <conditionalFormatting sqref="A9:G11 A30:G32 A66:G68 A91:G93 A110:G112 A143:G145">
    <cfRule type="expression" dxfId="11" priority="10">
      <formula> $D9 = ("GROCERY")</formula>
    </cfRule>
  </conditionalFormatting>
  <conditionalFormatting sqref="A9:G11 A30:G32 A66:G68 A91:G93 A110:G112 A143:G145">
    <cfRule type="expression" dxfId="12" priority="11">
      <formula> $D9 = ("GIFT")</formula>
    </cfRule>
  </conditionalFormatting>
  <conditionalFormatting sqref="A9:G11 A30:G32 A66:G68 A91:G93 A110:G112 A143:G145">
    <cfRule type="expression" dxfId="13" priority="12">
      <formula> $D9 = ("FOOD")</formula>
    </cfRule>
  </conditionalFormatting>
  <conditionalFormatting sqref="A143:G145">
    <cfRule type="expression" dxfId="3" priority="13">
      <formula> $D143 = ("TRANSPORT")</formula>
    </cfRule>
  </conditionalFormatting>
  <conditionalFormatting sqref="A143:G145">
    <cfRule type="expression" dxfId="4" priority="14">
      <formula> $D143 = ("LEISURE")</formula>
    </cfRule>
  </conditionalFormatting>
  <conditionalFormatting sqref="A9:G11 A30:G32 A66:G68 A91:G93 A110:G112 A143:G145">
    <cfRule type="expression" dxfId="14" priority="15">
      <formula> $D9 = ("EXCHANGE")</formula>
    </cfRule>
  </conditionalFormatting>
  <conditionalFormatting sqref="A143:G145">
    <cfRule type="expression" dxfId="6" priority="16">
      <formula> $D143 = ("BET")</formula>
    </cfRule>
  </conditionalFormatting>
  <conditionalFormatting sqref="F8 F29 F65 F90 F109 F142 F155">
    <cfRule type="expression" dxfId="35" priority="17">
      <formula> $E8 = ("PROMO")</formula>
    </cfRule>
  </conditionalFormatting>
  <conditionalFormatting sqref="A2:G155">
    <cfRule type="expression" dxfId="7" priority="18">
      <formula> $E2 = ("CARD")</formula>
    </cfRule>
  </conditionalFormatting>
  <conditionalFormatting sqref="A2:G155">
    <cfRule type="expression" dxfId="11" priority="19">
      <formula> $D2 = ("GROCERY")</formula>
    </cfRule>
  </conditionalFormatting>
  <conditionalFormatting sqref="A2:G155">
    <cfRule type="expression" dxfId="28" priority="20">
      <formula> $D2 = ("GIFT")</formula>
    </cfRule>
  </conditionalFormatting>
  <conditionalFormatting sqref="A2:G155">
    <cfRule type="expression" dxfId="13" priority="21">
      <formula> $D2 = ("FOOD")</formula>
    </cfRule>
  </conditionalFormatting>
  <conditionalFormatting sqref="A2:G155">
    <cfRule type="expression" dxfId="3" priority="22">
      <formula> $D2 = ("TRANSPORT")</formula>
    </cfRule>
  </conditionalFormatting>
  <conditionalFormatting sqref="A2:G155">
    <cfRule type="expression" dxfId="29" priority="23">
      <formula> $D2 = ("LEISURE")</formula>
    </cfRule>
  </conditionalFormatting>
  <conditionalFormatting sqref="A2:G155">
    <cfRule type="expression" dxfId="36" priority="24">
      <formula> $D2 = ("EXCHANGE")</formula>
    </cfRule>
  </conditionalFormatting>
  <conditionalFormatting sqref="A2:G155">
    <cfRule type="expression" dxfId="6" priority="25">
      <formula> $E2 = ("APOSTA")</formula>
    </cfRule>
  </conditionalFormatting>
  <drawing r:id="rId1"/>
</worksheet>
</file>