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OneDrive\Desktop\GIONATA\BIOMEDICA\Esercizi operations\CARTELLE PER TEAMS\S&amp;OP e MRP\"/>
    </mc:Choice>
  </mc:AlternateContent>
  <xr:revisionPtr revIDLastSave="0" documentId="13_ncr:1_{3C2B2D0C-85FB-41D5-9F0E-288F69CE62C5}" xr6:coauthVersionLast="47" xr6:coauthVersionMax="47" xr10:uidLastSave="{00000000-0000-0000-0000-000000000000}"/>
  <bookViews>
    <workbookView xWindow="-96" yWindow="-96" windowWidth="23232" windowHeight="12432" xr2:uid="{3248F548-A210-4524-AA73-04853FFF7D41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K22" i="1" s="1"/>
  <c r="K17" i="1"/>
  <c r="K18" i="1"/>
  <c r="K19" i="1"/>
  <c r="K20" i="1"/>
  <c r="K15" i="1"/>
  <c r="K11" i="1"/>
  <c r="I19" i="1"/>
  <c r="I18" i="1"/>
  <c r="I17" i="1"/>
  <c r="I16" i="1"/>
  <c r="E16" i="1"/>
  <c r="F16" i="1" s="1"/>
  <c r="E17" i="1"/>
  <c r="F17" i="1" s="1"/>
  <c r="E18" i="1"/>
  <c r="E19" i="1"/>
  <c r="F19" i="1" s="1"/>
  <c r="E15" i="1"/>
  <c r="F15" i="1" s="1"/>
  <c r="H15" i="1" s="1"/>
  <c r="J19" i="1"/>
  <c r="C19" i="1"/>
  <c r="D19" i="1" s="1"/>
  <c r="J18" i="1"/>
  <c r="F18" i="1"/>
  <c r="C18" i="1"/>
  <c r="D18" i="1" s="1"/>
  <c r="J17" i="1"/>
  <c r="C17" i="1"/>
  <c r="D17" i="1" s="1"/>
  <c r="J16" i="1"/>
  <c r="D16" i="1"/>
  <c r="C16" i="1"/>
  <c r="J15" i="1"/>
  <c r="I15" i="1"/>
  <c r="C15" i="1"/>
  <c r="D15" i="1" s="1"/>
  <c r="K5" i="1"/>
  <c r="K6" i="1"/>
  <c r="K7" i="1"/>
  <c r="K8" i="1"/>
  <c r="K9" i="1"/>
  <c r="K4" i="1"/>
  <c r="J5" i="1"/>
  <c r="J6" i="1"/>
  <c r="J7" i="1"/>
  <c r="J8" i="1"/>
  <c r="J4" i="1"/>
  <c r="I9" i="1"/>
  <c r="I8" i="1"/>
  <c r="I7" i="1"/>
  <c r="I6" i="1"/>
  <c r="I5" i="1"/>
  <c r="I4" i="1"/>
  <c r="H6" i="1"/>
  <c r="H7" i="1" s="1"/>
  <c r="H8" i="1" s="1"/>
  <c r="H5" i="1"/>
  <c r="H4" i="1"/>
  <c r="F5" i="1"/>
  <c r="F6" i="1"/>
  <c r="F7" i="1"/>
  <c r="F8" i="1"/>
  <c r="F4" i="1"/>
  <c r="D10" i="1"/>
  <c r="D5" i="1"/>
  <c r="D6" i="1"/>
  <c r="D7" i="1"/>
  <c r="D8" i="1"/>
  <c r="D4" i="1"/>
  <c r="C5" i="1"/>
  <c r="C6" i="1"/>
  <c r="C7" i="1"/>
  <c r="C8" i="1"/>
  <c r="C4" i="1"/>
  <c r="H16" i="1" l="1"/>
  <c r="H17" i="1" s="1"/>
  <c r="H18" i="1" s="1"/>
  <c r="H19" i="1" s="1"/>
</calcChain>
</file>

<file path=xl/sharedStrings.xml><?xml version="1.0" encoding="utf-8"?>
<sst xmlns="http://schemas.openxmlformats.org/spreadsheetml/2006/main" count="30" uniqueCount="20">
  <si>
    <t>LEVEL</t>
  </si>
  <si>
    <t>domanda</t>
  </si>
  <si>
    <t>CHASE</t>
  </si>
  <si>
    <t>ore per produrre</t>
  </si>
  <si>
    <t>ore lavorate nel periodo da lav.</t>
  </si>
  <si>
    <t>magazzino iniziale</t>
  </si>
  <si>
    <t>costo di un'ora di produzione</t>
  </si>
  <si>
    <t>lavoratori inizio e fine</t>
  </si>
  <si>
    <t>costo licenziamento-assunzione</t>
  </si>
  <si>
    <t>costo tenere in magazzino prod.</t>
  </si>
  <si>
    <t>prezzo vendita prodotto</t>
  </si>
  <si>
    <t>ore necessarie</t>
  </si>
  <si>
    <t>persone necessarie</t>
  </si>
  <si>
    <t>persone effettive</t>
  </si>
  <si>
    <t>prodotti</t>
  </si>
  <si>
    <t>lic/ass</t>
  </si>
  <si>
    <t>magazzino</t>
  </si>
  <si>
    <t>cash out</t>
  </si>
  <si>
    <t>cash in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</si>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</sst>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righ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350F-70BF-41F3-BC81-E753C7E0158B}">
  <dimension ref="A1:P29"/>
  <sheetViews>
    <sheetView tabSelected="1" topLeftCell="B1" zoomScale="126" workbookViewId="0">
      <selection activeCell="B4" sqref="B4"/>
    </sheetView>
  </sheetViews>
  <sheetFormatPr defaultRowHeight="14.4" x14ac:dyDescent="0.55000000000000004"/>
  <cols>
    <col min="3" max="3" width="14" bestFit="1" customWidth="1"/>
    <col min="4" max="4" width="21.578125" bestFit="1" customWidth="1"/>
    <col min="5" max="5" width="18.15625" bestFit="1" customWidth="1"/>
    <col min="6" max="6" width="11.68359375" bestFit="1" customWidth="1"/>
    <col min="7" max="7" width="16.83984375" bestFit="1" customWidth="1"/>
    <col min="8" max="8" width="13.26171875" customWidth="1"/>
    <col min="9" max="9" width="16.41796875" bestFit="1" customWidth="1"/>
    <col min="10" max="10" width="15.26171875" customWidth="1"/>
    <col min="11" max="11" width="16.41796875" bestFit="1" customWidth="1"/>
    <col min="12" max="12" width="13.41796875" bestFit="1" customWidth="1"/>
    <col min="13" max="13" width="15.578125" bestFit="1" customWidth="1"/>
    <col min="14" max="14" width="17.83984375" customWidth="1"/>
    <col min="15" max="15" width="20.68359375" customWidth="1"/>
    <col min="16" max="16" width="12.26171875" customWidth="1"/>
  </cols>
  <sheetData>
    <row r="1" spans="1:15" x14ac:dyDescent="0.55000000000000004">
      <c r="A1" t="s">
        <v>0</v>
      </c>
    </row>
    <row r="3" spans="1:15" s="1" customFormat="1" x14ac:dyDescent="0.55000000000000004">
      <c r="A3" s="2"/>
      <c r="B3" s="2" t="s">
        <v>1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</row>
    <row r="4" spans="1:15" s="1" customFormat="1" x14ac:dyDescent="0.55000000000000004">
      <c r="A4" s="2">
        <v>1</v>
      </c>
      <c r="B4" s="2">
        <v>2800</v>
      </c>
      <c r="C4" s="1">
        <f>B4*5</f>
        <v>14000</v>
      </c>
      <c r="D4" s="1">
        <f>C4/100</f>
        <v>140</v>
      </c>
      <c r="E4" s="1">
        <v>140</v>
      </c>
      <c r="F4" s="1">
        <f>E4*100/5</f>
        <v>2800</v>
      </c>
      <c r="G4" s="1">
        <v>10</v>
      </c>
      <c r="H4" s="1">
        <f>F4-B4</f>
        <v>0</v>
      </c>
      <c r="I4" s="1">
        <f>(140*100*5)+10*10000+0</f>
        <v>170000</v>
      </c>
      <c r="J4" s="1">
        <f>150*B4</f>
        <v>420000</v>
      </c>
      <c r="K4" s="1">
        <f>J4-I4</f>
        <v>250000</v>
      </c>
    </row>
    <row r="5" spans="1:15" s="1" customFormat="1" x14ac:dyDescent="0.55000000000000004">
      <c r="A5" s="2">
        <v>2</v>
      </c>
      <c r="B5" s="2">
        <v>2500</v>
      </c>
      <c r="C5" s="1">
        <f t="shared" ref="C5:C8" si="0">B5*5</f>
        <v>12500</v>
      </c>
      <c r="D5" s="1">
        <f t="shared" ref="D5:D8" si="1">C5/100</f>
        <v>125</v>
      </c>
      <c r="E5" s="1">
        <v>140</v>
      </c>
      <c r="F5" s="1">
        <f t="shared" ref="F5:F8" si="2">E5*100/5</f>
        <v>2800</v>
      </c>
      <c r="G5" s="1">
        <v>0</v>
      </c>
      <c r="H5" s="1">
        <f>H4+F5-B5</f>
        <v>300</v>
      </c>
      <c r="I5" s="1">
        <f>140*100*5+300*1000</f>
        <v>370000</v>
      </c>
      <c r="J5" s="1">
        <f t="shared" ref="J5:J8" si="3">150*B5</f>
        <v>375000</v>
      </c>
      <c r="K5" s="1">
        <f t="shared" ref="K5:K9" si="4">J5-I5</f>
        <v>5000</v>
      </c>
    </row>
    <row r="6" spans="1:15" s="1" customFormat="1" x14ac:dyDescent="0.55000000000000004">
      <c r="A6" s="2">
        <v>3</v>
      </c>
      <c r="B6" s="2">
        <v>3000</v>
      </c>
      <c r="C6" s="1">
        <f t="shared" si="0"/>
        <v>15000</v>
      </c>
      <c r="D6" s="1">
        <f t="shared" si="1"/>
        <v>150</v>
      </c>
      <c r="E6" s="1">
        <v>140</v>
      </c>
      <c r="F6" s="1">
        <f t="shared" si="2"/>
        <v>2800</v>
      </c>
      <c r="G6" s="1">
        <v>0</v>
      </c>
      <c r="H6" s="1">
        <f t="shared" ref="H6:H8" si="5">H5+F6-B6</f>
        <v>100</v>
      </c>
      <c r="I6" s="1">
        <f>140*100*5+100*1000</f>
        <v>170000</v>
      </c>
      <c r="J6" s="1">
        <f t="shared" si="3"/>
        <v>450000</v>
      </c>
      <c r="K6" s="1">
        <f t="shared" si="4"/>
        <v>280000</v>
      </c>
    </row>
    <row r="7" spans="1:15" s="1" customFormat="1" x14ac:dyDescent="0.55000000000000004">
      <c r="A7" s="2">
        <v>4</v>
      </c>
      <c r="B7" s="2">
        <v>2900</v>
      </c>
      <c r="C7" s="1">
        <f t="shared" si="0"/>
        <v>14500</v>
      </c>
      <c r="D7" s="1">
        <f t="shared" si="1"/>
        <v>145</v>
      </c>
      <c r="E7" s="1">
        <v>140</v>
      </c>
      <c r="F7" s="1">
        <f t="shared" si="2"/>
        <v>2800</v>
      </c>
      <c r="G7" s="1">
        <v>0</v>
      </c>
      <c r="H7" s="1">
        <f t="shared" si="5"/>
        <v>0</v>
      </c>
      <c r="I7" s="1">
        <f>140*100*5</f>
        <v>70000</v>
      </c>
      <c r="J7" s="1">
        <f t="shared" si="3"/>
        <v>435000</v>
      </c>
      <c r="K7" s="1">
        <f t="shared" si="4"/>
        <v>365000</v>
      </c>
    </row>
    <row r="8" spans="1:15" s="1" customFormat="1" x14ac:dyDescent="0.55000000000000004">
      <c r="A8" s="2">
        <v>5</v>
      </c>
      <c r="B8" s="2">
        <v>2800</v>
      </c>
      <c r="C8" s="1">
        <f t="shared" si="0"/>
        <v>14000</v>
      </c>
      <c r="D8" s="1">
        <f t="shared" si="1"/>
        <v>140</v>
      </c>
      <c r="E8" s="1">
        <v>140</v>
      </c>
      <c r="F8" s="1">
        <f t="shared" si="2"/>
        <v>2800</v>
      </c>
      <c r="G8" s="1">
        <v>0</v>
      </c>
      <c r="H8" s="1">
        <f t="shared" si="5"/>
        <v>0</v>
      </c>
      <c r="I8" s="1">
        <f>140*100*5</f>
        <v>70000</v>
      </c>
      <c r="J8" s="1">
        <f t="shared" si="3"/>
        <v>420000</v>
      </c>
      <c r="K8" s="1">
        <f t="shared" si="4"/>
        <v>350000</v>
      </c>
    </row>
    <row r="9" spans="1:15" s="1" customFormat="1" x14ac:dyDescent="0.55000000000000004">
      <c r="G9" s="1">
        <v>10</v>
      </c>
      <c r="I9" s="1">
        <f>10*10000</f>
        <v>100000</v>
      </c>
      <c r="K9" s="1">
        <f t="shared" si="4"/>
        <v>-100000</v>
      </c>
    </row>
    <row r="10" spans="1:15" s="1" customFormat="1" x14ac:dyDescent="0.55000000000000004">
      <c r="D10" s="1">
        <f>AVERAGE(D4:D8)</f>
        <v>140</v>
      </c>
    </row>
    <row r="11" spans="1:15" s="1" customFormat="1" x14ac:dyDescent="0.55000000000000004">
      <c r="K11" s="1">
        <f>SUM(K4:K10)</f>
        <v>1150000</v>
      </c>
      <c r="O11" s="4"/>
    </row>
    <row r="12" spans="1:15" s="1" customFormat="1" x14ac:dyDescent="0.55000000000000004">
      <c r="A12" s="1" t="s">
        <v>2</v>
      </c>
    </row>
    <row r="13" spans="1:15" s="1" customFormat="1" x14ac:dyDescent="0.55000000000000004"/>
    <row r="14" spans="1:15" s="1" customFormat="1" x14ac:dyDescent="0.55000000000000004">
      <c r="A14" s="2"/>
      <c r="B14" s="2" t="s">
        <v>1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</row>
    <row r="15" spans="1:15" s="1" customFormat="1" x14ac:dyDescent="0.55000000000000004">
      <c r="A15" s="2">
        <v>1</v>
      </c>
      <c r="B15" s="2">
        <v>2800</v>
      </c>
      <c r="C15" s="1">
        <f>B15*5</f>
        <v>14000</v>
      </c>
      <c r="D15" s="1">
        <f>C15/100</f>
        <v>140</v>
      </c>
      <c r="E15" s="1">
        <f>D15</f>
        <v>140</v>
      </c>
      <c r="F15" s="1">
        <f>E15*100/5</f>
        <v>2800</v>
      </c>
      <c r="G15" s="1">
        <v>10</v>
      </c>
      <c r="H15" s="1">
        <f>F15-B15</f>
        <v>0</v>
      </c>
      <c r="I15" s="1">
        <f>(140*100*5)+10*10000+0</f>
        <v>170000</v>
      </c>
      <c r="J15" s="1">
        <f>150*B15</f>
        <v>420000</v>
      </c>
      <c r="K15" s="1">
        <f>J15-I15</f>
        <v>250000</v>
      </c>
    </row>
    <row r="16" spans="1:15" s="1" customFormat="1" x14ac:dyDescent="0.55000000000000004">
      <c r="A16" s="2">
        <v>2</v>
      </c>
      <c r="B16" s="2">
        <v>2500</v>
      </c>
      <c r="C16" s="1">
        <f t="shared" ref="C16:C19" si="6">B16*5</f>
        <v>12500</v>
      </c>
      <c r="D16" s="1">
        <f t="shared" ref="D16:D19" si="7">C16/100</f>
        <v>125</v>
      </c>
      <c r="E16" s="1">
        <f t="shared" ref="E16:E19" si="8">D16</f>
        <v>125</v>
      </c>
      <c r="F16" s="1">
        <f t="shared" ref="F16:F19" si="9">E16*100/5</f>
        <v>2500</v>
      </c>
      <c r="G16" s="1">
        <v>15</v>
      </c>
      <c r="H16" s="1">
        <f>H15+F16-B16</f>
        <v>0</v>
      </c>
      <c r="I16" s="1">
        <f>125*100*5+15*10000</f>
        <v>212500</v>
      </c>
      <c r="J16" s="1">
        <f t="shared" ref="J16:J19" si="10">150*B16</f>
        <v>375000</v>
      </c>
      <c r="K16" s="1">
        <f t="shared" ref="K16:K20" si="11">J16-I16</f>
        <v>162500</v>
      </c>
    </row>
    <row r="17" spans="1:16" s="1" customFormat="1" x14ac:dyDescent="0.55000000000000004">
      <c r="A17" s="2">
        <v>3</v>
      </c>
      <c r="B17" s="2">
        <v>3000</v>
      </c>
      <c r="C17" s="1">
        <f t="shared" si="6"/>
        <v>15000</v>
      </c>
      <c r="D17" s="1">
        <f t="shared" si="7"/>
        <v>150</v>
      </c>
      <c r="E17" s="1">
        <f t="shared" si="8"/>
        <v>150</v>
      </c>
      <c r="F17" s="1">
        <f t="shared" si="9"/>
        <v>3000</v>
      </c>
      <c r="G17" s="1">
        <v>25</v>
      </c>
      <c r="H17" s="1">
        <f t="shared" ref="H17:H19" si="12">H16+F17-B17</f>
        <v>0</v>
      </c>
      <c r="I17" s="1">
        <f>150*100*5+25*10000</f>
        <v>325000</v>
      </c>
      <c r="J17" s="1">
        <f t="shared" si="10"/>
        <v>450000</v>
      </c>
      <c r="K17" s="1">
        <f t="shared" si="11"/>
        <v>125000</v>
      </c>
    </row>
    <row r="18" spans="1:16" s="1" customFormat="1" x14ac:dyDescent="0.55000000000000004">
      <c r="A18" s="2">
        <v>4</v>
      </c>
      <c r="B18" s="2">
        <v>2900</v>
      </c>
      <c r="C18" s="1">
        <f t="shared" si="6"/>
        <v>14500</v>
      </c>
      <c r="D18" s="1">
        <f t="shared" si="7"/>
        <v>145</v>
      </c>
      <c r="E18" s="1">
        <f t="shared" si="8"/>
        <v>145</v>
      </c>
      <c r="F18" s="1">
        <f t="shared" si="9"/>
        <v>2900</v>
      </c>
      <c r="G18" s="1">
        <v>5</v>
      </c>
      <c r="H18" s="1">
        <f t="shared" si="12"/>
        <v>0</v>
      </c>
      <c r="I18" s="1">
        <f>145*100*5+5*10000</f>
        <v>122500</v>
      </c>
      <c r="J18" s="1">
        <f t="shared" si="10"/>
        <v>435000</v>
      </c>
      <c r="K18" s="1">
        <f t="shared" si="11"/>
        <v>312500</v>
      </c>
    </row>
    <row r="19" spans="1:16" s="1" customFormat="1" x14ac:dyDescent="0.55000000000000004">
      <c r="A19" s="2">
        <v>5</v>
      </c>
      <c r="B19" s="2">
        <v>2800</v>
      </c>
      <c r="C19" s="1">
        <f t="shared" si="6"/>
        <v>14000</v>
      </c>
      <c r="D19" s="1">
        <f t="shared" si="7"/>
        <v>140</v>
      </c>
      <c r="E19" s="1">
        <f t="shared" si="8"/>
        <v>140</v>
      </c>
      <c r="F19" s="1">
        <f t="shared" si="9"/>
        <v>2800</v>
      </c>
      <c r="G19" s="1">
        <v>5</v>
      </c>
      <c r="H19" s="1">
        <f t="shared" si="12"/>
        <v>0</v>
      </c>
      <c r="I19" s="1">
        <f>140*100*5+5*10000</f>
        <v>120000</v>
      </c>
      <c r="J19" s="1">
        <f t="shared" si="10"/>
        <v>420000</v>
      </c>
      <c r="K19" s="1">
        <f t="shared" si="11"/>
        <v>300000</v>
      </c>
    </row>
    <row r="20" spans="1:16" x14ac:dyDescent="0.55000000000000004">
      <c r="A20" s="1"/>
      <c r="B20" s="1"/>
      <c r="C20" s="1"/>
      <c r="D20" s="1"/>
      <c r="E20" s="1"/>
      <c r="F20" s="1"/>
      <c r="G20" s="1">
        <v>10</v>
      </c>
      <c r="H20" s="1"/>
      <c r="I20" s="1">
        <v>100000</v>
      </c>
      <c r="J20" s="1"/>
      <c r="K20" s="1">
        <f t="shared" si="11"/>
        <v>-100000</v>
      </c>
      <c r="L20" s="1"/>
      <c r="M20" s="1"/>
      <c r="N20" s="1"/>
      <c r="O20" s="1"/>
      <c r="P20" s="1"/>
    </row>
    <row r="22" spans="1:16" x14ac:dyDescent="0.55000000000000004">
      <c r="A22" s="3" t="s">
        <v>3</v>
      </c>
      <c r="B22" s="3"/>
      <c r="C22" s="3"/>
      <c r="D22" s="3">
        <v>5</v>
      </c>
      <c r="K22" s="1">
        <f>SUM(K15:K20)</f>
        <v>1050000</v>
      </c>
    </row>
    <row r="23" spans="1:16" x14ac:dyDescent="0.55000000000000004">
      <c r="A23" s="3" t="s">
        <v>4</v>
      </c>
      <c r="B23" s="3"/>
      <c r="C23" s="3"/>
      <c r="D23" s="3">
        <v>100</v>
      </c>
    </row>
    <row r="24" spans="1:16" x14ac:dyDescent="0.55000000000000004">
      <c r="A24" s="3" t="s">
        <v>5</v>
      </c>
      <c r="B24" s="3"/>
      <c r="C24" s="3"/>
      <c r="D24" s="3">
        <v>0</v>
      </c>
    </row>
    <row r="25" spans="1:16" x14ac:dyDescent="0.55000000000000004">
      <c r="A25" s="3" t="s">
        <v>6</v>
      </c>
      <c r="B25" s="3"/>
      <c r="C25" s="3"/>
      <c r="D25" s="3">
        <v>15</v>
      </c>
    </row>
    <row r="26" spans="1:16" x14ac:dyDescent="0.55000000000000004">
      <c r="A26" s="3" t="s">
        <v>7</v>
      </c>
      <c r="B26" s="3"/>
      <c r="C26" s="3"/>
      <c r="D26" s="3">
        <v>130</v>
      </c>
    </row>
    <row r="27" spans="1:16" x14ac:dyDescent="0.55000000000000004">
      <c r="A27" s="3" t="s">
        <v>8</v>
      </c>
      <c r="B27" s="3"/>
      <c r="C27" s="3"/>
      <c r="D27" s="3">
        <v>10000</v>
      </c>
    </row>
    <row r="28" spans="1:16" x14ac:dyDescent="0.55000000000000004">
      <c r="A28" s="3" t="s">
        <v>9</v>
      </c>
      <c r="B28" s="3"/>
      <c r="C28" s="3"/>
      <c r="D28" s="3">
        <v>1000</v>
      </c>
    </row>
    <row r="29" spans="1:16" x14ac:dyDescent="0.55000000000000004">
      <c r="A29" s="3" t="s">
        <v>10</v>
      </c>
      <c r="B29" s="3"/>
      <c r="C29" s="3"/>
      <c r="D29" s="3">
        <v>150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BD3DC289DB834DB0BC159AAD53D2DA" ma:contentTypeVersion="3" ma:contentTypeDescription="Create a new document." ma:contentTypeScope="" ma:versionID="4d49c5615c7911cebb874dcd98ac3bf7">
  <xsd:schema xmlns:xsd="http://www.w3.org/2001/XMLSchema" xmlns:xs="http://www.w3.org/2001/XMLSchema" xmlns:p="http://schemas.microsoft.com/office/2006/metadata/properties" xmlns:ns2="5e28dd57-5d7c-485a-b270-ce1e611bb627" targetNamespace="http://schemas.microsoft.com/office/2006/metadata/properties" ma:root="true" ma:fieldsID="42ae1dada7a536acc1b4eed03d170bf4" ns2:_="">
    <xsd:import namespace="5e28dd57-5d7c-485a-b270-ce1e611bb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8dd57-5d7c-485a-b270-ce1e611bb6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12A261-31B3-4DBD-A1CA-DAE3119F62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D4D59D-97D1-4D76-BC82-7A35A27575AA}"/>
</file>

<file path=customXml/itemProps3.xml><?xml version="1.0" encoding="utf-8"?>
<ds:datastoreItem xmlns:ds="http://schemas.openxmlformats.org/officeDocument/2006/customXml" ds:itemID="{86F36FB7-54A4-4DE8-91CA-0E9B716C813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Gionata Carmignani</cp:lastModifiedBy>
  <cp:revision/>
  <dcterms:created xsi:type="dcterms:W3CDTF">2019-08-20T08:50:02Z</dcterms:created>
  <dcterms:modified xsi:type="dcterms:W3CDTF">2023-04-05T09:14:03Z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0x0101008BBD3DC289DB834DB0BC159AAD53D2DA</vt:lpwstr>
  </property>
</Properties>
</file>