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3256" windowHeight="13176"/>
  </bookViews>
  <sheets>
    <sheet name="da T0 a T12" sheetId="1" r:id="rId1"/>
    <sheet name="tempi e score" sheetId="6" r:id="rId2"/>
  </sheets>
  <calcPr calcId="191029"/>
</workbook>
</file>

<file path=xl/calcChain.xml><?xml version="1.0" encoding="utf-8"?>
<calcChain xmlns="http://schemas.openxmlformats.org/spreadsheetml/2006/main">
  <c r="AL103" i="1"/>
  <c r="AR101"/>
  <c r="AQ101"/>
  <c r="AP101"/>
  <c r="AO101"/>
  <c r="AL101"/>
  <c r="AK101"/>
  <c r="AJ101"/>
  <c r="AI101"/>
  <c r="AF101"/>
  <c r="AE101"/>
  <c r="AD101"/>
  <c r="AC101"/>
  <c r="AR100"/>
  <c r="AQ100"/>
  <c r="AP100"/>
  <c r="AO100"/>
  <c r="AL100"/>
  <c r="AK100"/>
  <c r="AJ100"/>
  <c r="AI100"/>
  <c r="AF100"/>
  <c r="AE100"/>
  <c r="AD100"/>
  <c r="AC100"/>
  <c r="AR99"/>
  <c r="AQ99"/>
  <c r="AP99"/>
  <c r="AO99"/>
  <c r="AL99"/>
  <c r="AK99"/>
  <c r="AJ99"/>
  <c r="AI99"/>
  <c r="AF99"/>
  <c r="AE99"/>
  <c r="AD99"/>
  <c r="AC99"/>
  <c r="AR98"/>
  <c r="AQ98"/>
  <c r="AP98"/>
  <c r="AO98"/>
  <c r="AL98"/>
  <c r="AK98"/>
  <c r="AJ98"/>
  <c r="AI98"/>
  <c r="AF98"/>
  <c r="AE98"/>
  <c r="AD98"/>
  <c r="AC98"/>
  <c r="AR97"/>
  <c r="AQ97"/>
  <c r="AP97"/>
  <c r="AO97"/>
  <c r="AL97"/>
  <c r="AK97"/>
  <c r="AJ97"/>
  <c r="AI97"/>
  <c r="AF97"/>
  <c r="AE97"/>
  <c r="AD97"/>
  <c r="AC97"/>
  <c r="AR96"/>
  <c r="AQ96"/>
  <c r="AP96"/>
  <c r="AO96"/>
  <c r="AL96"/>
  <c r="AK96"/>
  <c r="AJ96"/>
  <c r="AI96"/>
  <c r="AF96"/>
  <c r="AE96"/>
  <c r="AD96"/>
  <c r="AC96"/>
  <c r="AR95"/>
  <c r="AQ95"/>
  <c r="AP95"/>
  <c r="AO95"/>
  <c r="AL95"/>
  <c r="AK95"/>
  <c r="AJ95"/>
  <c r="AI95"/>
  <c r="AF95"/>
  <c r="AE95"/>
  <c r="AD95"/>
  <c r="AC95"/>
  <c r="AR94"/>
  <c r="AQ94"/>
  <c r="AP94"/>
  <c r="AO94"/>
  <c r="AL94"/>
  <c r="AK94"/>
  <c r="AJ94"/>
  <c r="AI94"/>
  <c r="AF94"/>
  <c r="AE94"/>
  <c r="AD94"/>
  <c r="AC94"/>
  <c r="AR93"/>
  <c r="AQ93"/>
  <c r="AP93"/>
  <c r="AO93"/>
  <c r="AL93"/>
  <c r="AK93"/>
  <c r="AJ93"/>
  <c r="AI93"/>
  <c r="AF93"/>
  <c r="AE93"/>
  <c r="AD93"/>
  <c r="AC93"/>
  <c r="AR92"/>
  <c r="AQ92"/>
  <c r="AP92"/>
  <c r="AO92"/>
  <c r="AL92"/>
  <c r="AK92"/>
  <c r="AJ92"/>
  <c r="AI92"/>
  <c r="AF92"/>
  <c r="AE92"/>
  <c r="AD92"/>
  <c r="AC92"/>
  <c r="AR91"/>
  <c r="AQ91"/>
  <c r="AP91"/>
  <c r="AO91"/>
  <c r="AL91"/>
  <c r="AK91"/>
  <c r="AJ91"/>
  <c r="AI91"/>
  <c r="AF91"/>
  <c r="AE91"/>
  <c r="AD91"/>
  <c r="AC91"/>
  <c r="AR90"/>
  <c r="AQ90"/>
  <c r="AP90"/>
  <c r="AO90"/>
  <c r="AL90"/>
  <c r="AK90"/>
  <c r="AJ90"/>
  <c r="AI90"/>
  <c r="AF90"/>
  <c r="AE90"/>
  <c r="AD90"/>
  <c r="AC90"/>
  <c r="AR89"/>
  <c r="AQ89"/>
  <c r="AP89"/>
  <c r="AO89"/>
  <c r="AL89"/>
  <c r="AK89"/>
  <c r="AJ89"/>
  <c r="AI89"/>
  <c r="AF89"/>
  <c r="AE89"/>
  <c r="AD89"/>
  <c r="AC89"/>
  <c r="AR88"/>
  <c r="AQ88"/>
  <c r="AP88"/>
  <c r="AO88"/>
  <c r="AL88"/>
  <c r="AK88"/>
  <c r="AJ88"/>
  <c r="AI88"/>
  <c r="AF88"/>
  <c r="AE88"/>
  <c r="AD88"/>
  <c r="AC88"/>
  <c r="AR87"/>
  <c r="AQ87"/>
  <c r="AP87"/>
  <c r="AO87"/>
  <c r="AL87"/>
  <c r="AK87"/>
  <c r="AJ87"/>
  <c r="AI87"/>
  <c r="AF87"/>
  <c r="AE87"/>
  <c r="AD87"/>
  <c r="AC87"/>
  <c r="AR86"/>
  <c r="AQ86"/>
  <c r="AP86"/>
  <c r="AO86"/>
  <c r="AL86"/>
  <c r="AK86"/>
  <c r="AJ86"/>
  <c r="AI86"/>
  <c r="AF86"/>
  <c r="AE86"/>
  <c r="AD86"/>
  <c r="AC86"/>
  <c r="AR85"/>
  <c r="AQ85"/>
  <c r="AP85"/>
  <c r="AO85"/>
  <c r="AL85"/>
  <c r="AK85"/>
  <c r="AJ85"/>
  <c r="AI85"/>
  <c r="AF85"/>
  <c r="AE85"/>
  <c r="AD85"/>
  <c r="AC85"/>
  <c r="AR84"/>
  <c r="AQ84"/>
  <c r="AP84"/>
  <c r="AO84"/>
  <c r="AL84"/>
  <c r="AK84"/>
  <c r="AJ84"/>
  <c r="AI84"/>
  <c r="AF84"/>
  <c r="AE84"/>
  <c r="AD84"/>
  <c r="AC84"/>
  <c r="AR83"/>
  <c r="AQ83"/>
  <c r="AP83"/>
  <c r="AO83"/>
  <c r="AL83"/>
  <c r="AK83"/>
  <c r="AJ83"/>
  <c r="AI83"/>
  <c r="AF83"/>
  <c r="AE83"/>
  <c r="AD83"/>
  <c r="AC83"/>
  <c r="AR82"/>
  <c r="AQ82"/>
  <c r="AP82"/>
  <c r="AO82"/>
  <c r="AL82"/>
  <c r="AK82"/>
  <c r="AJ82"/>
  <c r="AI82"/>
  <c r="AF82"/>
  <c r="AR103" s="1"/>
  <c r="AE82"/>
  <c r="AQ103" s="1"/>
  <c r="AD82"/>
  <c r="AC82"/>
  <c r="AO103" s="1"/>
  <c r="AL78"/>
  <c r="AR76"/>
  <c r="AQ76"/>
  <c r="AP76"/>
  <c r="AO76"/>
  <c r="AR75"/>
  <c r="AQ75"/>
  <c r="AP75"/>
  <c r="AO75"/>
  <c r="AR74"/>
  <c r="AQ74"/>
  <c r="AP74"/>
  <c r="AO74"/>
  <c r="AR73"/>
  <c r="AQ73"/>
  <c r="AP73"/>
  <c r="AO73"/>
  <c r="AR72"/>
  <c r="AQ72"/>
  <c r="AP72"/>
  <c r="AO72"/>
  <c r="AR71"/>
  <c r="AQ71"/>
  <c r="AP71"/>
  <c r="AO71"/>
  <c r="AR70"/>
  <c r="AQ70"/>
  <c r="AP70"/>
  <c r="AO70"/>
  <c r="AR69"/>
  <c r="AQ69"/>
  <c r="AP69"/>
  <c r="AO69"/>
  <c r="AR68"/>
  <c r="AQ68"/>
  <c r="AP68"/>
  <c r="AO68"/>
  <c r="AR67"/>
  <c r="AQ67"/>
  <c r="AP67"/>
  <c r="AO67"/>
  <c r="AR66"/>
  <c r="AQ66"/>
  <c r="AP66"/>
  <c r="AO66"/>
  <c r="AR65"/>
  <c r="AQ65"/>
  <c r="AP65"/>
  <c r="AO65"/>
  <c r="AR64"/>
  <c r="AQ64"/>
  <c r="AP64"/>
  <c r="AO64"/>
  <c r="AR63"/>
  <c r="AQ63"/>
  <c r="AP63"/>
  <c r="AO63"/>
  <c r="AR62"/>
  <c r="AQ62"/>
  <c r="AP62"/>
  <c r="AO62"/>
  <c r="AR61"/>
  <c r="AQ61"/>
  <c r="AP61"/>
  <c r="AO61"/>
  <c r="AR60"/>
  <c r="AQ60"/>
  <c r="AP60"/>
  <c r="AO60"/>
  <c r="AR59"/>
  <c r="AQ59"/>
  <c r="AP59"/>
  <c r="AO59"/>
  <c r="AR58"/>
  <c r="AQ58"/>
  <c r="AP58"/>
  <c r="AO58"/>
  <c r="AR57"/>
  <c r="AQ57"/>
  <c r="AP57"/>
  <c r="AO57"/>
  <c r="AL76"/>
  <c r="AK76"/>
  <c r="AJ76"/>
  <c r="AI76"/>
  <c r="AL75"/>
  <c r="AK75"/>
  <c r="AJ75"/>
  <c r="AI75"/>
  <c r="AL74"/>
  <c r="AK74"/>
  <c r="AJ74"/>
  <c r="AI74"/>
  <c r="AL73"/>
  <c r="AK73"/>
  <c r="AJ73"/>
  <c r="AI73"/>
  <c r="AL72"/>
  <c r="AK72"/>
  <c r="AJ72"/>
  <c r="AI72"/>
  <c r="AL71"/>
  <c r="AK71"/>
  <c r="AJ71"/>
  <c r="AI71"/>
  <c r="AL70"/>
  <c r="AK70"/>
  <c r="AJ70"/>
  <c r="AI70"/>
  <c r="AL69"/>
  <c r="AK69"/>
  <c r="AJ69"/>
  <c r="AI69"/>
  <c r="AL68"/>
  <c r="AK68"/>
  <c r="AJ68"/>
  <c r="AI68"/>
  <c r="AL67"/>
  <c r="AK67"/>
  <c r="AJ67"/>
  <c r="AI67"/>
  <c r="AL66"/>
  <c r="AK66"/>
  <c r="AJ66"/>
  <c r="AI66"/>
  <c r="AL65"/>
  <c r="AK65"/>
  <c r="AJ65"/>
  <c r="AI65"/>
  <c r="AL64"/>
  <c r="AK64"/>
  <c r="AJ64"/>
  <c r="AI64"/>
  <c r="AL63"/>
  <c r="AK63"/>
  <c r="AJ63"/>
  <c r="AI63"/>
  <c r="AL62"/>
  <c r="AK62"/>
  <c r="AJ62"/>
  <c r="AI62"/>
  <c r="AL61"/>
  <c r="AK61"/>
  <c r="AJ61"/>
  <c r="AI61"/>
  <c r="AL60"/>
  <c r="AK60"/>
  <c r="AJ60"/>
  <c r="AI60"/>
  <c r="AL59"/>
  <c r="AK59"/>
  <c r="AJ59"/>
  <c r="AI59"/>
  <c r="AL58"/>
  <c r="AK58"/>
  <c r="AJ58"/>
  <c r="AI58"/>
  <c r="AL57"/>
  <c r="AK57"/>
  <c r="AJ57"/>
  <c r="AI57"/>
  <c r="AF76"/>
  <c r="AE76"/>
  <c r="AD76"/>
  <c r="AC76"/>
  <c r="AF75"/>
  <c r="AE75"/>
  <c r="AD75"/>
  <c r="AC75"/>
  <c r="AF74"/>
  <c r="AE74"/>
  <c r="AD74"/>
  <c r="AC74"/>
  <c r="AF73"/>
  <c r="AE73"/>
  <c r="AD73"/>
  <c r="AC73"/>
  <c r="AF72"/>
  <c r="AE72"/>
  <c r="AD72"/>
  <c r="AC72"/>
  <c r="AF71"/>
  <c r="AE71"/>
  <c r="AD71"/>
  <c r="AC71"/>
  <c r="AF70"/>
  <c r="AE70"/>
  <c r="AD70"/>
  <c r="AC70"/>
  <c r="AF69"/>
  <c r="AE69"/>
  <c r="AD69"/>
  <c r="AC69"/>
  <c r="AF68"/>
  <c r="AE68"/>
  <c r="AD68"/>
  <c r="AC68"/>
  <c r="AF67"/>
  <c r="AE67"/>
  <c r="AD67"/>
  <c r="AC67"/>
  <c r="AF66"/>
  <c r="AE66"/>
  <c r="AD66"/>
  <c r="AC66"/>
  <c r="AF65"/>
  <c r="AE65"/>
  <c r="AD65"/>
  <c r="AC65"/>
  <c r="AF64"/>
  <c r="AE64"/>
  <c r="AD64"/>
  <c r="AC64"/>
  <c r="AF63"/>
  <c r="AE63"/>
  <c r="AD63"/>
  <c r="AC63"/>
  <c r="AF62"/>
  <c r="AE62"/>
  <c r="AD62"/>
  <c r="AC62"/>
  <c r="AF61"/>
  <c r="AE61"/>
  <c r="AD61"/>
  <c r="AC61"/>
  <c r="AF60"/>
  <c r="AE60"/>
  <c r="AD60"/>
  <c r="AC60"/>
  <c r="AF59"/>
  <c r="AE59"/>
  <c r="AD59"/>
  <c r="AC59"/>
  <c r="AF58"/>
  <c r="AE58"/>
  <c r="AD58"/>
  <c r="AC58"/>
  <c r="AF57"/>
  <c r="AR78" s="1"/>
  <c r="AE57"/>
  <c r="AQ78" s="1"/>
  <c r="AD57"/>
  <c r="AC57"/>
  <c r="AO78" s="1"/>
  <c r="AP78" l="1"/>
  <c r="AJ78"/>
  <c r="AP103"/>
  <c r="AJ103"/>
  <c r="AI78"/>
  <c r="AK78"/>
  <c r="AI103"/>
  <c r="AK103"/>
  <c r="C55" i="6"/>
  <c r="D55"/>
  <c r="B55"/>
  <c r="C26"/>
  <c r="D26"/>
  <c r="B26"/>
  <c r="C56"/>
  <c r="D56"/>
  <c r="K56"/>
  <c r="L56"/>
  <c r="M56"/>
  <c r="N56"/>
  <c r="O56"/>
  <c r="K55"/>
  <c r="L55"/>
  <c r="M55"/>
  <c r="N55"/>
  <c r="O55"/>
  <c r="C54"/>
  <c r="D54"/>
  <c r="K54"/>
  <c r="L54"/>
  <c r="M54"/>
  <c r="N54"/>
  <c r="O54"/>
  <c r="C27"/>
  <c r="D27"/>
  <c r="K27"/>
  <c r="L27"/>
  <c r="M27"/>
  <c r="N27"/>
  <c r="O27"/>
  <c r="P27"/>
  <c r="K26"/>
  <c r="L26"/>
  <c r="M26"/>
  <c r="N26"/>
  <c r="O26"/>
  <c r="C25"/>
  <c r="D25"/>
  <c r="E25"/>
  <c r="F25"/>
  <c r="G25"/>
  <c r="H25"/>
  <c r="I25"/>
  <c r="J25"/>
  <c r="K25"/>
  <c r="L25"/>
  <c r="M25"/>
  <c r="N25"/>
  <c r="O25"/>
  <c r="B56"/>
  <c r="B27"/>
  <c r="B54"/>
  <c r="B25"/>
  <c r="S23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 l="1"/>
  <c r="P52"/>
  <c r="O52"/>
  <c r="N52"/>
  <c r="M52"/>
  <c r="L52"/>
  <c r="K52"/>
  <c r="J52"/>
  <c r="G66" s="1"/>
  <c r="I52"/>
  <c r="F66" s="1"/>
  <c r="H52"/>
  <c r="E66" s="1"/>
  <c r="G52"/>
  <c r="D66" s="1"/>
  <c r="E52"/>
  <c r="C66" s="1"/>
  <c r="D52"/>
  <c r="C52"/>
  <c r="B52"/>
  <c r="P51"/>
  <c r="O51"/>
  <c r="N51"/>
  <c r="M51"/>
  <c r="L51"/>
  <c r="K51"/>
  <c r="J51"/>
  <c r="G65" s="1"/>
  <c r="I51"/>
  <c r="F65" s="1"/>
  <c r="H51"/>
  <c r="E65" s="1"/>
  <c r="G51"/>
  <c r="D65" s="1"/>
  <c r="E51"/>
  <c r="C65" s="1"/>
  <c r="D51"/>
  <c r="C51"/>
  <c r="B51"/>
  <c r="P50"/>
  <c r="O50"/>
  <c r="N50"/>
  <c r="M50"/>
  <c r="L50"/>
  <c r="K50"/>
  <c r="J50"/>
  <c r="G64" s="1"/>
  <c r="I50"/>
  <c r="F64" s="1"/>
  <c r="H50"/>
  <c r="E64" s="1"/>
  <c r="G50"/>
  <c r="D64" s="1"/>
  <c r="E50"/>
  <c r="C64" s="1"/>
  <c r="D50"/>
  <c r="C50"/>
  <c r="B50"/>
  <c r="F50"/>
  <c r="P24"/>
  <c r="O24"/>
  <c r="N24"/>
  <c r="M24"/>
  <c r="L24"/>
  <c r="K24"/>
  <c r="J24"/>
  <c r="G62" s="1"/>
  <c r="I24"/>
  <c r="F62" s="1"/>
  <c r="H24"/>
  <c r="E62" s="1"/>
  <c r="G24"/>
  <c r="D62" s="1"/>
  <c r="E24"/>
  <c r="C62" s="1"/>
  <c r="D24"/>
  <c r="C24"/>
  <c r="B24"/>
  <c r="P23"/>
  <c r="O23"/>
  <c r="N23"/>
  <c r="M23"/>
  <c r="L23"/>
  <c r="K23"/>
  <c r="J23"/>
  <c r="G61" s="1"/>
  <c r="I23"/>
  <c r="F61" s="1"/>
  <c r="H23"/>
  <c r="E61" s="1"/>
  <c r="G23"/>
  <c r="D61" s="1"/>
  <c r="E23"/>
  <c r="C61" s="1"/>
  <c r="D23"/>
  <c r="C23"/>
  <c r="B23"/>
  <c r="F52"/>
  <c r="F23" l="1"/>
  <c r="F24"/>
  <c r="F51"/>
  <c r="BL25" i="1" l="1"/>
  <c r="F59" s="1"/>
  <c r="BN25"/>
  <c r="BO25"/>
  <c r="H109" s="1"/>
  <c r="BL24"/>
  <c r="F58" s="1"/>
  <c r="BN24"/>
  <c r="BL49"/>
  <c r="F62" s="1"/>
  <c r="BN49"/>
  <c r="BO49"/>
  <c r="H112" s="1"/>
  <c r="BL48"/>
  <c r="F61" s="1"/>
  <c r="BN48"/>
  <c r="BO48"/>
  <c r="H111" s="1"/>
  <c r="BC25"/>
  <c r="E59" s="1"/>
  <c r="BE25"/>
  <c r="BC24"/>
  <c r="E58" s="1"/>
  <c r="BE24"/>
  <c r="BC49"/>
  <c r="E62" s="1"/>
  <c r="BE49"/>
  <c r="BC48"/>
  <c r="E61" s="1"/>
  <c r="BE48"/>
  <c r="S25"/>
  <c r="U25"/>
  <c r="S49"/>
  <c r="AE49"/>
  <c r="D112" s="1"/>
  <c r="AF49"/>
  <c r="D122" s="1"/>
  <c r="AE48"/>
  <c r="D111" s="1"/>
  <c r="AF48"/>
  <c r="D121" s="1"/>
  <c r="AE25"/>
  <c r="D109" s="1"/>
  <c r="AF25"/>
  <c r="D119" s="1"/>
  <c r="AE24"/>
  <c r="D108" s="1"/>
  <c r="AF24"/>
  <c r="D118" s="1"/>
  <c r="D52"/>
  <c r="B90" s="1"/>
  <c r="E52"/>
  <c r="B100" s="1"/>
  <c r="F52"/>
  <c r="C90" s="1"/>
  <c r="G52"/>
  <c r="C100" s="1"/>
  <c r="H52"/>
  <c r="D100" s="1"/>
  <c r="I52"/>
  <c r="D90" s="1"/>
  <c r="J52"/>
  <c r="B143" s="1"/>
  <c r="K52"/>
  <c r="E100" s="1"/>
  <c r="L52"/>
  <c r="M52"/>
  <c r="B113" s="1"/>
  <c r="N52"/>
  <c r="B123" s="1"/>
  <c r="O52"/>
  <c r="B133" s="1"/>
  <c r="P52"/>
  <c r="E90" s="1"/>
  <c r="Q52"/>
  <c r="C143" s="1"/>
  <c r="R52"/>
  <c r="F100" s="1"/>
  <c r="S52"/>
  <c r="U52"/>
  <c r="V52"/>
  <c r="C113" s="1"/>
  <c r="W52"/>
  <c r="C123" s="1"/>
  <c r="X52"/>
  <c r="C133" s="1"/>
  <c r="Y52"/>
  <c r="F90" s="1"/>
  <c r="Z52"/>
  <c r="D143" s="1"/>
  <c r="AA52"/>
  <c r="G100" s="1"/>
  <c r="AB52"/>
  <c r="B63" s="1"/>
  <c r="AD52"/>
  <c r="AE52"/>
  <c r="D113" s="1"/>
  <c r="AF52"/>
  <c r="D123" s="1"/>
  <c r="AG52"/>
  <c r="D133" s="1"/>
  <c r="AH52"/>
  <c r="G90" s="1"/>
  <c r="AI52"/>
  <c r="E143" s="1"/>
  <c r="AJ52"/>
  <c r="H100" s="1"/>
  <c r="AK52"/>
  <c r="C63" s="1"/>
  <c r="AM52"/>
  <c r="AN52"/>
  <c r="E113" s="1"/>
  <c r="AO52"/>
  <c r="E123" s="1"/>
  <c r="AP52"/>
  <c r="E133" s="1"/>
  <c r="AQ52"/>
  <c r="H90" s="1"/>
  <c r="AR52"/>
  <c r="F143" s="1"/>
  <c r="AS52"/>
  <c r="I100" s="1"/>
  <c r="AT52"/>
  <c r="D63" s="1"/>
  <c r="AV52"/>
  <c r="AW52"/>
  <c r="F113" s="1"/>
  <c r="AX52"/>
  <c r="F123" s="1"/>
  <c r="AY52"/>
  <c r="F133" s="1"/>
  <c r="AZ52"/>
  <c r="I90" s="1"/>
  <c r="BA52"/>
  <c r="G143" s="1"/>
  <c r="BB52"/>
  <c r="J100" s="1"/>
  <c r="BC52"/>
  <c r="E63" s="1"/>
  <c r="BE52"/>
  <c r="BF52"/>
  <c r="G113" s="1"/>
  <c r="BG52"/>
  <c r="G123" s="1"/>
  <c r="BH52"/>
  <c r="G133" s="1"/>
  <c r="BI52"/>
  <c r="J90" s="1"/>
  <c r="BJ52"/>
  <c r="H143" s="1"/>
  <c r="BK52"/>
  <c r="K100" s="1"/>
  <c r="BL52"/>
  <c r="F63" s="1"/>
  <c r="BN52"/>
  <c r="BO52"/>
  <c r="H113" s="1"/>
  <c r="BP52"/>
  <c r="H123" s="1"/>
  <c r="BQ52"/>
  <c r="H133" s="1"/>
  <c r="BR52"/>
  <c r="K90" s="1"/>
  <c r="BS52"/>
  <c r="I143" s="1"/>
  <c r="BT52"/>
  <c r="L100" s="1"/>
  <c r="BU52"/>
  <c r="G63" s="1"/>
  <c r="BW52"/>
  <c r="BX52"/>
  <c r="I113" s="1"/>
  <c r="BY52"/>
  <c r="I123" s="1"/>
  <c r="BZ52"/>
  <c r="I133" s="1"/>
  <c r="CA52"/>
  <c r="L90" s="1"/>
  <c r="CB52"/>
  <c r="J143" s="1"/>
  <c r="CC52"/>
  <c r="M100" s="1"/>
  <c r="CD52"/>
  <c r="H63" s="1"/>
  <c r="CF52"/>
  <c r="CG52"/>
  <c r="J113" s="1"/>
  <c r="CH52"/>
  <c r="J123" s="1"/>
  <c r="CI52"/>
  <c r="J133" s="1"/>
  <c r="CJ52"/>
  <c r="M90" s="1"/>
  <c r="C52"/>
  <c r="B52"/>
  <c r="D25"/>
  <c r="B86" s="1"/>
  <c r="E25"/>
  <c r="B99" s="1"/>
  <c r="F25"/>
  <c r="C86" s="1"/>
  <c r="G25"/>
  <c r="C99" s="1"/>
  <c r="H25"/>
  <c r="D99" s="1"/>
  <c r="I25"/>
  <c r="D86" s="1"/>
  <c r="J25"/>
  <c r="B139" s="1"/>
  <c r="K25"/>
  <c r="E99" s="1"/>
  <c r="L25"/>
  <c r="M25"/>
  <c r="B109" s="1"/>
  <c r="N25"/>
  <c r="B119" s="1"/>
  <c r="O25"/>
  <c r="B129" s="1"/>
  <c r="P25"/>
  <c r="E86" s="1"/>
  <c r="Q25"/>
  <c r="C139" s="1"/>
  <c r="R25"/>
  <c r="F99" s="1"/>
  <c r="V25"/>
  <c r="C109" s="1"/>
  <c r="W25"/>
  <c r="C119" s="1"/>
  <c r="X25"/>
  <c r="C129" s="1"/>
  <c r="Y25"/>
  <c r="F86" s="1"/>
  <c r="Z25"/>
  <c r="D139" s="1"/>
  <c r="AA25"/>
  <c r="G99" s="1"/>
  <c r="AB25"/>
  <c r="B59" s="1"/>
  <c r="AD25"/>
  <c r="AG25"/>
  <c r="D129" s="1"/>
  <c r="AH25"/>
  <c r="G86" s="1"/>
  <c r="AI25"/>
  <c r="E139" s="1"/>
  <c r="AJ25"/>
  <c r="H99" s="1"/>
  <c r="AK25"/>
  <c r="C59" s="1"/>
  <c r="AM25"/>
  <c r="AN25"/>
  <c r="E109" s="1"/>
  <c r="AO25"/>
  <c r="E119" s="1"/>
  <c r="AP25"/>
  <c r="E129" s="1"/>
  <c r="AQ25"/>
  <c r="H86" s="1"/>
  <c r="AR25"/>
  <c r="F139" s="1"/>
  <c r="AS25"/>
  <c r="I99" s="1"/>
  <c r="AT25"/>
  <c r="D59" s="1"/>
  <c r="AV25"/>
  <c r="AW25"/>
  <c r="F109" s="1"/>
  <c r="AX25"/>
  <c r="F119" s="1"/>
  <c r="AY25"/>
  <c r="F129" s="1"/>
  <c r="AZ25"/>
  <c r="I86" s="1"/>
  <c r="BA25"/>
  <c r="G139" s="1"/>
  <c r="BB25"/>
  <c r="J99" s="1"/>
  <c r="BF25"/>
  <c r="G109" s="1"/>
  <c r="BG25"/>
  <c r="G119" s="1"/>
  <c r="BH25"/>
  <c r="G129" s="1"/>
  <c r="BI25"/>
  <c r="J86" s="1"/>
  <c r="BJ25"/>
  <c r="H139" s="1"/>
  <c r="BK25"/>
  <c r="K99" s="1"/>
  <c r="BP25"/>
  <c r="H119" s="1"/>
  <c r="BQ25"/>
  <c r="H129" s="1"/>
  <c r="BR25"/>
  <c r="K86" s="1"/>
  <c r="BS25"/>
  <c r="I139" s="1"/>
  <c r="BT25"/>
  <c r="L99" s="1"/>
  <c r="BU25"/>
  <c r="G59" s="1"/>
  <c r="BW25"/>
  <c r="BX25"/>
  <c r="I109" s="1"/>
  <c r="BY25"/>
  <c r="I119" s="1"/>
  <c r="BZ25"/>
  <c r="I129" s="1"/>
  <c r="CA25"/>
  <c r="L86" s="1"/>
  <c r="CB25"/>
  <c r="J139" s="1"/>
  <c r="CC25"/>
  <c r="M99" s="1"/>
  <c r="CD25"/>
  <c r="H59" s="1"/>
  <c r="CF25"/>
  <c r="CG25"/>
  <c r="J109" s="1"/>
  <c r="CH25"/>
  <c r="J119" s="1"/>
  <c r="CI25"/>
  <c r="J129" s="1"/>
  <c r="CJ25"/>
  <c r="M86" s="1"/>
  <c r="D24"/>
  <c r="B85" s="1"/>
  <c r="E24"/>
  <c r="B98" s="1"/>
  <c r="F24"/>
  <c r="C85" s="1"/>
  <c r="G24"/>
  <c r="C98" s="1"/>
  <c r="H24"/>
  <c r="D98" s="1"/>
  <c r="I24"/>
  <c r="D85" s="1"/>
  <c r="J24"/>
  <c r="B138" s="1"/>
  <c r="K24"/>
  <c r="E98" s="1"/>
  <c r="L24"/>
  <c r="M24"/>
  <c r="B108" s="1"/>
  <c r="N24"/>
  <c r="B118" s="1"/>
  <c r="O24"/>
  <c r="B128" s="1"/>
  <c r="P24"/>
  <c r="E85" s="1"/>
  <c r="Q24"/>
  <c r="C138" s="1"/>
  <c r="R24"/>
  <c r="F98" s="1"/>
  <c r="S24"/>
  <c r="U24"/>
  <c r="V24"/>
  <c r="C108" s="1"/>
  <c r="W24"/>
  <c r="C118" s="1"/>
  <c r="X24"/>
  <c r="C128" s="1"/>
  <c r="Y24"/>
  <c r="F85" s="1"/>
  <c r="Z24"/>
  <c r="D138" s="1"/>
  <c r="AA24"/>
  <c r="G98" s="1"/>
  <c r="AB24"/>
  <c r="B58" s="1"/>
  <c r="AD24"/>
  <c r="AG24"/>
  <c r="D128" s="1"/>
  <c r="AH24"/>
  <c r="G85" s="1"/>
  <c r="AI24"/>
  <c r="E138" s="1"/>
  <c r="AJ24"/>
  <c r="H98" s="1"/>
  <c r="AK24"/>
  <c r="C58" s="1"/>
  <c r="AM24"/>
  <c r="AN24"/>
  <c r="E108" s="1"/>
  <c r="AO24"/>
  <c r="E118" s="1"/>
  <c r="AP24"/>
  <c r="E128" s="1"/>
  <c r="AQ24"/>
  <c r="H85" s="1"/>
  <c r="AR24"/>
  <c r="F138" s="1"/>
  <c r="AS24"/>
  <c r="I98" s="1"/>
  <c r="AT24"/>
  <c r="D58" s="1"/>
  <c r="AV24"/>
  <c r="AW24"/>
  <c r="F108" s="1"/>
  <c r="AX24"/>
  <c r="F118" s="1"/>
  <c r="AY24"/>
  <c r="F128" s="1"/>
  <c r="AZ24"/>
  <c r="I85" s="1"/>
  <c r="BA24"/>
  <c r="G138" s="1"/>
  <c r="BB24"/>
  <c r="J98" s="1"/>
  <c r="BF24"/>
  <c r="G108" s="1"/>
  <c r="BG24"/>
  <c r="G118" s="1"/>
  <c r="BH24"/>
  <c r="G128" s="1"/>
  <c r="BI24"/>
  <c r="J85" s="1"/>
  <c r="BJ24"/>
  <c r="H138" s="1"/>
  <c r="BK24"/>
  <c r="K98" s="1"/>
  <c r="BO24"/>
  <c r="H108" s="1"/>
  <c r="BP24"/>
  <c r="H118" s="1"/>
  <c r="BQ24"/>
  <c r="H128" s="1"/>
  <c r="BR24"/>
  <c r="K85" s="1"/>
  <c r="BS24"/>
  <c r="I138" s="1"/>
  <c r="BT24"/>
  <c r="L98" s="1"/>
  <c r="BU24"/>
  <c r="G58" s="1"/>
  <c r="BW24"/>
  <c r="BX24"/>
  <c r="I108" s="1"/>
  <c r="BY24"/>
  <c r="I118" s="1"/>
  <c r="BZ24"/>
  <c r="I128" s="1"/>
  <c r="CA24"/>
  <c r="L85" s="1"/>
  <c r="CB24"/>
  <c r="J138" s="1"/>
  <c r="CC24"/>
  <c r="M98" s="1"/>
  <c r="CD24"/>
  <c r="H58" s="1"/>
  <c r="CF24"/>
  <c r="CG24"/>
  <c r="J108" s="1"/>
  <c r="CH24"/>
  <c r="J118" s="1"/>
  <c r="CI24"/>
  <c r="J128" s="1"/>
  <c r="CJ24"/>
  <c r="M85" s="1"/>
  <c r="K118" l="1"/>
  <c r="N85"/>
  <c r="K63"/>
  <c r="K58"/>
  <c r="K128"/>
  <c r="K108"/>
  <c r="N98"/>
  <c r="K59"/>
  <c r="CE29"/>
  <c r="CE30"/>
  <c r="CE31"/>
  <c r="CE32"/>
  <c r="CE33"/>
  <c r="CE34"/>
  <c r="CE35"/>
  <c r="CE36"/>
  <c r="CE37"/>
  <c r="CE38"/>
  <c r="CE39"/>
  <c r="CE40"/>
  <c r="CE41"/>
  <c r="CE42"/>
  <c r="CE43"/>
  <c r="CE44"/>
  <c r="CE45"/>
  <c r="CE46"/>
  <c r="CE47"/>
  <c r="CE28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E22"/>
  <c r="CE23"/>
  <c r="CE4"/>
  <c r="BV22"/>
  <c r="BV23"/>
  <c r="BV29"/>
  <c r="BV30"/>
  <c r="BV31"/>
  <c r="BV32"/>
  <c r="BV33"/>
  <c r="BV34"/>
  <c r="BV35"/>
  <c r="BV36"/>
  <c r="BV37"/>
  <c r="BV38"/>
  <c r="BV39"/>
  <c r="BV40"/>
  <c r="BV41"/>
  <c r="BV42"/>
  <c r="BV43"/>
  <c r="BV44"/>
  <c r="BV45"/>
  <c r="BV46"/>
  <c r="BV47"/>
  <c r="BV28"/>
  <c r="BV5"/>
  <c r="BV6"/>
  <c r="BV7"/>
  <c r="BV8"/>
  <c r="BV9"/>
  <c r="BV10"/>
  <c r="BV11"/>
  <c r="BV12"/>
  <c r="BV13"/>
  <c r="BV14"/>
  <c r="BV15"/>
  <c r="BV16"/>
  <c r="BV17"/>
  <c r="BV18"/>
  <c r="BV19"/>
  <c r="BV20"/>
  <c r="BV21"/>
  <c r="BV4"/>
  <c r="BM5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4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28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4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28"/>
  <c r="AU37"/>
  <c r="AU38"/>
  <c r="AU39"/>
  <c r="AU40"/>
  <c r="AU29"/>
  <c r="AU30"/>
  <c r="AU31"/>
  <c r="AU32"/>
  <c r="AU33"/>
  <c r="AU34"/>
  <c r="AU35"/>
  <c r="AU36"/>
  <c r="AU41"/>
  <c r="AU42"/>
  <c r="AU43"/>
  <c r="AU44"/>
  <c r="AU45"/>
  <c r="AU46"/>
  <c r="AU47"/>
  <c r="AU28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4"/>
  <c r="AT49"/>
  <c r="D62" s="1"/>
  <c r="AT48"/>
  <c r="D61" s="1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29"/>
  <c r="AL28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5"/>
  <c r="AL4"/>
  <c r="AC42"/>
  <c r="AC43"/>
  <c r="AC44"/>
  <c r="AC45"/>
  <c r="AC46"/>
  <c r="AD49"/>
  <c r="AD48"/>
  <c r="AC29"/>
  <c r="AC30"/>
  <c r="AC31"/>
  <c r="AC32"/>
  <c r="AC33"/>
  <c r="AC34"/>
  <c r="AC35"/>
  <c r="AC36"/>
  <c r="AC37"/>
  <c r="AC38"/>
  <c r="AC39"/>
  <c r="AC40"/>
  <c r="AC41"/>
  <c r="AC47"/>
  <c r="AC28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4"/>
  <c r="W49"/>
  <c r="C122" s="1"/>
  <c r="W48"/>
  <c r="C121" s="1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28"/>
  <c r="T15"/>
  <c r="T16"/>
  <c r="T17"/>
  <c r="T18"/>
  <c r="T19"/>
  <c r="T20"/>
  <c r="T21"/>
  <c r="T22"/>
  <c r="T23"/>
  <c r="T5"/>
  <c r="T6"/>
  <c r="T7"/>
  <c r="T8"/>
  <c r="T9"/>
  <c r="T10"/>
  <c r="T11"/>
  <c r="T12"/>
  <c r="T13"/>
  <c r="T14"/>
  <c r="T4"/>
  <c r="T49" l="1"/>
  <c r="T25"/>
  <c r="BM49"/>
  <c r="F72" s="1"/>
  <c r="BM48"/>
  <c r="F71" s="1"/>
  <c r="BM25"/>
  <c r="F69" s="1"/>
  <c r="BM24"/>
  <c r="F68" s="1"/>
  <c r="BD48"/>
  <c r="E71" s="1"/>
  <c r="BD49"/>
  <c r="E72" s="1"/>
  <c r="BD24"/>
  <c r="E68" s="1"/>
  <c r="BD25"/>
  <c r="E69" s="1"/>
  <c r="AU49"/>
  <c r="D72" s="1"/>
  <c r="T52"/>
  <c r="T24"/>
  <c r="AC52"/>
  <c r="B73" s="1"/>
  <c r="AC24"/>
  <c r="B68" s="1"/>
  <c r="AC25"/>
  <c r="B69" s="1"/>
  <c r="AL25"/>
  <c r="C69" s="1"/>
  <c r="AL52"/>
  <c r="C73" s="1"/>
  <c r="AL24"/>
  <c r="C68" s="1"/>
  <c r="AU52"/>
  <c r="D73" s="1"/>
  <c r="AU24"/>
  <c r="D68" s="1"/>
  <c r="AU25"/>
  <c r="D69" s="1"/>
  <c r="BD52"/>
  <c r="E73" s="1"/>
  <c r="BM52"/>
  <c r="F73" s="1"/>
  <c r="BV25"/>
  <c r="G69" s="1"/>
  <c r="BV52"/>
  <c r="G73" s="1"/>
  <c r="BV24"/>
  <c r="G68" s="1"/>
  <c r="CE52"/>
  <c r="H73" s="1"/>
  <c r="CE24"/>
  <c r="H68" s="1"/>
  <c r="CE25"/>
  <c r="H69" s="1"/>
  <c r="AU48"/>
  <c r="D71" s="1"/>
  <c r="C49"/>
  <c r="D49"/>
  <c r="B89" s="1"/>
  <c r="E49"/>
  <c r="B103" s="1"/>
  <c r="C48"/>
  <c r="D48"/>
  <c r="B88" s="1"/>
  <c r="E48"/>
  <c r="B102" s="1"/>
  <c r="C25"/>
  <c r="C24"/>
  <c r="K68" l="1"/>
  <c r="K69"/>
  <c r="F49"/>
  <c r="C89" s="1"/>
  <c r="G49"/>
  <c r="C103" s="1"/>
  <c r="H49"/>
  <c r="D103" s="1"/>
  <c r="I49"/>
  <c r="D89" s="1"/>
  <c r="J49"/>
  <c r="B142" s="1"/>
  <c r="K49"/>
  <c r="E103" s="1"/>
  <c r="L49"/>
  <c r="M49"/>
  <c r="B112" s="1"/>
  <c r="N49"/>
  <c r="B122" s="1"/>
  <c r="O49"/>
  <c r="B132" s="1"/>
  <c r="P49"/>
  <c r="E89" s="1"/>
  <c r="Q49"/>
  <c r="C142" s="1"/>
  <c r="R49"/>
  <c r="F103" s="1"/>
  <c r="U49"/>
  <c r="V49"/>
  <c r="C112" s="1"/>
  <c r="X49"/>
  <c r="C132" s="1"/>
  <c r="Y49"/>
  <c r="F89" s="1"/>
  <c r="Z49"/>
  <c r="D142" s="1"/>
  <c r="AA49"/>
  <c r="G103" s="1"/>
  <c r="AB49"/>
  <c r="B62" s="1"/>
  <c r="AC49"/>
  <c r="B72" s="1"/>
  <c r="AG49"/>
  <c r="D132" s="1"/>
  <c r="AH49"/>
  <c r="G89" s="1"/>
  <c r="AI49"/>
  <c r="E142" s="1"/>
  <c r="AJ49"/>
  <c r="H103" s="1"/>
  <c r="AK49"/>
  <c r="C62" s="1"/>
  <c r="AL49"/>
  <c r="C72" s="1"/>
  <c r="AM49"/>
  <c r="AN49"/>
  <c r="E112" s="1"/>
  <c r="AO49"/>
  <c r="E122" s="1"/>
  <c r="AP49"/>
  <c r="E132" s="1"/>
  <c r="AQ49"/>
  <c r="H89" s="1"/>
  <c r="AR49"/>
  <c r="F142" s="1"/>
  <c r="AS49"/>
  <c r="I103" s="1"/>
  <c r="AV49"/>
  <c r="AW49"/>
  <c r="F112" s="1"/>
  <c r="AX49"/>
  <c r="F122" s="1"/>
  <c r="AY49"/>
  <c r="F132" s="1"/>
  <c r="AZ49"/>
  <c r="I89" s="1"/>
  <c r="BA49"/>
  <c r="G142" s="1"/>
  <c r="BB49"/>
  <c r="J103" s="1"/>
  <c r="BF49"/>
  <c r="G112" s="1"/>
  <c r="BG49"/>
  <c r="G122" s="1"/>
  <c r="BH49"/>
  <c r="G132" s="1"/>
  <c r="BI49"/>
  <c r="J89" s="1"/>
  <c r="BJ49"/>
  <c r="H142" s="1"/>
  <c r="BK49"/>
  <c r="K103" s="1"/>
  <c r="BP49"/>
  <c r="H122" s="1"/>
  <c r="BQ49"/>
  <c r="H132" s="1"/>
  <c r="BR49"/>
  <c r="K89" s="1"/>
  <c r="BS49"/>
  <c r="I142" s="1"/>
  <c r="BT49"/>
  <c r="L103" s="1"/>
  <c r="BU49"/>
  <c r="G62" s="1"/>
  <c r="BV49"/>
  <c r="G72" s="1"/>
  <c r="BW49"/>
  <c r="BX49"/>
  <c r="I112" s="1"/>
  <c r="BY49"/>
  <c r="I122" s="1"/>
  <c r="BZ49"/>
  <c r="I132" s="1"/>
  <c r="CA49"/>
  <c r="L89" s="1"/>
  <c r="CB49"/>
  <c r="J142" s="1"/>
  <c r="CC49"/>
  <c r="M103" s="1"/>
  <c r="CD49"/>
  <c r="H62" s="1"/>
  <c r="CE49"/>
  <c r="H72" s="1"/>
  <c r="CF49"/>
  <c r="CG49"/>
  <c r="J112" s="1"/>
  <c r="CH49"/>
  <c r="J122" s="1"/>
  <c r="CI49"/>
  <c r="J132" s="1"/>
  <c r="CJ49"/>
  <c r="M89" s="1"/>
  <c r="F48"/>
  <c r="C88" s="1"/>
  <c r="G48"/>
  <c r="C102" s="1"/>
  <c r="N102" s="1"/>
  <c r="H48"/>
  <c r="D102" s="1"/>
  <c r="I48"/>
  <c r="D88" s="1"/>
  <c r="N88" s="1"/>
  <c r="J48"/>
  <c r="B141" s="1"/>
  <c r="K48"/>
  <c r="E102" s="1"/>
  <c r="L48"/>
  <c r="M48"/>
  <c r="B111" s="1"/>
  <c r="N48"/>
  <c r="B121" s="1"/>
  <c r="O48"/>
  <c r="B131" s="1"/>
  <c r="P48"/>
  <c r="E88" s="1"/>
  <c r="Q48"/>
  <c r="C141" s="1"/>
  <c r="R48"/>
  <c r="F102" s="1"/>
  <c r="S48"/>
  <c r="T48"/>
  <c r="U48"/>
  <c r="V48"/>
  <c r="C111" s="1"/>
  <c r="X48"/>
  <c r="C131" s="1"/>
  <c r="Y48"/>
  <c r="F88" s="1"/>
  <c r="Z48"/>
  <c r="D141" s="1"/>
  <c r="AA48"/>
  <c r="G102" s="1"/>
  <c r="AB48"/>
  <c r="B61" s="1"/>
  <c r="AC48"/>
  <c r="B71" s="1"/>
  <c r="AG48"/>
  <c r="D131" s="1"/>
  <c r="AH48"/>
  <c r="G88" s="1"/>
  <c r="AI48"/>
  <c r="E141" s="1"/>
  <c r="AJ48"/>
  <c r="H102" s="1"/>
  <c r="AK48"/>
  <c r="C61" s="1"/>
  <c r="AL48"/>
  <c r="C71" s="1"/>
  <c r="AM48"/>
  <c r="AN48"/>
  <c r="E111" s="1"/>
  <c r="AO48"/>
  <c r="E121" s="1"/>
  <c r="AP48"/>
  <c r="E131" s="1"/>
  <c r="AQ48"/>
  <c r="H88" s="1"/>
  <c r="AR48"/>
  <c r="F141" s="1"/>
  <c r="AS48"/>
  <c r="I102" s="1"/>
  <c r="AV48"/>
  <c r="AW48"/>
  <c r="F111" s="1"/>
  <c r="AX48"/>
  <c r="F121" s="1"/>
  <c r="AY48"/>
  <c r="F131" s="1"/>
  <c r="AZ48"/>
  <c r="I88" s="1"/>
  <c r="BA48"/>
  <c r="G141" s="1"/>
  <c r="BB48"/>
  <c r="J102" s="1"/>
  <c r="BF48"/>
  <c r="G111" s="1"/>
  <c r="BG48"/>
  <c r="G121" s="1"/>
  <c r="BH48"/>
  <c r="G131" s="1"/>
  <c r="BI48"/>
  <c r="J88" s="1"/>
  <c r="BJ48"/>
  <c r="H141" s="1"/>
  <c r="BK48"/>
  <c r="K102" s="1"/>
  <c r="BP48"/>
  <c r="H121" s="1"/>
  <c r="BQ48"/>
  <c r="H131" s="1"/>
  <c r="BR48"/>
  <c r="K88" s="1"/>
  <c r="BS48"/>
  <c r="I141" s="1"/>
  <c r="BT48"/>
  <c r="L102" s="1"/>
  <c r="BU48"/>
  <c r="G61" s="1"/>
  <c r="BV48"/>
  <c r="G71" s="1"/>
  <c r="K73" s="1"/>
  <c r="BW48"/>
  <c r="BX48"/>
  <c r="I111" s="1"/>
  <c r="BY48"/>
  <c r="I121" s="1"/>
  <c r="BZ48"/>
  <c r="I131" s="1"/>
  <c r="CA48"/>
  <c r="L88" s="1"/>
  <c r="CB48"/>
  <c r="J141" s="1"/>
  <c r="CC48"/>
  <c r="M102" s="1"/>
  <c r="CD48"/>
  <c r="H61" s="1"/>
  <c r="CE48"/>
  <c r="H71" s="1"/>
  <c r="CF48"/>
  <c r="CG48"/>
  <c r="J111" s="1"/>
  <c r="CH48"/>
  <c r="J121" s="1"/>
  <c r="CI48"/>
  <c r="J131" s="1"/>
  <c r="CJ48"/>
  <c r="M88" s="1"/>
  <c r="B49"/>
  <c r="B48"/>
  <c r="B25"/>
  <c r="B24"/>
  <c r="K61" l="1"/>
  <c r="K131"/>
  <c r="K111"/>
  <c r="K62"/>
  <c r="K71"/>
  <c r="K121"/>
  <c r="K72"/>
</calcChain>
</file>

<file path=xl/sharedStrings.xml><?xml version="1.0" encoding="utf-8"?>
<sst xmlns="http://schemas.openxmlformats.org/spreadsheetml/2006/main" count="443" uniqueCount="138">
  <si>
    <t>Tempo</t>
  </si>
  <si>
    <t>Parametri</t>
  </si>
  <si>
    <t>Peso corporeo</t>
  </si>
  <si>
    <r>
      <t>Freq card (min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</si>
  <si>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r>
      <t>Freq resp (min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</si>
  <si>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t>EtCO2 (mmHg)</t>
  </si>
  <si>
    <t>Et alogen (%)</t>
  </si>
  <si>
    <t>Vaporizzatore (%)</t>
  </si>
  <si>
    <t>PAS (mmHg)</t>
  </si>
  <si>
    <t>PAD (mmHg)</t>
  </si>
  <si>
    <t>PAM (mmHg)</t>
  </si>
  <si>
    <t>Score sedazione</t>
  </si>
  <si>
    <t>Score induzione</t>
  </si>
  <si>
    <t>Età (mesi)</t>
  </si>
  <si>
    <t xml:space="preserve">Tempo sedazione (minuti) </t>
  </si>
  <si>
    <t>Tempo estubazione(minuti)</t>
  </si>
  <si>
    <t>Tempo sollevamento testa (minuti)</t>
  </si>
  <si>
    <t>Tempo decubito sternale (minuti)</t>
  </si>
  <si>
    <t>gruppo Metadone</t>
  </si>
  <si>
    <t>gruppo Maropitant</t>
  </si>
  <si>
    <t>Cane 5</t>
  </si>
  <si>
    <t>Cane 6</t>
  </si>
  <si>
    <t>T0 - valori basali</t>
  </si>
  <si>
    <t>T1 - 10 min dopo sedazione</t>
  </si>
  <si>
    <t>T2 - appena prima della induzione</t>
  </si>
  <si>
    <t>T3 - subito dopo intubazione</t>
  </si>
  <si>
    <t>T4 - 10 minuti dopo il raggiungimento della Et-alogenato desiderata</t>
  </si>
  <si>
    <t>T5 - a metà della incisione della cute</t>
  </si>
  <si>
    <t>T6 - trazione peduncolo ovarico destro</t>
  </si>
  <si>
    <t>T7 - resezione del peduncolo ovarico destro</t>
  </si>
  <si>
    <t>T8 - trazione peduncolo ovarico sinistro</t>
  </si>
  <si>
    <t>T9 - resezione del peduncolo ovarico sinistro</t>
  </si>
  <si>
    <t>T10 - metà sutura fascia</t>
  </si>
  <si>
    <t>T11 - metà sutura cute</t>
  </si>
  <si>
    <t>media</t>
  </si>
  <si>
    <t>dev. St.</t>
  </si>
  <si>
    <t>Tempo in piedi / cammina (minuti)</t>
  </si>
  <si>
    <t>Punteggio Glasgow / 24 (30 min dopo ris)</t>
  </si>
  <si>
    <t>Punteggio Glasgow / 24  (60 min dopo ris)</t>
  </si>
  <si>
    <t>Punteggio Glasgow / 24  (90 min dopo ris)</t>
  </si>
  <si>
    <t xml:space="preserve">Punteggio Glasgow  / 20 (risveglio) </t>
  </si>
  <si>
    <t>Punteggio Glasgow / 20  (15 min dopo ris)</t>
  </si>
  <si>
    <t xml:space="preserve">Rescue analgesia </t>
  </si>
  <si>
    <t>no</t>
  </si>
  <si>
    <t>t-test</t>
  </si>
  <si>
    <t>Cane 8</t>
  </si>
  <si>
    <t>Cane 9</t>
  </si>
  <si>
    <t>Cane 10</t>
  </si>
  <si>
    <t>Cane 11</t>
  </si>
  <si>
    <t>Cane 12</t>
  </si>
  <si>
    <t>Cane 13</t>
  </si>
  <si>
    <t>Cane 14</t>
  </si>
  <si>
    <t>Cane 15</t>
  </si>
  <si>
    <t>Cane 16</t>
  </si>
  <si>
    <t>Cane 17</t>
  </si>
  <si>
    <t>Cane 18</t>
  </si>
  <si>
    <t>Cane 19</t>
  </si>
  <si>
    <t>Cane 20</t>
  </si>
  <si>
    <t>Cane 7</t>
  </si>
  <si>
    <t xml:space="preserve">Cane 1 </t>
  </si>
  <si>
    <t xml:space="preserve">Cane 2 </t>
  </si>
  <si>
    <t xml:space="preserve">Cane 3 </t>
  </si>
  <si>
    <t>Et Alog fraz MAC</t>
  </si>
  <si>
    <t>Et alog fraz MAC</t>
  </si>
  <si>
    <t>T5</t>
  </si>
  <si>
    <t>T6</t>
  </si>
  <si>
    <t>T7</t>
  </si>
  <si>
    <t>T8</t>
  </si>
  <si>
    <t>T9</t>
  </si>
  <si>
    <t>T10</t>
  </si>
  <si>
    <t>T11</t>
  </si>
  <si>
    <t xml:space="preserve">Cane 4 </t>
  </si>
  <si>
    <t>Cane 21</t>
  </si>
  <si>
    <t>Cane 25</t>
  </si>
  <si>
    <t>Cane 26</t>
  </si>
  <si>
    <t>Cane 28</t>
  </si>
  <si>
    <t>Cane 31</t>
  </si>
  <si>
    <t>Cane 32</t>
  </si>
  <si>
    <t>Cane 34</t>
  </si>
  <si>
    <t>Cane 36</t>
  </si>
  <si>
    <t>Cane 39</t>
  </si>
  <si>
    <t>Cane 22</t>
  </si>
  <si>
    <t>Cane 23</t>
  </si>
  <si>
    <t>Cane 24</t>
  </si>
  <si>
    <t>Cane 27</t>
  </si>
  <si>
    <t>Cane 29</t>
  </si>
  <si>
    <t>Cane 30</t>
  </si>
  <si>
    <t>Cane 33</t>
  </si>
  <si>
    <t>Cane 35</t>
  </si>
  <si>
    <t>Cane 37</t>
  </si>
  <si>
    <t>Cane 38</t>
  </si>
  <si>
    <t>Cane 40</t>
  </si>
  <si>
    <t>sd meta</t>
  </si>
  <si>
    <t>sd maropi</t>
  </si>
  <si>
    <t xml:space="preserve">no </t>
  </si>
  <si>
    <t>Metha group</t>
  </si>
  <si>
    <t>Maropi group</t>
  </si>
  <si>
    <t>mediana</t>
  </si>
  <si>
    <t>colonna K</t>
  </si>
  <si>
    <t>Recovery score</t>
  </si>
  <si>
    <t>1' quartile</t>
  </si>
  <si>
    <t>4' quartile</t>
  </si>
  <si>
    <t>Tempo induzione (minuti)</t>
  </si>
  <si>
    <t>sd</t>
  </si>
  <si>
    <t>HR</t>
  </si>
  <si>
    <t xml:space="preserve">RR </t>
  </si>
  <si>
    <t xml:space="preserve">SAP </t>
  </si>
  <si>
    <t xml:space="preserve">DAP </t>
  </si>
  <si>
    <t>MAP</t>
  </si>
  <si>
    <t>T0</t>
  </si>
  <si>
    <t>T1</t>
  </si>
  <si>
    <t>T2</t>
  </si>
  <si>
    <t>T3</t>
  </si>
  <si>
    <t>T4</t>
  </si>
  <si>
    <t>PetCO2</t>
  </si>
  <si>
    <t>T-test</t>
  </si>
  <si>
    <t>Metha T4</t>
  </si>
  <si>
    <t>Meta T6</t>
  </si>
  <si>
    <t>PAS (mmHg+AN2:AQ49)</t>
  </si>
  <si>
    <t>Metha T8</t>
  </si>
  <si>
    <t>n. 4</t>
  </si>
  <si>
    <t>n. 23</t>
  </si>
  <si>
    <t>t, T4-T6</t>
  </si>
  <si>
    <t>t, T4-T8</t>
  </si>
  <si>
    <t>Maropi T4</t>
  </si>
  <si>
    <t>Maropi T6</t>
  </si>
  <si>
    <t>Maropi T8</t>
  </si>
  <si>
    <t>n. 28</t>
  </si>
  <si>
    <t>n. 47</t>
  </si>
  <si>
    <t>Sedation</t>
  </si>
  <si>
    <t>Extubation</t>
  </si>
  <si>
    <t>Head lifting</t>
  </si>
  <si>
    <t>Sternal recumbancy</t>
  </si>
  <si>
    <t xml:space="preserve">Standing / walking </t>
  </si>
  <si>
    <t>val min quartile</t>
  </si>
  <si>
    <t xml:space="preserve">val max quartile </t>
  </si>
  <si>
    <t>MAC multiples</t>
  </si>
  <si>
    <t>EtDes %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</si>
</sst>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"/>
    <numFmt numFmtId="166" formatCode="0.000"/>
    <numFmt numFmtId="167" formatCode="0.0000"/>
  </numFmts>
  <fonts count="27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7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C00000"/>
      <name val="Arial"/>
      <family val="2"/>
    </font>
    <font>
      <sz val="9"/>
      <color rgb="FF00B050"/>
      <name val="Arial"/>
      <family val="2"/>
    </font>
    <font>
      <sz val="8"/>
      <color rgb="FF00B05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rgb="FF00B050"/>
      <name val="Arial"/>
      <family val="2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64" fontId="0" fillId="0" borderId="0" xfId="0" applyNumberFormat="1" applyBorder="1"/>
    <xf numFmtId="2" fontId="5" fillId="0" borderId="3" xfId="0" applyNumberFormat="1" applyFont="1" applyFill="1" applyBorder="1" applyAlignment="1">
      <alignment horizontal="right" vertical="center"/>
    </xf>
    <xf numFmtId="2" fontId="5" fillId="0" borderId="14" xfId="0" applyNumberFormat="1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15" xfId="0" applyNumberFormat="1" applyFont="1" applyFill="1" applyBorder="1" applyAlignment="1">
      <alignment horizontal="right" vertical="center"/>
    </xf>
    <xf numFmtId="2" fontId="5" fillId="0" borderId="16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Alignment="1">
      <alignment horizontal="right" vertical="center"/>
    </xf>
    <xf numFmtId="2" fontId="7" fillId="0" borderId="0" xfId="0" applyNumberFormat="1" applyFont="1" applyBorder="1" applyAlignment="1">
      <alignment horizontal="right" vertical="center"/>
    </xf>
    <xf numFmtId="2" fontId="8" fillId="0" borderId="20" xfId="0" applyNumberFormat="1" applyFont="1" applyBorder="1" applyAlignment="1">
      <alignment horizontal="right" vertical="center"/>
    </xf>
    <xf numFmtId="2" fontId="8" fillId="0" borderId="25" xfId="0" applyNumberFormat="1" applyFont="1" applyBorder="1" applyAlignment="1">
      <alignment horizontal="right" vertical="center"/>
    </xf>
    <xf numFmtId="2" fontId="8" fillId="0" borderId="26" xfId="0" applyNumberFormat="1" applyFont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2" fontId="10" fillId="0" borderId="0" xfId="0" applyNumberFormat="1" applyFont="1" applyFill="1" applyAlignment="1">
      <alignment horizontal="right" vertical="center"/>
    </xf>
    <xf numFmtId="2" fontId="10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10" fillId="0" borderId="0" xfId="0" applyFont="1"/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Border="1" applyAlignment="1" applyProtection="1">
      <alignment horizontal="right" vertical="center"/>
    </xf>
    <xf numFmtId="2" fontId="8" fillId="0" borderId="20" xfId="0" applyNumberFormat="1" applyFont="1" applyFill="1" applyBorder="1" applyAlignment="1" applyProtection="1">
      <alignment horizontal="right" vertical="center"/>
    </xf>
    <xf numFmtId="2" fontId="8" fillId="0" borderId="25" xfId="0" applyNumberFormat="1" applyFont="1" applyFill="1" applyBorder="1" applyAlignment="1" applyProtection="1">
      <alignment horizontal="right" vertical="center"/>
    </xf>
    <xf numFmtId="2" fontId="8" fillId="0" borderId="26" xfId="0" applyNumberFormat="1" applyFont="1" applyFill="1" applyBorder="1" applyAlignment="1" applyProtection="1">
      <alignment horizontal="right" vertical="center"/>
    </xf>
    <xf numFmtId="164" fontId="7" fillId="0" borderId="0" xfId="0" applyNumberFormat="1" applyFont="1" applyFill="1" applyAlignment="1">
      <alignment horizontal="right" vertical="center"/>
    </xf>
    <xf numFmtId="164" fontId="8" fillId="0" borderId="0" xfId="0" applyNumberFormat="1" applyFont="1" applyFill="1" applyAlignment="1">
      <alignment horizontal="right" vertical="center"/>
    </xf>
    <xf numFmtId="0" fontId="0" fillId="0" borderId="0" xfId="0" applyBorder="1"/>
    <xf numFmtId="0" fontId="3" fillId="0" borderId="0" xfId="0" applyFont="1" applyFill="1"/>
    <xf numFmtId="0" fontId="2" fillId="0" borderId="1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 applyProtection="1">
      <alignment horizontal="left" vertical="center"/>
      <protection locked="0"/>
    </xf>
    <xf numFmtId="0" fontId="1" fillId="0" borderId="17" xfId="0" applyFont="1" applyFill="1" applyBorder="1" applyAlignment="1" applyProtection="1">
      <alignment horizontal="left" vertical="center"/>
      <protection locked="0"/>
    </xf>
    <xf numFmtId="2" fontId="1" fillId="0" borderId="17" xfId="0" applyNumberFormat="1" applyFont="1" applyFill="1" applyBorder="1" applyAlignment="1" applyProtection="1">
      <alignment horizontal="left" vertical="center"/>
      <protection locked="0"/>
    </xf>
    <xf numFmtId="2" fontId="5" fillId="0" borderId="21" xfId="0" applyNumberFormat="1" applyFont="1" applyFill="1" applyBorder="1" applyAlignment="1">
      <alignment horizontal="right" vertical="center"/>
    </xf>
    <xf numFmtId="2" fontId="5" fillId="0" borderId="22" xfId="0" applyNumberFormat="1" applyFont="1" applyFill="1" applyBorder="1" applyAlignment="1">
      <alignment horizontal="right" vertical="center"/>
    </xf>
    <xf numFmtId="2" fontId="5" fillId="0" borderId="23" xfId="0" applyNumberFormat="1" applyFont="1" applyFill="1" applyBorder="1" applyAlignment="1">
      <alignment horizontal="right" vertical="center"/>
    </xf>
    <xf numFmtId="0" fontId="2" fillId="0" borderId="28" xfId="0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 wrapText="1"/>
    </xf>
    <xf numFmtId="2" fontId="5" fillId="0" borderId="18" xfId="0" applyNumberFormat="1" applyFont="1" applyFill="1" applyBorder="1" applyAlignment="1">
      <alignment horizontal="right" vertical="center"/>
    </xf>
    <xf numFmtId="2" fontId="5" fillId="0" borderId="29" xfId="0" applyNumberFormat="1" applyFont="1" applyFill="1" applyBorder="1" applyAlignment="1">
      <alignment horizontal="right" vertical="center"/>
    </xf>
    <xf numFmtId="2" fontId="5" fillId="0" borderId="1" xfId="0" applyNumberFormat="1" applyFont="1" applyFill="1" applyBorder="1" applyAlignment="1">
      <alignment horizontal="right" vertical="center"/>
    </xf>
    <xf numFmtId="0" fontId="10" fillId="0" borderId="0" xfId="0" applyFont="1" applyBorder="1"/>
    <xf numFmtId="164" fontId="8" fillId="0" borderId="20" xfId="0" applyNumberFormat="1" applyFont="1" applyFill="1" applyBorder="1" applyAlignment="1" applyProtection="1">
      <alignment horizontal="right" vertical="center"/>
    </xf>
    <xf numFmtId="0" fontId="0" fillId="0" borderId="20" xfId="0" applyBorder="1"/>
    <xf numFmtId="0" fontId="1" fillId="0" borderId="30" xfId="0" applyNumberFormat="1" applyFont="1" applyFill="1" applyBorder="1" applyAlignment="1">
      <alignment horizontal="center" vertical="center" wrapText="1"/>
    </xf>
    <xf numFmtId="0" fontId="2" fillId="0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2" fontId="11" fillId="0" borderId="14" xfId="0" applyNumberFormat="1" applyFont="1" applyFill="1" applyBorder="1" applyAlignment="1" applyProtection="1">
      <alignment horizontal="right" vertical="center"/>
    </xf>
    <xf numFmtId="0" fontId="11" fillId="0" borderId="0" xfId="0" applyFont="1" applyFill="1" applyAlignment="1">
      <alignment horizontal="right" vertical="center"/>
    </xf>
    <xf numFmtId="2" fontId="11" fillId="0" borderId="14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2" fontId="0" fillId="0" borderId="29" xfId="0" applyNumberFormat="1" applyBorder="1"/>
    <xf numFmtId="2" fontId="11" fillId="0" borderId="16" xfId="0" applyNumberFormat="1" applyFont="1" applyFill="1" applyBorder="1" applyAlignment="1" applyProtection="1">
      <alignment horizontal="right" vertical="center"/>
    </xf>
    <xf numFmtId="2" fontId="7" fillId="0" borderId="2" xfId="0" applyNumberFormat="1" applyFont="1" applyFill="1" applyBorder="1" applyAlignment="1" applyProtection="1">
      <alignment horizontal="right" vertical="center"/>
    </xf>
    <xf numFmtId="2" fontId="11" fillId="0" borderId="16" xfId="0" applyNumberFormat="1" applyFont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horizontal="right" readingOrder="1"/>
    </xf>
    <xf numFmtId="2" fontId="5" fillId="0" borderId="2" xfId="0" applyNumberFormat="1" applyFont="1" applyBorder="1" applyAlignment="1">
      <alignment horizontal="right" readingOrder="1"/>
    </xf>
    <xf numFmtId="2" fontId="5" fillId="0" borderId="0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2" fontId="11" fillId="0" borderId="15" xfId="0" applyNumberFormat="1" applyFont="1" applyFill="1" applyBorder="1" applyAlignment="1" applyProtection="1">
      <alignment horizontal="right" vertical="center"/>
    </xf>
    <xf numFmtId="2" fontId="7" fillId="0" borderId="3" xfId="0" applyNumberFormat="1" applyFont="1" applyFill="1" applyBorder="1" applyAlignment="1" applyProtection="1">
      <alignment horizontal="right" vertical="center"/>
    </xf>
    <xf numFmtId="2" fontId="11" fillId="0" borderId="15" xfId="0" applyNumberFormat="1" applyFont="1" applyBorder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/>
    </xf>
    <xf numFmtId="0" fontId="1" fillId="0" borderId="32" xfId="0" applyNumberFormat="1" applyFont="1" applyFill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right"/>
    </xf>
    <xf numFmtId="2" fontId="5" fillId="0" borderId="12" xfId="0" applyNumberFormat="1" applyFont="1" applyFill="1" applyBorder="1" applyAlignment="1">
      <alignment horizontal="right" vertical="center"/>
    </xf>
    <xf numFmtId="2" fontId="5" fillId="0" borderId="11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right"/>
    </xf>
    <xf numFmtId="2" fontId="5" fillId="0" borderId="3" xfId="0" applyNumberFormat="1" applyFont="1" applyFill="1" applyBorder="1" applyAlignment="1">
      <alignment horizontal="right"/>
    </xf>
    <xf numFmtId="2" fontId="8" fillId="0" borderId="20" xfId="0" applyNumberFormat="1" applyFont="1" applyFill="1" applyBorder="1" applyAlignment="1">
      <alignment horizontal="right" vertical="center"/>
    </xf>
    <xf numFmtId="2" fontId="8" fillId="0" borderId="26" xfId="0" applyNumberFormat="1" applyFont="1" applyFill="1" applyBorder="1" applyAlignment="1">
      <alignment horizontal="right" vertical="center"/>
    </xf>
    <xf numFmtId="164" fontId="13" fillId="0" borderId="0" xfId="0" applyNumberFormat="1" applyFont="1" applyBorder="1"/>
    <xf numFmtId="164" fontId="13" fillId="0" borderId="0" xfId="0" applyNumberFormat="1" applyFont="1"/>
    <xf numFmtId="0" fontId="13" fillId="0" borderId="0" xfId="0" applyFont="1"/>
    <xf numFmtId="2" fontId="0" fillId="0" borderId="0" xfId="0" applyNumberFormat="1"/>
    <xf numFmtId="0" fontId="16" fillId="0" borderId="0" xfId="0" applyFont="1" applyBorder="1" applyAlignment="1">
      <alignment horizontal="right" vertical="center"/>
    </xf>
    <xf numFmtId="164" fontId="15" fillId="0" borderId="0" xfId="0" applyNumberFormat="1" applyFont="1"/>
    <xf numFmtId="164" fontId="18" fillId="0" borderId="0" xfId="0" applyNumberFormat="1" applyFont="1" applyAlignment="1">
      <alignment horizontal="right" vertical="center"/>
    </xf>
    <xf numFmtId="0" fontId="13" fillId="0" borderId="0" xfId="0" applyFont="1" applyFill="1"/>
    <xf numFmtId="165" fontId="17" fillId="0" borderId="0" xfId="0" applyNumberFormat="1" applyFont="1" applyBorder="1"/>
    <xf numFmtId="1" fontId="13" fillId="0" borderId="0" xfId="0" applyNumberFormat="1" applyFont="1" applyFill="1"/>
    <xf numFmtId="164" fontId="18" fillId="0" borderId="22" xfId="0" applyNumberFormat="1" applyFont="1" applyBorder="1" applyAlignment="1">
      <alignment horizontal="right" vertical="center"/>
    </xf>
    <xf numFmtId="165" fontId="17" fillId="0" borderId="3" xfId="0" applyNumberFormat="1" applyFont="1" applyBorder="1"/>
    <xf numFmtId="164" fontId="9" fillId="0" borderId="23" xfId="0" applyNumberFormat="1" applyFont="1" applyBorder="1" applyAlignment="1">
      <alignment horizontal="right" vertical="center"/>
    </xf>
    <xf numFmtId="165" fontId="17" fillId="0" borderId="2" xfId="0" applyNumberFormat="1" applyFont="1" applyBorder="1"/>
    <xf numFmtId="0" fontId="17" fillId="0" borderId="0" xfId="0" applyFont="1" applyAlignment="1">
      <alignment horizont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164" fontId="19" fillId="0" borderId="0" xfId="0" applyNumberFormat="1" applyFont="1" applyFill="1"/>
    <xf numFmtId="0" fontId="19" fillId="0" borderId="0" xfId="0" applyFont="1" applyFill="1"/>
    <xf numFmtId="166" fontId="19" fillId="0" borderId="0" xfId="0" applyNumberFormat="1" applyFont="1" applyFill="1"/>
    <xf numFmtId="165" fontId="0" fillId="0" borderId="0" xfId="0" applyNumberFormat="1" applyFill="1"/>
    <xf numFmtId="2" fontId="0" fillId="0" borderId="0" xfId="0" applyNumberFormat="1" applyFill="1"/>
    <xf numFmtId="0" fontId="15" fillId="0" borderId="0" xfId="0" applyFont="1" applyFill="1"/>
    <xf numFmtId="2" fontId="15" fillId="0" borderId="0" xfId="0" applyNumberFormat="1" applyFont="1" applyFill="1"/>
    <xf numFmtId="166" fontId="15" fillId="0" borderId="0" xfId="0" applyNumberFormat="1" applyFont="1" applyFill="1"/>
    <xf numFmtId="0" fontId="20" fillId="0" borderId="0" xfId="0" applyFont="1" applyFill="1"/>
    <xf numFmtId="164" fontId="20" fillId="0" borderId="0" xfId="0" applyNumberFormat="1" applyFont="1" applyFill="1"/>
    <xf numFmtId="0" fontId="1" fillId="0" borderId="2" xfId="0" applyFont="1" applyBorder="1" applyAlignment="1" applyProtection="1">
      <alignment horizontal="left" vertical="center"/>
      <protection locked="0"/>
    </xf>
    <xf numFmtId="2" fontId="12" fillId="0" borderId="0" xfId="0" applyNumberFormat="1" applyFont="1" applyFill="1" applyAlignment="1">
      <alignment horizontal="right" vertical="center"/>
    </xf>
    <xf numFmtId="2" fontId="10" fillId="0" borderId="2" xfId="0" applyNumberFormat="1" applyFont="1" applyFill="1" applyBorder="1" applyAlignment="1">
      <alignment horizontal="right" vertical="center"/>
    </xf>
    <xf numFmtId="164" fontId="7" fillId="0" borderId="33" xfId="0" applyNumberFormat="1" applyFont="1" applyFill="1" applyBorder="1" applyAlignment="1" applyProtection="1">
      <alignment horizontal="right"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164" fontId="8" fillId="0" borderId="34" xfId="0" applyNumberFormat="1" applyFont="1" applyFill="1" applyBorder="1" applyAlignment="1" applyProtection="1">
      <alignment horizontal="right" vertical="center"/>
    </xf>
    <xf numFmtId="0" fontId="2" fillId="0" borderId="35" xfId="0" applyFont="1" applyFill="1" applyBorder="1" applyAlignment="1">
      <alignment horizontal="center" vertical="center"/>
    </xf>
    <xf numFmtId="2" fontId="5" fillId="0" borderId="32" xfId="0" applyNumberFormat="1" applyFont="1" applyFill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164" fontId="8" fillId="0" borderId="25" xfId="0" applyNumberFormat="1" applyFont="1" applyBorder="1" applyAlignment="1" applyProtection="1">
      <alignment horizontal="right" vertical="center"/>
    </xf>
    <xf numFmtId="164" fontId="9" fillId="0" borderId="0" xfId="0" applyNumberFormat="1" applyFont="1" applyBorder="1" applyAlignment="1">
      <alignment horizontal="right" vertical="center"/>
    </xf>
    <xf numFmtId="164" fontId="8" fillId="0" borderId="21" xfId="0" applyNumberFormat="1" applyFont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" fillId="0" borderId="17" xfId="0" applyFont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2" fontId="5" fillId="0" borderId="3" xfId="0" applyNumberFormat="1" applyFont="1" applyBorder="1" applyAlignment="1">
      <alignment horizontal="right" readingOrder="1"/>
    </xf>
    <xf numFmtId="164" fontId="9" fillId="0" borderId="22" xfId="0" applyNumberFormat="1" applyFont="1" applyBorder="1" applyAlignment="1">
      <alignment horizontal="right" vertical="center"/>
    </xf>
    <xf numFmtId="164" fontId="9" fillId="0" borderId="21" xfId="0" applyNumberFormat="1" applyFont="1" applyBorder="1" applyAlignment="1">
      <alignment horizontal="right" vertical="center"/>
    </xf>
    <xf numFmtId="164" fontId="18" fillId="0" borderId="21" xfId="0" applyNumberFormat="1" applyFont="1" applyFill="1" applyBorder="1" applyAlignment="1">
      <alignment horizontal="right" vertical="center"/>
    </xf>
    <xf numFmtId="164" fontId="18" fillId="0" borderId="21" xfId="0" applyNumberFormat="1" applyFont="1" applyBorder="1" applyAlignment="1">
      <alignment horizontal="right" vertical="center"/>
    </xf>
    <xf numFmtId="1" fontId="9" fillId="0" borderId="23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22" xfId="0" applyNumberFormat="1" applyFont="1" applyBorder="1" applyAlignment="1">
      <alignment horizontal="right" vertical="center"/>
    </xf>
    <xf numFmtId="2" fontId="5" fillId="0" borderId="31" xfId="0" applyNumberFormat="1" applyFont="1" applyBorder="1" applyAlignment="1">
      <alignment horizontal="right" readingOrder="1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19" fillId="0" borderId="0" xfId="0" applyNumberFormat="1" applyFont="1"/>
    <xf numFmtId="2" fontId="19" fillId="0" borderId="0" xfId="0" applyNumberFormat="1" applyFont="1" applyFill="1"/>
    <xf numFmtId="164" fontId="17" fillId="0" borderId="0" xfId="0" applyNumberFormat="1" applyFont="1" applyFill="1"/>
    <xf numFmtId="2" fontId="11" fillId="0" borderId="18" xfId="0" applyNumberFormat="1" applyFont="1" applyFill="1" applyBorder="1" applyAlignment="1" applyProtection="1">
      <alignment horizontal="right" vertical="center"/>
    </xf>
    <xf numFmtId="164" fontId="11" fillId="0" borderId="19" xfId="0" applyNumberFormat="1" applyFont="1" applyFill="1" applyBorder="1" applyAlignment="1" applyProtection="1">
      <alignment horizontal="right" vertical="center"/>
    </xf>
    <xf numFmtId="2" fontId="11" fillId="0" borderId="24" xfId="0" applyNumberFormat="1" applyFont="1" applyFill="1" applyBorder="1" applyAlignment="1" applyProtection="1">
      <alignment horizontal="right" vertical="center"/>
    </xf>
    <xf numFmtId="2" fontId="11" fillId="0" borderId="18" xfId="0" applyNumberFormat="1" applyFont="1" applyBorder="1" applyAlignment="1">
      <alignment horizontal="right" vertical="center"/>
    </xf>
    <xf numFmtId="2" fontId="11" fillId="0" borderId="24" xfId="0" applyNumberFormat="1" applyFont="1" applyBorder="1" applyAlignment="1">
      <alignment horizontal="right" vertical="center"/>
    </xf>
    <xf numFmtId="0" fontId="2" fillId="0" borderId="2" xfId="0" applyFont="1" applyFill="1" applyBorder="1" applyAlignment="1" applyProtection="1">
      <alignment horizontal="right" vertical="center"/>
      <protection locked="0"/>
    </xf>
    <xf numFmtId="0" fontId="17" fillId="0" borderId="0" xfId="0" applyFont="1"/>
    <xf numFmtId="0" fontId="17" fillId="2" borderId="0" xfId="0" applyFont="1" applyFill="1"/>
    <xf numFmtId="0" fontId="17" fillId="0" borderId="0" xfId="0" applyFont="1" applyAlignment="1">
      <alignment horizontal="right"/>
    </xf>
    <xf numFmtId="0" fontId="15" fillId="0" borderId="0" xfId="0" applyFont="1"/>
    <xf numFmtId="2" fontId="5" fillId="0" borderId="30" xfId="0" applyNumberFormat="1" applyFont="1" applyFill="1" applyBorder="1" applyAlignment="1">
      <alignment horizontal="right" vertical="center"/>
    </xf>
    <xf numFmtId="2" fontId="0" fillId="0" borderId="0" xfId="0" applyNumberFormat="1" applyBorder="1"/>
    <xf numFmtId="0" fontId="0" fillId="0" borderId="0" xfId="0" applyFill="1" applyBorder="1"/>
    <xf numFmtId="2" fontId="21" fillId="0" borderId="0" xfId="0" applyNumberFormat="1" applyFont="1"/>
    <xf numFmtId="167" fontId="21" fillId="0" borderId="0" xfId="0" applyNumberFormat="1" applyFont="1" applyFill="1"/>
    <xf numFmtId="1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20" fillId="0" borderId="0" xfId="0" applyFont="1" applyBorder="1"/>
    <xf numFmtId="2" fontId="11" fillId="0" borderId="0" xfId="0" applyNumberFormat="1" applyFont="1" applyFill="1" applyBorder="1" applyAlignment="1" applyProtection="1">
      <alignment horizontal="right" vertical="center"/>
    </xf>
    <xf numFmtId="0" fontId="22" fillId="0" borderId="0" xfId="0" applyFont="1" applyBorder="1"/>
    <xf numFmtId="0" fontId="23" fillId="0" borderId="0" xfId="0" applyFont="1" applyBorder="1"/>
    <xf numFmtId="2" fontId="11" fillId="0" borderId="0" xfId="0" applyNumberFormat="1" applyFont="1" applyBorder="1" applyAlignment="1">
      <alignment horizontal="right" vertical="center"/>
    </xf>
    <xf numFmtId="0" fontId="24" fillId="0" borderId="0" xfId="0" applyFont="1" applyBorder="1"/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0" fillId="0" borderId="0" xfId="0" applyFont="1" applyFill="1" applyBorder="1"/>
    <xf numFmtId="2" fontId="10" fillId="0" borderId="0" xfId="0" applyNumberFormat="1" applyFont="1" applyBorder="1"/>
    <xf numFmtId="2" fontId="0" fillId="0" borderId="0" xfId="0" applyNumberFormat="1" applyFill="1" applyBorder="1"/>
    <xf numFmtId="2" fontId="10" fillId="0" borderId="0" xfId="0" applyNumberFormat="1" applyFont="1" applyFill="1" applyBorder="1"/>
    <xf numFmtId="2" fontId="5" fillId="0" borderId="27" xfId="0" applyNumberFormat="1" applyFont="1" applyFill="1" applyBorder="1" applyAlignment="1">
      <alignment horizontal="right" vertical="center"/>
    </xf>
    <xf numFmtId="2" fontId="11" fillId="0" borderId="29" xfId="0" applyNumberFormat="1" applyFont="1" applyFill="1" applyBorder="1" applyAlignment="1" applyProtection="1">
      <alignment horizontal="right" vertical="center"/>
    </xf>
    <xf numFmtId="2" fontId="11" fillId="0" borderId="2" xfId="0" applyNumberFormat="1" applyFont="1" applyFill="1" applyBorder="1" applyAlignment="1" applyProtection="1">
      <alignment horizontal="right" vertical="center"/>
    </xf>
    <xf numFmtId="0" fontId="11" fillId="0" borderId="17" xfId="0" applyFont="1" applyBorder="1" applyAlignment="1" applyProtection="1">
      <alignment horizontal="right" vertical="center"/>
      <protection locked="0"/>
    </xf>
    <xf numFmtId="2" fontId="5" fillId="0" borderId="24" xfId="0" applyNumberFormat="1" applyFont="1" applyFill="1" applyBorder="1" applyAlignment="1">
      <alignment horizontal="right" vertical="center"/>
    </xf>
    <xf numFmtId="2" fontId="5" fillId="0" borderId="26" xfId="0" applyNumberFormat="1" applyFont="1" applyFill="1" applyBorder="1" applyAlignment="1">
      <alignment horizontal="right" vertical="center"/>
    </xf>
    <xf numFmtId="0" fontId="1" fillId="0" borderId="26" xfId="0" applyFont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25" fillId="0" borderId="0" xfId="0" applyFont="1" applyFill="1" applyBorder="1" applyAlignment="1" applyProtection="1">
      <alignment horizontal="right" vertical="center"/>
      <protection locked="0"/>
    </xf>
    <xf numFmtId="2" fontId="26" fillId="0" borderId="0" xfId="0" applyNumberFormat="1" applyFont="1"/>
    <xf numFmtId="164" fontId="25" fillId="0" borderId="0" xfId="0" applyNumberFormat="1" applyFont="1" applyFill="1" applyBorder="1" applyAlignment="1" applyProtection="1">
      <alignment horizontal="right" vertical="center"/>
    </xf>
    <xf numFmtId="2" fontId="2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/>
    <xf numFmtId="0" fontId="14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" fontId="19" fillId="0" borderId="0" xfId="0" applyNumberFormat="1" applyFont="1"/>
    <xf numFmtId="167" fontId="21" fillId="0" borderId="0" xfId="0" applyNumberFormat="1" applyFont="1"/>
    <xf numFmtId="167" fontId="1" fillId="0" borderId="0" xfId="0" applyNumberFormat="1" applyFont="1" applyAlignment="1">
      <alignment horizontal="right" vertical="center"/>
    </xf>
    <xf numFmtId="164" fontId="19" fillId="0" borderId="0" xfId="0" applyNumberFormat="1" applyFont="1"/>
    <xf numFmtId="1" fontId="0" fillId="0" borderId="0" xfId="0" applyNumberFormat="1"/>
    <xf numFmtId="167" fontId="13" fillId="0" borderId="0" xfId="0" applyNumberFormat="1" applyFont="1"/>
    <xf numFmtId="164" fontId="21" fillId="0" borderId="0" xfId="0" applyNumberFormat="1" applyFont="1"/>
    <xf numFmtId="2" fontId="17" fillId="0" borderId="0" xfId="0" applyNumberFormat="1" applyFont="1"/>
    <xf numFmtId="0" fontId="19" fillId="0" borderId="0" xfId="0" applyFont="1"/>
    <xf numFmtId="1" fontId="13" fillId="0" borderId="0" xfId="0" applyNumberFormat="1" applyFont="1"/>
    <xf numFmtId="2" fontId="13" fillId="0" borderId="0" xfId="0" applyNumberFormat="1" applyFont="1"/>
    <xf numFmtId="1" fontId="21" fillId="0" borderId="0" xfId="0" applyNumberFormat="1" applyFont="1"/>
    <xf numFmtId="0" fontId="21" fillId="0" borderId="0" xfId="0" applyFont="1"/>
    <xf numFmtId="0" fontId="13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3" fillId="0" borderId="0" xfId="0" applyNumberFormat="1" applyFont="1" applyAlignment="1">
      <alignment vertical="center"/>
    </xf>
    <xf numFmtId="167" fontId="17" fillId="2" borderId="0" xfId="0" applyNumberFormat="1" applyFont="1" applyFill="1"/>
    <xf numFmtId="167" fontId="15" fillId="0" borderId="0" xfId="0" applyNumberFormat="1" applyFont="1"/>
    <xf numFmtId="0" fontId="0" fillId="0" borderId="0" xfId="0" applyFill="1" applyAlignment="1">
      <alignment horizontal="right" indent="1"/>
    </xf>
    <xf numFmtId="0" fontId="13" fillId="0" borderId="0" xfId="0" applyFont="1" applyAlignment="1">
      <alignment vertical="top" wrapText="1"/>
    </xf>
    <xf numFmtId="0" fontId="21" fillId="0" borderId="0" xfId="0" applyFont="1" applyAlignment="1">
      <alignment horizontal="right"/>
    </xf>
    <xf numFmtId="2" fontId="11" fillId="0" borderId="26" xfId="0" applyNumberFormat="1" applyFont="1" applyFill="1" applyBorder="1" applyAlignment="1" applyProtection="1">
      <alignment horizontal="righ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>
                <a:solidFill>
                  <a:sysClr val="windowText" lastClr="000000"/>
                </a:solidFill>
              </a:rPr>
              <a:t>Average of desflurane MAC multiples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9165261980999987"/>
          <c:y val="0.20621521892390537"/>
          <c:w val="0.77849424819684521"/>
          <c:h val="0.57432912835435823"/>
        </c:manualLayout>
      </c:layout>
      <c:barChart>
        <c:barDir val="col"/>
        <c:grouping val="clustered"/>
        <c:ser>
          <c:idx val="0"/>
          <c:order val="0"/>
          <c:tx>
            <c:strRef>
              <c:f>'da T0 a T12'!$J$68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70C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errBars>
            <c:errBarType val="both"/>
            <c:errValType val="cust"/>
            <c:plus>
              <c:numRef>
                <c:f>'da T0 a T12'!$K$69</c:f>
                <c:numCache>
                  <c:formatCode>General</c:formatCode>
                  <c:ptCount val="1"/>
                  <c:pt idx="0">
                    <c:v>3.4131996941730046E-2</c:v>
                  </c:pt>
                </c:numCache>
              </c:numRef>
            </c:plus>
            <c:minus>
              <c:numRef>
                <c:f>'da T0 a T12'!$K$69</c:f>
                <c:numCache>
                  <c:formatCode>General</c:formatCode>
                  <c:ptCount val="1"/>
                  <c:pt idx="0">
                    <c:v>3.4131996941730046E-2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 T0 a T12'!$K$68</c:f>
              <c:numCache>
                <c:formatCode>0.00</c:formatCode>
                <c:ptCount val="1"/>
                <c:pt idx="0">
                  <c:v>0.59914921465968585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2C-4CC4-9BD8-5AC3D61A4ED8}"/>
            </c:ext>
          </c:extLst>
        </c:ser>
        <c:ser>
          <c:idx val="1"/>
          <c:order val="1"/>
          <c:tx>
            <c:strRef>
              <c:f>'da T0 a T12'!$J$71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errBars>
            <c:errBarType val="both"/>
            <c:errValType val="cust"/>
            <c:plus>
              <c:numRef>
                <c:f>'da T0 a T12'!$K$72</c:f>
                <c:numCache>
                  <c:formatCode>General</c:formatCode>
                  <c:ptCount val="1"/>
                  <c:pt idx="0">
                    <c:v>2.9900161073422041E-2</c:v>
                  </c:pt>
                </c:numCache>
              </c:numRef>
            </c:plus>
            <c:minus>
              <c:numRef>
                <c:f>'da T0 a T12'!$K$72</c:f>
                <c:numCache>
                  <c:formatCode>General</c:formatCode>
                  <c:ptCount val="1"/>
                  <c:pt idx="0">
                    <c:v>2.9900161073422041E-2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 T0 a T12'!$K$71</c:f>
              <c:numCache>
                <c:formatCode>0.00</c:formatCode>
                <c:ptCount val="1"/>
                <c:pt idx="0">
                  <c:v>0.67321116928446767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2C-4CC4-9BD8-5AC3D61A4ED8}"/>
            </c:ext>
          </c:extLst>
        </c:ser>
        <c:dLbls/>
        <c:gapWidth val="219"/>
        <c:overlap val="-27"/>
        <c:axId val="166290944"/>
        <c:axId val="166292480"/>
      </c:barChart>
      <c:catAx>
        <c:axId val="166290944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66292480"/>
        <c:crosses val="autoZero"/>
        <c:auto val="1"/>
        <c:lblAlgn val="ctr"/>
        <c:lblOffset val="100"/>
      </c:catAx>
      <c:valAx>
        <c:axId val="166292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(MAC multiples)</a:t>
                </a:r>
              </a:p>
            </c:rich>
          </c:tx>
          <c:layout>
            <c:manualLayout>
              <c:xMode val="edge"/>
              <c:yMode val="edge"/>
              <c:x val="4.0708816354302187E-2"/>
              <c:y val="0.28710493947530263"/>
            </c:manualLayout>
          </c:layout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Heart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'da T0 a T12'!$A$85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errBars>
            <c:errDir val="y"/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'da T0 a T12'!$B$86:$M$86</c:f>
                <c:numCache>
                  <c:formatCode>General</c:formatCode>
                  <c:ptCount val="12"/>
                  <c:pt idx="0">
                    <c:v>11.516578439248716</c:v>
                  </c:pt>
                  <c:pt idx="1">
                    <c:v>5.0990195135927845</c:v>
                  </c:pt>
                  <c:pt idx="2">
                    <c:v>6.7111454822713039</c:v>
                  </c:pt>
                  <c:pt idx="3">
                    <c:v>6.3318326938697531</c:v>
                  </c:pt>
                  <c:pt idx="4">
                    <c:v>6.35775531391221</c:v>
                  </c:pt>
                  <c:pt idx="5">
                    <c:v>6.2651920624149557</c:v>
                  </c:pt>
                  <c:pt idx="6">
                    <c:v>5.8480766068853782</c:v>
                  </c:pt>
                  <c:pt idx="7">
                    <c:v>5.3653370914848546</c:v>
                  </c:pt>
                  <c:pt idx="8">
                    <c:v>6.4807406984078604</c:v>
                  </c:pt>
                  <c:pt idx="9">
                    <c:v>7.1559691682428284</c:v>
                  </c:pt>
                  <c:pt idx="10">
                    <c:v>4.418561328139095</c:v>
                  </c:pt>
                  <c:pt idx="11">
                    <c:v>4.5653154615160929</c:v>
                  </c:pt>
                </c:numCache>
              </c:numRef>
            </c:minus>
          </c:errBars>
          <c:cat>
            <c:strRef>
              <c:f>'da T0 a T12'!$B$84:$M$84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T12'!$B$85:$M$85</c:f>
              <c:numCache>
                <c:formatCode>0</c:formatCode>
                <c:ptCount val="12"/>
                <c:pt idx="0">
                  <c:v>100</c:v>
                </c:pt>
                <c:pt idx="1">
                  <c:v>52</c:v>
                </c:pt>
                <c:pt idx="2">
                  <c:v>55.25</c:v>
                </c:pt>
                <c:pt idx="3">
                  <c:v>51.25</c:v>
                </c:pt>
                <c:pt idx="4">
                  <c:v>70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69.05</c:v>
                </c:pt>
                <c:pt idx="8">
                  <c:v>71</c:v>
                </c:pt>
                <c:pt idx="9">
                  <c:v>68.05</c:v>
                </c:pt>
                <c:pt idx="10">
                  <c:v>65.05</c:v>
                </c:pt>
                <c:pt idx="11">
                  <c:v>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F7-487B-A38A-BEFA43CDD9AA}"/>
            </c:ext>
          </c:extLst>
        </c:ser>
        <c:ser>
          <c:idx val="1"/>
          <c:order val="1"/>
          <c:tx>
            <c:strRef>
              <c:f>'da T0 a T12'!$A$88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plus"/>
            <c:errValType val="cust"/>
            <c:plus>
              <c:numRef>
                <c:f>'da T0 a T12'!$B$89:$M$89</c:f>
                <c:numCache>
                  <c:formatCode>General</c:formatCode>
                  <c:ptCount val="12"/>
                  <c:pt idx="0">
                    <c:v>13.056960233006624</c:v>
                  </c:pt>
                  <c:pt idx="1">
                    <c:v>4.1735381935033953</c:v>
                  </c:pt>
                  <c:pt idx="2">
                    <c:v>5.9513377531973068</c:v>
                  </c:pt>
                  <c:pt idx="3">
                    <c:v>5.9205262923955813</c:v>
                  </c:pt>
                  <c:pt idx="4">
                    <c:v>6.3120603025603215</c:v>
                  </c:pt>
                  <c:pt idx="5">
                    <c:v>6.0428295916469645</c:v>
                  </c:pt>
                  <c:pt idx="6">
                    <c:v>6.1342438302060565</c:v>
                  </c:pt>
                  <c:pt idx="7">
                    <c:v>5.7075665383308225</c:v>
                  </c:pt>
                  <c:pt idx="8">
                    <c:v>5.698337707751179</c:v>
                  </c:pt>
                  <c:pt idx="9">
                    <c:v>5.7808668080688035</c:v>
                  </c:pt>
                  <c:pt idx="10">
                    <c:v>5.650104796419825</c:v>
                  </c:pt>
                  <c:pt idx="11">
                    <c:v>5.1093309892680407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T12'!$B$84:$M$84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T12'!$B$88:$M$88</c:f>
              <c:numCache>
                <c:formatCode>0</c:formatCode>
                <c:ptCount val="12"/>
                <c:pt idx="0">
                  <c:v>102.2</c:v>
                </c:pt>
                <c:pt idx="1">
                  <c:v>59.55</c:v>
                </c:pt>
                <c:pt idx="2">
                  <c:v>66.55</c:v>
                </c:pt>
                <c:pt idx="3">
                  <c:v>62</c:v>
                </c:pt>
                <c:pt idx="4">
                  <c:v>80.5</c:v>
                </c:pt>
                <c:pt idx="5">
                  <c:v>81.099999999999994</c:v>
                </c:pt>
                <c:pt idx="6">
                  <c:v>88.05</c:v>
                </c:pt>
                <c:pt idx="7">
                  <c:v>80.05</c:v>
                </c:pt>
                <c:pt idx="8">
                  <c:v>82.05</c:v>
                </c:pt>
                <c:pt idx="9">
                  <c:v>78.05</c:v>
                </c:pt>
                <c:pt idx="10">
                  <c:v>76.349999999999994</c:v>
                </c:pt>
                <c:pt idx="11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F7-487B-A38A-BEFA43CDD9AA}"/>
            </c:ext>
          </c:extLst>
        </c:ser>
        <c:dLbls/>
        <c:marker val="1"/>
        <c:axId val="170871040"/>
        <c:axId val="170885120"/>
      </c:lineChart>
      <c:catAx>
        <c:axId val="170871040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it-IT"/>
          </a:p>
        </c:txPr>
        <c:crossAx val="170885120"/>
        <c:crosses val="autoZero"/>
        <c:auto val="1"/>
        <c:lblAlgn val="ctr"/>
        <c:lblOffset val="100"/>
      </c:catAx>
      <c:valAx>
        <c:axId val="170885120"/>
        <c:scaling>
          <c:orientation val="minMax"/>
          <c:max val="120"/>
          <c:min val="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(beats/min)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it-IT"/>
          </a:p>
        </c:txPr>
        <c:crossAx val="17087104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="1">
              <a:solidFill>
                <a:sysClr val="windowText" lastClr="000000"/>
              </a:solidFill>
            </a:defRPr>
          </a:pPr>
          <a:endParaRPr lang="it-IT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Desflurane MAC multiples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8925218722659665"/>
          <c:y val="0.19480351414406533"/>
          <c:w val="0.7801922572178478"/>
          <c:h val="0.54414880431612711"/>
        </c:manualLayout>
      </c:layout>
      <c:barChart>
        <c:barDir val="col"/>
        <c:grouping val="clustered"/>
        <c:ser>
          <c:idx val="0"/>
          <c:order val="0"/>
          <c:tx>
            <c:strRef>
              <c:f>'da T0 a T12'!$A$68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rgbClr val="4F81BD"/>
              </a:solidFill>
            </a:ln>
          </c:spPr>
          <c:errBars>
            <c:errBarType val="both"/>
            <c:errValType val="cust"/>
            <c:plus>
              <c:numRef>
                <c:f>'da T0 a T12'!$B$69:$H$69</c:f>
                <c:numCache>
                  <c:formatCode>General</c:formatCode>
                  <c:ptCount val="7"/>
                  <c:pt idx="0">
                    <c:v>2.9452175315195256E-2</c:v>
                  </c:pt>
                  <c:pt idx="1">
                    <c:v>2.3796312458709886E-2</c:v>
                  </c:pt>
                  <c:pt idx="2">
                    <c:v>4.1145260263145737E-2</c:v>
                  </c:pt>
                  <c:pt idx="3">
                    <c:v>4.6809389582141633E-2</c:v>
                  </c:pt>
                  <c:pt idx="4">
                    <c:v>3.5243225177581848E-2</c:v>
                  </c:pt>
                  <c:pt idx="5">
                    <c:v>3.5782774629982229E-2</c:v>
                  </c:pt>
                  <c:pt idx="6">
                    <c:v>2.2015019538818952E-2</c:v>
                  </c:pt>
                </c:numCache>
              </c:numRef>
            </c:plus>
            <c:minus>
              <c:numRef>
                <c:f>'da T0 a T12'!$B$69:$H$69</c:f>
                <c:numCache>
                  <c:formatCode>General</c:formatCode>
                  <c:ptCount val="7"/>
                  <c:pt idx="0">
                    <c:v>2.9452175315195256E-2</c:v>
                  </c:pt>
                  <c:pt idx="1">
                    <c:v>2.3796312458709886E-2</c:v>
                  </c:pt>
                  <c:pt idx="2">
                    <c:v>4.1145260263145737E-2</c:v>
                  </c:pt>
                  <c:pt idx="3">
                    <c:v>4.6809389582141633E-2</c:v>
                  </c:pt>
                  <c:pt idx="4">
                    <c:v>3.5243225177581848E-2</c:v>
                  </c:pt>
                  <c:pt idx="5">
                    <c:v>3.5782774629982229E-2</c:v>
                  </c:pt>
                  <c:pt idx="6">
                    <c:v>2.2015019538818952E-2</c:v>
                  </c:pt>
                </c:numCache>
              </c:numRef>
            </c:minus>
          </c:errBars>
          <c:cat>
            <c:strRef>
              <c:f>'da T0 a T12'!$B$67:$H$67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f>'da T0 a T12'!$B$68:$H$68</c:f>
              <c:numCache>
                <c:formatCode>0.00</c:formatCode>
                <c:ptCount val="7"/>
                <c:pt idx="0">
                  <c:v>0.67670157068062831</c:v>
                </c:pt>
                <c:pt idx="1">
                  <c:v>0.68586387434554952</c:v>
                </c:pt>
                <c:pt idx="2">
                  <c:v>0.60536649214659688</c:v>
                </c:pt>
                <c:pt idx="3">
                  <c:v>0.62172774869109948</c:v>
                </c:pt>
                <c:pt idx="4">
                  <c:v>0.60536649214659688</c:v>
                </c:pt>
                <c:pt idx="5">
                  <c:v>0.53664921465968585</c:v>
                </c:pt>
                <c:pt idx="6">
                  <c:v>0.53992146596858637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6F-45C3-8B52-705B1DE24BC5}"/>
            </c:ext>
          </c:extLst>
        </c:ser>
        <c:ser>
          <c:idx val="1"/>
          <c:order val="1"/>
          <c:tx>
            <c:strRef>
              <c:f>'da T0 a T12'!$A$71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errBars>
            <c:errBarType val="both"/>
            <c:errValType val="cust"/>
            <c:plus>
              <c:numRef>
                <c:f>'da T0 a T12'!$B$72:$H$72</c:f>
                <c:numCache>
                  <c:formatCode>General</c:formatCode>
                  <c:ptCount val="7"/>
                  <c:pt idx="0">
                    <c:v>3.4525944535436892E-2</c:v>
                  </c:pt>
                  <c:pt idx="1">
                    <c:v>1.7966825684640315E-2</c:v>
                  </c:pt>
                  <c:pt idx="2">
                    <c:v>2.888803838527438E-2</c:v>
                  </c:pt>
                  <c:pt idx="3">
                    <c:v>4.5717929833960703E-2</c:v>
                  </c:pt>
                  <c:pt idx="4">
                    <c:v>2.5293331781100822E-2</c:v>
                  </c:pt>
                  <c:pt idx="5">
                    <c:v>3.2584442797691571E-2</c:v>
                  </c:pt>
                  <c:pt idx="6">
                    <c:v>2.8950397957864433E-2</c:v>
                  </c:pt>
                </c:numCache>
              </c:numRef>
            </c:plus>
            <c:minus>
              <c:numRef>
                <c:f>'da T0 a T12'!$B$72:$H$72</c:f>
                <c:numCache>
                  <c:formatCode>General</c:formatCode>
                  <c:ptCount val="7"/>
                  <c:pt idx="0">
                    <c:v>3.4525944535436892E-2</c:v>
                  </c:pt>
                  <c:pt idx="1">
                    <c:v>1.7966825684640315E-2</c:v>
                  </c:pt>
                  <c:pt idx="2">
                    <c:v>2.888803838527438E-2</c:v>
                  </c:pt>
                  <c:pt idx="3">
                    <c:v>4.5717929833960703E-2</c:v>
                  </c:pt>
                  <c:pt idx="4">
                    <c:v>2.5293331781100822E-2</c:v>
                  </c:pt>
                  <c:pt idx="5">
                    <c:v>3.2584442797691571E-2</c:v>
                  </c:pt>
                  <c:pt idx="6">
                    <c:v>2.8950397957864433E-2</c:v>
                  </c:pt>
                </c:numCache>
              </c:numRef>
            </c:minus>
          </c:errBars>
          <c:cat>
            <c:strRef>
              <c:f>'da T0 a T12'!$B$67:$H$67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f>'da T0 a T12'!$B$71:$H$71</c:f>
              <c:numCache>
                <c:formatCode>0.00</c:formatCode>
                <c:ptCount val="7"/>
                <c:pt idx="0">
                  <c:v>0.71596858638743455</c:v>
                </c:pt>
                <c:pt idx="1">
                  <c:v>0.73167539267015702</c:v>
                </c:pt>
                <c:pt idx="2">
                  <c:v>0.68913612565445015</c:v>
                </c:pt>
                <c:pt idx="3">
                  <c:v>0.70549738219895286</c:v>
                </c:pt>
                <c:pt idx="4">
                  <c:v>0.67997382198952883</c:v>
                </c:pt>
                <c:pt idx="5">
                  <c:v>0.59882198952879584</c:v>
                </c:pt>
                <c:pt idx="6">
                  <c:v>0.63416230366492132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6F-45C3-8B52-705B1DE24BC5}"/>
            </c:ext>
          </c:extLst>
        </c:ser>
        <c:dLbls/>
        <c:axId val="170912768"/>
        <c:axId val="170795776"/>
      </c:barChart>
      <c:catAx>
        <c:axId val="170912768"/>
        <c:scaling>
          <c:orientation val="minMax"/>
        </c:scaling>
        <c:axPos val="b"/>
        <c:numFmt formatCode="General" sourceLinked="0"/>
        <c:tickLblPos val="nextTo"/>
        <c:crossAx val="170795776"/>
        <c:crosses val="autoZero"/>
        <c:auto val="1"/>
        <c:lblAlgn val="ctr"/>
        <c:lblOffset val="100"/>
      </c:catAx>
      <c:valAx>
        <c:axId val="17079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(MAC multiples)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6635717410323712"/>
            </c:manualLayout>
          </c:layout>
        </c:title>
        <c:numFmt formatCode="0.00" sourceLinked="1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it-IT"/>
          </a:p>
        </c:txPr>
        <c:crossAx val="170912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986264216972878"/>
          <c:y val="0.84567293671624377"/>
          <c:w val="0.69583005249343832"/>
          <c:h val="0.11729002624671916"/>
        </c:manualLayout>
      </c:layout>
      <c:txPr>
        <a:bodyPr/>
        <a:lstStyle/>
        <a:p>
          <a:pPr>
            <a:defRPr sz="1600" b="0">
              <a:solidFill>
                <a:sysClr val="windowText" lastClr="000000"/>
              </a:solidFill>
            </a:defRPr>
          </a:pPr>
          <a:endParaRPr lang="it-IT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Duration of considered times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'tempi e score'!$B$61</c:f>
              <c:strCache>
                <c:ptCount val="1"/>
                <c:pt idx="0">
                  <c:v>Metha group</c:v>
                </c:pt>
              </c:strCache>
            </c:strRef>
          </c:tx>
          <c:errBars>
            <c:errBarType val="both"/>
            <c:errValType val="cust"/>
            <c:plus>
              <c:numRef>
                <c:f>'tempi e score'!$C$62:$G$62</c:f>
                <c:numCache>
                  <c:formatCode>General</c:formatCode>
                  <c:ptCount val="5"/>
                  <c:pt idx="0">
                    <c:v>0.94032469196325486</c:v>
                  </c:pt>
                  <c:pt idx="1">
                    <c:v>1.164157703189193</c:v>
                  </c:pt>
                  <c:pt idx="2">
                    <c:v>1.025978352085154</c:v>
                  </c:pt>
                  <c:pt idx="3">
                    <c:v>1.0711528467275944</c:v>
                  </c:pt>
                  <c:pt idx="4">
                    <c:v>1.4244112357114649</c:v>
                  </c:pt>
                </c:numCache>
              </c:numRef>
            </c:plus>
            <c:minus>
              <c:numRef>
                <c:f>'tempi e score'!$C$65:$G$65</c:f>
                <c:numCache>
                  <c:formatCode>General</c:formatCode>
                  <c:ptCount val="5"/>
                  <c:pt idx="0">
                    <c:v>0.9119095061289918</c:v>
                  </c:pt>
                  <c:pt idx="1">
                    <c:v>0.85839507527895209</c:v>
                  </c:pt>
                  <c:pt idx="2">
                    <c:v>1.0954451150103326</c:v>
                  </c:pt>
                  <c:pt idx="3">
                    <c:v>1.1424811411549589</c:v>
                  </c:pt>
                  <c:pt idx="4">
                    <c:v>1.2343760409722468</c:v>
                  </c:pt>
                </c:numCache>
              </c:numRef>
            </c:minus>
          </c:errBars>
          <c:cat>
            <c:strRef>
              <c:f>'tempi e score'!$C$60:$G$60</c:f>
              <c:strCache>
                <c:ptCount val="5"/>
                <c:pt idx="0">
                  <c:v>Sedation</c:v>
                </c:pt>
                <c:pt idx="1">
                  <c:v>Extubation</c:v>
                </c:pt>
                <c:pt idx="2">
                  <c:v>Head lifting</c:v>
                </c:pt>
                <c:pt idx="3">
                  <c:v>Sternal recumbancy</c:v>
                </c:pt>
                <c:pt idx="4">
                  <c:v>Standing / walking </c:v>
                </c:pt>
              </c:strCache>
            </c:strRef>
          </c:cat>
          <c:val>
            <c:numRef>
              <c:f>'tempi e score'!$C$61:$G$61</c:f>
              <c:numCache>
                <c:formatCode>0.00</c:formatCode>
                <c:ptCount val="5"/>
                <c:pt idx="0">
                  <c:v>3.4</c:v>
                </c:pt>
                <c:pt idx="1">
                  <c:v>4.25</c:v>
                </c:pt>
                <c:pt idx="2">
                  <c:v>6</c:v>
                </c:pt>
                <c:pt idx="3">
                  <c:v>5.9</c:v>
                </c:pt>
                <c:pt idx="4">
                  <c:v>11.35</c:v>
                </c:pt>
              </c:numCache>
            </c:numRef>
          </c:val>
        </c:ser>
        <c:ser>
          <c:idx val="1"/>
          <c:order val="1"/>
          <c:tx>
            <c:strRef>
              <c:f>'tempi e score'!$B$64</c:f>
              <c:strCache>
                <c:ptCount val="1"/>
                <c:pt idx="0">
                  <c:v>Maropi group</c:v>
                </c:pt>
              </c:strCache>
            </c:strRef>
          </c:tx>
          <c:spPr>
            <a:solidFill>
              <a:srgbClr val="7030A0"/>
            </a:solidFill>
          </c:spPr>
          <c:errBars>
            <c:errBarType val="both"/>
            <c:errValType val="cust"/>
            <c:plus>
              <c:numRef>
                <c:f>'tempi e score'!$C$65:$G$65</c:f>
                <c:numCache>
                  <c:formatCode>General</c:formatCode>
                  <c:ptCount val="5"/>
                  <c:pt idx="0">
                    <c:v>0.9119095061289918</c:v>
                  </c:pt>
                  <c:pt idx="1">
                    <c:v>0.85839507527895209</c:v>
                  </c:pt>
                  <c:pt idx="2">
                    <c:v>1.0954451150103326</c:v>
                  </c:pt>
                  <c:pt idx="3">
                    <c:v>1.1424811411549589</c:v>
                  </c:pt>
                  <c:pt idx="4">
                    <c:v>1.2343760409722468</c:v>
                  </c:pt>
                </c:numCache>
              </c:numRef>
            </c:plus>
            <c:minus>
              <c:numRef>
                <c:f>'tempi e score'!$C$65:$G$65</c:f>
                <c:numCache>
                  <c:formatCode>General</c:formatCode>
                  <c:ptCount val="5"/>
                  <c:pt idx="0">
                    <c:v>0.9119095061289918</c:v>
                  </c:pt>
                  <c:pt idx="1">
                    <c:v>0.85839507527895209</c:v>
                  </c:pt>
                  <c:pt idx="2">
                    <c:v>1.0954451150103326</c:v>
                  </c:pt>
                  <c:pt idx="3">
                    <c:v>1.1424811411549589</c:v>
                  </c:pt>
                  <c:pt idx="4">
                    <c:v>1.2343760409722468</c:v>
                  </c:pt>
                </c:numCache>
              </c:numRef>
            </c:minus>
          </c:errBars>
          <c:cat>
            <c:strRef>
              <c:f>'tempi e score'!$C$60:$G$60</c:f>
              <c:strCache>
                <c:ptCount val="5"/>
                <c:pt idx="0">
                  <c:v>Sedation</c:v>
                </c:pt>
                <c:pt idx="1">
                  <c:v>Extubation</c:v>
                </c:pt>
                <c:pt idx="2">
                  <c:v>Head lifting</c:v>
                </c:pt>
                <c:pt idx="3">
                  <c:v>Sternal recumbancy</c:v>
                </c:pt>
                <c:pt idx="4">
                  <c:v>Standing / walking </c:v>
                </c:pt>
              </c:strCache>
            </c:strRef>
          </c:cat>
          <c:val>
            <c:numRef>
              <c:f>'tempi e score'!$C$64:$G$64</c:f>
              <c:numCache>
                <c:formatCode>0.00</c:formatCode>
                <c:ptCount val="5"/>
                <c:pt idx="0">
                  <c:v>3.1</c:v>
                </c:pt>
                <c:pt idx="1">
                  <c:v>3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9.5500000000000007</c:v>
                </c:pt>
              </c:numCache>
            </c:numRef>
          </c:val>
        </c:ser>
        <c:axId val="85011072"/>
        <c:axId val="85021440"/>
      </c:barChart>
      <c:catAx>
        <c:axId val="85011072"/>
        <c:scaling>
          <c:orientation val="minMax"/>
        </c:scaling>
        <c:axPos val="b"/>
        <c:tickLblPos val="nextTo"/>
        <c:crossAx val="85021440"/>
        <c:crosses val="autoZero"/>
        <c:auto val="1"/>
        <c:lblAlgn val="ctr"/>
        <c:lblOffset val="100"/>
      </c:catAx>
      <c:valAx>
        <c:axId val="8502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layout/>
        </c:title>
        <c:numFmt formatCode="0.00" sourceLinked="1"/>
        <c:tickLblPos val="nextTo"/>
        <c:crossAx val="8501107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600" b="0"/>
          </a:pPr>
          <a:endParaRPr lang="it-IT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604637</xdr:colOff>
      <xdr:row>55</xdr:row>
      <xdr:rowOff>66276</xdr:rowOff>
    </xdr:from>
    <xdr:to>
      <xdr:col>27</xdr:col>
      <xdr:colOff>320327</xdr:colOff>
      <xdr:row>68</xdr:row>
      <xdr:rowOff>44184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192742</xdr:colOff>
      <xdr:row>81</xdr:row>
      <xdr:rowOff>80682</xdr:rowOff>
    </xdr:from>
    <xdr:to>
      <xdr:col>21</xdr:col>
      <xdr:colOff>372036</xdr:colOff>
      <xdr:row>96</xdr:row>
      <xdr:rowOff>134470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54429</xdr:colOff>
      <xdr:row>55</xdr:row>
      <xdr:rowOff>43543</xdr:rowOff>
    </xdr:from>
    <xdr:to>
      <xdr:col>19</xdr:col>
      <xdr:colOff>283029</xdr:colOff>
      <xdr:row>68</xdr:row>
      <xdr:rowOff>97971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197224</xdr:colOff>
      <xdr:row>59</xdr:row>
      <xdr:rowOff>107577</xdr:rowOff>
    </xdr:from>
    <xdr:to>
      <xdr:col>12</xdr:col>
      <xdr:colOff>44824</xdr:colOff>
      <xdr:row>72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R204"/>
  <sheetViews>
    <sheetView tabSelected="1" zoomScale="70" zoomScaleNormal="70" workbookViewId="0">
      <pane ySplit="2" topLeftCell="A62" activePane="bottomLeft" state="frozen"/>
      <selection pane="bottomLeft" activeCell="V75" sqref="V75"/>
    </sheetView>
  </sheetViews>
  <sheetFormatPr defaultRowHeight="14.4"/>
  <cols>
    <col min="1" max="1" width="19.109375" style="9" customWidth="1"/>
    <col min="2" max="2" width="9.109375" style="11"/>
    <col min="3" max="3" width="9.33203125" style="10" customWidth="1"/>
    <col min="6" max="6" width="9.109375" style="10"/>
    <col min="9" max="9" width="9.109375" style="8"/>
    <col min="10" max="11" width="9.109375" style="6"/>
    <col min="12" max="12" width="9.109375" style="7"/>
    <col min="13" max="14" width="9.109375" style="6"/>
    <col min="15" max="15" width="9.109375" style="7"/>
    <col min="16" max="16" width="9.109375" style="8"/>
    <col min="17" max="20" width="9.109375" style="6"/>
    <col min="21" max="21" width="9.109375" style="7"/>
    <col min="22" max="23" width="9.109375" style="6"/>
    <col min="24" max="25" width="9.109375" style="7"/>
    <col min="26" max="31" width="9.109375" style="6"/>
    <col min="32" max="33" width="9.109375" style="7"/>
    <col min="34" max="40" width="9.109375" style="6"/>
    <col min="41" max="42" width="9.109375" style="7"/>
    <col min="43" max="48" width="9.109375" style="6"/>
    <col min="49" max="50" width="9.109375" style="7"/>
    <col min="51" max="58" width="9.109375" style="6"/>
    <col min="59" max="60" width="9.109375" style="7"/>
    <col min="61" max="66" width="9.109375" style="6"/>
    <col min="67" max="68" width="9.109375" style="7"/>
    <col min="69" max="75" width="9.109375" style="6"/>
    <col min="76" max="77" width="9.109375" style="7"/>
    <col min="78" max="84" width="9.109375" style="6"/>
    <col min="85" max="86" width="9.109375" style="7"/>
    <col min="87" max="88" width="9.109375" style="6"/>
    <col min="316" max="316" width="30.109375" customWidth="1"/>
    <col min="572" max="572" width="30.109375" customWidth="1"/>
    <col min="828" max="828" width="30.109375" customWidth="1"/>
    <col min="1084" max="1084" width="30.109375" customWidth="1"/>
    <col min="1340" max="1340" width="30.109375" customWidth="1"/>
    <col min="1596" max="1596" width="30.109375" customWidth="1"/>
    <col min="1852" max="1852" width="30.109375" customWidth="1"/>
    <col min="2108" max="2108" width="30.109375" customWidth="1"/>
    <col min="2364" max="2364" width="30.109375" customWidth="1"/>
    <col min="2620" max="2620" width="30.109375" customWidth="1"/>
    <col min="2876" max="2876" width="30.109375" customWidth="1"/>
    <col min="3132" max="3132" width="30.109375" customWidth="1"/>
    <col min="3388" max="3388" width="30.109375" customWidth="1"/>
    <col min="3644" max="3644" width="30.109375" customWidth="1"/>
    <col min="3900" max="3900" width="30.109375" customWidth="1"/>
    <col min="4156" max="4156" width="30.109375" customWidth="1"/>
    <col min="4412" max="4412" width="30.109375" customWidth="1"/>
    <col min="4668" max="4668" width="30.109375" customWidth="1"/>
    <col min="4924" max="4924" width="30.109375" customWidth="1"/>
    <col min="5180" max="5180" width="30.109375" customWidth="1"/>
    <col min="5436" max="5436" width="30.109375" customWidth="1"/>
    <col min="5692" max="5692" width="30.109375" customWidth="1"/>
    <col min="5948" max="5948" width="30.109375" customWidth="1"/>
    <col min="6204" max="6204" width="30.109375" customWidth="1"/>
    <col min="6460" max="6460" width="30.109375" customWidth="1"/>
    <col min="6716" max="6716" width="30.109375" customWidth="1"/>
    <col min="6972" max="6972" width="30.109375" customWidth="1"/>
    <col min="7228" max="7228" width="30.109375" customWidth="1"/>
    <col min="7484" max="7484" width="30.109375" customWidth="1"/>
    <col min="7740" max="7740" width="30.109375" customWidth="1"/>
    <col min="7996" max="7996" width="30.109375" customWidth="1"/>
    <col min="8252" max="8252" width="30.109375" customWidth="1"/>
    <col min="8508" max="8508" width="30.109375" customWidth="1"/>
    <col min="8764" max="8764" width="30.109375" customWidth="1"/>
    <col min="9020" max="9020" width="30.109375" customWidth="1"/>
    <col min="9276" max="9276" width="30.109375" customWidth="1"/>
    <col min="9532" max="9532" width="30.109375" customWidth="1"/>
    <col min="9788" max="9788" width="30.109375" customWidth="1"/>
    <col min="10044" max="10044" width="30.109375" customWidth="1"/>
    <col min="10300" max="10300" width="30.109375" customWidth="1"/>
    <col min="10556" max="10556" width="30.109375" customWidth="1"/>
    <col min="10812" max="10812" width="30.109375" customWidth="1"/>
    <col min="11068" max="11068" width="30.109375" customWidth="1"/>
    <col min="11324" max="11324" width="30.109375" customWidth="1"/>
    <col min="11580" max="11580" width="30.109375" customWidth="1"/>
    <col min="11836" max="11836" width="30.109375" customWidth="1"/>
    <col min="12092" max="12092" width="30.109375" customWidth="1"/>
    <col min="12348" max="12348" width="30.109375" customWidth="1"/>
    <col min="12604" max="12604" width="30.109375" customWidth="1"/>
    <col min="12860" max="12860" width="30.109375" customWidth="1"/>
    <col min="13116" max="13116" width="30.109375" customWidth="1"/>
    <col min="13372" max="13372" width="30.109375" customWidth="1"/>
    <col min="13628" max="13628" width="30.109375" customWidth="1"/>
    <col min="13884" max="13884" width="30.109375" customWidth="1"/>
    <col min="14140" max="14140" width="30.109375" customWidth="1"/>
    <col min="14396" max="14396" width="30.109375" customWidth="1"/>
    <col min="14652" max="14652" width="30.109375" customWidth="1"/>
    <col min="14908" max="14908" width="30.109375" customWidth="1"/>
    <col min="15164" max="15164" width="30.109375" customWidth="1"/>
    <col min="15420" max="15420" width="30.109375" customWidth="1"/>
    <col min="15676" max="15676" width="30.109375" customWidth="1"/>
    <col min="15932" max="15932" width="30.109375" customWidth="1"/>
  </cols>
  <sheetData>
    <row r="1" spans="1:88" s="2" customFormat="1" ht="42" customHeight="1" thickBot="1">
      <c r="A1" s="1" t="s">
        <v>0</v>
      </c>
      <c r="B1" s="222" t="s">
        <v>22</v>
      </c>
      <c r="C1" s="223"/>
      <c r="D1" s="223"/>
      <c r="E1" s="224"/>
      <c r="F1" s="222" t="s">
        <v>23</v>
      </c>
      <c r="G1" s="224"/>
      <c r="H1" s="223" t="s">
        <v>24</v>
      </c>
      <c r="I1" s="224"/>
      <c r="J1" s="225" t="s">
        <v>25</v>
      </c>
      <c r="K1" s="220"/>
      <c r="L1" s="220"/>
      <c r="M1" s="220"/>
      <c r="N1" s="220"/>
      <c r="O1" s="220"/>
      <c r="P1" s="221"/>
      <c r="Q1" s="220" t="s">
        <v>26</v>
      </c>
      <c r="R1" s="220"/>
      <c r="S1" s="220"/>
      <c r="T1" s="220"/>
      <c r="U1" s="220"/>
      <c r="V1" s="220"/>
      <c r="W1" s="220"/>
      <c r="X1" s="220"/>
      <c r="Y1" s="220"/>
      <c r="Z1" s="225" t="s">
        <v>27</v>
      </c>
      <c r="AA1" s="220"/>
      <c r="AB1" s="220"/>
      <c r="AC1" s="220"/>
      <c r="AD1" s="220"/>
      <c r="AE1" s="220"/>
      <c r="AF1" s="220"/>
      <c r="AG1" s="220"/>
      <c r="AH1" s="221"/>
      <c r="AI1" s="225" t="s">
        <v>28</v>
      </c>
      <c r="AJ1" s="220"/>
      <c r="AK1" s="220"/>
      <c r="AL1" s="220"/>
      <c r="AM1" s="220"/>
      <c r="AN1" s="220"/>
      <c r="AO1" s="220"/>
      <c r="AP1" s="220"/>
      <c r="AQ1" s="221"/>
      <c r="AR1" s="225" t="s">
        <v>29</v>
      </c>
      <c r="AS1" s="220"/>
      <c r="AT1" s="220"/>
      <c r="AU1" s="220"/>
      <c r="AV1" s="220"/>
      <c r="AW1" s="220"/>
      <c r="AX1" s="220"/>
      <c r="AY1" s="220"/>
      <c r="AZ1" s="221"/>
      <c r="BA1" s="225" t="s">
        <v>30</v>
      </c>
      <c r="BB1" s="220"/>
      <c r="BC1" s="220"/>
      <c r="BD1" s="220"/>
      <c r="BE1" s="220"/>
      <c r="BF1" s="220"/>
      <c r="BG1" s="220"/>
      <c r="BH1" s="220"/>
      <c r="BI1" s="221"/>
      <c r="BJ1" s="225" t="s">
        <v>31</v>
      </c>
      <c r="BK1" s="220"/>
      <c r="BL1" s="220"/>
      <c r="BM1" s="220"/>
      <c r="BN1" s="220"/>
      <c r="BO1" s="220"/>
      <c r="BP1" s="220"/>
      <c r="BQ1" s="220"/>
      <c r="BR1" s="221"/>
      <c r="BS1" s="226" t="s">
        <v>32</v>
      </c>
      <c r="BT1" s="226"/>
      <c r="BU1" s="226"/>
      <c r="BV1" s="226"/>
      <c r="BW1" s="226"/>
      <c r="BX1" s="226"/>
      <c r="BY1" s="226"/>
      <c r="BZ1" s="226"/>
      <c r="CA1" s="227"/>
      <c r="CB1" s="220" t="s">
        <v>33</v>
      </c>
      <c r="CC1" s="220"/>
      <c r="CD1" s="220"/>
      <c r="CE1" s="220"/>
      <c r="CF1" s="220"/>
      <c r="CG1" s="220"/>
      <c r="CH1" s="220"/>
      <c r="CI1" s="220"/>
      <c r="CJ1" s="221"/>
    </row>
    <row r="2" spans="1:88" s="40" customFormat="1" ht="57.75" customHeight="1" thickBot="1">
      <c r="A2" s="3" t="s">
        <v>1</v>
      </c>
      <c r="B2" s="5" t="s">
        <v>13</v>
      </c>
      <c r="C2" s="4" t="s">
        <v>2</v>
      </c>
      <c r="D2" s="4" t="s">
        <v>3</v>
      </c>
      <c r="E2" s="3" t="s">
        <v>4</v>
      </c>
      <c r="F2" s="5" t="s">
        <v>3</v>
      </c>
      <c r="G2" s="3" t="s">
        <v>4</v>
      </c>
      <c r="H2" s="4" t="s">
        <v>4</v>
      </c>
      <c r="I2" s="3" t="s">
        <v>3</v>
      </c>
      <c r="J2" s="5" t="s">
        <v>5</v>
      </c>
      <c r="K2" s="4" t="s">
        <v>4</v>
      </c>
      <c r="L2" s="4" t="s">
        <v>7</v>
      </c>
      <c r="M2" s="4" t="s">
        <v>8</v>
      </c>
      <c r="N2" s="4" t="s">
        <v>9</v>
      </c>
      <c r="O2" s="4" t="s">
        <v>10</v>
      </c>
      <c r="P2" s="3" t="s">
        <v>3</v>
      </c>
      <c r="Q2" s="4" t="s">
        <v>5</v>
      </c>
      <c r="R2" s="4" t="s">
        <v>4</v>
      </c>
      <c r="S2" s="4" t="s">
        <v>6</v>
      </c>
      <c r="T2" s="4" t="s">
        <v>62</v>
      </c>
      <c r="U2" s="4" t="s">
        <v>7</v>
      </c>
      <c r="V2" s="4" t="s">
        <v>8</v>
      </c>
      <c r="W2" s="4" t="s">
        <v>9</v>
      </c>
      <c r="X2" s="4" t="s">
        <v>10</v>
      </c>
      <c r="Y2" s="4" t="s">
        <v>3</v>
      </c>
      <c r="Z2" s="5" t="s">
        <v>5</v>
      </c>
      <c r="AA2" s="4" t="s">
        <v>4</v>
      </c>
      <c r="AB2" s="4" t="s">
        <v>6</v>
      </c>
      <c r="AC2" s="4" t="s">
        <v>62</v>
      </c>
      <c r="AD2" s="4" t="s">
        <v>7</v>
      </c>
      <c r="AE2" s="4" t="s">
        <v>8</v>
      </c>
      <c r="AF2" s="4" t="s">
        <v>9</v>
      </c>
      <c r="AG2" s="4" t="s">
        <v>10</v>
      </c>
      <c r="AH2" s="3" t="s">
        <v>3</v>
      </c>
      <c r="AI2" s="5" t="s">
        <v>5</v>
      </c>
      <c r="AJ2" s="4" t="s">
        <v>4</v>
      </c>
      <c r="AK2" s="4" t="s">
        <v>6</v>
      </c>
      <c r="AL2" s="4" t="s">
        <v>62</v>
      </c>
      <c r="AM2" s="4" t="s">
        <v>7</v>
      </c>
      <c r="AN2" s="4" t="s">
        <v>8</v>
      </c>
      <c r="AO2" s="4" t="s">
        <v>9</v>
      </c>
      <c r="AP2" s="4" t="s">
        <v>10</v>
      </c>
      <c r="AQ2" s="3" t="s">
        <v>3</v>
      </c>
      <c r="AR2" s="5" t="s">
        <v>5</v>
      </c>
      <c r="AS2" s="4" t="s">
        <v>4</v>
      </c>
      <c r="AT2" s="4" t="s">
        <v>6</v>
      </c>
      <c r="AU2" s="4" t="s">
        <v>62</v>
      </c>
      <c r="AV2" s="4" t="s">
        <v>7</v>
      </c>
      <c r="AW2" s="4" t="s">
        <v>8</v>
      </c>
      <c r="AX2" s="4" t="s">
        <v>9</v>
      </c>
      <c r="AY2" s="4" t="s">
        <v>10</v>
      </c>
      <c r="AZ2" s="3" t="s">
        <v>3</v>
      </c>
      <c r="BA2" s="5" t="s">
        <v>5</v>
      </c>
      <c r="BB2" s="4" t="s">
        <v>4</v>
      </c>
      <c r="BC2" s="4" t="s">
        <v>6</v>
      </c>
      <c r="BD2" s="4" t="s">
        <v>62</v>
      </c>
      <c r="BE2" s="4" t="s">
        <v>7</v>
      </c>
      <c r="BF2" s="4" t="s">
        <v>8</v>
      </c>
      <c r="BG2" s="4" t="s">
        <v>9</v>
      </c>
      <c r="BH2" s="4" t="s">
        <v>10</v>
      </c>
      <c r="BI2" s="3" t="s">
        <v>3</v>
      </c>
      <c r="BJ2" s="5" t="s">
        <v>5</v>
      </c>
      <c r="BK2" s="4" t="s">
        <v>4</v>
      </c>
      <c r="BL2" s="4" t="s">
        <v>6</v>
      </c>
      <c r="BM2" s="4" t="s">
        <v>62</v>
      </c>
      <c r="BN2" s="4" t="s">
        <v>7</v>
      </c>
      <c r="BO2" s="4" t="s">
        <v>8</v>
      </c>
      <c r="BP2" s="4" t="s">
        <v>9</v>
      </c>
      <c r="BQ2" s="4" t="s">
        <v>10</v>
      </c>
      <c r="BR2" s="3" t="s">
        <v>3</v>
      </c>
      <c r="BS2" s="4" t="s">
        <v>5</v>
      </c>
      <c r="BT2" s="4" t="s">
        <v>4</v>
      </c>
      <c r="BU2" s="4" t="s">
        <v>6</v>
      </c>
      <c r="BV2" s="4" t="s">
        <v>62</v>
      </c>
      <c r="BW2" s="4" t="s">
        <v>7</v>
      </c>
      <c r="BX2" s="4" t="s">
        <v>8</v>
      </c>
      <c r="BY2" s="4" t="s">
        <v>9</v>
      </c>
      <c r="BZ2" s="4" t="s">
        <v>10</v>
      </c>
      <c r="CA2" s="3" t="s">
        <v>3</v>
      </c>
      <c r="CB2" s="4" t="s">
        <v>5</v>
      </c>
      <c r="CC2" s="4" t="s">
        <v>4</v>
      </c>
      <c r="CD2" s="4" t="s">
        <v>6</v>
      </c>
      <c r="CE2" s="4" t="s">
        <v>63</v>
      </c>
      <c r="CF2" s="4" t="s">
        <v>7</v>
      </c>
      <c r="CG2" s="4" t="s">
        <v>8</v>
      </c>
      <c r="CH2" s="4" t="s">
        <v>9</v>
      </c>
      <c r="CI2" s="4" t="s">
        <v>10</v>
      </c>
      <c r="CJ2" s="3" t="s">
        <v>3</v>
      </c>
    </row>
    <row r="3" spans="1:88" s="31" customFormat="1" ht="16.5" customHeight="1">
      <c r="A3" s="41" t="s">
        <v>18</v>
      </c>
      <c r="B3" s="81"/>
      <c r="C3" s="45"/>
      <c r="D3" s="45"/>
      <c r="E3" s="44"/>
      <c r="F3" s="46"/>
      <c r="G3" s="43"/>
      <c r="H3" s="42"/>
      <c r="I3" s="44"/>
      <c r="J3" s="81"/>
      <c r="K3" s="42"/>
      <c r="L3" s="42"/>
      <c r="M3" s="42"/>
      <c r="N3" s="42"/>
      <c r="O3" s="42"/>
      <c r="P3" s="44"/>
      <c r="Q3" s="42"/>
      <c r="R3" s="42"/>
      <c r="S3" s="42"/>
      <c r="T3" s="42"/>
      <c r="U3" s="42"/>
      <c r="V3" s="42"/>
      <c r="W3" s="42"/>
      <c r="X3" s="42"/>
      <c r="Y3" s="45"/>
      <c r="Z3" s="46"/>
      <c r="AA3" s="42"/>
      <c r="AB3" s="42"/>
      <c r="AC3" s="42"/>
      <c r="AD3" s="42"/>
      <c r="AE3" s="42"/>
      <c r="AF3" s="42"/>
      <c r="AG3" s="42"/>
      <c r="AH3" s="44"/>
      <c r="AI3" s="46"/>
      <c r="AJ3" s="42"/>
      <c r="AK3" s="42"/>
      <c r="AL3" s="42"/>
      <c r="AM3" s="42"/>
      <c r="AN3" s="42"/>
      <c r="AO3" s="42"/>
      <c r="AP3" s="42"/>
      <c r="AQ3" s="43"/>
      <c r="AR3" s="46"/>
      <c r="AS3" s="42"/>
      <c r="AT3" s="42"/>
      <c r="AU3" s="42"/>
      <c r="AV3" s="42"/>
      <c r="AW3" s="42"/>
      <c r="AX3" s="42"/>
      <c r="AY3" s="42"/>
      <c r="AZ3" s="43"/>
      <c r="BA3" s="46"/>
      <c r="BB3" s="42"/>
      <c r="BC3" s="42"/>
      <c r="BD3" s="42"/>
      <c r="BE3" s="42"/>
      <c r="BF3" s="42"/>
      <c r="BG3" s="42"/>
      <c r="BH3" s="42"/>
      <c r="BI3" s="43"/>
      <c r="BJ3" s="46"/>
      <c r="BK3" s="42"/>
      <c r="BL3" s="42"/>
      <c r="BM3" s="42"/>
      <c r="BN3" s="42"/>
      <c r="BO3" s="42"/>
      <c r="BP3" s="42"/>
      <c r="BQ3" s="42"/>
      <c r="BR3" s="43"/>
      <c r="BS3" s="42"/>
      <c r="BT3" s="42"/>
      <c r="BU3" s="42"/>
      <c r="BV3" s="42"/>
      <c r="BW3" s="42"/>
      <c r="BX3" s="42"/>
      <c r="BY3" s="42"/>
      <c r="BZ3" s="42"/>
      <c r="CA3" s="43"/>
      <c r="CB3" s="42"/>
      <c r="CC3" s="42"/>
      <c r="CD3" s="42"/>
      <c r="CE3" s="42"/>
      <c r="CF3" s="42"/>
      <c r="CG3" s="42"/>
      <c r="CH3" s="42"/>
      <c r="CI3" s="42"/>
      <c r="CJ3" s="43"/>
    </row>
    <row r="4" spans="1:88" s="32" customFormat="1" ht="12">
      <c r="A4" s="47" t="s">
        <v>59</v>
      </c>
      <c r="B4" s="12">
        <v>12</v>
      </c>
      <c r="C4" s="15">
        <v>20</v>
      </c>
      <c r="D4" s="15">
        <v>90</v>
      </c>
      <c r="E4" s="14">
        <v>24</v>
      </c>
      <c r="F4" s="16">
        <v>50</v>
      </c>
      <c r="G4" s="17">
        <v>10</v>
      </c>
      <c r="H4" s="13">
        <v>10</v>
      </c>
      <c r="I4" s="14">
        <v>60</v>
      </c>
      <c r="J4" s="12">
        <v>48</v>
      </c>
      <c r="K4" s="13">
        <v>10</v>
      </c>
      <c r="L4" s="13">
        <v>8</v>
      </c>
      <c r="M4" s="13">
        <v>102</v>
      </c>
      <c r="N4" s="13">
        <v>62</v>
      </c>
      <c r="O4" s="13">
        <v>75</v>
      </c>
      <c r="P4" s="17">
        <v>54</v>
      </c>
      <c r="Q4" s="13">
        <v>40</v>
      </c>
      <c r="R4" s="13">
        <v>10</v>
      </c>
      <c r="S4" s="13">
        <v>5.5</v>
      </c>
      <c r="T4" s="13">
        <f>S4/7.64</f>
        <v>0.71989528795811519</v>
      </c>
      <c r="U4" s="13">
        <v>6</v>
      </c>
      <c r="V4" s="13">
        <v>100</v>
      </c>
      <c r="W4" s="13">
        <v>59</v>
      </c>
      <c r="X4" s="13">
        <v>71</v>
      </c>
      <c r="Y4" s="15">
        <v>79</v>
      </c>
      <c r="Z4" s="16">
        <v>41</v>
      </c>
      <c r="AA4" s="13">
        <v>10</v>
      </c>
      <c r="AB4" s="13">
        <v>5.4</v>
      </c>
      <c r="AC4" s="13">
        <f>AB4/7.64</f>
        <v>0.70680628272251311</v>
      </c>
      <c r="AD4" s="13">
        <v>6</v>
      </c>
      <c r="AE4" s="13">
        <v>105</v>
      </c>
      <c r="AF4" s="13">
        <v>60</v>
      </c>
      <c r="AG4" s="13">
        <v>69</v>
      </c>
      <c r="AH4" s="15">
        <v>82</v>
      </c>
      <c r="AI4" s="16">
        <v>44</v>
      </c>
      <c r="AJ4" s="13">
        <v>9</v>
      </c>
      <c r="AK4" s="13">
        <v>5.2</v>
      </c>
      <c r="AL4" s="13">
        <f>AK4/7.64</f>
        <v>0.68062827225130895</v>
      </c>
      <c r="AM4" s="13">
        <v>5.5</v>
      </c>
      <c r="AN4" s="13">
        <v>120</v>
      </c>
      <c r="AO4" s="13">
        <v>79</v>
      </c>
      <c r="AP4" s="13">
        <v>88</v>
      </c>
      <c r="AQ4" s="17">
        <v>60</v>
      </c>
      <c r="AR4" s="16">
        <v>44</v>
      </c>
      <c r="AS4" s="13">
        <v>13</v>
      </c>
      <c r="AT4" s="13">
        <v>5</v>
      </c>
      <c r="AU4" s="13">
        <f>AT4/7.64</f>
        <v>0.65445026178010479</v>
      </c>
      <c r="AV4" s="13">
        <v>5</v>
      </c>
      <c r="AW4" s="13">
        <v>89</v>
      </c>
      <c r="AX4" s="13">
        <v>52</v>
      </c>
      <c r="AY4" s="13">
        <v>62</v>
      </c>
      <c r="AZ4" s="17">
        <v>75</v>
      </c>
      <c r="BA4" s="16">
        <v>42</v>
      </c>
      <c r="BB4" s="13">
        <v>10</v>
      </c>
      <c r="BC4" s="13">
        <v>4.9000000000000004</v>
      </c>
      <c r="BD4" s="13">
        <f>BC4/7.64</f>
        <v>0.64136125654450271</v>
      </c>
      <c r="BE4" s="13">
        <v>6</v>
      </c>
      <c r="BF4" s="13">
        <v>118</v>
      </c>
      <c r="BG4" s="13">
        <v>77</v>
      </c>
      <c r="BH4" s="13">
        <v>86</v>
      </c>
      <c r="BI4" s="17">
        <v>60</v>
      </c>
      <c r="BJ4" s="16">
        <v>43</v>
      </c>
      <c r="BK4" s="13">
        <v>8</v>
      </c>
      <c r="BL4" s="13">
        <v>5</v>
      </c>
      <c r="BM4" s="13">
        <f>BL4/7.64</f>
        <v>0.65445026178010479</v>
      </c>
      <c r="BN4" s="13">
        <v>5</v>
      </c>
      <c r="BO4" s="13">
        <v>89</v>
      </c>
      <c r="BP4" s="13">
        <v>55</v>
      </c>
      <c r="BQ4" s="13">
        <v>64</v>
      </c>
      <c r="BR4" s="17">
        <v>51</v>
      </c>
      <c r="BS4" s="16">
        <v>44</v>
      </c>
      <c r="BT4" s="13">
        <v>10</v>
      </c>
      <c r="BU4" s="13">
        <v>4.3</v>
      </c>
      <c r="BV4" s="13">
        <f>BU4/7.64</f>
        <v>0.56282722513089001</v>
      </c>
      <c r="BW4" s="13">
        <v>4.3</v>
      </c>
      <c r="BX4" s="13">
        <v>102</v>
      </c>
      <c r="BY4" s="13">
        <v>66</v>
      </c>
      <c r="BZ4" s="13">
        <v>75</v>
      </c>
      <c r="CA4" s="17">
        <v>60</v>
      </c>
      <c r="CB4" s="13">
        <v>42</v>
      </c>
      <c r="CC4" s="13">
        <v>14</v>
      </c>
      <c r="CD4" s="13">
        <v>4.3</v>
      </c>
      <c r="CE4" s="13">
        <f>CD4/7.64</f>
        <v>0.56282722513089001</v>
      </c>
      <c r="CF4" s="13">
        <v>4.5</v>
      </c>
      <c r="CG4" s="13">
        <v>100</v>
      </c>
      <c r="CH4" s="13">
        <v>65</v>
      </c>
      <c r="CI4" s="13">
        <v>78</v>
      </c>
      <c r="CJ4" s="17">
        <v>54</v>
      </c>
    </row>
    <row r="5" spans="1:88" s="23" customFormat="1" ht="12">
      <c r="A5" s="48" t="s">
        <v>60</v>
      </c>
      <c r="B5" s="12">
        <v>20</v>
      </c>
      <c r="C5" s="15">
        <v>16</v>
      </c>
      <c r="D5" s="15">
        <v>88</v>
      </c>
      <c r="E5" s="14">
        <v>20</v>
      </c>
      <c r="F5" s="12">
        <v>49</v>
      </c>
      <c r="G5" s="14">
        <v>12</v>
      </c>
      <c r="H5" s="15">
        <v>12</v>
      </c>
      <c r="I5" s="14">
        <v>55</v>
      </c>
      <c r="J5" s="12">
        <v>50</v>
      </c>
      <c r="K5" s="15">
        <v>11</v>
      </c>
      <c r="L5" s="15">
        <v>8</v>
      </c>
      <c r="M5" s="15">
        <v>104</v>
      </c>
      <c r="N5" s="15">
        <v>68</v>
      </c>
      <c r="O5" s="15">
        <v>79</v>
      </c>
      <c r="P5" s="14">
        <v>60</v>
      </c>
      <c r="Q5" s="15">
        <v>43</v>
      </c>
      <c r="R5" s="15">
        <v>11</v>
      </c>
      <c r="S5" s="15">
        <v>5.5</v>
      </c>
      <c r="T5" s="15">
        <f t="shared" ref="T5:T23" si="0">S5/7.64</f>
        <v>0.71989528795811519</v>
      </c>
      <c r="U5" s="15">
        <v>6</v>
      </c>
      <c r="V5" s="15">
        <v>88</v>
      </c>
      <c r="W5" s="15">
        <v>50</v>
      </c>
      <c r="X5" s="15">
        <v>61</v>
      </c>
      <c r="Y5" s="15">
        <v>81</v>
      </c>
      <c r="Z5" s="12">
        <v>42</v>
      </c>
      <c r="AA5" s="15">
        <v>11</v>
      </c>
      <c r="AB5" s="15">
        <v>5</v>
      </c>
      <c r="AC5" s="15">
        <f t="shared" ref="AC5:AC23" si="1">AB5/7.64</f>
        <v>0.65445026178010479</v>
      </c>
      <c r="AD5" s="15">
        <v>6</v>
      </c>
      <c r="AE5" s="18">
        <v>107</v>
      </c>
      <c r="AF5" s="15">
        <v>66</v>
      </c>
      <c r="AG5" s="15">
        <v>74</v>
      </c>
      <c r="AH5" s="15">
        <v>69</v>
      </c>
      <c r="AI5" s="12">
        <v>42</v>
      </c>
      <c r="AJ5" s="15">
        <v>11</v>
      </c>
      <c r="AK5" s="15">
        <v>5.3</v>
      </c>
      <c r="AL5" s="15">
        <f>AK5/7.64</f>
        <v>0.69371727748691103</v>
      </c>
      <c r="AM5" s="15">
        <v>6</v>
      </c>
      <c r="AN5" s="15">
        <v>112</v>
      </c>
      <c r="AO5" s="15">
        <v>70</v>
      </c>
      <c r="AP5" s="15">
        <v>81</v>
      </c>
      <c r="AQ5" s="14">
        <v>76</v>
      </c>
      <c r="AR5" s="12">
        <v>42</v>
      </c>
      <c r="AS5" s="15">
        <v>11</v>
      </c>
      <c r="AT5" s="15">
        <v>4.5999999999999996</v>
      </c>
      <c r="AU5" s="15">
        <f t="shared" ref="AU5:AU23" si="2">AT5/7.64</f>
        <v>0.60209424083769636</v>
      </c>
      <c r="AV5" s="15">
        <v>5.2</v>
      </c>
      <c r="AW5" s="15">
        <v>97</v>
      </c>
      <c r="AX5" s="15">
        <v>62</v>
      </c>
      <c r="AY5" s="15">
        <v>73</v>
      </c>
      <c r="AZ5" s="14">
        <v>70</v>
      </c>
      <c r="BA5" s="12">
        <v>40</v>
      </c>
      <c r="BB5" s="15">
        <v>11</v>
      </c>
      <c r="BC5" s="15">
        <v>5</v>
      </c>
      <c r="BD5" s="15">
        <f t="shared" ref="BD5:BD23" si="3">BC5/7.64</f>
        <v>0.65445026178010479</v>
      </c>
      <c r="BE5" s="15">
        <v>6</v>
      </c>
      <c r="BF5" s="15">
        <v>110</v>
      </c>
      <c r="BG5" s="15">
        <v>68</v>
      </c>
      <c r="BH5" s="15">
        <v>79</v>
      </c>
      <c r="BI5" s="14">
        <v>95</v>
      </c>
      <c r="BJ5" s="12">
        <v>44</v>
      </c>
      <c r="BK5" s="15">
        <v>10</v>
      </c>
      <c r="BL5" s="15">
        <v>4.8</v>
      </c>
      <c r="BM5" s="15">
        <f t="shared" ref="BM5:BM23" si="4">BL5/7.64</f>
        <v>0.62827225130890052</v>
      </c>
      <c r="BN5" s="15">
        <v>5.2</v>
      </c>
      <c r="BO5" s="15">
        <v>97</v>
      </c>
      <c r="BP5" s="15">
        <v>61</v>
      </c>
      <c r="BQ5" s="15">
        <v>70</v>
      </c>
      <c r="BR5" s="14">
        <v>90</v>
      </c>
      <c r="BS5" s="12">
        <v>46</v>
      </c>
      <c r="BT5" s="15">
        <v>8</v>
      </c>
      <c r="BU5" s="15">
        <v>4.2</v>
      </c>
      <c r="BV5" s="15">
        <f t="shared" ref="BV5:BV23" si="5">BU5/7.64</f>
        <v>0.54973821989528804</v>
      </c>
      <c r="BW5" s="15">
        <v>4.4000000000000004</v>
      </c>
      <c r="BX5" s="15">
        <v>90</v>
      </c>
      <c r="BY5" s="15">
        <v>55</v>
      </c>
      <c r="BZ5" s="15">
        <v>63</v>
      </c>
      <c r="CA5" s="14">
        <v>61</v>
      </c>
      <c r="CB5" s="15">
        <v>44</v>
      </c>
      <c r="CC5" s="15">
        <v>12</v>
      </c>
      <c r="CD5" s="15">
        <v>4.2</v>
      </c>
      <c r="CE5" s="15">
        <f t="shared" ref="CE5:CE23" si="6">CD5/7.64</f>
        <v>0.54973821989528804</v>
      </c>
      <c r="CF5" s="15">
        <v>4.2</v>
      </c>
      <c r="CG5" s="15">
        <v>90</v>
      </c>
      <c r="CH5" s="15">
        <v>61</v>
      </c>
      <c r="CI5" s="15">
        <v>70</v>
      </c>
      <c r="CJ5" s="14">
        <v>57</v>
      </c>
    </row>
    <row r="6" spans="1:88" s="23" customFormat="1" ht="12">
      <c r="A6" s="49" t="s">
        <v>71</v>
      </c>
      <c r="B6" s="12">
        <v>12</v>
      </c>
      <c r="C6" s="15">
        <v>16</v>
      </c>
      <c r="D6" s="15">
        <v>112</v>
      </c>
      <c r="E6" s="14">
        <v>28</v>
      </c>
      <c r="F6" s="12">
        <v>57</v>
      </c>
      <c r="G6" s="14">
        <v>13</v>
      </c>
      <c r="H6" s="15">
        <v>14</v>
      </c>
      <c r="I6" s="14">
        <v>60</v>
      </c>
      <c r="J6" s="12">
        <v>47</v>
      </c>
      <c r="K6" s="15">
        <v>9</v>
      </c>
      <c r="L6" s="15">
        <v>8</v>
      </c>
      <c r="M6" s="15">
        <v>90</v>
      </c>
      <c r="N6" s="15">
        <v>67</v>
      </c>
      <c r="O6" s="15">
        <v>77</v>
      </c>
      <c r="P6" s="14">
        <v>66</v>
      </c>
      <c r="Q6" s="15">
        <v>44</v>
      </c>
      <c r="R6" s="15">
        <v>10</v>
      </c>
      <c r="S6" s="15">
        <v>5.5</v>
      </c>
      <c r="T6" s="15">
        <f t="shared" si="0"/>
        <v>0.71989528795811519</v>
      </c>
      <c r="U6" s="15">
        <v>6</v>
      </c>
      <c r="V6" s="15">
        <v>102</v>
      </c>
      <c r="W6" s="15">
        <v>65</v>
      </c>
      <c r="X6" s="15">
        <v>76</v>
      </c>
      <c r="Y6" s="15">
        <v>69</v>
      </c>
      <c r="Z6" s="12">
        <v>44</v>
      </c>
      <c r="AA6" s="15">
        <v>10</v>
      </c>
      <c r="AB6" s="15">
        <v>5.2</v>
      </c>
      <c r="AC6" s="15">
        <f t="shared" si="1"/>
        <v>0.68062827225130895</v>
      </c>
      <c r="AD6" s="15">
        <v>6</v>
      </c>
      <c r="AE6" s="15">
        <v>108</v>
      </c>
      <c r="AF6" s="15">
        <v>65</v>
      </c>
      <c r="AG6" s="15">
        <v>74</v>
      </c>
      <c r="AH6" s="15">
        <v>71</v>
      </c>
      <c r="AI6" s="12">
        <v>42</v>
      </c>
      <c r="AJ6" s="15">
        <v>12</v>
      </c>
      <c r="AK6" s="15">
        <v>5.4</v>
      </c>
      <c r="AL6" s="15">
        <f t="shared" ref="AL6:AL23" si="7">AK6/7.64</f>
        <v>0.70680628272251311</v>
      </c>
      <c r="AM6" s="15">
        <v>5.3</v>
      </c>
      <c r="AN6" s="15">
        <v>100</v>
      </c>
      <c r="AO6" s="15">
        <v>59</v>
      </c>
      <c r="AP6" s="15">
        <v>69</v>
      </c>
      <c r="AQ6" s="14">
        <v>63</v>
      </c>
      <c r="AR6" s="12">
        <v>42</v>
      </c>
      <c r="AS6" s="15">
        <v>11</v>
      </c>
      <c r="AT6" s="15">
        <v>4.8</v>
      </c>
      <c r="AU6" s="15">
        <f t="shared" si="2"/>
        <v>0.62827225130890052</v>
      </c>
      <c r="AV6" s="15">
        <v>5.2</v>
      </c>
      <c r="AW6" s="15">
        <v>103</v>
      </c>
      <c r="AX6" s="15">
        <v>63</v>
      </c>
      <c r="AY6" s="15">
        <v>75</v>
      </c>
      <c r="AZ6" s="14">
        <v>60</v>
      </c>
      <c r="BA6" s="12">
        <v>42</v>
      </c>
      <c r="BB6" s="15">
        <v>14</v>
      </c>
      <c r="BC6" s="15">
        <v>4.8</v>
      </c>
      <c r="BD6" s="15">
        <f t="shared" si="3"/>
        <v>0.62827225130890052</v>
      </c>
      <c r="BE6" s="15">
        <v>5.3</v>
      </c>
      <c r="BF6" s="15">
        <v>98</v>
      </c>
      <c r="BG6" s="15">
        <v>57</v>
      </c>
      <c r="BH6" s="15">
        <v>67</v>
      </c>
      <c r="BI6" s="14">
        <v>66</v>
      </c>
      <c r="BJ6" s="12">
        <v>43</v>
      </c>
      <c r="BK6" s="15">
        <v>11</v>
      </c>
      <c r="BL6" s="15">
        <v>4.5999999999999996</v>
      </c>
      <c r="BM6" s="15">
        <f t="shared" si="4"/>
        <v>0.60209424083769636</v>
      </c>
      <c r="BN6" s="15">
        <v>5.2</v>
      </c>
      <c r="BO6" s="15">
        <v>104</v>
      </c>
      <c r="BP6" s="15">
        <v>67</v>
      </c>
      <c r="BQ6" s="15">
        <v>75</v>
      </c>
      <c r="BR6" s="14">
        <v>68</v>
      </c>
      <c r="BS6" s="12">
        <v>46</v>
      </c>
      <c r="BT6" s="15">
        <v>10</v>
      </c>
      <c r="BU6" s="15">
        <v>4.0999999999999996</v>
      </c>
      <c r="BV6" s="15">
        <f t="shared" si="5"/>
        <v>0.53664921465968585</v>
      </c>
      <c r="BW6" s="15">
        <v>4</v>
      </c>
      <c r="BX6" s="15">
        <v>96</v>
      </c>
      <c r="BY6" s="15">
        <v>59</v>
      </c>
      <c r="BZ6" s="15">
        <v>68</v>
      </c>
      <c r="CA6" s="14">
        <v>70</v>
      </c>
      <c r="CB6" s="12">
        <v>41</v>
      </c>
      <c r="CC6" s="15">
        <v>12</v>
      </c>
      <c r="CD6" s="15">
        <v>4</v>
      </c>
      <c r="CE6" s="15">
        <f t="shared" si="6"/>
        <v>0.52356020942408377</v>
      </c>
      <c r="CF6" s="15">
        <v>4.5</v>
      </c>
      <c r="CG6" s="15">
        <v>91</v>
      </c>
      <c r="CH6" s="15">
        <v>57</v>
      </c>
      <c r="CI6" s="15">
        <v>67</v>
      </c>
      <c r="CJ6" s="14">
        <v>59</v>
      </c>
    </row>
    <row r="7" spans="1:88" s="117" customFormat="1" ht="12">
      <c r="A7" s="116" t="s">
        <v>21</v>
      </c>
      <c r="B7" s="12">
        <v>12</v>
      </c>
      <c r="C7" s="73">
        <v>20</v>
      </c>
      <c r="D7" s="73">
        <v>88</v>
      </c>
      <c r="E7" s="74">
        <v>24</v>
      </c>
      <c r="F7" s="12">
        <v>56</v>
      </c>
      <c r="G7" s="14">
        <v>12</v>
      </c>
      <c r="H7" s="15">
        <v>12</v>
      </c>
      <c r="I7" s="74">
        <v>67</v>
      </c>
      <c r="J7" s="82">
        <v>47</v>
      </c>
      <c r="K7" s="75">
        <v>8</v>
      </c>
      <c r="L7" s="15">
        <v>8</v>
      </c>
      <c r="M7" s="75">
        <v>100</v>
      </c>
      <c r="N7" s="75">
        <v>78</v>
      </c>
      <c r="O7" s="75">
        <v>89</v>
      </c>
      <c r="P7" s="76">
        <v>60</v>
      </c>
      <c r="Q7" s="15">
        <v>45</v>
      </c>
      <c r="R7" s="15">
        <v>9</v>
      </c>
      <c r="S7" s="15">
        <v>5.5</v>
      </c>
      <c r="T7" s="15">
        <f t="shared" si="0"/>
        <v>0.71989528795811519</v>
      </c>
      <c r="U7" s="15">
        <v>7</v>
      </c>
      <c r="V7" s="15">
        <v>100</v>
      </c>
      <c r="W7" s="15">
        <v>60</v>
      </c>
      <c r="X7" s="15">
        <v>72</v>
      </c>
      <c r="Y7" s="15">
        <v>71</v>
      </c>
      <c r="Z7" s="82">
        <v>44</v>
      </c>
      <c r="AA7" s="75">
        <v>9</v>
      </c>
      <c r="AB7" s="75">
        <v>5</v>
      </c>
      <c r="AC7" s="15">
        <f t="shared" si="1"/>
        <v>0.65445026178010479</v>
      </c>
      <c r="AD7" s="15">
        <v>7</v>
      </c>
      <c r="AE7" s="15">
        <v>111</v>
      </c>
      <c r="AF7" s="75">
        <v>70</v>
      </c>
      <c r="AG7" s="15">
        <v>79</v>
      </c>
      <c r="AH7" s="15">
        <v>71</v>
      </c>
      <c r="AI7" s="82">
        <v>44</v>
      </c>
      <c r="AJ7" s="75">
        <v>10</v>
      </c>
      <c r="AK7" s="75">
        <v>5.5</v>
      </c>
      <c r="AL7" s="15">
        <f t="shared" si="7"/>
        <v>0.71989528795811519</v>
      </c>
      <c r="AM7" s="15">
        <v>5.5</v>
      </c>
      <c r="AN7" s="75">
        <v>109</v>
      </c>
      <c r="AO7" s="75">
        <v>70</v>
      </c>
      <c r="AP7" s="75">
        <v>81</v>
      </c>
      <c r="AQ7" s="76">
        <v>68</v>
      </c>
      <c r="AR7" s="82">
        <v>44</v>
      </c>
      <c r="AS7" s="75">
        <v>12</v>
      </c>
      <c r="AT7" s="15">
        <v>4.5</v>
      </c>
      <c r="AU7" s="15">
        <f t="shared" si="2"/>
        <v>0.58900523560209428</v>
      </c>
      <c r="AV7" s="15">
        <v>5.5</v>
      </c>
      <c r="AW7" s="75">
        <v>89</v>
      </c>
      <c r="AX7" s="75">
        <v>53</v>
      </c>
      <c r="AY7" s="75">
        <v>65</v>
      </c>
      <c r="AZ7" s="76">
        <v>70</v>
      </c>
      <c r="BA7" s="82">
        <v>44</v>
      </c>
      <c r="BB7" s="75">
        <v>10</v>
      </c>
      <c r="BC7" s="15">
        <v>5</v>
      </c>
      <c r="BD7" s="15">
        <f t="shared" si="3"/>
        <v>0.65445026178010479</v>
      </c>
      <c r="BE7" s="15">
        <v>5.5</v>
      </c>
      <c r="BF7" s="85">
        <v>107</v>
      </c>
      <c r="BG7" s="85">
        <v>68</v>
      </c>
      <c r="BH7" s="85">
        <v>78</v>
      </c>
      <c r="BI7" s="76">
        <v>70</v>
      </c>
      <c r="BJ7" s="82">
        <v>42</v>
      </c>
      <c r="BK7" s="75">
        <v>9</v>
      </c>
      <c r="BL7" s="15">
        <v>5</v>
      </c>
      <c r="BM7" s="15">
        <f t="shared" si="4"/>
        <v>0.65445026178010479</v>
      </c>
      <c r="BN7" s="15">
        <v>5.5</v>
      </c>
      <c r="BO7" s="75">
        <v>91</v>
      </c>
      <c r="BP7" s="75">
        <v>55</v>
      </c>
      <c r="BQ7" s="75">
        <v>63</v>
      </c>
      <c r="BR7" s="76">
        <v>70</v>
      </c>
      <c r="BS7" s="86">
        <v>45</v>
      </c>
      <c r="BT7" s="15">
        <v>9</v>
      </c>
      <c r="BU7" s="15">
        <v>4.2</v>
      </c>
      <c r="BV7" s="15">
        <f t="shared" si="5"/>
        <v>0.54973821989528804</v>
      </c>
      <c r="BW7" s="15">
        <v>4.3</v>
      </c>
      <c r="BX7" s="15">
        <v>102</v>
      </c>
      <c r="BY7" s="15">
        <v>68</v>
      </c>
      <c r="BZ7" s="15">
        <v>76</v>
      </c>
      <c r="CA7" s="14">
        <v>72</v>
      </c>
      <c r="CB7" s="75">
        <v>42</v>
      </c>
      <c r="CC7" s="75">
        <v>14</v>
      </c>
      <c r="CD7" s="15">
        <v>4.3</v>
      </c>
      <c r="CE7" s="15">
        <f t="shared" si="6"/>
        <v>0.56282722513089001</v>
      </c>
      <c r="CF7" s="15">
        <v>4.7</v>
      </c>
      <c r="CG7" s="15">
        <v>95</v>
      </c>
      <c r="CH7" s="15">
        <v>59</v>
      </c>
      <c r="CI7" s="15">
        <v>69</v>
      </c>
      <c r="CJ7" s="14">
        <v>60</v>
      </c>
    </row>
    <row r="8" spans="1:88" s="117" customFormat="1" ht="12">
      <c r="A8" s="116" t="s">
        <v>47</v>
      </c>
      <c r="B8" s="12">
        <v>11</v>
      </c>
      <c r="C8" s="75">
        <v>16</v>
      </c>
      <c r="D8" s="75">
        <v>102</v>
      </c>
      <c r="E8" s="76">
        <v>28</v>
      </c>
      <c r="F8" s="131">
        <v>50</v>
      </c>
      <c r="G8" s="74">
        <v>11</v>
      </c>
      <c r="H8" s="15">
        <v>14</v>
      </c>
      <c r="I8" s="76">
        <v>50</v>
      </c>
      <c r="J8" s="82">
        <v>45</v>
      </c>
      <c r="K8" s="75">
        <v>10</v>
      </c>
      <c r="L8" s="15">
        <v>8</v>
      </c>
      <c r="M8" s="75">
        <v>85</v>
      </c>
      <c r="N8" s="75">
        <v>58</v>
      </c>
      <c r="O8" s="75">
        <v>66</v>
      </c>
      <c r="P8" s="76">
        <v>44</v>
      </c>
      <c r="Q8" s="18">
        <v>43</v>
      </c>
      <c r="R8" s="18">
        <v>10</v>
      </c>
      <c r="S8" s="18">
        <v>5.5</v>
      </c>
      <c r="T8" s="15">
        <f t="shared" si="0"/>
        <v>0.71989528795811519</v>
      </c>
      <c r="U8" s="18">
        <v>6</v>
      </c>
      <c r="V8" s="15">
        <v>94</v>
      </c>
      <c r="W8" s="15">
        <v>56</v>
      </c>
      <c r="X8" s="15">
        <v>75</v>
      </c>
      <c r="Y8" s="15">
        <v>71</v>
      </c>
      <c r="Z8" s="82">
        <v>44</v>
      </c>
      <c r="AA8" s="75">
        <v>10</v>
      </c>
      <c r="AB8" s="75">
        <v>5.0999999999999996</v>
      </c>
      <c r="AC8" s="15">
        <f t="shared" si="1"/>
        <v>0.66753926701570676</v>
      </c>
      <c r="AD8" s="18">
        <v>6</v>
      </c>
      <c r="AE8" s="15">
        <v>97</v>
      </c>
      <c r="AF8" s="75">
        <v>56</v>
      </c>
      <c r="AG8" s="15">
        <v>65</v>
      </c>
      <c r="AH8" s="15">
        <v>69</v>
      </c>
      <c r="AI8" s="82">
        <v>45</v>
      </c>
      <c r="AJ8" s="75">
        <v>9</v>
      </c>
      <c r="AK8" s="75">
        <v>5.5</v>
      </c>
      <c r="AL8" s="15">
        <f t="shared" si="7"/>
        <v>0.71989528795811519</v>
      </c>
      <c r="AM8" s="15">
        <v>5</v>
      </c>
      <c r="AN8" s="75">
        <v>108</v>
      </c>
      <c r="AO8" s="75">
        <v>66</v>
      </c>
      <c r="AP8" s="75">
        <v>75</v>
      </c>
      <c r="AQ8" s="76">
        <v>70</v>
      </c>
      <c r="AR8" s="82">
        <v>45</v>
      </c>
      <c r="AS8" s="75">
        <v>10</v>
      </c>
      <c r="AT8" s="15">
        <v>5</v>
      </c>
      <c r="AU8" s="15">
        <f t="shared" si="2"/>
        <v>0.65445026178010479</v>
      </c>
      <c r="AV8" s="15">
        <v>5.2</v>
      </c>
      <c r="AW8" s="75">
        <v>90</v>
      </c>
      <c r="AX8" s="75">
        <v>50</v>
      </c>
      <c r="AY8" s="75">
        <v>59</v>
      </c>
      <c r="AZ8" s="76">
        <v>64</v>
      </c>
      <c r="BA8" s="82">
        <v>45</v>
      </c>
      <c r="BB8" s="75">
        <v>11</v>
      </c>
      <c r="BC8" s="15">
        <v>5</v>
      </c>
      <c r="BD8" s="15">
        <f t="shared" si="3"/>
        <v>0.65445026178010479</v>
      </c>
      <c r="BE8" s="15">
        <v>5</v>
      </c>
      <c r="BF8" s="85">
        <v>105</v>
      </c>
      <c r="BG8" s="85">
        <v>64</v>
      </c>
      <c r="BH8" s="85">
        <v>73</v>
      </c>
      <c r="BI8" s="76">
        <v>73</v>
      </c>
      <c r="BJ8" s="82">
        <v>40</v>
      </c>
      <c r="BK8" s="75">
        <v>10</v>
      </c>
      <c r="BL8" s="15">
        <v>4.9000000000000004</v>
      </c>
      <c r="BM8" s="15">
        <f t="shared" si="4"/>
        <v>0.64136125654450271</v>
      </c>
      <c r="BN8" s="15">
        <v>5.2</v>
      </c>
      <c r="BO8" s="75">
        <v>82</v>
      </c>
      <c r="BP8" s="75">
        <v>48</v>
      </c>
      <c r="BQ8" s="75">
        <v>57</v>
      </c>
      <c r="BR8" s="76">
        <v>66</v>
      </c>
      <c r="BS8" s="86">
        <v>46</v>
      </c>
      <c r="BT8" s="15">
        <v>10</v>
      </c>
      <c r="BU8" s="15">
        <v>4</v>
      </c>
      <c r="BV8" s="15">
        <f t="shared" si="5"/>
        <v>0.52356020942408377</v>
      </c>
      <c r="BW8" s="15">
        <v>4.4000000000000004</v>
      </c>
      <c r="BX8" s="75">
        <v>90</v>
      </c>
      <c r="BY8" s="75">
        <v>53</v>
      </c>
      <c r="BZ8" s="75">
        <v>63</v>
      </c>
      <c r="CA8" s="14">
        <v>60</v>
      </c>
      <c r="CB8" s="75">
        <v>40</v>
      </c>
      <c r="CC8" s="75">
        <v>12</v>
      </c>
      <c r="CD8" s="15">
        <v>4.3</v>
      </c>
      <c r="CE8" s="15">
        <f t="shared" si="6"/>
        <v>0.56282722513089001</v>
      </c>
      <c r="CF8" s="15">
        <v>4.5</v>
      </c>
      <c r="CG8" s="75">
        <v>100</v>
      </c>
      <c r="CH8" s="75">
        <v>70</v>
      </c>
      <c r="CI8" s="75">
        <v>80</v>
      </c>
      <c r="CJ8" s="14">
        <v>69</v>
      </c>
    </row>
    <row r="9" spans="1:88" s="117" customFormat="1" ht="12">
      <c r="A9" s="129" t="s">
        <v>48</v>
      </c>
      <c r="B9" s="12">
        <v>10</v>
      </c>
      <c r="C9" s="73">
        <v>19</v>
      </c>
      <c r="D9" s="73">
        <v>120</v>
      </c>
      <c r="E9" s="74">
        <v>28</v>
      </c>
      <c r="F9" s="82">
        <v>52</v>
      </c>
      <c r="G9" s="76">
        <v>10</v>
      </c>
      <c r="H9" s="15">
        <v>16</v>
      </c>
      <c r="I9" s="74">
        <v>58</v>
      </c>
      <c r="J9" s="82">
        <v>47</v>
      </c>
      <c r="K9" s="75">
        <v>8</v>
      </c>
      <c r="L9" s="15">
        <v>8</v>
      </c>
      <c r="M9" s="75">
        <v>114</v>
      </c>
      <c r="N9" s="75">
        <v>76</v>
      </c>
      <c r="O9" s="75">
        <v>88</v>
      </c>
      <c r="P9" s="76">
        <v>62</v>
      </c>
      <c r="Q9" s="18">
        <v>42</v>
      </c>
      <c r="R9" s="18">
        <v>9</v>
      </c>
      <c r="S9" s="18">
        <v>5.5</v>
      </c>
      <c r="T9" s="15">
        <f t="shared" si="0"/>
        <v>0.71989528795811519</v>
      </c>
      <c r="U9" s="18">
        <v>6</v>
      </c>
      <c r="V9" s="15">
        <v>104</v>
      </c>
      <c r="W9" s="15">
        <v>65</v>
      </c>
      <c r="X9" s="15">
        <v>75</v>
      </c>
      <c r="Y9" s="15">
        <v>69</v>
      </c>
      <c r="Z9" s="82">
        <v>44</v>
      </c>
      <c r="AA9" s="75">
        <v>11</v>
      </c>
      <c r="AB9" s="75">
        <v>5</v>
      </c>
      <c r="AC9" s="15">
        <f t="shared" si="1"/>
        <v>0.65445026178010479</v>
      </c>
      <c r="AD9" s="18">
        <v>6</v>
      </c>
      <c r="AE9" s="15">
        <v>105</v>
      </c>
      <c r="AF9" s="75">
        <v>62</v>
      </c>
      <c r="AG9" s="15">
        <v>73</v>
      </c>
      <c r="AH9" s="15">
        <v>65</v>
      </c>
      <c r="AI9" s="82">
        <v>45</v>
      </c>
      <c r="AJ9" s="75">
        <v>11</v>
      </c>
      <c r="AK9" s="75">
        <v>5</v>
      </c>
      <c r="AL9" s="15">
        <f t="shared" si="7"/>
        <v>0.65445026178010479</v>
      </c>
      <c r="AM9" s="15">
        <v>5.5</v>
      </c>
      <c r="AN9" s="75">
        <v>111</v>
      </c>
      <c r="AO9" s="75">
        <v>70</v>
      </c>
      <c r="AP9" s="75">
        <v>79</v>
      </c>
      <c r="AQ9" s="76">
        <v>75</v>
      </c>
      <c r="AR9" s="82">
        <v>45</v>
      </c>
      <c r="AS9" s="75">
        <v>9</v>
      </c>
      <c r="AT9" s="15">
        <v>4.7</v>
      </c>
      <c r="AU9" s="15">
        <f t="shared" si="2"/>
        <v>0.61518324607329844</v>
      </c>
      <c r="AV9" s="15">
        <v>5.2</v>
      </c>
      <c r="AW9" s="75">
        <v>104</v>
      </c>
      <c r="AX9" s="75">
        <v>66</v>
      </c>
      <c r="AY9" s="75">
        <v>75</v>
      </c>
      <c r="AZ9" s="76">
        <v>70</v>
      </c>
      <c r="BA9" s="82">
        <v>42</v>
      </c>
      <c r="BB9" s="75">
        <v>14</v>
      </c>
      <c r="BC9" s="15">
        <v>4.5999999999999996</v>
      </c>
      <c r="BD9" s="15">
        <f t="shared" si="3"/>
        <v>0.60209424083769636</v>
      </c>
      <c r="BE9" s="15">
        <v>5.5</v>
      </c>
      <c r="BF9" s="85">
        <v>110</v>
      </c>
      <c r="BG9" s="85">
        <v>67</v>
      </c>
      <c r="BH9" s="85">
        <v>76</v>
      </c>
      <c r="BI9" s="76">
        <v>72</v>
      </c>
      <c r="BJ9" s="82">
        <v>42</v>
      </c>
      <c r="BK9" s="75">
        <v>9</v>
      </c>
      <c r="BL9" s="15">
        <v>4.8</v>
      </c>
      <c r="BM9" s="15">
        <f t="shared" si="4"/>
        <v>0.62827225130890052</v>
      </c>
      <c r="BN9" s="15">
        <v>5.6</v>
      </c>
      <c r="BO9" s="75">
        <v>103</v>
      </c>
      <c r="BP9" s="75">
        <v>62</v>
      </c>
      <c r="BQ9" s="75">
        <v>70</v>
      </c>
      <c r="BR9" s="76">
        <v>72</v>
      </c>
      <c r="BS9" s="86">
        <v>47</v>
      </c>
      <c r="BT9" s="15">
        <v>11</v>
      </c>
      <c r="BU9" s="15">
        <v>4</v>
      </c>
      <c r="BV9" s="15">
        <f t="shared" si="5"/>
        <v>0.52356020942408377</v>
      </c>
      <c r="BW9" s="15">
        <v>4.3</v>
      </c>
      <c r="BX9" s="75">
        <v>96</v>
      </c>
      <c r="BY9" s="75">
        <v>56</v>
      </c>
      <c r="BZ9" s="75">
        <v>66</v>
      </c>
      <c r="CA9" s="14">
        <v>64</v>
      </c>
      <c r="CB9" s="75">
        <v>42</v>
      </c>
      <c r="CC9" s="75">
        <v>13</v>
      </c>
      <c r="CD9" s="15">
        <v>4.2</v>
      </c>
      <c r="CE9" s="15">
        <f t="shared" si="6"/>
        <v>0.54973821989528804</v>
      </c>
      <c r="CF9" s="15">
        <v>4.5</v>
      </c>
      <c r="CG9" s="75">
        <v>81</v>
      </c>
      <c r="CH9" s="75">
        <v>56</v>
      </c>
      <c r="CI9" s="75">
        <v>67</v>
      </c>
      <c r="CJ9" s="14">
        <v>65</v>
      </c>
    </row>
    <row r="10" spans="1:88" s="117" customFormat="1" ht="12">
      <c r="A10" s="129" t="s">
        <v>50</v>
      </c>
      <c r="B10" s="12">
        <v>12</v>
      </c>
      <c r="C10" s="73">
        <v>20</v>
      </c>
      <c r="D10" s="73">
        <v>100</v>
      </c>
      <c r="E10" s="74">
        <v>24</v>
      </c>
      <c r="F10" s="131">
        <v>62</v>
      </c>
      <c r="G10" s="74">
        <v>15</v>
      </c>
      <c r="H10" s="15">
        <v>12</v>
      </c>
      <c r="I10" s="74">
        <v>50</v>
      </c>
      <c r="J10" s="82">
        <v>45</v>
      </c>
      <c r="K10" s="75">
        <v>8</v>
      </c>
      <c r="L10" s="15">
        <v>8</v>
      </c>
      <c r="M10" s="75">
        <v>102</v>
      </c>
      <c r="N10" s="75">
        <v>80</v>
      </c>
      <c r="O10" s="75">
        <v>89</v>
      </c>
      <c r="P10" s="76">
        <v>55</v>
      </c>
      <c r="Q10" s="18">
        <v>44</v>
      </c>
      <c r="R10" s="18">
        <v>9</v>
      </c>
      <c r="S10" s="18">
        <v>5.5</v>
      </c>
      <c r="T10" s="15">
        <f t="shared" si="0"/>
        <v>0.71989528795811519</v>
      </c>
      <c r="U10" s="18">
        <v>6</v>
      </c>
      <c r="V10" s="15">
        <v>108</v>
      </c>
      <c r="W10" s="15">
        <v>70</v>
      </c>
      <c r="X10" s="15">
        <v>81</v>
      </c>
      <c r="Y10" s="15">
        <v>65</v>
      </c>
      <c r="Z10" s="82">
        <v>43</v>
      </c>
      <c r="AA10" s="75">
        <v>12</v>
      </c>
      <c r="AB10" s="75">
        <v>5.2</v>
      </c>
      <c r="AC10" s="15">
        <f t="shared" si="1"/>
        <v>0.68062827225130895</v>
      </c>
      <c r="AD10" s="18">
        <v>6</v>
      </c>
      <c r="AE10" s="15">
        <v>108</v>
      </c>
      <c r="AF10" s="75">
        <v>65</v>
      </c>
      <c r="AG10" s="15">
        <v>73</v>
      </c>
      <c r="AH10" s="15">
        <v>69</v>
      </c>
      <c r="AI10" s="82">
        <v>45</v>
      </c>
      <c r="AJ10" s="75">
        <v>9</v>
      </c>
      <c r="AK10" s="75">
        <v>5.2</v>
      </c>
      <c r="AL10" s="15">
        <f t="shared" si="7"/>
        <v>0.68062827225130895</v>
      </c>
      <c r="AM10" s="15">
        <v>5.4</v>
      </c>
      <c r="AN10" s="75">
        <v>103</v>
      </c>
      <c r="AO10" s="75">
        <v>61</v>
      </c>
      <c r="AP10" s="75">
        <v>70</v>
      </c>
      <c r="AQ10" s="76">
        <v>69</v>
      </c>
      <c r="AR10" s="82">
        <v>43</v>
      </c>
      <c r="AS10" s="75">
        <v>11</v>
      </c>
      <c r="AT10" s="15">
        <v>5.0999999999999996</v>
      </c>
      <c r="AU10" s="15">
        <f t="shared" si="2"/>
        <v>0.66753926701570676</v>
      </c>
      <c r="AV10" s="15">
        <v>5.3</v>
      </c>
      <c r="AW10" s="75">
        <v>97</v>
      </c>
      <c r="AX10" s="75">
        <v>62</v>
      </c>
      <c r="AY10" s="75">
        <v>70</v>
      </c>
      <c r="AZ10" s="76">
        <v>70</v>
      </c>
      <c r="BA10" s="82">
        <v>45</v>
      </c>
      <c r="BB10" s="75">
        <v>11</v>
      </c>
      <c r="BC10" s="15">
        <v>5.7</v>
      </c>
      <c r="BD10" s="15">
        <f t="shared" si="3"/>
        <v>0.74607329842931946</v>
      </c>
      <c r="BE10" s="15">
        <v>5.4</v>
      </c>
      <c r="BF10" s="85">
        <v>101</v>
      </c>
      <c r="BG10" s="85">
        <v>59</v>
      </c>
      <c r="BH10" s="85">
        <v>68</v>
      </c>
      <c r="BI10" s="76">
        <v>69</v>
      </c>
      <c r="BJ10" s="82">
        <v>43</v>
      </c>
      <c r="BK10" s="75">
        <v>9</v>
      </c>
      <c r="BL10" s="15">
        <v>4.8</v>
      </c>
      <c r="BM10" s="15">
        <f t="shared" si="4"/>
        <v>0.62827225130890052</v>
      </c>
      <c r="BN10" s="15">
        <v>5.3</v>
      </c>
      <c r="BO10" s="75">
        <v>100</v>
      </c>
      <c r="BP10" s="75">
        <v>64</v>
      </c>
      <c r="BQ10" s="75">
        <v>73</v>
      </c>
      <c r="BR10" s="76">
        <v>62</v>
      </c>
      <c r="BS10" s="86">
        <v>47</v>
      </c>
      <c r="BT10" s="15">
        <v>10</v>
      </c>
      <c r="BU10" s="15">
        <v>4.4000000000000004</v>
      </c>
      <c r="BV10" s="15">
        <f t="shared" si="5"/>
        <v>0.5759162303664922</v>
      </c>
      <c r="BW10" s="15">
        <v>4.5</v>
      </c>
      <c r="BX10" s="75">
        <v>98</v>
      </c>
      <c r="BY10" s="75">
        <v>58</v>
      </c>
      <c r="BZ10" s="75">
        <v>68</v>
      </c>
      <c r="CA10" s="14">
        <v>70</v>
      </c>
      <c r="CB10" s="75">
        <v>43</v>
      </c>
      <c r="CC10" s="75">
        <v>12</v>
      </c>
      <c r="CD10" s="15">
        <v>4.4000000000000004</v>
      </c>
      <c r="CE10" s="15">
        <f t="shared" si="6"/>
        <v>0.5759162303664922</v>
      </c>
      <c r="CF10" s="15">
        <v>4.4000000000000004</v>
      </c>
      <c r="CG10" s="75">
        <v>101</v>
      </c>
      <c r="CH10" s="75">
        <v>69</v>
      </c>
      <c r="CI10" s="75">
        <v>79</v>
      </c>
      <c r="CJ10" s="14">
        <v>63</v>
      </c>
    </row>
    <row r="11" spans="1:88" s="117" customFormat="1" ht="12">
      <c r="A11" s="129" t="s">
        <v>51</v>
      </c>
      <c r="B11" s="12">
        <v>18</v>
      </c>
      <c r="C11" s="73">
        <v>22</v>
      </c>
      <c r="D11" s="73">
        <v>88</v>
      </c>
      <c r="E11" s="74">
        <v>22</v>
      </c>
      <c r="F11" s="131">
        <v>48</v>
      </c>
      <c r="G11" s="74">
        <v>10</v>
      </c>
      <c r="H11" s="15">
        <v>14</v>
      </c>
      <c r="I11" s="74">
        <v>52</v>
      </c>
      <c r="J11" s="82">
        <v>45</v>
      </c>
      <c r="K11" s="75">
        <v>10</v>
      </c>
      <c r="L11" s="15">
        <v>8</v>
      </c>
      <c r="M11" s="75">
        <v>98</v>
      </c>
      <c r="N11" s="75">
        <v>68</v>
      </c>
      <c r="O11" s="75">
        <v>70</v>
      </c>
      <c r="P11" s="76">
        <v>46</v>
      </c>
      <c r="Q11" s="18">
        <v>45</v>
      </c>
      <c r="R11" s="18">
        <v>10</v>
      </c>
      <c r="S11" s="18">
        <v>5.4</v>
      </c>
      <c r="T11" s="15">
        <f t="shared" si="0"/>
        <v>0.70680628272251311</v>
      </c>
      <c r="U11" s="18">
        <v>7</v>
      </c>
      <c r="V11" s="15">
        <v>90</v>
      </c>
      <c r="W11" s="15">
        <v>51</v>
      </c>
      <c r="X11" s="15">
        <v>63</v>
      </c>
      <c r="Y11" s="15">
        <v>69</v>
      </c>
      <c r="Z11" s="82">
        <v>44</v>
      </c>
      <c r="AA11" s="75">
        <v>11</v>
      </c>
      <c r="AB11" s="75">
        <v>5.6</v>
      </c>
      <c r="AC11" s="15">
        <f t="shared" si="1"/>
        <v>0.73298429319371727</v>
      </c>
      <c r="AD11" s="18">
        <v>7</v>
      </c>
      <c r="AE11" s="15">
        <v>112</v>
      </c>
      <c r="AF11" s="75">
        <v>69</v>
      </c>
      <c r="AG11" s="15">
        <v>78</v>
      </c>
      <c r="AH11" s="15">
        <v>63</v>
      </c>
      <c r="AI11" s="82">
        <v>42</v>
      </c>
      <c r="AJ11" s="75">
        <v>10</v>
      </c>
      <c r="AK11" s="75">
        <v>5.0999999999999996</v>
      </c>
      <c r="AL11" s="15">
        <f t="shared" si="7"/>
        <v>0.66753926701570676</v>
      </c>
      <c r="AM11" s="15">
        <v>5.3</v>
      </c>
      <c r="AN11" s="75">
        <v>110</v>
      </c>
      <c r="AO11" s="75">
        <v>69</v>
      </c>
      <c r="AP11" s="75">
        <v>78</v>
      </c>
      <c r="AQ11" s="76">
        <v>75</v>
      </c>
      <c r="AR11" s="82">
        <v>42</v>
      </c>
      <c r="AS11" s="75">
        <v>12</v>
      </c>
      <c r="AT11" s="15">
        <v>5.2</v>
      </c>
      <c r="AU11" s="15">
        <f t="shared" si="2"/>
        <v>0.68062827225130895</v>
      </c>
      <c r="AV11" s="15">
        <v>5.2</v>
      </c>
      <c r="AW11" s="75">
        <v>97</v>
      </c>
      <c r="AX11" s="75">
        <v>58</v>
      </c>
      <c r="AY11" s="75">
        <v>65</v>
      </c>
      <c r="AZ11" s="76">
        <v>74</v>
      </c>
      <c r="BA11" s="82">
        <v>42</v>
      </c>
      <c r="BB11" s="75">
        <v>12</v>
      </c>
      <c r="BC11" s="15">
        <v>4.9000000000000004</v>
      </c>
      <c r="BD11" s="15">
        <f t="shared" si="3"/>
        <v>0.64136125654450271</v>
      </c>
      <c r="BE11" s="15">
        <v>5.3</v>
      </c>
      <c r="BF11" s="85">
        <v>108</v>
      </c>
      <c r="BG11" s="85">
        <v>65</v>
      </c>
      <c r="BH11" s="85">
        <v>75</v>
      </c>
      <c r="BI11" s="76">
        <v>70</v>
      </c>
      <c r="BJ11" s="82">
        <v>44</v>
      </c>
      <c r="BK11" s="75">
        <v>10</v>
      </c>
      <c r="BL11" s="15">
        <v>4.7</v>
      </c>
      <c r="BM11" s="15">
        <f t="shared" si="4"/>
        <v>0.61518324607329844</v>
      </c>
      <c r="BN11" s="15">
        <v>5.2</v>
      </c>
      <c r="BO11" s="75">
        <v>98</v>
      </c>
      <c r="BP11" s="75">
        <v>58</v>
      </c>
      <c r="BQ11" s="75">
        <v>67</v>
      </c>
      <c r="BR11" s="76">
        <v>70</v>
      </c>
      <c r="BS11" s="86">
        <v>46</v>
      </c>
      <c r="BT11" s="15">
        <v>8</v>
      </c>
      <c r="BU11" s="15">
        <v>4.2</v>
      </c>
      <c r="BV11" s="15">
        <f t="shared" si="5"/>
        <v>0.54973821989528804</v>
      </c>
      <c r="BW11" s="15">
        <v>4.3</v>
      </c>
      <c r="BX11" s="75">
        <v>92</v>
      </c>
      <c r="BY11" s="75">
        <v>55</v>
      </c>
      <c r="BZ11" s="75">
        <v>65</v>
      </c>
      <c r="CA11" s="14">
        <v>65</v>
      </c>
      <c r="CB11" s="75">
        <v>43</v>
      </c>
      <c r="CC11" s="75">
        <v>14</v>
      </c>
      <c r="CD11" s="15">
        <v>4.2</v>
      </c>
      <c r="CE11" s="15">
        <f t="shared" si="6"/>
        <v>0.54973821989528804</v>
      </c>
      <c r="CF11" s="15">
        <v>4.5999999999999996</v>
      </c>
      <c r="CG11" s="75">
        <v>98</v>
      </c>
      <c r="CH11" s="75">
        <v>58</v>
      </c>
      <c r="CI11" s="75">
        <v>68</v>
      </c>
      <c r="CJ11" s="14">
        <v>57</v>
      </c>
    </row>
    <row r="12" spans="1:88" s="117" customFormat="1" ht="12">
      <c r="A12" s="129" t="s">
        <v>53</v>
      </c>
      <c r="B12" s="12">
        <v>12</v>
      </c>
      <c r="C12" s="73">
        <v>20</v>
      </c>
      <c r="D12" s="73">
        <v>88</v>
      </c>
      <c r="E12" s="74">
        <v>22</v>
      </c>
      <c r="F12" s="131">
        <v>40</v>
      </c>
      <c r="G12" s="74">
        <v>14</v>
      </c>
      <c r="H12" s="15">
        <v>12</v>
      </c>
      <c r="I12" s="74">
        <v>55</v>
      </c>
      <c r="J12" s="82">
        <v>45</v>
      </c>
      <c r="K12" s="75">
        <v>9</v>
      </c>
      <c r="L12" s="15">
        <v>8</v>
      </c>
      <c r="M12" s="75">
        <v>96</v>
      </c>
      <c r="N12" s="75">
        <v>68</v>
      </c>
      <c r="O12" s="75">
        <v>85</v>
      </c>
      <c r="P12" s="76">
        <v>48</v>
      </c>
      <c r="Q12" s="18">
        <v>43</v>
      </c>
      <c r="R12" s="18">
        <v>11</v>
      </c>
      <c r="S12" s="18">
        <v>5.5</v>
      </c>
      <c r="T12" s="15">
        <f t="shared" si="0"/>
        <v>0.71989528795811519</v>
      </c>
      <c r="U12" s="18">
        <v>6</v>
      </c>
      <c r="V12" s="15">
        <v>88</v>
      </c>
      <c r="W12" s="15">
        <v>48</v>
      </c>
      <c r="X12" s="15">
        <v>60</v>
      </c>
      <c r="Y12" s="15">
        <v>63</v>
      </c>
      <c r="Z12" s="82">
        <v>43</v>
      </c>
      <c r="AA12" s="75">
        <v>10</v>
      </c>
      <c r="AB12" s="75">
        <v>4.9000000000000004</v>
      </c>
      <c r="AC12" s="15">
        <f t="shared" si="1"/>
        <v>0.64136125654450271</v>
      </c>
      <c r="AD12" s="18">
        <v>6</v>
      </c>
      <c r="AE12" s="15">
        <v>98</v>
      </c>
      <c r="AF12" s="75">
        <v>58</v>
      </c>
      <c r="AG12" s="15">
        <v>69</v>
      </c>
      <c r="AH12" s="15">
        <v>68</v>
      </c>
      <c r="AI12" s="82">
        <v>40</v>
      </c>
      <c r="AJ12" s="75">
        <v>11</v>
      </c>
      <c r="AK12" s="75">
        <v>5.2</v>
      </c>
      <c r="AL12" s="15">
        <f t="shared" si="7"/>
        <v>0.68062827225130895</v>
      </c>
      <c r="AM12" s="15">
        <v>5.5</v>
      </c>
      <c r="AN12" s="75">
        <v>110</v>
      </c>
      <c r="AO12" s="75">
        <v>70</v>
      </c>
      <c r="AP12" s="75">
        <v>81</v>
      </c>
      <c r="AQ12" s="76">
        <v>83</v>
      </c>
      <c r="AR12" s="82">
        <v>45</v>
      </c>
      <c r="AS12" s="75">
        <v>11</v>
      </c>
      <c r="AT12" s="15">
        <v>4.9000000000000004</v>
      </c>
      <c r="AU12" s="15">
        <f t="shared" si="2"/>
        <v>0.64136125654450271</v>
      </c>
      <c r="AV12" s="15">
        <v>5.2</v>
      </c>
      <c r="AW12" s="75">
        <v>101</v>
      </c>
      <c r="AX12" s="75">
        <v>66</v>
      </c>
      <c r="AY12" s="75">
        <v>75</v>
      </c>
      <c r="AZ12" s="76">
        <v>72</v>
      </c>
      <c r="BA12" s="82">
        <v>42</v>
      </c>
      <c r="BB12" s="75">
        <v>13</v>
      </c>
      <c r="BC12" s="15">
        <v>4.3</v>
      </c>
      <c r="BD12" s="15">
        <f t="shared" si="3"/>
        <v>0.56282722513089001</v>
      </c>
      <c r="BE12" s="15">
        <v>5.5</v>
      </c>
      <c r="BF12" s="85">
        <v>107</v>
      </c>
      <c r="BG12" s="85">
        <v>67</v>
      </c>
      <c r="BH12" s="85">
        <v>77</v>
      </c>
      <c r="BI12" s="76">
        <v>74</v>
      </c>
      <c r="BJ12" s="82">
        <v>45</v>
      </c>
      <c r="BK12" s="75">
        <v>13</v>
      </c>
      <c r="BL12" s="15">
        <v>4.8</v>
      </c>
      <c r="BM12" s="15">
        <f t="shared" si="4"/>
        <v>0.62827225130890052</v>
      </c>
      <c r="BN12" s="15">
        <v>5.2</v>
      </c>
      <c r="BO12" s="75">
        <v>99</v>
      </c>
      <c r="BP12" s="75">
        <v>58</v>
      </c>
      <c r="BQ12" s="75">
        <v>70</v>
      </c>
      <c r="BR12" s="76">
        <v>68</v>
      </c>
      <c r="BS12" s="86">
        <v>45</v>
      </c>
      <c r="BT12" s="15">
        <v>8</v>
      </c>
      <c r="BU12" s="15">
        <v>4.8</v>
      </c>
      <c r="BV12" s="15">
        <f t="shared" si="5"/>
        <v>0.62827225130890052</v>
      </c>
      <c r="BW12" s="15">
        <v>4.3</v>
      </c>
      <c r="BX12" s="75">
        <v>102</v>
      </c>
      <c r="BY12" s="75">
        <v>67</v>
      </c>
      <c r="BZ12" s="75">
        <v>77</v>
      </c>
      <c r="CA12" s="14">
        <v>68</v>
      </c>
      <c r="CB12" s="75">
        <v>42</v>
      </c>
      <c r="CC12" s="75">
        <v>12</v>
      </c>
      <c r="CD12" s="15">
        <v>4.3</v>
      </c>
      <c r="CE12" s="15">
        <f t="shared" si="6"/>
        <v>0.56282722513089001</v>
      </c>
      <c r="CF12" s="15">
        <v>4.5</v>
      </c>
      <c r="CG12" s="75">
        <v>95</v>
      </c>
      <c r="CH12" s="75">
        <v>61</v>
      </c>
      <c r="CI12" s="75">
        <v>71</v>
      </c>
      <c r="CJ12" s="14">
        <v>65</v>
      </c>
    </row>
    <row r="13" spans="1:88" s="117" customFormat="1" ht="12">
      <c r="A13" s="129" t="s">
        <v>56</v>
      </c>
      <c r="B13" s="12">
        <v>18</v>
      </c>
      <c r="C13" s="73">
        <v>22</v>
      </c>
      <c r="D13" s="73">
        <v>102</v>
      </c>
      <c r="E13" s="74">
        <v>24</v>
      </c>
      <c r="F13" s="131">
        <v>50</v>
      </c>
      <c r="G13" s="74">
        <v>12</v>
      </c>
      <c r="H13" s="15">
        <v>12</v>
      </c>
      <c r="I13" s="74">
        <v>70</v>
      </c>
      <c r="J13" s="82">
        <v>43</v>
      </c>
      <c r="K13" s="75">
        <v>12</v>
      </c>
      <c r="L13" s="15">
        <v>8</v>
      </c>
      <c r="M13" s="15">
        <v>116</v>
      </c>
      <c r="N13" s="15">
        <v>70</v>
      </c>
      <c r="O13" s="15">
        <v>90</v>
      </c>
      <c r="P13" s="76">
        <v>44</v>
      </c>
      <c r="Q13" s="18">
        <v>42</v>
      </c>
      <c r="R13" s="18">
        <v>9</v>
      </c>
      <c r="S13" s="18">
        <v>5.5</v>
      </c>
      <c r="T13" s="15">
        <f t="shared" si="0"/>
        <v>0.71989528795811519</v>
      </c>
      <c r="U13" s="18">
        <v>6</v>
      </c>
      <c r="V13" s="15">
        <v>100</v>
      </c>
      <c r="W13" s="15">
        <v>62</v>
      </c>
      <c r="X13" s="15">
        <v>75</v>
      </c>
      <c r="Y13" s="15">
        <v>68</v>
      </c>
      <c r="Z13" s="82">
        <v>44</v>
      </c>
      <c r="AA13" s="75">
        <v>12</v>
      </c>
      <c r="AB13" s="75">
        <v>5.2</v>
      </c>
      <c r="AC13" s="15">
        <f t="shared" si="1"/>
        <v>0.68062827225130895</v>
      </c>
      <c r="AD13" s="18">
        <v>6</v>
      </c>
      <c r="AE13" s="15">
        <v>98</v>
      </c>
      <c r="AF13" s="15">
        <v>60</v>
      </c>
      <c r="AG13" s="15">
        <v>69</v>
      </c>
      <c r="AH13" s="14">
        <v>86</v>
      </c>
      <c r="AI13" s="75">
        <v>44</v>
      </c>
      <c r="AJ13" s="75">
        <v>9</v>
      </c>
      <c r="AK13" s="75">
        <v>5.2</v>
      </c>
      <c r="AL13" s="15">
        <f t="shared" si="7"/>
        <v>0.68062827225130895</v>
      </c>
      <c r="AM13" s="15">
        <v>5.4</v>
      </c>
      <c r="AN13" s="15">
        <v>100</v>
      </c>
      <c r="AO13" s="15">
        <v>59</v>
      </c>
      <c r="AP13" s="15">
        <v>68</v>
      </c>
      <c r="AQ13" s="76">
        <v>68</v>
      </c>
      <c r="AR13" s="75">
        <v>42</v>
      </c>
      <c r="AS13" s="75">
        <v>10</v>
      </c>
      <c r="AT13" s="15">
        <v>4.4000000000000004</v>
      </c>
      <c r="AU13" s="15">
        <f t="shared" si="2"/>
        <v>0.5759162303664922</v>
      </c>
      <c r="AV13" s="15">
        <v>5</v>
      </c>
      <c r="AW13" s="15">
        <v>98</v>
      </c>
      <c r="AX13" s="15">
        <v>62</v>
      </c>
      <c r="AY13" s="15">
        <v>70</v>
      </c>
      <c r="AZ13" s="76">
        <v>75</v>
      </c>
      <c r="BA13" s="75">
        <v>43</v>
      </c>
      <c r="BB13" s="75">
        <v>12</v>
      </c>
      <c r="BC13" s="15">
        <v>4.8</v>
      </c>
      <c r="BD13" s="15">
        <f t="shared" si="3"/>
        <v>0.62827225130890052</v>
      </c>
      <c r="BE13" s="15">
        <v>5.4</v>
      </c>
      <c r="BF13" s="15">
        <v>99</v>
      </c>
      <c r="BG13" s="15">
        <v>57</v>
      </c>
      <c r="BH13" s="15">
        <v>66</v>
      </c>
      <c r="BI13" s="76">
        <v>68</v>
      </c>
      <c r="BJ13" s="75">
        <v>44</v>
      </c>
      <c r="BK13" s="75">
        <v>8</v>
      </c>
      <c r="BL13" s="15">
        <v>4.5</v>
      </c>
      <c r="BM13" s="15">
        <f t="shared" si="4"/>
        <v>0.58900523560209428</v>
      </c>
      <c r="BN13" s="15">
        <v>5.3</v>
      </c>
      <c r="BO13" s="15">
        <v>85</v>
      </c>
      <c r="BP13" s="15">
        <v>48</v>
      </c>
      <c r="BQ13" s="15">
        <v>60</v>
      </c>
      <c r="BR13" s="76">
        <v>72</v>
      </c>
      <c r="BS13" s="85">
        <v>44</v>
      </c>
      <c r="BT13" s="15">
        <v>10</v>
      </c>
      <c r="BU13" s="15">
        <v>4</v>
      </c>
      <c r="BV13" s="15">
        <f t="shared" si="5"/>
        <v>0.52356020942408377</v>
      </c>
      <c r="BW13" s="15">
        <v>4.4000000000000004</v>
      </c>
      <c r="BX13" s="75">
        <v>105</v>
      </c>
      <c r="BY13" s="75">
        <v>68</v>
      </c>
      <c r="BZ13" s="75">
        <v>79</v>
      </c>
      <c r="CA13" s="14">
        <v>60</v>
      </c>
      <c r="CB13" s="75">
        <v>42</v>
      </c>
      <c r="CC13" s="75">
        <v>11</v>
      </c>
      <c r="CD13" s="15">
        <v>4</v>
      </c>
      <c r="CE13" s="15">
        <f t="shared" si="6"/>
        <v>0.52356020942408377</v>
      </c>
      <c r="CF13" s="15">
        <v>4.8</v>
      </c>
      <c r="CG13" s="75">
        <v>100</v>
      </c>
      <c r="CH13" s="75">
        <v>62</v>
      </c>
      <c r="CI13" s="75">
        <v>72</v>
      </c>
      <c r="CJ13" s="14">
        <v>67</v>
      </c>
    </row>
    <row r="14" spans="1:88" s="117" customFormat="1" ht="12">
      <c r="A14" s="129" t="s">
        <v>57</v>
      </c>
      <c r="B14" s="12">
        <v>12</v>
      </c>
      <c r="C14" s="73">
        <v>18</v>
      </c>
      <c r="D14" s="73">
        <v>112</v>
      </c>
      <c r="E14" s="74">
        <v>26</v>
      </c>
      <c r="F14" s="131">
        <v>56</v>
      </c>
      <c r="G14" s="74">
        <v>10</v>
      </c>
      <c r="H14" s="15">
        <v>12</v>
      </c>
      <c r="I14" s="74">
        <v>38</v>
      </c>
      <c r="J14" s="82">
        <v>45</v>
      </c>
      <c r="K14" s="75">
        <v>9</v>
      </c>
      <c r="L14" s="15">
        <v>8</v>
      </c>
      <c r="M14" s="15">
        <v>112</v>
      </c>
      <c r="N14" s="15">
        <v>70</v>
      </c>
      <c r="O14" s="15">
        <v>85</v>
      </c>
      <c r="P14" s="76">
        <v>50</v>
      </c>
      <c r="Q14" s="18">
        <v>45</v>
      </c>
      <c r="R14" s="18">
        <v>10</v>
      </c>
      <c r="S14" s="18">
        <v>5.5</v>
      </c>
      <c r="T14" s="15">
        <f t="shared" si="0"/>
        <v>0.71989528795811519</v>
      </c>
      <c r="U14" s="18">
        <v>7</v>
      </c>
      <c r="V14" s="15">
        <v>102</v>
      </c>
      <c r="W14" s="15">
        <v>65</v>
      </c>
      <c r="X14" s="15">
        <v>78</v>
      </c>
      <c r="Y14" s="14">
        <v>86</v>
      </c>
      <c r="Z14" s="75">
        <v>45</v>
      </c>
      <c r="AA14" s="75">
        <v>9</v>
      </c>
      <c r="AB14" s="75">
        <v>4.9000000000000004</v>
      </c>
      <c r="AC14" s="15">
        <f t="shared" si="1"/>
        <v>0.64136125654450271</v>
      </c>
      <c r="AD14" s="18">
        <v>7</v>
      </c>
      <c r="AE14" s="15">
        <v>112</v>
      </c>
      <c r="AF14" s="15">
        <v>70</v>
      </c>
      <c r="AG14" s="15">
        <v>79</v>
      </c>
      <c r="AH14" s="14">
        <v>68</v>
      </c>
      <c r="AI14" s="75">
        <v>45</v>
      </c>
      <c r="AJ14" s="75">
        <v>9</v>
      </c>
      <c r="AK14" s="75">
        <v>5.4</v>
      </c>
      <c r="AL14" s="15">
        <f t="shared" si="7"/>
        <v>0.70680628272251311</v>
      </c>
      <c r="AM14" s="15">
        <v>5.3</v>
      </c>
      <c r="AN14" s="15">
        <v>113</v>
      </c>
      <c r="AO14" s="15">
        <v>72</v>
      </c>
      <c r="AP14" s="15">
        <v>80</v>
      </c>
      <c r="AQ14" s="76">
        <v>60</v>
      </c>
      <c r="AR14" s="75">
        <v>43</v>
      </c>
      <c r="AS14" s="75">
        <v>10</v>
      </c>
      <c r="AT14" s="15">
        <v>4.4000000000000004</v>
      </c>
      <c r="AU14" s="15">
        <f t="shared" si="2"/>
        <v>0.5759162303664922</v>
      </c>
      <c r="AV14" s="15">
        <v>5.5</v>
      </c>
      <c r="AW14" s="15">
        <v>100</v>
      </c>
      <c r="AX14" s="15">
        <v>64</v>
      </c>
      <c r="AY14" s="15">
        <v>75</v>
      </c>
      <c r="AZ14" s="76">
        <v>64</v>
      </c>
      <c r="BA14" s="75">
        <v>42</v>
      </c>
      <c r="BB14" s="75">
        <v>11</v>
      </c>
      <c r="BC14" s="15">
        <v>5</v>
      </c>
      <c r="BD14" s="15">
        <f t="shared" si="3"/>
        <v>0.65445026178010479</v>
      </c>
      <c r="BE14" s="15">
        <v>5.3</v>
      </c>
      <c r="BF14" s="15">
        <v>111</v>
      </c>
      <c r="BG14" s="15">
        <v>69</v>
      </c>
      <c r="BH14" s="15">
        <v>78</v>
      </c>
      <c r="BI14" s="76">
        <v>71</v>
      </c>
      <c r="BJ14" s="75">
        <v>42</v>
      </c>
      <c r="BK14" s="75">
        <v>10</v>
      </c>
      <c r="BL14" s="15">
        <v>4.8</v>
      </c>
      <c r="BM14" s="15">
        <f t="shared" si="4"/>
        <v>0.62827225130890052</v>
      </c>
      <c r="BN14" s="15">
        <v>5.5</v>
      </c>
      <c r="BO14" s="15">
        <v>104</v>
      </c>
      <c r="BP14" s="15">
        <v>65</v>
      </c>
      <c r="BQ14" s="15">
        <v>76</v>
      </c>
      <c r="BR14" s="76">
        <v>70</v>
      </c>
      <c r="BS14" s="85">
        <v>45</v>
      </c>
      <c r="BT14" s="15">
        <v>9</v>
      </c>
      <c r="BU14" s="15">
        <v>4.5999999999999996</v>
      </c>
      <c r="BV14" s="15">
        <f t="shared" si="5"/>
        <v>0.60209424083769636</v>
      </c>
      <c r="BW14" s="15">
        <v>4.2</v>
      </c>
      <c r="BX14" s="75">
        <v>90</v>
      </c>
      <c r="BY14" s="75">
        <v>53</v>
      </c>
      <c r="BZ14" s="75">
        <v>64</v>
      </c>
      <c r="CA14" s="14">
        <v>63</v>
      </c>
      <c r="CB14" s="75">
        <v>40</v>
      </c>
      <c r="CC14" s="75">
        <v>12</v>
      </c>
      <c r="CD14" s="15">
        <v>3.8</v>
      </c>
      <c r="CE14" s="15">
        <f t="shared" si="6"/>
        <v>0.49738219895287961</v>
      </c>
      <c r="CF14" s="15">
        <v>4.4000000000000004</v>
      </c>
      <c r="CG14" s="75">
        <v>90</v>
      </c>
      <c r="CH14" s="75">
        <v>56</v>
      </c>
      <c r="CI14" s="75">
        <v>65</v>
      </c>
      <c r="CJ14" s="14">
        <v>68</v>
      </c>
    </row>
    <row r="15" spans="1:88" s="18" customFormat="1" ht="12">
      <c r="A15" s="116" t="s">
        <v>72</v>
      </c>
      <c r="B15" s="12">
        <v>10</v>
      </c>
      <c r="C15" s="73">
        <v>19</v>
      </c>
      <c r="D15" s="73">
        <v>102</v>
      </c>
      <c r="E15" s="74">
        <v>23</v>
      </c>
      <c r="F15" s="131">
        <v>58</v>
      </c>
      <c r="G15" s="74">
        <v>10</v>
      </c>
      <c r="H15" s="15">
        <v>14</v>
      </c>
      <c r="I15" s="74">
        <v>50</v>
      </c>
      <c r="J15" s="75">
        <v>48</v>
      </c>
      <c r="K15" s="75">
        <v>10</v>
      </c>
      <c r="L15" s="25">
        <v>8</v>
      </c>
      <c r="M15" s="25">
        <v>110</v>
      </c>
      <c r="N15" s="25">
        <v>62</v>
      </c>
      <c r="O15" s="25">
        <v>78</v>
      </c>
      <c r="P15" s="76">
        <v>46</v>
      </c>
      <c r="Q15" s="18">
        <v>43</v>
      </c>
      <c r="R15" s="18">
        <v>12</v>
      </c>
      <c r="S15" s="18">
        <v>5.5</v>
      </c>
      <c r="T15" s="15">
        <f t="shared" si="0"/>
        <v>0.71989528795811519</v>
      </c>
      <c r="U15" s="18">
        <v>7</v>
      </c>
      <c r="V15" s="15">
        <v>106</v>
      </c>
      <c r="W15" s="15">
        <v>65</v>
      </c>
      <c r="X15" s="15">
        <v>76</v>
      </c>
      <c r="Y15" s="14">
        <v>68</v>
      </c>
      <c r="Z15" s="75">
        <v>44</v>
      </c>
      <c r="AA15" s="75">
        <v>10</v>
      </c>
      <c r="AB15" s="75">
        <v>5.0999999999999996</v>
      </c>
      <c r="AC15" s="15">
        <f t="shared" si="1"/>
        <v>0.66753926701570676</v>
      </c>
      <c r="AD15" s="18">
        <v>7</v>
      </c>
      <c r="AE15" s="15">
        <v>118</v>
      </c>
      <c r="AF15" s="15">
        <v>72</v>
      </c>
      <c r="AG15" s="15">
        <v>85</v>
      </c>
      <c r="AH15" s="14">
        <v>68</v>
      </c>
      <c r="AI15" s="75">
        <v>45</v>
      </c>
      <c r="AJ15" s="75">
        <v>9</v>
      </c>
      <c r="AK15" s="75">
        <v>5.2</v>
      </c>
      <c r="AL15" s="15">
        <f t="shared" si="7"/>
        <v>0.68062827225130895</v>
      </c>
      <c r="AM15" s="15">
        <v>5.5</v>
      </c>
      <c r="AN15" s="15">
        <v>108</v>
      </c>
      <c r="AO15" s="15">
        <v>65</v>
      </c>
      <c r="AP15" s="15">
        <v>77</v>
      </c>
      <c r="AQ15" s="76">
        <v>62</v>
      </c>
      <c r="AR15" s="75">
        <v>42</v>
      </c>
      <c r="AS15" s="75">
        <v>12</v>
      </c>
      <c r="AT15" s="15">
        <v>4.4000000000000004</v>
      </c>
      <c r="AU15" s="15">
        <f t="shared" si="2"/>
        <v>0.5759162303664922</v>
      </c>
      <c r="AV15" s="15">
        <v>5</v>
      </c>
      <c r="AW15" s="15">
        <v>88</v>
      </c>
      <c r="AX15" s="15">
        <v>58</v>
      </c>
      <c r="AY15" s="15">
        <v>65</v>
      </c>
      <c r="AZ15" s="76">
        <v>60</v>
      </c>
      <c r="BA15" s="75">
        <v>41</v>
      </c>
      <c r="BB15" s="75">
        <v>14</v>
      </c>
      <c r="BC15" s="15">
        <v>5</v>
      </c>
      <c r="BD15" s="15">
        <f t="shared" si="3"/>
        <v>0.65445026178010479</v>
      </c>
      <c r="BE15" s="15">
        <v>5.5</v>
      </c>
      <c r="BF15" s="15">
        <v>105</v>
      </c>
      <c r="BG15" s="15">
        <v>62</v>
      </c>
      <c r="BH15" s="15">
        <v>70</v>
      </c>
      <c r="BI15" s="76">
        <v>71</v>
      </c>
      <c r="BJ15" s="75">
        <v>44</v>
      </c>
      <c r="BK15" s="75">
        <v>8</v>
      </c>
      <c r="BL15" s="15">
        <v>4.5999999999999996</v>
      </c>
      <c r="BM15" s="15">
        <f t="shared" si="4"/>
        <v>0.60209424083769636</v>
      </c>
      <c r="BN15" s="25">
        <v>5.5</v>
      </c>
      <c r="BO15" s="25">
        <v>102</v>
      </c>
      <c r="BP15" s="25">
        <v>67</v>
      </c>
      <c r="BQ15" s="25">
        <v>78</v>
      </c>
      <c r="BR15" s="76">
        <v>68</v>
      </c>
      <c r="BS15" s="85">
        <v>46</v>
      </c>
      <c r="BT15" s="25">
        <v>9</v>
      </c>
      <c r="BU15" s="25">
        <v>3.8</v>
      </c>
      <c r="BV15" s="15">
        <f t="shared" si="5"/>
        <v>0.49738219895287961</v>
      </c>
      <c r="BW15" s="25">
        <v>4.3</v>
      </c>
      <c r="BX15" s="75">
        <v>91</v>
      </c>
      <c r="BY15" s="75">
        <v>56</v>
      </c>
      <c r="BZ15" s="75">
        <v>65</v>
      </c>
      <c r="CA15" s="14">
        <v>65</v>
      </c>
      <c r="CB15" s="75">
        <v>40</v>
      </c>
      <c r="CC15" s="75">
        <v>12</v>
      </c>
      <c r="CD15" s="15">
        <v>4</v>
      </c>
      <c r="CE15" s="15">
        <f t="shared" si="6"/>
        <v>0.52356020942408377</v>
      </c>
      <c r="CF15" s="15">
        <v>4.3</v>
      </c>
      <c r="CG15" s="75">
        <v>100</v>
      </c>
      <c r="CH15" s="75">
        <v>68</v>
      </c>
      <c r="CI15" s="75">
        <v>75</v>
      </c>
      <c r="CJ15" s="14">
        <v>60</v>
      </c>
    </row>
    <row r="16" spans="1:88" s="18" customFormat="1" ht="12">
      <c r="A16" s="116" t="s">
        <v>73</v>
      </c>
      <c r="B16" s="12">
        <v>19</v>
      </c>
      <c r="C16" s="73">
        <v>22</v>
      </c>
      <c r="D16" s="73">
        <v>120</v>
      </c>
      <c r="E16" s="74">
        <v>23</v>
      </c>
      <c r="F16" s="131">
        <v>58</v>
      </c>
      <c r="G16" s="74">
        <v>12</v>
      </c>
      <c r="H16" s="15">
        <v>14</v>
      </c>
      <c r="I16" s="74">
        <v>53</v>
      </c>
      <c r="J16" s="75">
        <v>45</v>
      </c>
      <c r="K16" s="75">
        <v>10</v>
      </c>
      <c r="L16" s="25">
        <v>8</v>
      </c>
      <c r="M16" s="25">
        <v>108</v>
      </c>
      <c r="N16" s="25">
        <v>66</v>
      </c>
      <c r="O16" s="25">
        <v>80</v>
      </c>
      <c r="P16" s="76">
        <v>52</v>
      </c>
      <c r="Q16" s="18">
        <v>42</v>
      </c>
      <c r="R16" s="18">
        <v>12</v>
      </c>
      <c r="S16" s="18">
        <v>5.6</v>
      </c>
      <c r="T16" s="15">
        <f t="shared" si="0"/>
        <v>0.73298429319371727</v>
      </c>
      <c r="U16" s="18">
        <v>7</v>
      </c>
      <c r="V16" s="15">
        <v>104</v>
      </c>
      <c r="W16" s="15">
        <v>65</v>
      </c>
      <c r="X16" s="15">
        <v>78</v>
      </c>
      <c r="Y16" s="14">
        <v>68</v>
      </c>
      <c r="Z16" s="75">
        <v>43</v>
      </c>
      <c r="AA16" s="75">
        <v>10</v>
      </c>
      <c r="AB16" s="75">
        <v>5.3</v>
      </c>
      <c r="AC16" s="15">
        <f t="shared" si="1"/>
        <v>0.69371727748691103</v>
      </c>
      <c r="AD16" s="18">
        <v>7</v>
      </c>
      <c r="AE16" s="15">
        <v>112</v>
      </c>
      <c r="AF16" s="25">
        <v>70</v>
      </c>
      <c r="AG16" s="15">
        <v>81</v>
      </c>
      <c r="AH16" s="14">
        <v>75</v>
      </c>
      <c r="AI16" s="75">
        <v>44</v>
      </c>
      <c r="AJ16" s="75">
        <v>8</v>
      </c>
      <c r="AK16" s="75">
        <v>5.4</v>
      </c>
      <c r="AL16" s="15">
        <f t="shared" si="7"/>
        <v>0.70680628272251311</v>
      </c>
      <c r="AM16" s="15">
        <v>5.6</v>
      </c>
      <c r="AN16" s="15">
        <v>110</v>
      </c>
      <c r="AO16" s="15">
        <v>72</v>
      </c>
      <c r="AP16" s="15">
        <v>81</v>
      </c>
      <c r="AQ16" s="76">
        <v>70</v>
      </c>
      <c r="AR16" s="75">
        <v>43</v>
      </c>
      <c r="AS16" s="75">
        <v>11</v>
      </c>
      <c r="AT16" s="15">
        <v>4.9000000000000004</v>
      </c>
      <c r="AU16" s="15">
        <f t="shared" si="2"/>
        <v>0.64136125654450271</v>
      </c>
      <c r="AV16" s="15">
        <v>5</v>
      </c>
      <c r="AW16" s="15">
        <v>98</v>
      </c>
      <c r="AX16" s="15">
        <v>68</v>
      </c>
      <c r="AY16" s="15">
        <v>75</v>
      </c>
      <c r="AZ16" s="76">
        <v>72</v>
      </c>
      <c r="BA16" s="75">
        <v>42</v>
      </c>
      <c r="BB16" s="75">
        <v>12</v>
      </c>
      <c r="BC16" s="15">
        <v>4.5999999999999996</v>
      </c>
      <c r="BD16" s="15">
        <f t="shared" si="3"/>
        <v>0.60209424083769636</v>
      </c>
      <c r="BE16" s="25">
        <v>5.6</v>
      </c>
      <c r="BF16" s="15">
        <v>108</v>
      </c>
      <c r="BG16" s="15">
        <v>68</v>
      </c>
      <c r="BH16" s="15">
        <v>78</v>
      </c>
      <c r="BI16" s="76">
        <v>70</v>
      </c>
      <c r="BJ16" s="75">
        <v>43</v>
      </c>
      <c r="BK16" s="75">
        <v>8</v>
      </c>
      <c r="BL16" s="15">
        <v>4.9000000000000004</v>
      </c>
      <c r="BM16" s="15">
        <f t="shared" si="4"/>
        <v>0.64136125654450271</v>
      </c>
      <c r="BN16" s="25">
        <v>5.4</v>
      </c>
      <c r="BO16" s="25">
        <v>100</v>
      </c>
      <c r="BP16" s="25">
        <v>58</v>
      </c>
      <c r="BQ16" s="25">
        <v>70</v>
      </c>
      <c r="BR16" s="76">
        <v>70</v>
      </c>
      <c r="BS16" s="85">
        <v>48</v>
      </c>
      <c r="BT16" s="25">
        <v>8</v>
      </c>
      <c r="BU16" s="25">
        <v>3.8</v>
      </c>
      <c r="BV16" s="15">
        <f t="shared" si="5"/>
        <v>0.49738219895287961</v>
      </c>
      <c r="BW16" s="25">
        <v>4.4000000000000004</v>
      </c>
      <c r="BX16" s="75">
        <v>90</v>
      </c>
      <c r="BY16" s="75">
        <v>55</v>
      </c>
      <c r="BZ16" s="75">
        <v>63</v>
      </c>
      <c r="CA16" s="14">
        <v>60</v>
      </c>
      <c r="CB16" s="75">
        <v>42</v>
      </c>
      <c r="CC16" s="75">
        <v>12</v>
      </c>
      <c r="CD16" s="25">
        <v>4.2</v>
      </c>
      <c r="CE16" s="15">
        <f t="shared" si="6"/>
        <v>0.54973821989528804</v>
      </c>
      <c r="CF16" s="25">
        <v>4.0999999999999996</v>
      </c>
      <c r="CG16" s="75">
        <v>96</v>
      </c>
      <c r="CH16" s="75">
        <v>61</v>
      </c>
      <c r="CI16" s="75">
        <v>70</v>
      </c>
      <c r="CJ16" s="14">
        <v>58</v>
      </c>
    </row>
    <row r="17" spans="1:200" s="18" customFormat="1" ht="12">
      <c r="A17" s="116" t="s">
        <v>74</v>
      </c>
      <c r="B17" s="12">
        <v>20</v>
      </c>
      <c r="C17" s="73">
        <v>16</v>
      </c>
      <c r="D17" s="73">
        <v>90</v>
      </c>
      <c r="E17" s="74">
        <v>22</v>
      </c>
      <c r="F17" s="131">
        <v>50</v>
      </c>
      <c r="G17" s="74">
        <v>10</v>
      </c>
      <c r="H17" s="15">
        <v>12</v>
      </c>
      <c r="I17" s="74">
        <v>55</v>
      </c>
      <c r="J17" s="75">
        <v>47</v>
      </c>
      <c r="K17" s="75">
        <v>14</v>
      </c>
      <c r="L17" s="25">
        <v>8</v>
      </c>
      <c r="M17" s="25">
        <v>105</v>
      </c>
      <c r="N17" s="25">
        <v>74</v>
      </c>
      <c r="O17" s="25">
        <v>82</v>
      </c>
      <c r="P17" s="76">
        <v>48</v>
      </c>
      <c r="Q17" s="18">
        <v>43</v>
      </c>
      <c r="R17" s="18">
        <v>10</v>
      </c>
      <c r="S17" s="18">
        <v>5.5</v>
      </c>
      <c r="T17" s="15">
        <f t="shared" si="0"/>
        <v>0.71989528795811519</v>
      </c>
      <c r="U17" s="18">
        <v>7</v>
      </c>
      <c r="V17" s="15">
        <v>120</v>
      </c>
      <c r="W17" s="15">
        <v>78</v>
      </c>
      <c r="X17" s="15">
        <v>85</v>
      </c>
      <c r="Y17" s="14">
        <v>75</v>
      </c>
      <c r="Z17" s="75">
        <v>43</v>
      </c>
      <c r="AA17" s="75">
        <v>9</v>
      </c>
      <c r="AB17" s="75">
        <v>5.4</v>
      </c>
      <c r="AC17" s="15">
        <f t="shared" si="1"/>
        <v>0.70680628272251311</v>
      </c>
      <c r="AD17" s="18">
        <v>7</v>
      </c>
      <c r="AE17" s="15">
        <v>98</v>
      </c>
      <c r="AF17" s="25">
        <v>57</v>
      </c>
      <c r="AG17" s="15">
        <v>68</v>
      </c>
      <c r="AH17" s="14">
        <v>65</v>
      </c>
      <c r="AI17" s="75">
        <v>43</v>
      </c>
      <c r="AJ17" s="75">
        <v>10</v>
      </c>
      <c r="AK17" s="75">
        <v>5.3</v>
      </c>
      <c r="AL17" s="15">
        <f t="shared" si="7"/>
        <v>0.69371727748691103</v>
      </c>
      <c r="AM17" s="25">
        <v>5.5</v>
      </c>
      <c r="AN17" s="25">
        <v>112</v>
      </c>
      <c r="AO17" s="25">
        <v>70</v>
      </c>
      <c r="AP17" s="25">
        <v>80</v>
      </c>
      <c r="AQ17" s="76">
        <v>74</v>
      </c>
      <c r="AR17" s="75">
        <v>42</v>
      </c>
      <c r="AS17" s="75">
        <v>10</v>
      </c>
      <c r="AT17" s="15">
        <v>4.3</v>
      </c>
      <c r="AU17" s="15">
        <f t="shared" si="2"/>
        <v>0.56282722513089001</v>
      </c>
      <c r="AV17" s="25">
        <v>5</v>
      </c>
      <c r="AW17" s="25">
        <v>93</v>
      </c>
      <c r="AX17" s="25">
        <v>58</v>
      </c>
      <c r="AY17" s="25">
        <v>68</v>
      </c>
      <c r="AZ17" s="76">
        <v>60</v>
      </c>
      <c r="BA17" s="75">
        <v>43</v>
      </c>
      <c r="BB17" s="75">
        <v>12</v>
      </c>
      <c r="BC17" s="15">
        <v>4.7</v>
      </c>
      <c r="BD17" s="15">
        <f t="shared" si="3"/>
        <v>0.61518324607329844</v>
      </c>
      <c r="BE17" s="25">
        <v>5.6</v>
      </c>
      <c r="BF17" s="25">
        <v>110</v>
      </c>
      <c r="BG17" s="25">
        <v>68</v>
      </c>
      <c r="BH17" s="25">
        <v>77</v>
      </c>
      <c r="BI17" s="76">
        <v>70</v>
      </c>
      <c r="BJ17" s="75">
        <v>45</v>
      </c>
      <c r="BK17" s="75">
        <v>10</v>
      </c>
      <c r="BL17" s="15">
        <v>4.4000000000000004</v>
      </c>
      <c r="BM17" s="15">
        <f t="shared" si="4"/>
        <v>0.5759162303664922</v>
      </c>
      <c r="BN17" s="25">
        <v>5.6</v>
      </c>
      <c r="BO17" s="25">
        <v>105</v>
      </c>
      <c r="BP17" s="25">
        <v>67</v>
      </c>
      <c r="BQ17" s="25">
        <v>78</v>
      </c>
      <c r="BR17" s="76">
        <v>66</v>
      </c>
      <c r="BS17" s="85">
        <v>49</v>
      </c>
      <c r="BT17" s="25">
        <v>8</v>
      </c>
      <c r="BU17" s="25">
        <v>4.2</v>
      </c>
      <c r="BV17" s="15">
        <f t="shared" si="5"/>
        <v>0.54973821989528804</v>
      </c>
      <c r="BW17" s="25">
        <v>4.3</v>
      </c>
      <c r="BX17" s="75">
        <v>100</v>
      </c>
      <c r="BY17" s="75">
        <v>69</v>
      </c>
      <c r="BZ17" s="75">
        <v>78</v>
      </c>
      <c r="CA17" s="14">
        <v>70</v>
      </c>
      <c r="CB17" s="75">
        <v>42</v>
      </c>
      <c r="CC17" s="75">
        <v>13</v>
      </c>
      <c r="CD17" s="25">
        <v>4.2</v>
      </c>
      <c r="CE17" s="15">
        <f t="shared" si="6"/>
        <v>0.54973821989528804</v>
      </c>
      <c r="CF17" s="25">
        <v>4.2</v>
      </c>
      <c r="CG17" s="75">
        <v>95</v>
      </c>
      <c r="CH17" s="75">
        <v>61</v>
      </c>
      <c r="CI17" s="75">
        <v>70</v>
      </c>
      <c r="CJ17" s="14">
        <v>60</v>
      </c>
    </row>
    <row r="18" spans="1:200" s="18" customFormat="1" ht="12">
      <c r="A18" s="116" t="s">
        <v>75</v>
      </c>
      <c r="B18" s="12">
        <v>18</v>
      </c>
      <c r="C18" s="73">
        <v>18</v>
      </c>
      <c r="D18" s="73">
        <v>88</v>
      </c>
      <c r="E18" s="74">
        <v>20</v>
      </c>
      <c r="F18" s="131">
        <v>48</v>
      </c>
      <c r="G18" s="74">
        <v>12</v>
      </c>
      <c r="H18" s="15">
        <v>10</v>
      </c>
      <c r="I18" s="74">
        <v>56</v>
      </c>
      <c r="J18" s="75">
        <v>50</v>
      </c>
      <c r="K18" s="75">
        <v>9</v>
      </c>
      <c r="L18" s="25">
        <v>8</v>
      </c>
      <c r="M18" s="25">
        <v>96</v>
      </c>
      <c r="N18" s="25">
        <v>58</v>
      </c>
      <c r="O18" s="25">
        <v>68</v>
      </c>
      <c r="P18" s="76">
        <v>50</v>
      </c>
      <c r="Q18" s="18">
        <v>44</v>
      </c>
      <c r="R18" s="18">
        <v>9</v>
      </c>
      <c r="S18" s="18">
        <v>5.5</v>
      </c>
      <c r="T18" s="15">
        <f t="shared" si="0"/>
        <v>0.71989528795811519</v>
      </c>
      <c r="U18" s="18">
        <v>7</v>
      </c>
      <c r="V18" s="15">
        <v>102</v>
      </c>
      <c r="W18" s="15">
        <v>60</v>
      </c>
      <c r="X18" s="15">
        <v>71</v>
      </c>
      <c r="Y18" s="14">
        <v>65</v>
      </c>
      <c r="Z18" s="75">
        <v>42</v>
      </c>
      <c r="AA18" s="75">
        <v>12</v>
      </c>
      <c r="AB18" s="75">
        <v>5.4</v>
      </c>
      <c r="AC18" s="15">
        <f t="shared" si="1"/>
        <v>0.70680628272251311</v>
      </c>
      <c r="AD18" s="18">
        <v>7</v>
      </c>
      <c r="AE18" s="15">
        <v>107</v>
      </c>
      <c r="AF18" s="25">
        <v>55</v>
      </c>
      <c r="AG18" s="15">
        <v>68</v>
      </c>
      <c r="AH18" s="14">
        <v>60</v>
      </c>
      <c r="AI18" s="75">
        <v>43</v>
      </c>
      <c r="AJ18" s="75">
        <v>9</v>
      </c>
      <c r="AK18" s="75">
        <v>5.0999999999999996</v>
      </c>
      <c r="AL18" s="15">
        <f t="shared" si="7"/>
        <v>0.66753926701570676</v>
      </c>
      <c r="AM18" s="25">
        <v>5.7</v>
      </c>
      <c r="AN18" s="25">
        <v>99</v>
      </c>
      <c r="AO18" s="25">
        <v>58</v>
      </c>
      <c r="AP18" s="25">
        <v>67</v>
      </c>
      <c r="AQ18" s="76">
        <v>76</v>
      </c>
      <c r="AR18" s="75">
        <v>45</v>
      </c>
      <c r="AS18" s="75">
        <v>12</v>
      </c>
      <c r="AT18" s="15">
        <v>4.4000000000000004</v>
      </c>
      <c r="AU18" s="15">
        <f t="shared" si="2"/>
        <v>0.5759162303664922</v>
      </c>
      <c r="AV18" s="25">
        <v>5</v>
      </c>
      <c r="AW18" s="25">
        <v>98</v>
      </c>
      <c r="AX18" s="25">
        <v>60</v>
      </c>
      <c r="AY18" s="25">
        <v>69</v>
      </c>
      <c r="AZ18" s="76">
        <v>65</v>
      </c>
      <c r="BA18" s="75">
        <v>42</v>
      </c>
      <c r="BB18" s="75">
        <v>12</v>
      </c>
      <c r="BC18" s="15">
        <v>4.4000000000000004</v>
      </c>
      <c r="BD18" s="15">
        <f t="shared" si="3"/>
        <v>0.5759162303664922</v>
      </c>
      <c r="BE18" s="25">
        <v>5.5</v>
      </c>
      <c r="BF18" s="25">
        <v>98</v>
      </c>
      <c r="BG18" s="25">
        <v>56</v>
      </c>
      <c r="BH18" s="25">
        <v>67</v>
      </c>
      <c r="BI18" s="76">
        <v>66</v>
      </c>
      <c r="BJ18" s="75">
        <v>42</v>
      </c>
      <c r="BK18" s="75">
        <v>11</v>
      </c>
      <c r="BL18" s="15">
        <v>4.5</v>
      </c>
      <c r="BM18" s="15">
        <f t="shared" si="4"/>
        <v>0.58900523560209428</v>
      </c>
      <c r="BN18" s="25">
        <v>5.5</v>
      </c>
      <c r="BO18" s="25">
        <v>99</v>
      </c>
      <c r="BP18" s="25">
        <v>65</v>
      </c>
      <c r="BQ18" s="25">
        <v>75</v>
      </c>
      <c r="BR18" s="76">
        <v>62</v>
      </c>
      <c r="BS18" s="85">
        <v>46</v>
      </c>
      <c r="BT18" s="25">
        <v>9</v>
      </c>
      <c r="BU18" s="25">
        <v>3.8</v>
      </c>
      <c r="BV18" s="15">
        <f t="shared" si="5"/>
        <v>0.49738219895287961</v>
      </c>
      <c r="BW18" s="25">
        <v>4.2</v>
      </c>
      <c r="BX18" s="75">
        <v>101</v>
      </c>
      <c r="BY18" s="75">
        <v>70</v>
      </c>
      <c r="BZ18" s="75">
        <v>79</v>
      </c>
      <c r="CA18" s="14">
        <v>68</v>
      </c>
      <c r="CB18" s="75">
        <v>42</v>
      </c>
      <c r="CC18" s="75">
        <v>14</v>
      </c>
      <c r="CD18" s="25">
        <v>4</v>
      </c>
      <c r="CE18" s="15">
        <f t="shared" si="6"/>
        <v>0.52356020942408377</v>
      </c>
      <c r="CF18" s="25">
        <v>4</v>
      </c>
      <c r="CG18" s="75">
        <v>100</v>
      </c>
      <c r="CH18" s="75">
        <v>66</v>
      </c>
      <c r="CI18" s="75">
        <v>75</v>
      </c>
      <c r="CJ18" s="14">
        <v>63</v>
      </c>
    </row>
    <row r="19" spans="1:200" s="18" customFormat="1" ht="12">
      <c r="A19" s="116" t="s">
        <v>76</v>
      </c>
      <c r="B19" s="12">
        <v>17</v>
      </c>
      <c r="C19" s="73">
        <v>17</v>
      </c>
      <c r="D19" s="73">
        <v>90</v>
      </c>
      <c r="E19" s="74">
        <v>20</v>
      </c>
      <c r="F19" s="131">
        <v>50</v>
      </c>
      <c r="G19" s="74">
        <v>10</v>
      </c>
      <c r="H19" s="15">
        <v>9</v>
      </c>
      <c r="I19" s="74">
        <v>50</v>
      </c>
      <c r="J19" s="75">
        <v>52</v>
      </c>
      <c r="K19" s="75">
        <v>14</v>
      </c>
      <c r="L19" s="25">
        <v>8</v>
      </c>
      <c r="M19" s="25">
        <v>100</v>
      </c>
      <c r="N19" s="25">
        <v>69</v>
      </c>
      <c r="O19" s="25">
        <v>78</v>
      </c>
      <c r="P19" s="76">
        <v>46</v>
      </c>
      <c r="Q19" s="18">
        <v>43</v>
      </c>
      <c r="R19" s="18">
        <v>10</v>
      </c>
      <c r="S19" s="18">
        <v>5.5</v>
      </c>
      <c r="T19" s="15">
        <f t="shared" si="0"/>
        <v>0.71989528795811519</v>
      </c>
      <c r="U19" s="18">
        <v>7</v>
      </c>
      <c r="V19" s="15">
        <v>100</v>
      </c>
      <c r="W19" s="15">
        <v>59</v>
      </c>
      <c r="X19" s="15">
        <v>69</v>
      </c>
      <c r="Y19" s="14">
        <v>60</v>
      </c>
      <c r="Z19" s="75">
        <v>42</v>
      </c>
      <c r="AA19" s="75">
        <v>10</v>
      </c>
      <c r="AB19" s="75">
        <v>5.5</v>
      </c>
      <c r="AC19" s="15">
        <f t="shared" si="1"/>
        <v>0.71989528795811519</v>
      </c>
      <c r="AD19" s="18">
        <v>7</v>
      </c>
      <c r="AE19" s="15">
        <v>108</v>
      </c>
      <c r="AF19" s="25">
        <v>66</v>
      </c>
      <c r="AG19" s="15">
        <v>81</v>
      </c>
      <c r="AH19" s="14">
        <v>69</v>
      </c>
      <c r="AI19" s="75">
        <v>44</v>
      </c>
      <c r="AJ19" s="75">
        <v>9</v>
      </c>
      <c r="AK19" s="75">
        <v>5.4</v>
      </c>
      <c r="AL19" s="15">
        <f t="shared" si="7"/>
        <v>0.70680628272251311</v>
      </c>
      <c r="AM19" s="25">
        <v>5.7</v>
      </c>
      <c r="AN19" s="25">
        <v>112</v>
      </c>
      <c r="AO19" s="25">
        <v>71</v>
      </c>
      <c r="AP19" s="25">
        <v>78</v>
      </c>
      <c r="AQ19" s="76">
        <v>71</v>
      </c>
      <c r="AR19" s="75">
        <v>44</v>
      </c>
      <c r="AS19" s="75">
        <v>10</v>
      </c>
      <c r="AT19" s="15">
        <v>4.8</v>
      </c>
      <c r="AU19" s="15">
        <f t="shared" si="2"/>
        <v>0.62827225130890052</v>
      </c>
      <c r="AV19" s="25">
        <v>4.8</v>
      </c>
      <c r="AW19" s="25">
        <v>104</v>
      </c>
      <c r="AX19" s="25">
        <v>70</v>
      </c>
      <c r="AY19" s="25">
        <v>68</v>
      </c>
      <c r="AZ19" s="76">
        <v>75</v>
      </c>
      <c r="BA19" s="75">
        <v>44</v>
      </c>
      <c r="BB19" s="75">
        <v>12</v>
      </c>
      <c r="BC19" s="15">
        <v>4.5999999999999996</v>
      </c>
      <c r="BD19" s="15">
        <f t="shared" si="3"/>
        <v>0.60209424083769636</v>
      </c>
      <c r="BE19" s="25">
        <v>5.8</v>
      </c>
      <c r="BF19" s="25">
        <v>110</v>
      </c>
      <c r="BG19" s="25">
        <v>69</v>
      </c>
      <c r="BH19" s="25">
        <v>78</v>
      </c>
      <c r="BI19" s="76">
        <v>71</v>
      </c>
      <c r="BJ19" s="75">
        <v>44</v>
      </c>
      <c r="BK19" s="75">
        <v>8</v>
      </c>
      <c r="BL19" s="15">
        <v>4.4000000000000004</v>
      </c>
      <c r="BM19" s="15">
        <f t="shared" si="4"/>
        <v>0.5759162303664922</v>
      </c>
      <c r="BN19" s="25">
        <v>5.5</v>
      </c>
      <c r="BO19" s="25">
        <v>100</v>
      </c>
      <c r="BP19" s="25">
        <v>67</v>
      </c>
      <c r="BQ19" s="25">
        <v>76</v>
      </c>
      <c r="BR19" s="76">
        <v>64</v>
      </c>
      <c r="BS19" s="85">
        <v>45</v>
      </c>
      <c r="BT19" s="25">
        <v>10</v>
      </c>
      <c r="BU19" s="25">
        <v>4</v>
      </c>
      <c r="BV19" s="15">
        <f t="shared" si="5"/>
        <v>0.52356020942408377</v>
      </c>
      <c r="BW19" s="25">
        <v>4.3</v>
      </c>
      <c r="BX19" s="75">
        <v>97</v>
      </c>
      <c r="BY19" s="75">
        <v>64</v>
      </c>
      <c r="BZ19" s="75">
        <v>73</v>
      </c>
      <c r="CA19" s="14">
        <v>62</v>
      </c>
      <c r="CB19" s="75">
        <v>41</v>
      </c>
      <c r="CC19" s="75">
        <v>14</v>
      </c>
      <c r="CD19" s="25">
        <v>4</v>
      </c>
      <c r="CE19" s="15">
        <f t="shared" si="6"/>
        <v>0.52356020942408377</v>
      </c>
      <c r="CF19" s="25">
        <v>4</v>
      </c>
      <c r="CG19" s="75">
        <v>98</v>
      </c>
      <c r="CH19" s="75">
        <v>60</v>
      </c>
      <c r="CI19" s="75">
        <v>69</v>
      </c>
      <c r="CJ19" s="14">
        <v>65</v>
      </c>
    </row>
    <row r="20" spans="1:200" s="18" customFormat="1" ht="12">
      <c r="A20" s="116" t="s">
        <v>77</v>
      </c>
      <c r="B20" s="12">
        <v>20</v>
      </c>
      <c r="C20" s="73">
        <v>20</v>
      </c>
      <c r="D20" s="73">
        <v>100</v>
      </c>
      <c r="E20" s="74">
        <v>20</v>
      </c>
      <c r="F20" s="131">
        <v>50</v>
      </c>
      <c r="G20" s="74">
        <v>12</v>
      </c>
      <c r="H20" s="25">
        <v>10</v>
      </c>
      <c r="I20" s="74">
        <v>55</v>
      </c>
      <c r="J20" s="75">
        <v>47</v>
      </c>
      <c r="K20" s="75">
        <v>9</v>
      </c>
      <c r="L20" s="25">
        <v>8</v>
      </c>
      <c r="M20" s="25">
        <v>108</v>
      </c>
      <c r="N20" s="25">
        <v>76</v>
      </c>
      <c r="O20" s="25">
        <v>82</v>
      </c>
      <c r="P20" s="76">
        <v>50</v>
      </c>
      <c r="Q20" s="18">
        <v>42</v>
      </c>
      <c r="R20" s="18">
        <v>9</v>
      </c>
      <c r="S20" s="18">
        <v>5.5</v>
      </c>
      <c r="T20" s="15">
        <f t="shared" si="0"/>
        <v>0.71989528795811519</v>
      </c>
      <c r="U20" s="18">
        <v>7</v>
      </c>
      <c r="V20" s="15">
        <v>112</v>
      </c>
      <c r="W20" s="15">
        <v>70</v>
      </c>
      <c r="X20" s="15">
        <v>81</v>
      </c>
      <c r="Y20" s="14">
        <v>69</v>
      </c>
      <c r="Z20" s="75">
        <v>45</v>
      </c>
      <c r="AA20" s="75">
        <v>10</v>
      </c>
      <c r="AB20" s="75">
        <v>5.0999999999999996</v>
      </c>
      <c r="AC20" s="15">
        <f t="shared" si="1"/>
        <v>0.66753926701570676</v>
      </c>
      <c r="AD20" s="18">
        <v>7</v>
      </c>
      <c r="AE20" s="15">
        <v>102</v>
      </c>
      <c r="AF20" s="25">
        <v>60</v>
      </c>
      <c r="AG20" s="15">
        <v>69</v>
      </c>
      <c r="AH20" s="14">
        <v>70</v>
      </c>
      <c r="AI20" s="75">
        <v>43</v>
      </c>
      <c r="AJ20" s="75">
        <v>10</v>
      </c>
      <c r="AK20" s="75">
        <v>5</v>
      </c>
      <c r="AL20" s="15">
        <f t="shared" si="7"/>
        <v>0.65445026178010479</v>
      </c>
      <c r="AM20" s="25">
        <v>5.5</v>
      </c>
      <c r="AN20" s="25">
        <v>112</v>
      </c>
      <c r="AO20" s="25">
        <v>70</v>
      </c>
      <c r="AP20" s="25">
        <v>79</v>
      </c>
      <c r="AQ20" s="76">
        <v>70</v>
      </c>
      <c r="AR20" s="75">
        <v>43</v>
      </c>
      <c r="AS20" s="75">
        <v>11</v>
      </c>
      <c r="AT20" s="15">
        <v>4.3</v>
      </c>
      <c r="AU20" s="15">
        <f t="shared" si="2"/>
        <v>0.56282722513089001</v>
      </c>
      <c r="AV20" s="25">
        <v>4.8</v>
      </c>
      <c r="AW20" s="25">
        <v>104</v>
      </c>
      <c r="AX20" s="25">
        <v>65</v>
      </c>
      <c r="AY20" s="25">
        <v>75</v>
      </c>
      <c r="AZ20" s="76">
        <v>70</v>
      </c>
      <c r="BA20" s="75">
        <v>45</v>
      </c>
      <c r="BB20" s="75">
        <v>14</v>
      </c>
      <c r="BC20" s="15">
        <v>4.3</v>
      </c>
      <c r="BD20" s="15">
        <f t="shared" si="3"/>
        <v>0.56282722513089001</v>
      </c>
      <c r="BE20" s="25">
        <v>5.7</v>
      </c>
      <c r="BF20" s="25">
        <v>108</v>
      </c>
      <c r="BG20" s="25">
        <v>67</v>
      </c>
      <c r="BH20" s="25">
        <v>76</v>
      </c>
      <c r="BI20" s="76">
        <v>74</v>
      </c>
      <c r="BJ20" s="75">
        <v>45</v>
      </c>
      <c r="BK20" s="75">
        <v>8</v>
      </c>
      <c r="BL20" s="15">
        <v>4.3</v>
      </c>
      <c r="BM20" s="15">
        <f t="shared" si="4"/>
        <v>0.56282722513089001</v>
      </c>
      <c r="BN20" s="25">
        <v>5.4</v>
      </c>
      <c r="BO20" s="25">
        <v>98</v>
      </c>
      <c r="BP20" s="25">
        <v>60</v>
      </c>
      <c r="BQ20" s="25">
        <v>69</v>
      </c>
      <c r="BR20" s="76">
        <v>62</v>
      </c>
      <c r="BS20" s="85">
        <v>48</v>
      </c>
      <c r="BT20" s="25">
        <v>8</v>
      </c>
      <c r="BU20" s="25">
        <v>3.8</v>
      </c>
      <c r="BV20" s="15">
        <f t="shared" si="5"/>
        <v>0.49738219895287961</v>
      </c>
      <c r="BW20" s="25">
        <v>4.3</v>
      </c>
      <c r="BX20" s="75">
        <v>99</v>
      </c>
      <c r="BY20" s="75">
        <v>65</v>
      </c>
      <c r="BZ20" s="75">
        <v>73</v>
      </c>
      <c r="CA20" s="14">
        <v>70</v>
      </c>
      <c r="CB20" s="75">
        <v>44</v>
      </c>
      <c r="CC20" s="75">
        <v>14</v>
      </c>
      <c r="CD20" s="25">
        <v>4.2</v>
      </c>
      <c r="CE20" s="15">
        <f t="shared" si="6"/>
        <v>0.54973821989528804</v>
      </c>
      <c r="CF20" s="25">
        <v>4.2</v>
      </c>
      <c r="CG20" s="75">
        <v>90</v>
      </c>
      <c r="CH20" s="75">
        <v>48</v>
      </c>
      <c r="CI20" s="75">
        <v>59</v>
      </c>
      <c r="CJ20" s="14">
        <v>66</v>
      </c>
    </row>
    <row r="21" spans="1:200" s="18" customFormat="1" ht="12">
      <c r="A21" s="120" t="s">
        <v>78</v>
      </c>
      <c r="B21" s="12">
        <v>16</v>
      </c>
      <c r="C21" s="73">
        <v>21</v>
      </c>
      <c r="D21" s="73">
        <v>120</v>
      </c>
      <c r="E21" s="74">
        <v>20</v>
      </c>
      <c r="F21" s="131">
        <v>58</v>
      </c>
      <c r="G21" s="74">
        <v>12</v>
      </c>
      <c r="H21" s="25">
        <v>12</v>
      </c>
      <c r="I21" s="74">
        <v>60</v>
      </c>
      <c r="J21" s="75">
        <v>50</v>
      </c>
      <c r="K21" s="75">
        <v>10</v>
      </c>
      <c r="L21" s="25">
        <v>8</v>
      </c>
      <c r="M21" s="25">
        <v>102</v>
      </c>
      <c r="N21" s="25">
        <v>65</v>
      </c>
      <c r="O21" s="25">
        <v>74</v>
      </c>
      <c r="P21" s="76">
        <v>46</v>
      </c>
      <c r="Q21" s="18">
        <v>43</v>
      </c>
      <c r="R21" s="18">
        <v>8</v>
      </c>
      <c r="S21" s="18">
        <v>5.4</v>
      </c>
      <c r="T21" s="15">
        <f t="shared" si="0"/>
        <v>0.70680628272251311</v>
      </c>
      <c r="U21" s="18">
        <v>7</v>
      </c>
      <c r="V21" s="15">
        <v>98</v>
      </c>
      <c r="W21" s="15">
        <v>57</v>
      </c>
      <c r="X21" s="15">
        <v>69</v>
      </c>
      <c r="Y21" s="14">
        <v>70</v>
      </c>
      <c r="Z21" s="75">
        <v>46</v>
      </c>
      <c r="AA21" s="75">
        <v>9</v>
      </c>
      <c r="AB21" s="75">
        <v>4.7</v>
      </c>
      <c r="AC21" s="15">
        <f t="shared" si="1"/>
        <v>0.61518324607329844</v>
      </c>
      <c r="AD21" s="18">
        <v>7</v>
      </c>
      <c r="AE21" s="15">
        <v>99</v>
      </c>
      <c r="AF21" s="25">
        <v>60</v>
      </c>
      <c r="AG21" s="15">
        <v>71</v>
      </c>
      <c r="AH21" s="14">
        <v>72</v>
      </c>
      <c r="AI21" s="75">
        <v>45</v>
      </c>
      <c r="AJ21" s="75">
        <v>9</v>
      </c>
      <c r="AK21" s="75">
        <v>4.8</v>
      </c>
      <c r="AL21" s="15">
        <f t="shared" si="7"/>
        <v>0.62827225130890052</v>
      </c>
      <c r="AM21" s="25">
        <v>5.6</v>
      </c>
      <c r="AN21" s="25">
        <v>102</v>
      </c>
      <c r="AO21" s="25">
        <v>59</v>
      </c>
      <c r="AP21" s="25">
        <v>68</v>
      </c>
      <c r="AQ21" s="76">
        <v>68</v>
      </c>
      <c r="AR21" s="75">
        <v>42</v>
      </c>
      <c r="AS21" s="75">
        <v>12</v>
      </c>
      <c r="AT21" s="15">
        <v>4.2</v>
      </c>
      <c r="AU21" s="15">
        <f t="shared" si="2"/>
        <v>0.54973821989528804</v>
      </c>
      <c r="AV21" s="25">
        <v>4.8</v>
      </c>
      <c r="AW21" s="25">
        <v>106</v>
      </c>
      <c r="AX21" s="25">
        <v>70</v>
      </c>
      <c r="AY21" s="25">
        <v>79</v>
      </c>
      <c r="AZ21" s="76">
        <v>68</v>
      </c>
      <c r="BA21" s="75">
        <v>43</v>
      </c>
      <c r="BB21" s="75">
        <v>12</v>
      </c>
      <c r="BC21" s="15">
        <v>4.7</v>
      </c>
      <c r="BD21" s="15">
        <f t="shared" si="3"/>
        <v>0.61518324607329844</v>
      </c>
      <c r="BE21" s="25">
        <v>5.6</v>
      </c>
      <c r="BF21" s="25">
        <v>100</v>
      </c>
      <c r="BG21" s="25">
        <v>55</v>
      </c>
      <c r="BH21" s="25">
        <v>65</v>
      </c>
      <c r="BI21" s="75">
        <v>72</v>
      </c>
      <c r="BJ21" s="82">
        <v>44</v>
      </c>
      <c r="BK21" s="75">
        <v>9</v>
      </c>
      <c r="BL21" s="15">
        <v>4.4000000000000004</v>
      </c>
      <c r="BM21" s="15">
        <f t="shared" si="4"/>
        <v>0.5759162303664922</v>
      </c>
      <c r="BN21" s="25">
        <v>5.7</v>
      </c>
      <c r="BO21" s="25">
        <v>92</v>
      </c>
      <c r="BP21" s="25">
        <v>58</v>
      </c>
      <c r="BQ21" s="25">
        <v>65</v>
      </c>
      <c r="BR21" s="75">
        <v>68</v>
      </c>
      <c r="BS21" s="86">
        <v>48</v>
      </c>
      <c r="BT21" s="25">
        <v>11</v>
      </c>
      <c r="BU21" s="25">
        <v>4</v>
      </c>
      <c r="BV21" s="15">
        <f t="shared" si="5"/>
        <v>0.52356020942408377</v>
      </c>
      <c r="BW21" s="25">
        <v>4.4000000000000004</v>
      </c>
      <c r="BX21" s="75">
        <v>102</v>
      </c>
      <c r="BY21" s="75">
        <v>67</v>
      </c>
      <c r="BZ21" s="75">
        <v>77</v>
      </c>
      <c r="CA21" s="14">
        <v>70</v>
      </c>
      <c r="CB21" s="75">
        <v>42</v>
      </c>
      <c r="CC21" s="75">
        <v>14</v>
      </c>
      <c r="CD21" s="25">
        <v>4.0999999999999996</v>
      </c>
      <c r="CE21" s="15">
        <f t="shared" si="6"/>
        <v>0.53664921465968585</v>
      </c>
      <c r="CF21" s="25">
        <v>4.2</v>
      </c>
      <c r="CG21" s="75">
        <v>84</v>
      </c>
      <c r="CH21" s="75">
        <v>48</v>
      </c>
      <c r="CI21" s="75">
        <v>60</v>
      </c>
      <c r="CJ21" s="14">
        <v>69</v>
      </c>
    </row>
    <row r="22" spans="1:200" s="18" customFormat="1" ht="12">
      <c r="A22" s="120" t="s">
        <v>79</v>
      </c>
      <c r="B22" s="12">
        <v>17</v>
      </c>
      <c r="C22" s="73">
        <v>22</v>
      </c>
      <c r="D22" s="73">
        <v>100</v>
      </c>
      <c r="E22" s="74">
        <v>22</v>
      </c>
      <c r="F22" s="131">
        <v>50</v>
      </c>
      <c r="G22" s="74">
        <v>14</v>
      </c>
      <c r="H22" s="25">
        <v>10</v>
      </c>
      <c r="I22" s="74">
        <v>55</v>
      </c>
      <c r="J22" s="75">
        <v>48</v>
      </c>
      <c r="K22" s="75">
        <v>12</v>
      </c>
      <c r="L22" s="25">
        <v>8</v>
      </c>
      <c r="M22" s="25">
        <v>100</v>
      </c>
      <c r="N22" s="25">
        <v>59</v>
      </c>
      <c r="O22" s="25">
        <v>70</v>
      </c>
      <c r="P22" s="76">
        <v>50</v>
      </c>
      <c r="Q22" s="18">
        <v>44</v>
      </c>
      <c r="R22" s="18">
        <v>12</v>
      </c>
      <c r="S22" s="18">
        <v>5.5</v>
      </c>
      <c r="T22" s="15">
        <f t="shared" si="0"/>
        <v>0.71989528795811519</v>
      </c>
      <c r="U22" s="18">
        <v>7</v>
      </c>
      <c r="V22" s="15">
        <v>102</v>
      </c>
      <c r="W22" s="15">
        <v>61</v>
      </c>
      <c r="X22" s="15">
        <v>69</v>
      </c>
      <c r="Y22" s="14">
        <v>72</v>
      </c>
      <c r="Z22" s="75">
        <v>44</v>
      </c>
      <c r="AA22" s="75">
        <v>9</v>
      </c>
      <c r="AB22" s="75">
        <v>5.3</v>
      </c>
      <c r="AC22" s="15">
        <f t="shared" si="1"/>
        <v>0.69371727748691103</v>
      </c>
      <c r="AD22" s="18">
        <v>7</v>
      </c>
      <c r="AE22" s="15">
        <v>100</v>
      </c>
      <c r="AF22" s="25">
        <v>59</v>
      </c>
      <c r="AG22" s="15">
        <v>69</v>
      </c>
      <c r="AH22" s="76">
        <v>78</v>
      </c>
      <c r="AI22" s="75">
        <v>44</v>
      </c>
      <c r="AJ22" s="75">
        <v>8</v>
      </c>
      <c r="AK22" s="75">
        <v>5.2</v>
      </c>
      <c r="AL22" s="15">
        <f t="shared" si="7"/>
        <v>0.68062827225130895</v>
      </c>
      <c r="AM22" s="25">
        <v>6</v>
      </c>
      <c r="AN22" s="25">
        <v>112</v>
      </c>
      <c r="AO22" s="25">
        <v>70</v>
      </c>
      <c r="AP22" s="25">
        <v>79</v>
      </c>
      <c r="AQ22" s="76">
        <v>70</v>
      </c>
      <c r="AR22" s="75">
        <v>43</v>
      </c>
      <c r="AS22" s="75">
        <v>12</v>
      </c>
      <c r="AT22" s="15">
        <v>4.3</v>
      </c>
      <c r="AU22" s="15">
        <f t="shared" si="2"/>
        <v>0.56282722513089001</v>
      </c>
      <c r="AV22" s="25">
        <v>4.5</v>
      </c>
      <c r="AW22" s="25">
        <v>110</v>
      </c>
      <c r="AX22" s="25">
        <v>75</v>
      </c>
      <c r="AY22" s="25">
        <v>88</v>
      </c>
      <c r="AZ22" s="76">
        <v>69</v>
      </c>
      <c r="BA22" s="75">
        <v>42</v>
      </c>
      <c r="BB22" s="75">
        <v>14</v>
      </c>
      <c r="BC22" s="15">
        <v>4</v>
      </c>
      <c r="BD22" s="15">
        <f t="shared" si="3"/>
        <v>0.52356020942408377</v>
      </c>
      <c r="BE22" s="25">
        <v>5.4</v>
      </c>
      <c r="BF22" s="25">
        <v>110</v>
      </c>
      <c r="BG22" s="25">
        <v>70</v>
      </c>
      <c r="BH22" s="25">
        <v>79</v>
      </c>
      <c r="BI22" s="75">
        <v>68</v>
      </c>
      <c r="BJ22" s="82">
        <v>42</v>
      </c>
      <c r="BK22" s="75">
        <v>10</v>
      </c>
      <c r="BL22" s="15">
        <v>4.3</v>
      </c>
      <c r="BM22" s="15">
        <f t="shared" si="4"/>
        <v>0.56282722513089001</v>
      </c>
      <c r="BN22" s="25">
        <v>5.6</v>
      </c>
      <c r="BO22" s="25">
        <v>104</v>
      </c>
      <c r="BP22" s="25">
        <v>67</v>
      </c>
      <c r="BQ22" s="25">
        <v>75</v>
      </c>
      <c r="BR22" s="75">
        <v>70</v>
      </c>
      <c r="BS22" s="86">
        <v>45</v>
      </c>
      <c r="BT22" s="25">
        <v>8</v>
      </c>
      <c r="BU22" s="25">
        <v>4</v>
      </c>
      <c r="BV22" s="15">
        <f t="shared" si="5"/>
        <v>0.52356020942408377</v>
      </c>
      <c r="BW22" s="25">
        <v>4.5</v>
      </c>
      <c r="BX22" s="75">
        <v>89</v>
      </c>
      <c r="BY22" s="75">
        <v>55</v>
      </c>
      <c r="BZ22" s="75">
        <v>65</v>
      </c>
      <c r="CA22" s="14">
        <v>65</v>
      </c>
      <c r="CB22" s="75">
        <v>44</v>
      </c>
      <c r="CC22" s="75">
        <v>12</v>
      </c>
      <c r="CD22" s="25">
        <v>4</v>
      </c>
      <c r="CE22" s="15">
        <f t="shared" si="6"/>
        <v>0.52356020942408377</v>
      </c>
      <c r="CF22" s="25">
        <v>4.2</v>
      </c>
      <c r="CG22" s="75">
        <v>98</v>
      </c>
      <c r="CH22" s="75">
        <v>55</v>
      </c>
      <c r="CI22" s="75">
        <v>64</v>
      </c>
      <c r="CJ22" s="14">
        <v>68</v>
      </c>
    </row>
    <row r="23" spans="1:200" s="18" customFormat="1" ht="12">
      <c r="A23" s="120" t="s">
        <v>80</v>
      </c>
      <c r="B23" s="12">
        <v>15</v>
      </c>
      <c r="C23" s="73">
        <v>16</v>
      </c>
      <c r="D23" s="73">
        <v>100</v>
      </c>
      <c r="E23" s="139">
        <v>26</v>
      </c>
      <c r="F23" s="131">
        <v>48</v>
      </c>
      <c r="G23" s="74">
        <v>10</v>
      </c>
      <c r="H23" s="25">
        <v>12</v>
      </c>
      <c r="I23" s="74">
        <v>56</v>
      </c>
      <c r="J23" s="75">
        <v>47</v>
      </c>
      <c r="K23" s="75">
        <v>9</v>
      </c>
      <c r="L23" s="25">
        <v>8</v>
      </c>
      <c r="M23" s="25">
        <v>102</v>
      </c>
      <c r="N23" s="25">
        <v>64</v>
      </c>
      <c r="O23" s="25">
        <v>75</v>
      </c>
      <c r="P23" s="76">
        <v>48</v>
      </c>
      <c r="Q23" s="24">
        <v>45</v>
      </c>
      <c r="R23" s="24">
        <v>10</v>
      </c>
      <c r="S23" s="24">
        <v>5.5</v>
      </c>
      <c r="T23" s="15">
        <f t="shared" si="0"/>
        <v>0.71989528795811519</v>
      </c>
      <c r="U23" s="24">
        <v>7</v>
      </c>
      <c r="V23" s="15">
        <v>100</v>
      </c>
      <c r="W23" s="15">
        <v>59</v>
      </c>
      <c r="X23" s="15">
        <v>71</v>
      </c>
      <c r="Y23" s="118">
        <v>62</v>
      </c>
      <c r="Z23" s="75">
        <v>45</v>
      </c>
      <c r="AA23" s="75">
        <v>9</v>
      </c>
      <c r="AB23" s="75">
        <v>5.0999999999999996</v>
      </c>
      <c r="AC23" s="15">
        <f t="shared" si="1"/>
        <v>0.66753926701570676</v>
      </c>
      <c r="AD23" s="24">
        <v>7</v>
      </c>
      <c r="AE23" s="15">
        <v>95</v>
      </c>
      <c r="AF23" s="25">
        <v>53</v>
      </c>
      <c r="AG23" s="15">
        <v>61</v>
      </c>
      <c r="AH23" s="76">
        <v>64</v>
      </c>
      <c r="AI23" s="75">
        <v>44</v>
      </c>
      <c r="AJ23" s="75">
        <v>8</v>
      </c>
      <c r="AK23" s="75">
        <v>5.4</v>
      </c>
      <c r="AL23" s="15">
        <f t="shared" si="7"/>
        <v>0.70680628272251311</v>
      </c>
      <c r="AM23" s="25">
        <v>5.4</v>
      </c>
      <c r="AN23" s="25">
        <v>98</v>
      </c>
      <c r="AO23" s="25">
        <v>55</v>
      </c>
      <c r="AP23" s="25">
        <v>64</v>
      </c>
      <c r="AQ23" s="76">
        <v>74</v>
      </c>
      <c r="AR23" s="75">
        <v>44</v>
      </c>
      <c r="AS23" s="75">
        <v>13</v>
      </c>
      <c r="AT23" s="15">
        <v>4.3</v>
      </c>
      <c r="AU23" s="15">
        <f t="shared" si="2"/>
        <v>0.56282722513089001</v>
      </c>
      <c r="AV23" s="25">
        <v>5</v>
      </c>
      <c r="AW23" s="25">
        <v>98</v>
      </c>
      <c r="AX23" s="25">
        <v>60</v>
      </c>
      <c r="AY23" s="25">
        <v>69</v>
      </c>
      <c r="AZ23" s="76">
        <v>78</v>
      </c>
      <c r="BA23" s="75">
        <v>44</v>
      </c>
      <c r="BB23" s="75">
        <v>14</v>
      </c>
      <c r="BC23" s="15">
        <v>4.7</v>
      </c>
      <c r="BD23" s="15">
        <f t="shared" si="3"/>
        <v>0.61518324607329844</v>
      </c>
      <c r="BE23" s="25">
        <v>5.6</v>
      </c>
      <c r="BF23" s="25">
        <v>95</v>
      </c>
      <c r="BG23" s="25">
        <v>55</v>
      </c>
      <c r="BH23" s="25">
        <v>65</v>
      </c>
      <c r="BI23" s="75">
        <v>70</v>
      </c>
      <c r="BJ23" s="82">
        <v>43</v>
      </c>
      <c r="BK23" s="75">
        <v>9</v>
      </c>
      <c r="BL23" s="15">
        <v>4</v>
      </c>
      <c r="BM23" s="15">
        <f t="shared" si="4"/>
        <v>0.52356020942408377</v>
      </c>
      <c r="BN23" s="25">
        <v>5.5</v>
      </c>
      <c r="BO23" s="25">
        <v>108</v>
      </c>
      <c r="BP23" s="25">
        <v>70</v>
      </c>
      <c r="BQ23" s="25">
        <v>77</v>
      </c>
      <c r="BR23" s="75">
        <v>72</v>
      </c>
      <c r="BS23" s="86">
        <v>46</v>
      </c>
      <c r="BT23" s="25">
        <v>10</v>
      </c>
      <c r="BU23" s="25">
        <v>3.8</v>
      </c>
      <c r="BV23" s="15">
        <f t="shared" si="5"/>
        <v>0.49738219895287961</v>
      </c>
      <c r="BW23" s="25">
        <v>4.2</v>
      </c>
      <c r="BX23" s="75">
        <v>88</v>
      </c>
      <c r="BY23" s="75">
        <v>58</v>
      </c>
      <c r="BZ23" s="75">
        <v>70</v>
      </c>
      <c r="CA23" s="14">
        <v>58</v>
      </c>
      <c r="CB23" s="75">
        <v>42</v>
      </c>
      <c r="CC23" s="75">
        <v>14</v>
      </c>
      <c r="CD23" s="25">
        <v>3.8</v>
      </c>
      <c r="CE23" s="15">
        <f t="shared" si="6"/>
        <v>0.49738219895287961</v>
      </c>
      <c r="CF23" s="25">
        <v>4.3</v>
      </c>
      <c r="CG23" s="75">
        <v>98</v>
      </c>
      <c r="CH23" s="75">
        <v>60</v>
      </c>
      <c r="CI23" s="75">
        <v>73</v>
      </c>
      <c r="CJ23" s="14">
        <v>67</v>
      </c>
    </row>
    <row r="24" spans="1:200" s="65" customFormat="1" ht="11.4">
      <c r="A24" s="77" t="s">
        <v>34</v>
      </c>
      <c r="B24" s="77">
        <f t="shared" ref="B24" si="8">AVERAGE(B4:B23)</f>
        <v>15.05</v>
      </c>
      <c r="C24" s="64">
        <f t="shared" ref="C24:BN24" si="9">AVERAGE(C4:C23)</f>
        <v>19</v>
      </c>
      <c r="D24" s="64">
        <f t="shared" si="9"/>
        <v>100</v>
      </c>
      <c r="E24" s="69">
        <f t="shared" si="9"/>
        <v>23.3</v>
      </c>
      <c r="F24" s="77">
        <f t="shared" si="9"/>
        <v>52</v>
      </c>
      <c r="G24" s="69">
        <f t="shared" si="9"/>
        <v>11.55</v>
      </c>
      <c r="H24" s="64">
        <f t="shared" si="9"/>
        <v>12.15</v>
      </c>
      <c r="I24" s="69">
        <f t="shared" si="9"/>
        <v>55.25</v>
      </c>
      <c r="J24" s="77">
        <f t="shared" si="9"/>
        <v>47.05</v>
      </c>
      <c r="K24" s="64">
        <f t="shared" si="9"/>
        <v>10.050000000000001</v>
      </c>
      <c r="L24" s="64">
        <f t="shared" si="9"/>
        <v>8</v>
      </c>
      <c r="M24" s="64">
        <f t="shared" si="9"/>
        <v>102.5</v>
      </c>
      <c r="N24" s="64">
        <f t="shared" si="9"/>
        <v>67.900000000000006</v>
      </c>
      <c r="O24" s="64">
        <f t="shared" si="9"/>
        <v>79</v>
      </c>
      <c r="P24" s="69">
        <f t="shared" si="9"/>
        <v>51.25</v>
      </c>
      <c r="Q24" s="64">
        <f t="shared" si="9"/>
        <v>43.25</v>
      </c>
      <c r="R24" s="64">
        <f t="shared" si="9"/>
        <v>10</v>
      </c>
      <c r="S24" s="64">
        <f t="shared" si="9"/>
        <v>5.4950000000000001</v>
      </c>
      <c r="T24" s="64">
        <f t="shared" si="9"/>
        <v>0.71924083769633507</v>
      </c>
      <c r="U24" s="64">
        <f t="shared" si="9"/>
        <v>6.6</v>
      </c>
      <c r="V24" s="64">
        <f t="shared" si="9"/>
        <v>101</v>
      </c>
      <c r="W24" s="64">
        <f t="shared" si="9"/>
        <v>61.25</v>
      </c>
      <c r="X24" s="64">
        <f t="shared" si="9"/>
        <v>72.8</v>
      </c>
      <c r="Y24" s="64">
        <f t="shared" si="9"/>
        <v>70</v>
      </c>
      <c r="Z24" s="77">
        <f t="shared" si="9"/>
        <v>43.6</v>
      </c>
      <c r="AA24" s="64">
        <f t="shared" si="9"/>
        <v>10.15</v>
      </c>
      <c r="AB24" s="64">
        <f t="shared" si="9"/>
        <v>5.17</v>
      </c>
      <c r="AC24" s="64">
        <f t="shared" si="9"/>
        <v>0.67670157068062831</v>
      </c>
      <c r="AD24" s="64">
        <f t="shared" si="9"/>
        <v>6.6</v>
      </c>
      <c r="AE24" s="64">
        <f t="shared" si="9"/>
        <v>105</v>
      </c>
      <c r="AF24" s="64">
        <f t="shared" si="9"/>
        <v>62.65</v>
      </c>
      <c r="AG24" s="64">
        <f t="shared" si="9"/>
        <v>72.75</v>
      </c>
      <c r="AH24" s="69">
        <f t="shared" si="9"/>
        <v>70.099999999999994</v>
      </c>
      <c r="AI24" s="64">
        <f t="shared" si="9"/>
        <v>43.65</v>
      </c>
      <c r="AJ24" s="64">
        <f t="shared" si="9"/>
        <v>9.5</v>
      </c>
      <c r="AK24" s="64">
        <f t="shared" si="9"/>
        <v>5.24</v>
      </c>
      <c r="AL24" s="64">
        <f t="shared" si="9"/>
        <v>0.68586387434554952</v>
      </c>
      <c r="AM24" s="64">
        <f t="shared" si="9"/>
        <v>5.51</v>
      </c>
      <c r="AN24" s="64">
        <f t="shared" si="9"/>
        <v>108.05</v>
      </c>
      <c r="AO24" s="64">
        <f t="shared" si="9"/>
        <v>66.75</v>
      </c>
      <c r="AP24" s="64">
        <f t="shared" si="9"/>
        <v>76.150000000000006</v>
      </c>
      <c r="AQ24" s="64">
        <f t="shared" si="9"/>
        <v>70.099999999999994</v>
      </c>
      <c r="AR24" s="77">
        <f t="shared" si="9"/>
        <v>43.25</v>
      </c>
      <c r="AS24" s="64">
        <f t="shared" si="9"/>
        <v>11.15</v>
      </c>
      <c r="AT24" s="64">
        <f t="shared" si="9"/>
        <v>4.6249999999999991</v>
      </c>
      <c r="AU24" s="64">
        <f t="shared" si="9"/>
        <v>0.60536649214659688</v>
      </c>
      <c r="AV24" s="64">
        <f t="shared" si="9"/>
        <v>5.0699999999999994</v>
      </c>
      <c r="AW24" s="64">
        <f t="shared" si="9"/>
        <v>98.2</v>
      </c>
      <c r="AX24" s="64">
        <f t="shared" si="9"/>
        <v>62.1</v>
      </c>
      <c r="AY24" s="64">
        <f t="shared" si="9"/>
        <v>71</v>
      </c>
      <c r="AZ24" s="69">
        <f t="shared" si="9"/>
        <v>69.05</v>
      </c>
      <c r="BA24" s="64">
        <f t="shared" si="9"/>
        <v>42.75</v>
      </c>
      <c r="BB24" s="64">
        <f t="shared" si="9"/>
        <v>12.25</v>
      </c>
      <c r="BC24" s="64">
        <f t="shared" si="9"/>
        <v>4.75</v>
      </c>
      <c r="BD24" s="64">
        <f t="shared" si="9"/>
        <v>0.62172774869109948</v>
      </c>
      <c r="BE24" s="64">
        <f t="shared" si="9"/>
        <v>5.5249999999999986</v>
      </c>
      <c r="BF24" s="64">
        <f t="shared" si="9"/>
        <v>105.9</v>
      </c>
      <c r="BG24" s="64">
        <f t="shared" si="9"/>
        <v>64.400000000000006</v>
      </c>
      <c r="BH24" s="64">
        <f t="shared" si="9"/>
        <v>73.900000000000006</v>
      </c>
      <c r="BI24" s="64">
        <f t="shared" si="9"/>
        <v>71</v>
      </c>
      <c r="BJ24" s="77">
        <f t="shared" si="9"/>
        <v>43.2</v>
      </c>
      <c r="BK24" s="64">
        <f t="shared" si="9"/>
        <v>9.4</v>
      </c>
      <c r="BL24" s="64">
        <f t="shared" si="9"/>
        <v>4.625</v>
      </c>
      <c r="BM24" s="64">
        <f t="shared" si="9"/>
        <v>0.60536649214659688</v>
      </c>
      <c r="BN24" s="64">
        <f t="shared" si="9"/>
        <v>5.3949999999999996</v>
      </c>
      <c r="BO24" s="64">
        <f t="shared" ref="BO24:CJ24" si="10">AVERAGE(BO4:BO23)</f>
        <v>98</v>
      </c>
      <c r="BP24" s="64">
        <f t="shared" si="10"/>
        <v>61</v>
      </c>
      <c r="BQ24" s="64">
        <f t="shared" si="10"/>
        <v>70.400000000000006</v>
      </c>
      <c r="BR24" s="69">
        <f t="shared" si="10"/>
        <v>68.05</v>
      </c>
      <c r="BS24" s="64">
        <f t="shared" si="10"/>
        <v>46.1</v>
      </c>
      <c r="BT24" s="64">
        <f t="shared" si="10"/>
        <v>9.1999999999999993</v>
      </c>
      <c r="BU24" s="64">
        <f t="shared" si="10"/>
        <v>4.0999999999999996</v>
      </c>
      <c r="BV24" s="64">
        <f t="shared" si="10"/>
        <v>0.53664921465968585</v>
      </c>
      <c r="BW24" s="64">
        <f t="shared" si="10"/>
        <v>4.3149999999999995</v>
      </c>
      <c r="BX24" s="64">
        <f t="shared" si="10"/>
        <v>96</v>
      </c>
      <c r="BY24" s="64">
        <f t="shared" si="10"/>
        <v>60.85</v>
      </c>
      <c r="BZ24" s="64">
        <f t="shared" si="10"/>
        <v>70.349999999999994</v>
      </c>
      <c r="CA24" s="64">
        <f t="shared" si="10"/>
        <v>65.05</v>
      </c>
      <c r="CB24" s="77">
        <f t="shared" si="10"/>
        <v>42</v>
      </c>
      <c r="CC24" s="64">
        <f t="shared" si="10"/>
        <v>12.85</v>
      </c>
      <c r="CD24" s="64">
        <f t="shared" si="10"/>
        <v>4.125</v>
      </c>
      <c r="CE24" s="64">
        <f t="shared" si="10"/>
        <v>0.53992146596858637</v>
      </c>
      <c r="CF24" s="64">
        <f t="shared" si="10"/>
        <v>4.3549999999999995</v>
      </c>
      <c r="CG24" s="64">
        <f t="shared" si="10"/>
        <v>95</v>
      </c>
      <c r="CH24" s="64">
        <f t="shared" si="10"/>
        <v>60.05</v>
      </c>
      <c r="CI24" s="64">
        <f t="shared" si="10"/>
        <v>70.05</v>
      </c>
      <c r="CJ24" s="69">
        <f t="shared" si="10"/>
        <v>63</v>
      </c>
    </row>
    <row r="25" spans="1:200" s="18" customFormat="1" ht="11.4">
      <c r="A25" s="119" t="s">
        <v>35</v>
      </c>
      <c r="B25" s="78">
        <f t="shared" ref="B25:BJ25" si="11">STDEV(B4:B23)</f>
        <v>3.6051863226541596</v>
      </c>
      <c r="C25" s="33">
        <f t="shared" si="11"/>
        <v>2.2478059477960652</v>
      </c>
      <c r="D25" s="33">
        <f t="shared" si="11"/>
        <v>11.516578439248716</v>
      </c>
      <c r="E25" s="70">
        <f t="shared" si="11"/>
        <v>2.7548999408709141</v>
      </c>
      <c r="F25" s="78">
        <f t="shared" si="11"/>
        <v>5.0990195135927845</v>
      </c>
      <c r="G25" s="70">
        <f t="shared" si="11"/>
        <v>1.5719582155957383</v>
      </c>
      <c r="H25" s="33">
        <f t="shared" si="11"/>
        <v>1.7851728502481679</v>
      </c>
      <c r="I25" s="70">
        <f t="shared" si="11"/>
        <v>6.7111454822713039</v>
      </c>
      <c r="J25" s="78">
        <f t="shared" si="11"/>
        <v>2.2354794611117836</v>
      </c>
      <c r="K25" s="33">
        <f t="shared" si="11"/>
        <v>1.7614288458372001</v>
      </c>
      <c r="L25" s="33">
        <f t="shared" si="11"/>
        <v>0</v>
      </c>
      <c r="M25" s="33">
        <f t="shared" si="11"/>
        <v>7.667429405231621</v>
      </c>
      <c r="N25" s="33">
        <f t="shared" si="11"/>
        <v>6.4880456874243162</v>
      </c>
      <c r="O25" s="33">
        <f t="shared" si="11"/>
        <v>7.2837237440026081</v>
      </c>
      <c r="P25" s="70">
        <f t="shared" si="11"/>
        <v>6.3318326938697531</v>
      </c>
      <c r="Q25" s="33">
        <f t="shared" si="11"/>
        <v>1.292692009559488</v>
      </c>
      <c r="R25" s="33">
        <f t="shared" si="11"/>
        <v>1.1239029738980326</v>
      </c>
      <c r="S25" s="33">
        <f t="shared" si="11"/>
        <v>3.940344628262047E-2</v>
      </c>
      <c r="T25" s="33">
        <f t="shared" si="11"/>
        <v>5.1575191469398658E-3</v>
      </c>
      <c r="U25" s="33">
        <f t="shared" si="11"/>
        <v>0.50262468995003451</v>
      </c>
      <c r="V25" s="33">
        <f t="shared" si="11"/>
        <v>7.6088591025268206</v>
      </c>
      <c r="W25" s="33">
        <f t="shared" si="11"/>
        <v>7.1662586583163979</v>
      </c>
      <c r="X25" s="33">
        <f t="shared" si="11"/>
        <v>6.5902639512669303</v>
      </c>
      <c r="Y25" s="33">
        <f t="shared" si="11"/>
        <v>6.35775531391221</v>
      </c>
      <c r="Z25" s="78">
        <f t="shared" si="11"/>
        <v>1.231174022502185</v>
      </c>
      <c r="AA25" s="33">
        <f t="shared" si="11"/>
        <v>1.039989878493258</v>
      </c>
      <c r="AB25" s="33">
        <f t="shared" si="11"/>
        <v>0.22501461940809181</v>
      </c>
      <c r="AC25" s="33">
        <f t="shared" si="11"/>
        <v>2.9452175315195256E-2</v>
      </c>
      <c r="AD25" s="33">
        <f t="shared" si="11"/>
        <v>0.50262468995003451</v>
      </c>
      <c r="AE25" s="33">
        <f t="shared" si="11"/>
        <v>6.35775531391221</v>
      </c>
      <c r="AF25" s="33">
        <f t="shared" si="11"/>
        <v>5.6872433429654885</v>
      </c>
      <c r="AG25" s="33">
        <f t="shared" si="11"/>
        <v>6.1205004955305311</v>
      </c>
      <c r="AH25" s="70">
        <f t="shared" si="11"/>
        <v>6.2651920624149557</v>
      </c>
      <c r="AI25" s="33">
        <f t="shared" si="11"/>
        <v>1.3484884325167863</v>
      </c>
      <c r="AJ25" s="33">
        <f t="shared" si="11"/>
        <v>1.1002392084403616</v>
      </c>
      <c r="AK25" s="33">
        <f t="shared" si="11"/>
        <v>0.18180382718454366</v>
      </c>
      <c r="AL25" s="33">
        <f t="shared" si="11"/>
        <v>2.3796312458709886E-2</v>
      </c>
      <c r="AM25" s="33">
        <f t="shared" si="11"/>
        <v>0.22918620331397282</v>
      </c>
      <c r="AN25" s="33">
        <f t="shared" si="11"/>
        <v>5.8081159188084213</v>
      </c>
      <c r="AO25" s="33">
        <f t="shared" si="11"/>
        <v>6.214372136638711</v>
      </c>
      <c r="AP25" s="33">
        <f t="shared" si="11"/>
        <v>6.2851118986814676</v>
      </c>
      <c r="AQ25" s="33">
        <f t="shared" si="11"/>
        <v>5.8480766068853782</v>
      </c>
      <c r="AR25" s="78">
        <f t="shared" si="11"/>
        <v>1.164157703189193</v>
      </c>
      <c r="AS25" s="33">
        <f t="shared" si="11"/>
        <v>1.0894228312566054</v>
      </c>
      <c r="AT25" s="33">
        <f t="shared" si="11"/>
        <v>0.31434978841043337</v>
      </c>
      <c r="AU25" s="33">
        <f t="shared" si="11"/>
        <v>4.1145260263145737E-2</v>
      </c>
      <c r="AV25" s="33">
        <f t="shared" si="11"/>
        <v>0.24083189157584595</v>
      </c>
      <c r="AW25" s="33">
        <f t="shared" si="11"/>
        <v>6.1009058861433809</v>
      </c>
      <c r="AX25" s="33">
        <f t="shared" si="11"/>
        <v>6.3237230872493555</v>
      </c>
      <c r="AY25" s="33">
        <f t="shared" si="11"/>
        <v>6.5453880911033764</v>
      </c>
      <c r="AZ25" s="70">
        <f t="shared" si="11"/>
        <v>5.3653370914848546</v>
      </c>
      <c r="BA25" s="33">
        <f t="shared" si="11"/>
        <v>1.3717065820970682</v>
      </c>
      <c r="BB25" s="33">
        <f t="shared" si="11"/>
        <v>1.3717065820970682</v>
      </c>
      <c r="BC25" s="33">
        <f t="shared" si="11"/>
        <v>0.3576237364075619</v>
      </c>
      <c r="BD25" s="33">
        <f t="shared" si="11"/>
        <v>4.6809389582141633E-2</v>
      </c>
      <c r="BE25" s="33">
        <f t="shared" si="11"/>
        <v>0.23591925469711475</v>
      </c>
      <c r="BF25" s="33">
        <f t="shared" si="11"/>
        <v>5.7298847237416926</v>
      </c>
      <c r="BG25" s="33">
        <f t="shared" si="11"/>
        <v>6.0558801350857605</v>
      </c>
      <c r="BH25" s="33">
        <f t="shared" si="11"/>
        <v>5.9018284410315101</v>
      </c>
      <c r="BI25" s="33">
        <f t="shared" si="11"/>
        <v>6.4807406984078604</v>
      </c>
      <c r="BJ25" s="78">
        <f t="shared" si="11"/>
        <v>1.2814465510343751</v>
      </c>
      <c r="BK25" s="33">
        <f t="shared" ref="BK25:CJ25" si="12">STDEV(BK4:BK23)</f>
        <v>1.3138933706635716</v>
      </c>
      <c r="BL25" s="33">
        <f t="shared" si="12"/>
        <v>0.26925824035672519</v>
      </c>
      <c r="BM25" s="33">
        <f t="shared" si="12"/>
        <v>3.5243225177581848E-2</v>
      </c>
      <c r="BN25" s="33">
        <f t="shared" si="12"/>
        <v>0.18488972531299774</v>
      </c>
      <c r="BO25" s="33">
        <f t="shared" si="12"/>
        <v>6.897749442276158</v>
      </c>
      <c r="BP25" s="33">
        <f t="shared" si="12"/>
        <v>6.2828086243754324</v>
      </c>
      <c r="BQ25" s="33">
        <f t="shared" si="12"/>
        <v>6.1507380815125288</v>
      </c>
      <c r="BR25" s="70">
        <f t="shared" si="12"/>
        <v>7.1559691682428284</v>
      </c>
      <c r="BS25" s="33">
        <f t="shared" si="12"/>
        <v>1.3726654823065194</v>
      </c>
      <c r="BT25" s="33">
        <f t="shared" si="12"/>
        <v>1.0563093645728097</v>
      </c>
      <c r="BU25" s="33">
        <f t="shared" si="12"/>
        <v>0.27338039817306431</v>
      </c>
      <c r="BV25" s="33">
        <f t="shared" si="12"/>
        <v>3.5782774629982229E-2</v>
      </c>
      <c r="BW25" s="33">
        <f t="shared" si="12"/>
        <v>0.11367080817685322</v>
      </c>
      <c r="BX25" s="33">
        <f t="shared" si="12"/>
        <v>5.5155283184459263</v>
      </c>
      <c r="BY25" s="33">
        <f t="shared" si="12"/>
        <v>6.106726231227162</v>
      </c>
      <c r="BZ25" s="33">
        <f t="shared" si="12"/>
        <v>5.9936369768719153</v>
      </c>
      <c r="CA25" s="33">
        <f t="shared" si="12"/>
        <v>4.418561328139095</v>
      </c>
      <c r="CB25" s="78">
        <f t="shared" si="12"/>
        <v>1.2139539573337679</v>
      </c>
      <c r="CC25" s="33">
        <f t="shared" si="12"/>
        <v>1.039989878493258</v>
      </c>
      <c r="CD25" s="33">
        <f t="shared" si="12"/>
        <v>0.16819474927657685</v>
      </c>
      <c r="CE25" s="33">
        <f t="shared" si="12"/>
        <v>2.2015019538818952E-2</v>
      </c>
      <c r="CF25" s="33">
        <f t="shared" si="12"/>
        <v>0.22118104039808417</v>
      </c>
      <c r="CG25" s="33">
        <f t="shared" si="12"/>
        <v>5.6475425489415541</v>
      </c>
      <c r="CH25" s="33">
        <f t="shared" si="12"/>
        <v>5.9513377531973077</v>
      </c>
      <c r="CI25" s="33">
        <f t="shared" si="12"/>
        <v>5.6890939062107426</v>
      </c>
      <c r="CJ25" s="70">
        <f t="shared" si="12"/>
        <v>4.5653154615160929</v>
      </c>
    </row>
    <row r="26" spans="1:200" s="37" customFormat="1" ht="12" thickBot="1">
      <c r="A26" s="121"/>
      <c r="B26" s="35"/>
      <c r="C26" s="34"/>
      <c r="D26" s="34"/>
      <c r="E26" s="36"/>
      <c r="F26" s="35"/>
      <c r="G26" s="36"/>
      <c r="H26" s="34"/>
      <c r="I26" s="36"/>
      <c r="J26" s="35"/>
      <c r="K26" s="34"/>
      <c r="L26" s="34"/>
      <c r="M26" s="34"/>
      <c r="N26" s="34"/>
      <c r="O26" s="34"/>
      <c r="P26" s="36"/>
      <c r="Q26" s="34"/>
      <c r="R26" s="34"/>
      <c r="S26" s="34"/>
      <c r="T26" s="34"/>
      <c r="U26" s="34"/>
      <c r="V26" s="34"/>
      <c r="W26" s="34"/>
      <c r="X26" s="34"/>
      <c r="Y26" s="34"/>
      <c r="Z26" s="35"/>
      <c r="AA26" s="34"/>
      <c r="AB26" s="34"/>
      <c r="AC26" s="34"/>
      <c r="AD26" s="34"/>
      <c r="AE26" s="34"/>
      <c r="AF26" s="34"/>
      <c r="AG26" s="34"/>
      <c r="AH26" s="36"/>
      <c r="AI26" s="34"/>
      <c r="AJ26" s="34"/>
      <c r="AK26" s="34"/>
      <c r="AL26" s="34"/>
      <c r="AM26" s="34"/>
      <c r="AN26" s="34"/>
      <c r="AO26" s="34"/>
      <c r="AP26" s="34"/>
      <c r="AQ26" s="34"/>
      <c r="AR26" s="35"/>
      <c r="AS26" s="34"/>
      <c r="AT26" s="34"/>
      <c r="AU26" s="34"/>
      <c r="AV26" s="34"/>
      <c r="AW26" s="34"/>
      <c r="AX26" s="34"/>
      <c r="AY26" s="34"/>
      <c r="AZ26" s="36"/>
      <c r="BA26" s="34"/>
      <c r="BB26" s="34"/>
      <c r="BC26" s="34"/>
      <c r="BD26" s="34"/>
      <c r="BE26" s="34"/>
      <c r="BF26" s="34"/>
      <c r="BG26" s="34"/>
      <c r="BH26" s="34"/>
      <c r="BI26" s="34"/>
      <c r="BJ26" s="35"/>
      <c r="BK26" s="34"/>
      <c r="BL26" s="34"/>
      <c r="BM26" s="34"/>
      <c r="BN26" s="34"/>
      <c r="BO26" s="34"/>
      <c r="BP26" s="34"/>
      <c r="BQ26" s="34"/>
      <c r="BR26" s="36"/>
      <c r="BS26" s="34"/>
      <c r="BT26" s="34"/>
      <c r="BU26" s="34"/>
      <c r="BV26" s="34"/>
      <c r="BW26" s="34"/>
      <c r="BX26" s="34"/>
      <c r="BY26" s="34"/>
      <c r="BZ26" s="34"/>
      <c r="CA26" s="34"/>
      <c r="CB26" s="35"/>
      <c r="CC26" s="34"/>
      <c r="CD26" s="34"/>
      <c r="CE26" s="34"/>
      <c r="CF26" s="34"/>
      <c r="CG26" s="34"/>
      <c r="CH26" s="34"/>
      <c r="CI26" s="34"/>
      <c r="CJ26" s="36"/>
    </row>
    <row r="27" spans="1:200" s="38" customFormat="1" ht="12">
      <c r="A27" s="122" t="s">
        <v>19</v>
      </c>
      <c r="B27" s="123"/>
      <c r="C27" s="50"/>
      <c r="D27" s="50"/>
      <c r="E27" s="84"/>
      <c r="F27" s="123"/>
      <c r="G27" s="84"/>
      <c r="H27" s="83"/>
      <c r="I27" s="15"/>
      <c r="J27" s="123"/>
      <c r="K27" s="83"/>
      <c r="L27" s="83"/>
      <c r="M27" s="83"/>
      <c r="N27" s="83"/>
      <c r="O27" s="83"/>
      <c r="P27" s="84"/>
      <c r="Q27" s="50"/>
      <c r="R27" s="50"/>
      <c r="S27" s="50"/>
      <c r="T27" s="50"/>
      <c r="U27" s="50"/>
      <c r="V27" s="50"/>
      <c r="W27" s="50"/>
      <c r="X27" s="50"/>
      <c r="Y27" s="52"/>
      <c r="Z27" s="50"/>
      <c r="AA27" s="50"/>
      <c r="AB27" s="50"/>
      <c r="AC27" s="50"/>
      <c r="AD27" s="50"/>
      <c r="AE27" s="50"/>
      <c r="AF27" s="50"/>
      <c r="AG27" s="50"/>
      <c r="AH27" s="52"/>
      <c r="AI27" s="50"/>
      <c r="AJ27" s="50"/>
      <c r="AK27" s="50"/>
      <c r="AL27" s="50"/>
      <c r="AM27" s="50"/>
      <c r="AN27" s="50"/>
      <c r="AO27" s="50"/>
      <c r="AP27" s="50"/>
      <c r="AQ27" s="52"/>
      <c r="AR27" s="50"/>
      <c r="AS27" s="50"/>
      <c r="AT27" s="83"/>
      <c r="AU27" s="50"/>
      <c r="AV27" s="50"/>
      <c r="AW27" s="50"/>
      <c r="AX27" s="50"/>
      <c r="AY27" s="50"/>
      <c r="AZ27" s="52"/>
      <c r="BA27" s="50"/>
      <c r="BB27" s="50"/>
      <c r="BC27" s="50"/>
      <c r="BD27" s="50"/>
      <c r="BE27" s="50"/>
      <c r="BF27" s="50"/>
      <c r="BG27" s="50"/>
      <c r="BH27" s="50"/>
      <c r="BI27" s="50"/>
      <c r="BJ27" s="51"/>
      <c r="BK27" s="50"/>
      <c r="BL27" s="50"/>
      <c r="BM27" s="50"/>
      <c r="BN27" s="50"/>
      <c r="BO27" s="83"/>
      <c r="BP27" s="83"/>
      <c r="BQ27" s="83"/>
      <c r="BR27" s="84"/>
      <c r="BS27" s="51"/>
      <c r="BT27" s="50"/>
      <c r="BU27" s="50"/>
      <c r="BV27" s="50"/>
      <c r="BW27" s="50"/>
      <c r="BX27" s="83"/>
      <c r="BY27" s="83"/>
      <c r="BZ27" s="83"/>
      <c r="CA27" s="84"/>
      <c r="CB27" s="50"/>
      <c r="CC27" s="50"/>
      <c r="CD27" s="50"/>
      <c r="CE27" s="50"/>
      <c r="CF27" s="50"/>
      <c r="CG27" s="83"/>
      <c r="CH27" s="83"/>
      <c r="CI27" s="83"/>
      <c r="CJ27" s="84"/>
    </row>
    <row r="28" spans="1:200" s="104" customFormat="1" ht="12">
      <c r="A28" s="47" t="s">
        <v>61</v>
      </c>
      <c r="B28" s="16">
        <v>20</v>
      </c>
      <c r="C28" s="13">
        <v>22</v>
      </c>
      <c r="D28" s="13">
        <v>88</v>
      </c>
      <c r="E28" s="14">
        <v>28</v>
      </c>
      <c r="F28" s="12">
        <v>62</v>
      </c>
      <c r="G28" s="14">
        <v>14</v>
      </c>
      <c r="H28" s="15">
        <v>14</v>
      </c>
      <c r="I28" s="17">
        <v>65</v>
      </c>
      <c r="J28" s="13">
        <v>40</v>
      </c>
      <c r="K28" s="13">
        <v>10</v>
      </c>
      <c r="L28" s="13">
        <v>8</v>
      </c>
      <c r="M28" s="13">
        <v>118</v>
      </c>
      <c r="N28" s="13">
        <v>77</v>
      </c>
      <c r="O28" s="13">
        <v>85</v>
      </c>
      <c r="P28" s="17">
        <v>72</v>
      </c>
      <c r="Q28" s="13">
        <v>42</v>
      </c>
      <c r="R28" s="13">
        <v>11</v>
      </c>
      <c r="S28" s="13">
        <v>5.5</v>
      </c>
      <c r="T28" s="13">
        <f>S28/7.64</f>
        <v>0.71989528795811519</v>
      </c>
      <c r="U28" s="13">
        <v>7</v>
      </c>
      <c r="V28" s="13">
        <v>124</v>
      </c>
      <c r="W28" s="13">
        <v>84</v>
      </c>
      <c r="X28" s="13">
        <v>94</v>
      </c>
      <c r="Y28" s="17">
        <v>80</v>
      </c>
      <c r="Z28" s="13">
        <v>40</v>
      </c>
      <c r="AA28" s="13">
        <v>11</v>
      </c>
      <c r="AB28" s="13">
        <v>5.4</v>
      </c>
      <c r="AC28" s="13">
        <f>AB28/7.64</f>
        <v>0.70680628272251311</v>
      </c>
      <c r="AD28" s="13">
        <v>7</v>
      </c>
      <c r="AE28" s="13">
        <v>128</v>
      </c>
      <c r="AF28" s="13">
        <v>86</v>
      </c>
      <c r="AG28" s="13">
        <v>95</v>
      </c>
      <c r="AH28" s="17">
        <v>87</v>
      </c>
      <c r="AI28" s="13">
        <v>40</v>
      </c>
      <c r="AJ28" s="13">
        <v>13</v>
      </c>
      <c r="AK28" s="13">
        <v>5.6</v>
      </c>
      <c r="AL28" s="13">
        <f>AK28/7.64</f>
        <v>0.73298429319371727</v>
      </c>
      <c r="AM28" s="13">
        <v>6</v>
      </c>
      <c r="AN28" s="13">
        <v>128</v>
      </c>
      <c r="AO28" s="13">
        <v>86</v>
      </c>
      <c r="AP28" s="13">
        <v>95</v>
      </c>
      <c r="AQ28" s="17">
        <v>83</v>
      </c>
      <c r="AR28" s="13">
        <v>40</v>
      </c>
      <c r="AS28" s="13">
        <v>9</v>
      </c>
      <c r="AT28" s="18">
        <v>5.6</v>
      </c>
      <c r="AU28" s="13">
        <f>AT28/7.64</f>
        <v>0.73298429319371727</v>
      </c>
      <c r="AV28" s="13">
        <v>5.5</v>
      </c>
      <c r="AW28" s="13">
        <v>120</v>
      </c>
      <c r="AX28" s="13">
        <v>82</v>
      </c>
      <c r="AY28" s="13">
        <v>92</v>
      </c>
      <c r="AZ28" s="17">
        <v>82</v>
      </c>
      <c r="BA28" s="13">
        <v>40</v>
      </c>
      <c r="BB28" s="13">
        <v>10</v>
      </c>
      <c r="BC28" s="13">
        <v>5.3</v>
      </c>
      <c r="BD28" s="13">
        <f>BC28/7.64</f>
        <v>0.69371727748691103</v>
      </c>
      <c r="BE28" s="13">
        <v>4.8</v>
      </c>
      <c r="BF28" s="13">
        <v>126</v>
      </c>
      <c r="BG28" s="13">
        <v>84</v>
      </c>
      <c r="BH28" s="13">
        <v>75</v>
      </c>
      <c r="BI28" s="13">
        <v>77</v>
      </c>
      <c r="BJ28" s="16">
        <v>40</v>
      </c>
      <c r="BK28" s="13">
        <v>12</v>
      </c>
      <c r="BL28" s="13">
        <v>5</v>
      </c>
      <c r="BM28" s="13">
        <f>BL28/7.64</f>
        <v>0.65445026178010479</v>
      </c>
      <c r="BN28" s="13">
        <v>5.3</v>
      </c>
      <c r="BO28" s="15">
        <v>118</v>
      </c>
      <c r="BP28" s="15">
        <v>77</v>
      </c>
      <c r="BQ28" s="15">
        <v>86</v>
      </c>
      <c r="BR28" s="15">
        <v>81</v>
      </c>
      <c r="BS28" s="16">
        <v>40</v>
      </c>
      <c r="BT28" s="13">
        <v>9</v>
      </c>
      <c r="BU28" s="13">
        <v>4.4000000000000004</v>
      </c>
      <c r="BV28" s="13">
        <f>BU28/7.64</f>
        <v>0.5759162303664922</v>
      </c>
      <c r="BW28" s="13">
        <v>4.9000000000000004</v>
      </c>
      <c r="BX28" s="15">
        <v>116</v>
      </c>
      <c r="BY28" s="15">
        <v>75</v>
      </c>
      <c r="BZ28" s="15">
        <v>84</v>
      </c>
      <c r="CA28" s="14">
        <v>75</v>
      </c>
      <c r="CB28" s="13">
        <v>40</v>
      </c>
      <c r="CC28" s="13">
        <v>9</v>
      </c>
      <c r="CD28" s="13">
        <v>4.8</v>
      </c>
      <c r="CE28" s="13">
        <f>CD28/7.64</f>
        <v>0.62827225130890052</v>
      </c>
      <c r="CF28" s="13">
        <v>5.5</v>
      </c>
      <c r="CG28" s="15">
        <v>120</v>
      </c>
      <c r="CH28" s="15">
        <v>79</v>
      </c>
      <c r="CI28" s="15">
        <v>89</v>
      </c>
      <c r="CJ28" s="14">
        <v>74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</row>
    <row r="29" spans="1:200" s="23" customFormat="1" ht="12">
      <c r="A29" s="48" t="s">
        <v>20</v>
      </c>
      <c r="B29" s="12">
        <v>18</v>
      </c>
      <c r="C29" s="15">
        <v>15</v>
      </c>
      <c r="D29" s="15">
        <v>96</v>
      </c>
      <c r="E29" s="14">
        <v>24</v>
      </c>
      <c r="F29" s="12">
        <v>64</v>
      </c>
      <c r="G29" s="14">
        <v>15</v>
      </c>
      <c r="H29" s="15">
        <v>16</v>
      </c>
      <c r="I29" s="14">
        <v>66</v>
      </c>
      <c r="J29" s="15">
        <v>38</v>
      </c>
      <c r="K29" s="15">
        <v>14</v>
      </c>
      <c r="L29" s="15">
        <v>8</v>
      </c>
      <c r="M29" s="15">
        <v>128</v>
      </c>
      <c r="N29" s="15">
        <v>85</v>
      </c>
      <c r="O29" s="15">
        <v>94</v>
      </c>
      <c r="P29" s="14">
        <v>60</v>
      </c>
      <c r="Q29" s="15">
        <v>38</v>
      </c>
      <c r="R29" s="15">
        <v>12</v>
      </c>
      <c r="S29" s="15">
        <v>5.5</v>
      </c>
      <c r="T29" s="15">
        <f t="shared" ref="T29:T47" si="13">S29/7.64</f>
        <v>0.71989528795811519</v>
      </c>
      <c r="U29" s="15">
        <v>6</v>
      </c>
      <c r="V29" s="15">
        <v>120</v>
      </c>
      <c r="W29" s="15">
        <v>78</v>
      </c>
      <c r="X29" s="15">
        <v>88</v>
      </c>
      <c r="Y29" s="14">
        <v>85</v>
      </c>
      <c r="Z29" s="15">
        <v>38</v>
      </c>
      <c r="AA29" s="15">
        <v>13</v>
      </c>
      <c r="AB29" s="15">
        <v>5.8</v>
      </c>
      <c r="AC29" s="15">
        <f t="shared" ref="AC29:AC47" si="14">AB29/7.64</f>
        <v>0.75916230366492143</v>
      </c>
      <c r="AD29" s="15">
        <v>6</v>
      </c>
      <c r="AE29" s="15">
        <v>125</v>
      </c>
      <c r="AF29" s="15">
        <v>82</v>
      </c>
      <c r="AG29" s="15">
        <v>90</v>
      </c>
      <c r="AH29" s="14">
        <v>80</v>
      </c>
      <c r="AI29" s="15">
        <v>40</v>
      </c>
      <c r="AJ29" s="15">
        <v>12</v>
      </c>
      <c r="AK29" s="15">
        <v>5.7</v>
      </c>
      <c r="AL29" s="15">
        <f>AK29/7.64</f>
        <v>0.74607329842931946</v>
      </c>
      <c r="AM29" s="15">
        <v>5.8</v>
      </c>
      <c r="AN29" s="15">
        <v>127</v>
      </c>
      <c r="AO29" s="15">
        <v>85</v>
      </c>
      <c r="AP29" s="15">
        <v>92</v>
      </c>
      <c r="AQ29" s="14">
        <v>70</v>
      </c>
      <c r="AR29" s="15">
        <v>38</v>
      </c>
      <c r="AS29" s="15">
        <v>12</v>
      </c>
      <c r="AT29" s="18">
        <v>5.3</v>
      </c>
      <c r="AU29" s="15">
        <f t="shared" ref="AU29:AU47" si="15">AT29/7.64</f>
        <v>0.69371727748691103</v>
      </c>
      <c r="AV29" s="15">
        <v>5.5</v>
      </c>
      <c r="AW29" s="15">
        <v>124</v>
      </c>
      <c r="AX29" s="15">
        <v>84</v>
      </c>
      <c r="AY29" s="15">
        <v>94</v>
      </c>
      <c r="AZ29" s="14">
        <v>81</v>
      </c>
      <c r="BA29" s="15">
        <v>41</v>
      </c>
      <c r="BB29" s="15">
        <v>12</v>
      </c>
      <c r="BC29" s="15">
        <v>5.0999999999999996</v>
      </c>
      <c r="BD29" s="15">
        <f t="shared" ref="BD29:BD47" si="16">BC29/7.64</f>
        <v>0.66753926701570676</v>
      </c>
      <c r="BE29" s="15">
        <v>5</v>
      </c>
      <c r="BF29" s="15">
        <v>125</v>
      </c>
      <c r="BG29" s="15">
        <v>83</v>
      </c>
      <c r="BH29" s="15">
        <v>92</v>
      </c>
      <c r="BI29" s="15">
        <v>75</v>
      </c>
      <c r="BJ29" s="12">
        <v>42</v>
      </c>
      <c r="BK29" s="15">
        <v>14</v>
      </c>
      <c r="BL29" s="15">
        <v>5</v>
      </c>
      <c r="BM29" s="15">
        <f t="shared" ref="BM29:BM47" si="17">BL29/7.64</f>
        <v>0.65445026178010479</v>
      </c>
      <c r="BN29" s="15">
        <v>5</v>
      </c>
      <c r="BO29" s="15">
        <v>111</v>
      </c>
      <c r="BP29" s="15">
        <v>71</v>
      </c>
      <c r="BQ29" s="15">
        <v>80</v>
      </c>
      <c r="BR29" s="15">
        <v>70</v>
      </c>
      <c r="BS29" s="12">
        <v>38</v>
      </c>
      <c r="BT29" s="15">
        <v>11</v>
      </c>
      <c r="BU29" s="15">
        <v>4.3</v>
      </c>
      <c r="BV29" s="15">
        <f t="shared" ref="BV29:BV47" si="18">BU29/7.64</f>
        <v>0.56282722513089001</v>
      </c>
      <c r="BW29" s="15">
        <v>4.7</v>
      </c>
      <c r="BX29" s="15">
        <v>111</v>
      </c>
      <c r="BY29" s="15">
        <v>71</v>
      </c>
      <c r="BZ29" s="15">
        <v>80</v>
      </c>
      <c r="CA29" s="14">
        <v>81</v>
      </c>
      <c r="CB29" s="15">
        <v>38</v>
      </c>
      <c r="CC29" s="15">
        <v>11</v>
      </c>
      <c r="CD29" s="15">
        <v>5</v>
      </c>
      <c r="CE29" s="15">
        <f t="shared" ref="CE29:CE47" si="19">CD29/7.64</f>
        <v>0.65445026178010479</v>
      </c>
      <c r="CF29" s="15">
        <v>5.2</v>
      </c>
      <c r="CG29" s="15">
        <v>115</v>
      </c>
      <c r="CH29" s="15">
        <v>76</v>
      </c>
      <c r="CI29" s="15">
        <v>86</v>
      </c>
      <c r="CJ29" s="14">
        <v>87</v>
      </c>
    </row>
    <row r="30" spans="1:200" s="15" customFormat="1" ht="12">
      <c r="A30" s="49" t="s">
        <v>58</v>
      </c>
      <c r="B30" s="12">
        <v>12</v>
      </c>
      <c r="C30" s="15">
        <v>20</v>
      </c>
      <c r="D30" s="15">
        <v>108</v>
      </c>
      <c r="E30" s="14">
        <v>22</v>
      </c>
      <c r="F30" s="12">
        <v>56</v>
      </c>
      <c r="G30" s="14">
        <v>16</v>
      </c>
      <c r="H30" s="15">
        <v>18</v>
      </c>
      <c r="I30" s="14">
        <v>80</v>
      </c>
      <c r="J30" s="15">
        <v>42</v>
      </c>
      <c r="K30" s="15">
        <v>11</v>
      </c>
      <c r="L30" s="15">
        <v>8</v>
      </c>
      <c r="M30" s="15">
        <v>118</v>
      </c>
      <c r="N30" s="15">
        <v>75</v>
      </c>
      <c r="O30" s="15">
        <v>84</v>
      </c>
      <c r="P30" s="14">
        <v>62</v>
      </c>
      <c r="Q30" s="15">
        <v>38</v>
      </c>
      <c r="R30" s="15">
        <v>12</v>
      </c>
      <c r="S30" s="15">
        <v>5.5</v>
      </c>
      <c r="T30" s="15">
        <f t="shared" si="13"/>
        <v>0.71989528795811519</v>
      </c>
      <c r="U30" s="15">
        <v>6</v>
      </c>
      <c r="V30" s="15">
        <v>126</v>
      </c>
      <c r="W30" s="15">
        <v>80</v>
      </c>
      <c r="X30" s="15">
        <v>89</v>
      </c>
      <c r="Y30" s="14">
        <v>73</v>
      </c>
      <c r="Z30" s="15">
        <v>42</v>
      </c>
      <c r="AA30" s="15">
        <v>11</v>
      </c>
      <c r="AB30" s="15">
        <v>5.2</v>
      </c>
      <c r="AC30" s="15">
        <f t="shared" si="14"/>
        <v>0.68062827225130895</v>
      </c>
      <c r="AD30" s="15">
        <v>6</v>
      </c>
      <c r="AE30" s="15">
        <v>132</v>
      </c>
      <c r="AF30" s="15">
        <v>92</v>
      </c>
      <c r="AG30" s="15">
        <v>101</v>
      </c>
      <c r="AH30" s="14">
        <v>70</v>
      </c>
      <c r="AI30" s="15">
        <v>40</v>
      </c>
      <c r="AJ30" s="15">
        <v>12</v>
      </c>
      <c r="AK30" s="15">
        <v>5.5</v>
      </c>
      <c r="AL30" s="15">
        <f t="shared" ref="AL30:AL47" si="20">AK30/7.64</f>
        <v>0.71989528795811519</v>
      </c>
      <c r="AM30" s="15">
        <v>6</v>
      </c>
      <c r="AN30" s="15">
        <v>130</v>
      </c>
      <c r="AO30" s="15">
        <v>89</v>
      </c>
      <c r="AP30" s="15">
        <v>98</v>
      </c>
      <c r="AQ30" s="14">
        <v>89</v>
      </c>
      <c r="AR30" s="15">
        <v>40</v>
      </c>
      <c r="AS30" s="15">
        <v>9</v>
      </c>
      <c r="AT30" s="15">
        <v>5.4</v>
      </c>
      <c r="AU30" s="15">
        <f t="shared" si="15"/>
        <v>0.70680628272251311</v>
      </c>
      <c r="AV30" s="15">
        <v>5.3</v>
      </c>
      <c r="AW30" s="15">
        <v>124</v>
      </c>
      <c r="AX30" s="15">
        <v>80</v>
      </c>
      <c r="AY30" s="15">
        <v>91</v>
      </c>
      <c r="AZ30" s="14">
        <v>74</v>
      </c>
      <c r="BA30" s="15">
        <v>38</v>
      </c>
      <c r="BB30" s="15">
        <v>12</v>
      </c>
      <c r="BC30" s="15">
        <v>5.2</v>
      </c>
      <c r="BD30" s="15">
        <f t="shared" si="16"/>
        <v>0.68062827225130895</v>
      </c>
      <c r="BE30" s="15">
        <v>5.2</v>
      </c>
      <c r="BF30" s="15">
        <v>127</v>
      </c>
      <c r="BG30" s="15">
        <v>86</v>
      </c>
      <c r="BH30" s="15">
        <v>95</v>
      </c>
      <c r="BI30" s="14">
        <v>85</v>
      </c>
      <c r="BJ30" s="12">
        <v>38</v>
      </c>
      <c r="BK30" s="15">
        <v>12</v>
      </c>
      <c r="BL30" s="15">
        <v>5</v>
      </c>
      <c r="BM30" s="15">
        <f t="shared" si="17"/>
        <v>0.65445026178010479</v>
      </c>
      <c r="BN30" s="15">
        <v>5</v>
      </c>
      <c r="BO30" s="15">
        <v>105</v>
      </c>
      <c r="BP30" s="15">
        <v>67</v>
      </c>
      <c r="BQ30" s="15">
        <v>77</v>
      </c>
      <c r="BR30" s="14">
        <v>69</v>
      </c>
      <c r="BS30" s="12">
        <v>40</v>
      </c>
      <c r="BT30" s="15">
        <v>12</v>
      </c>
      <c r="BU30" s="15">
        <v>4.5999999999999996</v>
      </c>
      <c r="BV30" s="15">
        <f t="shared" si="18"/>
        <v>0.60209424083769636</v>
      </c>
      <c r="BW30" s="15">
        <v>5</v>
      </c>
      <c r="BX30" s="15">
        <v>105</v>
      </c>
      <c r="BY30" s="15">
        <v>67</v>
      </c>
      <c r="BZ30" s="15">
        <v>77</v>
      </c>
      <c r="CA30" s="14">
        <v>63</v>
      </c>
      <c r="CB30" s="15">
        <v>37</v>
      </c>
      <c r="CC30" s="15">
        <v>9</v>
      </c>
      <c r="CD30" s="15">
        <v>4.9000000000000004</v>
      </c>
      <c r="CE30" s="15">
        <f t="shared" si="19"/>
        <v>0.64136125654450271</v>
      </c>
      <c r="CF30" s="15">
        <v>5</v>
      </c>
      <c r="CG30" s="15">
        <v>115</v>
      </c>
      <c r="CH30" s="15">
        <v>79</v>
      </c>
      <c r="CI30" s="15">
        <v>90</v>
      </c>
      <c r="CJ30" s="14">
        <v>81</v>
      </c>
    </row>
    <row r="31" spans="1:200" s="15" customFormat="1" ht="12">
      <c r="A31" s="116" t="s">
        <v>45</v>
      </c>
      <c r="B31" s="12">
        <v>22</v>
      </c>
      <c r="C31" s="15">
        <v>15</v>
      </c>
      <c r="D31" s="15">
        <v>88</v>
      </c>
      <c r="E31" s="14">
        <v>28</v>
      </c>
      <c r="F31" s="12">
        <v>66</v>
      </c>
      <c r="G31" s="14">
        <v>12</v>
      </c>
      <c r="H31" s="15">
        <v>14</v>
      </c>
      <c r="I31" s="14">
        <v>60</v>
      </c>
      <c r="J31" s="15">
        <v>44</v>
      </c>
      <c r="K31" s="15">
        <v>10</v>
      </c>
      <c r="L31" s="15">
        <v>8</v>
      </c>
      <c r="M31" s="15">
        <v>120</v>
      </c>
      <c r="N31" s="15">
        <v>78</v>
      </c>
      <c r="O31" s="15">
        <v>87</v>
      </c>
      <c r="P31" s="14">
        <v>60</v>
      </c>
      <c r="Q31" s="15">
        <v>39</v>
      </c>
      <c r="R31" s="15">
        <v>12</v>
      </c>
      <c r="S31" s="15">
        <v>5.5</v>
      </c>
      <c r="T31" s="15">
        <f t="shared" si="13"/>
        <v>0.71989528795811519</v>
      </c>
      <c r="U31" s="15">
        <v>7</v>
      </c>
      <c r="V31" s="15">
        <v>120</v>
      </c>
      <c r="W31" s="15">
        <v>78</v>
      </c>
      <c r="X31" s="15">
        <v>87</v>
      </c>
      <c r="Y31" s="14">
        <v>71</v>
      </c>
      <c r="Z31" s="15">
        <v>38</v>
      </c>
      <c r="AA31" s="15">
        <v>14</v>
      </c>
      <c r="AB31" s="15">
        <v>5.4</v>
      </c>
      <c r="AC31" s="15">
        <f t="shared" si="14"/>
        <v>0.70680628272251311</v>
      </c>
      <c r="AD31" s="15">
        <v>7</v>
      </c>
      <c r="AE31" s="15">
        <v>128</v>
      </c>
      <c r="AF31" s="15">
        <v>85</v>
      </c>
      <c r="AG31" s="15">
        <v>96</v>
      </c>
      <c r="AH31" s="14">
        <v>80</v>
      </c>
      <c r="AI31" s="15">
        <v>42</v>
      </c>
      <c r="AJ31" s="15">
        <v>11</v>
      </c>
      <c r="AK31" s="15">
        <v>5.6</v>
      </c>
      <c r="AL31" s="15">
        <f t="shared" si="20"/>
        <v>0.73298429319371727</v>
      </c>
      <c r="AM31" s="15">
        <v>6</v>
      </c>
      <c r="AN31" s="15">
        <v>136</v>
      </c>
      <c r="AO31" s="15">
        <v>95</v>
      </c>
      <c r="AP31" s="15">
        <v>104</v>
      </c>
      <c r="AQ31" s="14">
        <v>92</v>
      </c>
      <c r="AR31" s="15">
        <v>40</v>
      </c>
      <c r="AS31" s="15">
        <v>9</v>
      </c>
      <c r="AT31" s="15">
        <v>5.5</v>
      </c>
      <c r="AU31" s="15">
        <f t="shared" si="15"/>
        <v>0.71989528795811519</v>
      </c>
      <c r="AV31" s="15">
        <v>6</v>
      </c>
      <c r="AW31" s="15">
        <v>128</v>
      </c>
      <c r="AX31" s="15">
        <v>67</v>
      </c>
      <c r="AY31" s="15">
        <v>77</v>
      </c>
      <c r="AZ31" s="14">
        <v>86</v>
      </c>
      <c r="BA31" s="15">
        <v>41</v>
      </c>
      <c r="BB31" s="15">
        <v>10</v>
      </c>
      <c r="BC31" s="75">
        <v>5.0999999999999996</v>
      </c>
      <c r="BD31" s="15">
        <f t="shared" si="16"/>
        <v>0.66753926701570676</v>
      </c>
      <c r="BE31" s="15">
        <v>5</v>
      </c>
      <c r="BF31" s="15">
        <v>135</v>
      </c>
      <c r="BG31" s="15">
        <v>93</v>
      </c>
      <c r="BH31" s="15">
        <v>102</v>
      </c>
      <c r="BI31" s="14">
        <v>70</v>
      </c>
      <c r="BJ31" s="12">
        <v>40</v>
      </c>
      <c r="BK31" s="15">
        <v>12</v>
      </c>
      <c r="BL31" s="75">
        <v>5.0999999999999996</v>
      </c>
      <c r="BM31" s="15">
        <f t="shared" si="17"/>
        <v>0.66753926701570676</v>
      </c>
      <c r="BN31" s="15">
        <v>5</v>
      </c>
      <c r="BO31" s="15">
        <v>107</v>
      </c>
      <c r="BP31" s="15">
        <v>67</v>
      </c>
      <c r="BQ31" s="15">
        <v>74</v>
      </c>
      <c r="BR31" s="14">
        <v>84</v>
      </c>
      <c r="BS31" s="12">
        <v>40</v>
      </c>
      <c r="BT31" s="15">
        <v>13</v>
      </c>
      <c r="BU31" s="15">
        <v>4.5</v>
      </c>
      <c r="BV31" s="15">
        <f t="shared" si="18"/>
        <v>0.58900523560209428</v>
      </c>
      <c r="BW31" s="15">
        <v>4.9000000000000004</v>
      </c>
      <c r="BX31" s="15">
        <v>103</v>
      </c>
      <c r="BY31" s="15">
        <v>64</v>
      </c>
      <c r="BZ31" s="15">
        <v>70</v>
      </c>
      <c r="CA31" s="14">
        <v>71</v>
      </c>
      <c r="CB31" s="15">
        <v>38</v>
      </c>
      <c r="CC31" s="15">
        <v>11</v>
      </c>
      <c r="CD31" s="15">
        <v>4.8</v>
      </c>
      <c r="CE31" s="15">
        <f t="shared" si="19"/>
        <v>0.62827225130890052</v>
      </c>
      <c r="CF31" s="15">
        <v>5</v>
      </c>
      <c r="CG31" s="15">
        <v>109</v>
      </c>
      <c r="CH31" s="15">
        <v>70</v>
      </c>
      <c r="CI31" s="15">
        <v>81</v>
      </c>
      <c r="CJ31" s="14">
        <v>82</v>
      </c>
    </row>
    <row r="32" spans="1:200" s="28" customFormat="1" ht="12">
      <c r="A32" s="116" t="s">
        <v>46</v>
      </c>
      <c r="B32" s="12">
        <v>12</v>
      </c>
      <c r="C32" s="15">
        <v>18</v>
      </c>
      <c r="D32" s="15">
        <v>104</v>
      </c>
      <c r="E32" s="14">
        <v>28</v>
      </c>
      <c r="F32" s="12">
        <v>52</v>
      </c>
      <c r="G32" s="14">
        <v>12</v>
      </c>
      <c r="H32" s="15">
        <v>14</v>
      </c>
      <c r="I32" s="14">
        <v>62</v>
      </c>
      <c r="J32" s="15">
        <v>40</v>
      </c>
      <c r="K32" s="15">
        <v>12</v>
      </c>
      <c r="L32" s="15">
        <v>8</v>
      </c>
      <c r="M32" s="15">
        <v>105</v>
      </c>
      <c r="N32" s="15">
        <v>66</v>
      </c>
      <c r="O32" s="15">
        <v>76</v>
      </c>
      <c r="P32" s="14">
        <v>66</v>
      </c>
      <c r="Q32" s="15">
        <v>40</v>
      </c>
      <c r="R32" s="15">
        <v>12</v>
      </c>
      <c r="S32" s="15">
        <v>5.5</v>
      </c>
      <c r="T32" s="15">
        <f t="shared" si="13"/>
        <v>0.71989528795811519</v>
      </c>
      <c r="U32" s="15">
        <v>6</v>
      </c>
      <c r="V32" s="15">
        <v>112</v>
      </c>
      <c r="W32" s="15">
        <v>75</v>
      </c>
      <c r="X32" s="15">
        <v>84</v>
      </c>
      <c r="Y32" s="15">
        <v>88</v>
      </c>
      <c r="Z32" s="12">
        <v>42</v>
      </c>
      <c r="AA32" s="15">
        <v>13</v>
      </c>
      <c r="AB32" s="15">
        <v>5.2</v>
      </c>
      <c r="AC32" s="15">
        <f t="shared" si="14"/>
        <v>0.68062827225130895</v>
      </c>
      <c r="AD32" s="15">
        <v>6</v>
      </c>
      <c r="AE32" s="15">
        <v>128</v>
      </c>
      <c r="AF32" s="15">
        <v>84</v>
      </c>
      <c r="AG32" s="15">
        <v>95</v>
      </c>
      <c r="AH32" s="14">
        <v>84</v>
      </c>
      <c r="AI32" s="15">
        <v>41</v>
      </c>
      <c r="AJ32" s="15">
        <v>12</v>
      </c>
      <c r="AK32" s="15">
        <v>5.5</v>
      </c>
      <c r="AL32" s="15">
        <f t="shared" si="20"/>
        <v>0.71989528795811519</v>
      </c>
      <c r="AM32" s="15">
        <v>5.9</v>
      </c>
      <c r="AN32" s="15">
        <v>129</v>
      </c>
      <c r="AO32" s="15">
        <v>85</v>
      </c>
      <c r="AP32" s="15">
        <v>96</v>
      </c>
      <c r="AQ32" s="14">
        <v>94</v>
      </c>
      <c r="AR32" s="15">
        <v>38</v>
      </c>
      <c r="AS32" s="15">
        <v>11</v>
      </c>
      <c r="AT32" s="15">
        <v>5.4</v>
      </c>
      <c r="AU32" s="15">
        <f t="shared" si="15"/>
        <v>0.70680628272251311</v>
      </c>
      <c r="AV32" s="15">
        <v>5.5</v>
      </c>
      <c r="AW32" s="15">
        <v>125</v>
      </c>
      <c r="AX32" s="15">
        <v>80</v>
      </c>
      <c r="AY32" s="15">
        <v>89</v>
      </c>
      <c r="AZ32" s="14">
        <v>84</v>
      </c>
      <c r="BA32" s="12">
        <v>38</v>
      </c>
      <c r="BB32" s="15">
        <v>10</v>
      </c>
      <c r="BC32" s="75">
        <v>5.2</v>
      </c>
      <c r="BD32" s="15">
        <f t="shared" si="16"/>
        <v>0.68062827225130895</v>
      </c>
      <c r="BE32" s="15">
        <v>4.8</v>
      </c>
      <c r="BF32" s="15">
        <v>127</v>
      </c>
      <c r="BG32" s="15">
        <v>82</v>
      </c>
      <c r="BH32" s="15">
        <v>90</v>
      </c>
      <c r="BI32" s="14">
        <v>94</v>
      </c>
      <c r="BJ32" s="12">
        <v>42</v>
      </c>
      <c r="BK32" s="15">
        <v>10</v>
      </c>
      <c r="BL32" s="75">
        <v>5</v>
      </c>
      <c r="BM32" s="15">
        <f t="shared" si="17"/>
        <v>0.65445026178010479</v>
      </c>
      <c r="BN32" s="15">
        <v>5.5</v>
      </c>
      <c r="BO32" s="15">
        <v>117</v>
      </c>
      <c r="BP32" s="15">
        <v>78</v>
      </c>
      <c r="BQ32" s="15">
        <v>79</v>
      </c>
      <c r="BR32" s="14">
        <v>82</v>
      </c>
      <c r="BS32" s="12">
        <v>42</v>
      </c>
      <c r="BT32" s="15">
        <v>12</v>
      </c>
      <c r="BU32" s="15">
        <v>4.8</v>
      </c>
      <c r="BV32" s="15">
        <f t="shared" si="18"/>
        <v>0.62827225130890052</v>
      </c>
      <c r="BW32" s="15">
        <v>4.7</v>
      </c>
      <c r="BX32" s="15">
        <v>117</v>
      </c>
      <c r="BY32" s="15">
        <v>78</v>
      </c>
      <c r="BZ32" s="15">
        <v>79</v>
      </c>
      <c r="CA32" s="14">
        <v>78</v>
      </c>
      <c r="CB32" s="15">
        <v>40</v>
      </c>
      <c r="CC32" s="15">
        <v>9</v>
      </c>
      <c r="CD32" s="15">
        <v>4.9000000000000004</v>
      </c>
      <c r="CE32" s="15">
        <f t="shared" si="19"/>
        <v>0.64136125654450271</v>
      </c>
      <c r="CF32" s="15">
        <v>5.2</v>
      </c>
      <c r="CG32" s="15">
        <v>120</v>
      </c>
      <c r="CH32" s="15">
        <v>81</v>
      </c>
      <c r="CI32" s="15">
        <v>92</v>
      </c>
      <c r="CJ32" s="14">
        <v>87</v>
      </c>
    </row>
    <row r="33" spans="1:200" s="28" customFormat="1" ht="12">
      <c r="A33" s="129" t="s">
        <v>49</v>
      </c>
      <c r="B33" s="12">
        <v>18</v>
      </c>
      <c r="C33" s="15">
        <v>23</v>
      </c>
      <c r="D33" s="15">
        <v>98</v>
      </c>
      <c r="E33" s="14">
        <v>26</v>
      </c>
      <c r="F33" s="12">
        <v>60</v>
      </c>
      <c r="G33" s="14">
        <v>14</v>
      </c>
      <c r="H33" s="15">
        <v>16</v>
      </c>
      <c r="I33" s="14">
        <v>65</v>
      </c>
      <c r="J33" s="15">
        <v>42</v>
      </c>
      <c r="K33" s="15">
        <v>10</v>
      </c>
      <c r="L33" s="15">
        <v>8</v>
      </c>
      <c r="M33" s="15">
        <v>120</v>
      </c>
      <c r="N33" s="15">
        <v>80</v>
      </c>
      <c r="O33" s="15">
        <v>91</v>
      </c>
      <c r="P33" s="14">
        <v>76</v>
      </c>
      <c r="Q33" s="15">
        <v>42</v>
      </c>
      <c r="R33" s="15">
        <v>10</v>
      </c>
      <c r="S33" s="15">
        <v>5.5</v>
      </c>
      <c r="T33" s="15">
        <f t="shared" si="13"/>
        <v>0.71989528795811519</v>
      </c>
      <c r="U33" s="15">
        <v>6</v>
      </c>
      <c r="V33" s="15">
        <v>120</v>
      </c>
      <c r="W33" s="15">
        <v>74</v>
      </c>
      <c r="X33" s="15">
        <v>85</v>
      </c>
      <c r="Y33" s="15">
        <v>83</v>
      </c>
      <c r="Z33" s="12">
        <v>42</v>
      </c>
      <c r="AA33" s="15">
        <v>12</v>
      </c>
      <c r="AB33" s="15">
        <v>5.0999999999999996</v>
      </c>
      <c r="AC33" s="15">
        <f t="shared" si="14"/>
        <v>0.66753926701570676</v>
      </c>
      <c r="AD33" s="15">
        <v>6</v>
      </c>
      <c r="AE33" s="15">
        <v>126</v>
      </c>
      <c r="AF33" s="15">
        <v>82</v>
      </c>
      <c r="AG33" s="15">
        <v>93</v>
      </c>
      <c r="AH33" s="14">
        <v>83</v>
      </c>
      <c r="AI33" s="15">
        <v>40</v>
      </c>
      <c r="AJ33" s="15">
        <v>10</v>
      </c>
      <c r="AK33" s="15">
        <v>5.7</v>
      </c>
      <c r="AL33" s="15">
        <f t="shared" si="20"/>
        <v>0.74607329842931946</v>
      </c>
      <c r="AM33" s="15">
        <v>6</v>
      </c>
      <c r="AN33" s="15">
        <v>128</v>
      </c>
      <c r="AO33" s="15">
        <v>83</v>
      </c>
      <c r="AP33" s="15">
        <v>92</v>
      </c>
      <c r="AQ33" s="14">
        <v>84</v>
      </c>
      <c r="AR33" s="15">
        <v>41</v>
      </c>
      <c r="AS33" s="15">
        <v>10</v>
      </c>
      <c r="AT33" s="15">
        <v>5.3</v>
      </c>
      <c r="AU33" s="15">
        <f t="shared" si="15"/>
        <v>0.69371727748691103</v>
      </c>
      <c r="AV33" s="15">
        <v>5.5</v>
      </c>
      <c r="AW33" s="15">
        <v>114</v>
      </c>
      <c r="AX33" s="15">
        <v>74</v>
      </c>
      <c r="AY33" s="15">
        <v>83</v>
      </c>
      <c r="AZ33" s="14">
        <v>92</v>
      </c>
      <c r="BA33" s="12">
        <v>40</v>
      </c>
      <c r="BB33" s="15">
        <v>8</v>
      </c>
      <c r="BC33" s="75">
        <v>5</v>
      </c>
      <c r="BD33" s="15">
        <f t="shared" si="16"/>
        <v>0.65445026178010479</v>
      </c>
      <c r="BE33" s="15">
        <v>5</v>
      </c>
      <c r="BF33" s="15">
        <v>126</v>
      </c>
      <c r="BG33" s="15">
        <v>80</v>
      </c>
      <c r="BH33" s="15">
        <v>90</v>
      </c>
      <c r="BI33" s="14">
        <v>88</v>
      </c>
      <c r="BJ33" s="12">
        <v>41</v>
      </c>
      <c r="BK33" s="15">
        <v>10</v>
      </c>
      <c r="BL33" s="75">
        <v>5.3</v>
      </c>
      <c r="BM33" s="15">
        <f t="shared" si="17"/>
        <v>0.69371727748691103</v>
      </c>
      <c r="BN33" s="15">
        <v>5</v>
      </c>
      <c r="BO33" s="15">
        <v>105</v>
      </c>
      <c r="BP33" s="15">
        <v>66</v>
      </c>
      <c r="BQ33" s="15">
        <v>70</v>
      </c>
      <c r="BR33" s="14">
        <v>80</v>
      </c>
      <c r="BS33" s="12">
        <v>38</v>
      </c>
      <c r="BT33" s="15">
        <v>12</v>
      </c>
      <c r="BU33" s="15">
        <v>5</v>
      </c>
      <c r="BV33" s="15">
        <f t="shared" si="18"/>
        <v>0.65445026178010479</v>
      </c>
      <c r="BW33" s="15">
        <v>5</v>
      </c>
      <c r="BX33" s="15">
        <v>105</v>
      </c>
      <c r="BY33" s="15">
        <v>66</v>
      </c>
      <c r="BZ33" s="15">
        <v>70</v>
      </c>
      <c r="CA33" s="14">
        <v>76</v>
      </c>
      <c r="CB33" s="15">
        <v>38</v>
      </c>
      <c r="CC33" s="15">
        <v>9</v>
      </c>
      <c r="CD33" s="15">
        <v>4.5</v>
      </c>
      <c r="CE33" s="15">
        <f t="shared" si="19"/>
        <v>0.58900523560209428</v>
      </c>
      <c r="CF33" s="15">
        <v>5</v>
      </c>
      <c r="CG33" s="15">
        <v>100</v>
      </c>
      <c r="CH33" s="15">
        <v>63</v>
      </c>
      <c r="CI33" s="15">
        <v>75</v>
      </c>
      <c r="CJ33" s="14">
        <v>87</v>
      </c>
    </row>
    <row r="34" spans="1:200" s="28" customFormat="1" ht="12">
      <c r="A34" s="129" t="s">
        <v>52</v>
      </c>
      <c r="B34" s="12">
        <v>12</v>
      </c>
      <c r="C34" s="15">
        <v>24</v>
      </c>
      <c r="D34" s="15">
        <v>108</v>
      </c>
      <c r="E34" s="14">
        <v>24</v>
      </c>
      <c r="F34" s="12">
        <v>62</v>
      </c>
      <c r="G34" s="14">
        <v>12</v>
      </c>
      <c r="H34" s="15">
        <v>16</v>
      </c>
      <c r="I34" s="14">
        <v>68</v>
      </c>
      <c r="J34" s="12">
        <v>50</v>
      </c>
      <c r="K34" s="15">
        <v>10</v>
      </c>
      <c r="L34" s="15">
        <v>8</v>
      </c>
      <c r="M34" s="15">
        <v>112</v>
      </c>
      <c r="N34" s="15">
        <v>75</v>
      </c>
      <c r="O34" s="15">
        <v>85</v>
      </c>
      <c r="P34" s="14">
        <v>54</v>
      </c>
      <c r="Q34" s="15">
        <v>42</v>
      </c>
      <c r="R34" s="15">
        <v>14</v>
      </c>
      <c r="S34" s="15">
        <v>5.5</v>
      </c>
      <c r="T34" s="15">
        <f t="shared" si="13"/>
        <v>0.71989528795811519</v>
      </c>
      <c r="U34" s="15">
        <v>6</v>
      </c>
      <c r="V34" s="15">
        <v>108</v>
      </c>
      <c r="W34" s="15">
        <v>70</v>
      </c>
      <c r="X34" s="15">
        <v>80</v>
      </c>
      <c r="Y34" s="15">
        <v>90</v>
      </c>
      <c r="Z34" s="12">
        <v>38</v>
      </c>
      <c r="AA34" s="15">
        <v>10</v>
      </c>
      <c r="AB34" s="15">
        <v>5.2</v>
      </c>
      <c r="AC34" s="15">
        <f t="shared" si="14"/>
        <v>0.68062827225130895</v>
      </c>
      <c r="AD34" s="15">
        <v>6</v>
      </c>
      <c r="AE34" s="15">
        <v>130</v>
      </c>
      <c r="AF34" s="15">
        <v>89</v>
      </c>
      <c r="AG34" s="15">
        <v>95</v>
      </c>
      <c r="AH34" s="14">
        <v>82</v>
      </c>
      <c r="AI34" s="15">
        <v>38</v>
      </c>
      <c r="AJ34" s="15">
        <v>13</v>
      </c>
      <c r="AK34" s="15">
        <v>5.8</v>
      </c>
      <c r="AL34" s="15">
        <f t="shared" si="20"/>
        <v>0.75916230366492143</v>
      </c>
      <c r="AM34" s="15">
        <v>5</v>
      </c>
      <c r="AN34" s="15">
        <v>128</v>
      </c>
      <c r="AO34" s="15">
        <v>87</v>
      </c>
      <c r="AP34" s="15">
        <v>95</v>
      </c>
      <c r="AQ34" s="14">
        <v>90</v>
      </c>
      <c r="AR34" s="15">
        <v>40</v>
      </c>
      <c r="AS34" s="15">
        <v>9</v>
      </c>
      <c r="AT34" s="15">
        <v>5.3</v>
      </c>
      <c r="AU34" s="15">
        <f t="shared" si="15"/>
        <v>0.69371727748691103</v>
      </c>
      <c r="AV34" s="15">
        <v>5.5</v>
      </c>
      <c r="AW34" s="15">
        <v>120</v>
      </c>
      <c r="AX34" s="15">
        <v>79</v>
      </c>
      <c r="AY34" s="15">
        <v>89</v>
      </c>
      <c r="AZ34" s="14">
        <v>70</v>
      </c>
      <c r="BA34" s="12">
        <v>40</v>
      </c>
      <c r="BB34" s="15">
        <v>13</v>
      </c>
      <c r="BC34" s="75">
        <v>5.8</v>
      </c>
      <c r="BD34" s="15">
        <f t="shared" si="16"/>
        <v>0.75916230366492143</v>
      </c>
      <c r="BE34" s="15">
        <v>5</v>
      </c>
      <c r="BF34" s="15">
        <v>126</v>
      </c>
      <c r="BG34" s="15">
        <v>85</v>
      </c>
      <c r="BH34" s="15">
        <v>95</v>
      </c>
      <c r="BI34" s="14">
        <v>88</v>
      </c>
      <c r="BJ34" s="12">
        <v>40</v>
      </c>
      <c r="BK34" s="15">
        <v>12</v>
      </c>
      <c r="BL34" s="75">
        <v>5</v>
      </c>
      <c r="BM34" s="15">
        <f t="shared" si="17"/>
        <v>0.65445026178010479</v>
      </c>
      <c r="BN34" s="15">
        <v>5</v>
      </c>
      <c r="BO34" s="15">
        <v>98</v>
      </c>
      <c r="BP34" s="15">
        <v>59</v>
      </c>
      <c r="BQ34" s="15">
        <v>70</v>
      </c>
      <c r="BR34" s="14">
        <v>68</v>
      </c>
      <c r="BS34" s="12">
        <v>39</v>
      </c>
      <c r="BT34" s="15">
        <v>11</v>
      </c>
      <c r="BU34" s="15">
        <v>4.5999999999999996</v>
      </c>
      <c r="BV34" s="15">
        <f t="shared" si="18"/>
        <v>0.60209424083769636</v>
      </c>
      <c r="BW34" s="15">
        <v>4.8</v>
      </c>
      <c r="BX34" s="15">
        <v>98</v>
      </c>
      <c r="BY34" s="15">
        <v>59</v>
      </c>
      <c r="BZ34" s="15">
        <v>70</v>
      </c>
      <c r="CA34" s="14">
        <v>78</v>
      </c>
      <c r="CB34" s="15">
        <v>40</v>
      </c>
      <c r="CC34" s="15">
        <v>11</v>
      </c>
      <c r="CD34" s="15">
        <v>5</v>
      </c>
      <c r="CE34" s="15">
        <f t="shared" si="19"/>
        <v>0.65445026178010479</v>
      </c>
      <c r="CF34" s="15">
        <v>4.8</v>
      </c>
      <c r="CG34" s="15">
        <v>105</v>
      </c>
      <c r="CH34" s="15">
        <v>67</v>
      </c>
      <c r="CI34" s="15">
        <v>77</v>
      </c>
      <c r="CJ34" s="14">
        <v>79</v>
      </c>
    </row>
    <row r="35" spans="1:200" s="105" customFormat="1" ht="12">
      <c r="A35" s="129" t="s">
        <v>54</v>
      </c>
      <c r="B35" s="12">
        <v>12</v>
      </c>
      <c r="C35" s="15">
        <v>20</v>
      </c>
      <c r="D35" s="15">
        <v>112</v>
      </c>
      <c r="E35" s="14">
        <v>22</v>
      </c>
      <c r="F35" s="12">
        <v>58</v>
      </c>
      <c r="G35" s="14">
        <v>13</v>
      </c>
      <c r="H35" s="15">
        <v>12</v>
      </c>
      <c r="I35" s="14">
        <v>70</v>
      </c>
      <c r="J35" s="12">
        <v>41</v>
      </c>
      <c r="K35" s="15">
        <v>12</v>
      </c>
      <c r="L35" s="15">
        <v>8</v>
      </c>
      <c r="M35" s="15">
        <v>106</v>
      </c>
      <c r="N35" s="15">
        <v>69</v>
      </c>
      <c r="O35" s="15">
        <v>80</v>
      </c>
      <c r="P35" s="14">
        <v>54</v>
      </c>
      <c r="Q35" s="15">
        <v>38</v>
      </c>
      <c r="R35" s="15">
        <v>14</v>
      </c>
      <c r="S35" s="15">
        <v>5.5</v>
      </c>
      <c r="T35" s="15">
        <f t="shared" si="13"/>
        <v>0.71989528795811519</v>
      </c>
      <c r="U35" s="15">
        <v>7</v>
      </c>
      <c r="V35" s="15">
        <v>114</v>
      </c>
      <c r="W35" s="15">
        <v>75</v>
      </c>
      <c r="X35" s="15">
        <v>84</v>
      </c>
      <c r="Y35" s="15">
        <v>82</v>
      </c>
      <c r="Z35" s="12">
        <v>42</v>
      </c>
      <c r="AA35" s="15">
        <v>11</v>
      </c>
      <c r="AB35" s="15">
        <v>5.2</v>
      </c>
      <c r="AC35" s="15">
        <f t="shared" si="14"/>
        <v>0.68062827225130895</v>
      </c>
      <c r="AD35" s="15">
        <v>7</v>
      </c>
      <c r="AE35" s="15">
        <v>125</v>
      </c>
      <c r="AF35" s="15">
        <v>84</v>
      </c>
      <c r="AG35" s="15">
        <v>92</v>
      </c>
      <c r="AH35" s="14">
        <v>84</v>
      </c>
      <c r="AI35" s="12">
        <v>42</v>
      </c>
      <c r="AJ35" s="15">
        <v>11</v>
      </c>
      <c r="AK35" s="15">
        <v>5.3</v>
      </c>
      <c r="AL35" s="15">
        <f t="shared" si="20"/>
        <v>0.69371727748691103</v>
      </c>
      <c r="AM35" s="15">
        <v>6</v>
      </c>
      <c r="AN35" s="15">
        <v>130</v>
      </c>
      <c r="AO35" s="15">
        <v>89</v>
      </c>
      <c r="AP35" s="15">
        <v>99</v>
      </c>
      <c r="AQ35" s="14">
        <v>84</v>
      </c>
      <c r="AR35" s="15">
        <v>42</v>
      </c>
      <c r="AS35" s="15">
        <v>8</v>
      </c>
      <c r="AT35" s="15">
        <v>5.0999999999999996</v>
      </c>
      <c r="AU35" s="15">
        <f t="shared" si="15"/>
        <v>0.66753926701570676</v>
      </c>
      <c r="AV35" s="15">
        <v>5.2</v>
      </c>
      <c r="AW35" s="15">
        <v>124</v>
      </c>
      <c r="AX35" s="15">
        <v>82</v>
      </c>
      <c r="AY35" s="15">
        <v>92</v>
      </c>
      <c r="AZ35" s="14">
        <v>82</v>
      </c>
      <c r="BA35" s="12">
        <v>38</v>
      </c>
      <c r="BB35" s="15">
        <v>10</v>
      </c>
      <c r="BC35" s="75">
        <v>5.7</v>
      </c>
      <c r="BD35" s="15">
        <f t="shared" si="16"/>
        <v>0.74607329842931946</v>
      </c>
      <c r="BE35" s="15">
        <v>4.8</v>
      </c>
      <c r="BF35" s="15">
        <v>127</v>
      </c>
      <c r="BG35" s="15">
        <v>86</v>
      </c>
      <c r="BH35" s="15">
        <v>95</v>
      </c>
      <c r="BI35" s="14">
        <v>84</v>
      </c>
      <c r="BJ35" s="12">
        <v>38</v>
      </c>
      <c r="BK35" s="15">
        <v>10</v>
      </c>
      <c r="BL35" s="75">
        <v>5</v>
      </c>
      <c r="BM35" s="15">
        <f t="shared" si="17"/>
        <v>0.65445026178010479</v>
      </c>
      <c r="BN35" s="15">
        <v>5</v>
      </c>
      <c r="BO35" s="15">
        <v>115</v>
      </c>
      <c r="BP35" s="15">
        <v>76</v>
      </c>
      <c r="BQ35" s="15">
        <v>85</v>
      </c>
      <c r="BR35" s="14">
        <v>85</v>
      </c>
      <c r="BS35" s="15">
        <v>40</v>
      </c>
      <c r="BT35" s="15">
        <v>10</v>
      </c>
      <c r="BU35" s="15">
        <v>4.8</v>
      </c>
      <c r="BV35" s="15">
        <f t="shared" si="18"/>
        <v>0.62827225130890052</v>
      </c>
      <c r="BW35" s="15">
        <v>4.9000000000000004</v>
      </c>
      <c r="BX35" s="15">
        <v>115</v>
      </c>
      <c r="BY35" s="15">
        <v>76</v>
      </c>
      <c r="BZ35" s="15">
        <v>85</v>
      </c>
      <c r="CA35" s="14">
        <v>80</v>
      </c>
      <c r="CB35" s="15">
        <v>40</v>
      </c>
      <c r="CC35" s="15">
        <v>9</v>
      </c>
      <c r="CD35" s="15">
        <v>4.7</v>
      </c>
      <c r="CE35" s="15">
        <f t="shared" si="19"/>
        <v>0.61518324607329844</v>
      </c>
      <c r="CF35" s="15">
        <v>5</v>
      </c>
      <c r="CG35" s="15">
        <v>122</v>
      </c>
      <c r="CH35" s="15">
        <v>80</v>
      </c>
      <c r="CI35" s="15">
        <v>92</v>
      </c>
      <c r="CJ35" s="14">
        <v>80</v>
      </c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</row>
    <row r="36" spans="1:200" s="105" customFormat="1" ht="12">
      <c r="A36" s="129" t="s">
        <v>55</v>
      </c>
      <c r="B36" s="12">
        <v>12</v>
      </c>
      <c r="C36" s="15">
        <v>24</v>
      </c>
      <c r="D36" s="15">
        <v>80</v>
      </c>
      <c r="E36" s="14">
        <v>28</v>
      </c>
      <c r="F36" s="12">
        <v>60</v>
      </c>
      <c r="G36" s="14">
        <v>16</v>
      </c>
      <c r="H36" s="15">
        <v>14</v>
      </c>
      <c r="I36" s="14">
        <v>65</v>
      </c>
      <c r="J36" s="12">
        <v>37</v>
      </c>
      <c r="K36" s="15">
        <v>12</v>
      </c>
      <c r="L36" s="15">
        <v>8</v>
      </c>
      <c r="M36" s="15">
        <v>120</v>
      </c>
      <c r="N36" s="15">
        <v>80</v>
      </c>
      <c r="O36" s="15">
        <v>89</v>
      </c>
      <c r="P36" s="14">
        <v>72</v>
      </c>
      <c r="Q36" s="15">
        <v>38</v>
      </c>
      <c r="R36" s="15">
        <v>12</v>
      </c>
      <c r="S36" s="15">
        <v>5.5</v>
      </c>
      <c r="T36" s="15">
        <f t="shared" si="13"/>
        <v>0.71989528795811519</v>
      </c>
      <c r="U36" s="15">
        <v>7</v>
      </c>
      <c r="V36" s="15">
        <v>114</v>
      </c>
      <c r="W36" s="15">
        <v>74</v>
      </c>
      <c r="X36" s="15">
        <v>82</v>
      </c>
      <c r="Y36" s="15">
        <v>77</v>
      </c>
      <c r="Z36" s="12">
        <v>39</v>
      </c>
      <c r="AA36" s="15">
        <v>13</v>
      </c>
      <c r="AB36" s="15">
        <v>5.4</v>
      </c>
      <c r="AC36" s="15">
        <f t="shared" si="14"/>
        <v>0.70680628272251311</v>
      </c>
      <c r="AD36" s="15">
        <v>7.2</v>
      </c>
      <c r="AE36" s="15">
        <v>124</v>
      </c>
      <c r="AF36" s="15">
        <v>80</v>
      </c>
      <c r="AG36" s="15">
        <v>89</v>
      </c>
      <c r="AH36" s="14">
        <v>82</v>
      </c>
      <c r="AI36" s="12">
        <v>39</v>
      </c>
      <c r="AJ36" s="15">
        <v>12</v>
      </c>
      <c r="AK36" s="15">
        <v>5.5</v>
      </c>
      <c r="AL36" s="15">
        <f t="shared" si="20"/>
        <v>0.71989528795811519</v>
      </c>
      <c r="AM36" s="15">
        <v>5.8</v>
      </c>
      <c r="AN36" s="15">
        <v>126</v>
      </c>
      <c r="AO36" s="15">
        <v>84</v>
      </c>
      <c r="AP36" s="15">
        <v>93</v>
      </c>
      <c r="AQ36" s="14">
        <v>94</v>
      </c>
      <c r="AR36" s="15">
        <v>39</v>
      </c>
      <c r="AS36" s="15">
        <v>9</v>
      </c>
      <c r="AT36" s="15">
        <v>5.5</v>
      </c>
      <c r="AU36" s="15">
        <f t="shared" si="15"/>
        <v>0.71989528795811519</v>
      </c>
      <c r="AV36" s="15">
        <v>5.4</v>
      </c>
      <c r="AW36" s="15">
        <v>122</v>
      </c>
      <c r="AX36" s="15">
        <v>80</v>
      </c>
      <c r="AY36" s="15">
        <v>89</v>
      </c>
      <c r="AZ36" s="14">
        <v>77</v>
      </c>
      <c r="BA36" s="12">
        <v>39</v>
      </c>
      <c r="BB36" s="15">
        <v>9</v>
      </c>
      <c r="BC36" s="75">
        <v>5.4</v>
      </c>
      <c r="BD36" s="15">
        <f t="shared" si="16"/>
        <v>0.70680628272251311</v>
      </c>
      <c r="BE36" s="15">
        <v>5.2</v>
      </c>
      <c r="BF36" s="15">
        <v>124</v>
      </c>
      <c r="BG36" s="15">
        <v>82</v>
      </c>
      <c r="BH36" s="15">
        <v>90</v>
      </c>
      <c r="BI36" s="14">
        <v>76</v>
      </c>
      <c r="BJ36" s="12">
        <v>39</v>
      </c>
      <c r="BK36" s="15">
        <v>10</v>
      </c>
      <c r="BL36" s="75">
        <v>5.0999999999999996</v>
      </c>
      <c r="BM36" s="15">
        <f t="shared" si="17"/>
        <v>0.66753926701570676</v>
      </c>
      <c r="BN36" s="15">
        <v>5</v>
      </c>
      <c r="BO36" s="15">
        <v>113</v>
      </c>
      <c r="BP36" s="15">
        <v>63</v>
      </c>
      <c r="BQ36" s="15">
        <v>72</v>
      </c>
      <c r="BR36" s="14">
        <v>80</v>
      </c>
      <c r="BS36" s="15">
        <v>38</v>
      </c>
      <c r="BT36" s="15">
        <v>10</v>
      </c>
      <c r="BU36" s="15">
        <v>4.5</v>
      </c>
      <c r="BV36" s="15">
        <f t="shared" si="18"/>
        <v>0.58900523560209428</v>
      </c>
      <c r="BW36" s="15">
        <v>5</v>
      </c>
      <c r="BX36" s="15">
        <v>113</v>
      </c>
      <c r="BY36" s="15">
        <v>63</v>
      </c>
      <c r="BZ36" s="15">
        <v>72</v>
      </c>
      <c r="CA36" s="14">
        <v>75</v>
      </c>
      <c r="CB36" s="15">
        <v>39</v>
      </c>
      <c r="CC36" s="15">
        <v>9</v>
      </c>
      <c r="CD36" s="15">
        <v>5</v>
      </c>
      <c r="CE36" s="15">
        <f t="shared" si="19"/>
        <v>0.65445026178010479</v>
      </c>
      <c r="CF36" s="15">
        <v>4.8</v>
      </c>
      <c r="CG36" s="15">
        <v>115</v>
      </c>
      <c r="CH36" s="15">
        <v>79</v>
      </c>
      <c r="CI36" s="15">
        <v>89</v>
      </c>
      <c r="CJ36" s="14">
        <v>81</v>
      </c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</row>
    <row r="37" spans="1:200" s="28" customFormat="1" ht="12">
      <c r="A37" s="129" t="s">
        <v>81</v>
      </c>
      <c r="B37" s="12">
        <v>24</v>
      </c>
      <c r="C37" s="15">
        <v>24</v>
      </c>
      <c r="D37" s="15">
        <v>88</v>
      </c>
      <c r="E37" s="14">
        <v>20</v>
      </c>
      <c r="F37" s="12">
        <v>58</v>
      </c>
      <c r="G37" s="14">
        <v>14</v>
      </c>
      <c r="H37" s="15">
        <v>13</v>
      </c>
      <c r="I37" s="14">
        <v>62</v>
      </c>
      <c r="J37" s="12">
        <v>38</v>
      </c>
      <c r="K37" s="15">
        <v>14</v>
      </c>
      <c r="L37" s="15">
        <v>7</v>
      </c>
      <c r="M37" s="15">
        <v>108</v>
      </c>
      <c r="N37" s="15">
        <v>65</v>
      </c>
      <c r="O37" s="15">
        <v>74</v>
      </c>
      <c r="P37" s="14">
        <v>62</v>
      </c>
      <c r="Q37" s="15">
        <v>39</v>
      </c>
      <c r="R37" s="15">
        <v>10</v>
      </c>
      <c r="S37" s="15">
        <v>5.5</v>
      </c>
      <c r="T37" s="15">
        <f t="shared" si="13"/>
        <v>0.71989528795811519</v>
      </c>
      <c r="U37" s="15">
        <v>7</v>
      </c>
      <c r="V37" s="15">
        <v>110</v>
      </c>
      <c r="W37" s="15">
        <v>69</v>
      </c>
      <c r="X37" s="15">
        <v>78</v>
      </c>
      <c r="Y37" s="15">
        <v>79</v>
      </c>
      <c r="Z37" s="12">
        <v>38</v>
      </c>
      <c r="AA37" s="15">
        <v>10</v>
      </c>
      <c r="AB37" s="15">
        <v>5.4</v>
      </c>
      <c r="AC37" s="15">
        <f t="shared" si="14"/>
        <v>0.70680628272251311</v>
      </c>
      <c r="AD37" s="15">
        <v>7</v>
      </c>
      <c r="AE37" s="15">
        <v>122</v>
      </c>
      <c r="AF37" s="15">
        <v>79</v>
      </c>
      <c r="AG37" s="15">
        <v>88</v>
      </c>
      <c r="AH37" s="14">
        <v>80</v>
      </c>
      <c r="AI37" s="12">
        <v>39</v>
      </c>
      <c r="AJ37" s="15">
        <v>10</v>
      </c>
      <c r="AK37" s="15">
        <v>5.5</v>
      </c>
      <c r="AL37" s="15">
        <f t="shared" si="20"/>
        <v>0.71989528795811519</v>
      </c>
      <c r="AM37" s="15">
        <v>5.9</v>
      </c>
      <c r="AN37" s="15">
        <v>128</v>
      </c>
      <c r="AO37" s="15">
        <v>86</v>
      </c>
      <c r="AP37" s="15">
        <v>95</v>
      </c>
      <c r="AQ37" s="14">
        <v>82</v>
      </c>
      <c r="AR37" s="12">
        <v>39</v>
      </c>
      <c r="AS37" s="15">
        <v>10</v>
      </c>
      <c r="AT37" s="15">
        <v>5.3</v>
      </c>
      <c r="AU37" s="15">
        <f t="shared" si="15"/>
        <v>0.69371727748691103</v>
      </c>
      <c r="AV37" s="15">
        <v>5.6</v>
      </c>
      <c r="AW37" s="15">
        <v>120</v>
      </c>
      <c r="AX37" s="15">
        <v>80</v>
      </c>
      <c r="AY37" s="15">
        <v>91</v>
      </c>
      <c r="AZ37" s="14">
        <v>80</v>
      </c>
      <c r="BA37" s="12">
        <v>39</v>
      </c>
      <c r="BB37" s="15">
        <v>10</v>
      </c>
      <c r="BC37" s="75">
        <v>5.5</v>
      </c>
      <c r="BD37" s="15">
        <f t="shared" si="16"/>
        <v>0.71989528795811519</v>
      </c>
      <c r="BE37" s="15">
        <v>5</v>
      </c>
      <c r="BF37" s="15">
        <v>125</v>
      </c>
      <c r="BG37" s="15">
        <v>84</v>
      </c>
      <c r="BH37" s="15">
        <v>94</v>
      </c>
      <c r="BI37" s="14">
        <v>78</v>
      </c>
      <c r="BJ37" s="12">
        <v>38</v>
      </c>
      <c r="BK37" s="15">
        <v>12</v>
      </c>
      <c r="BL37" s="75">
        <v>5.2</v>
      </c>
      <c r="BM37" s="15">
        <f t="shared" si="17"/>
        <v>0.68062827225130895</v>
      </c>
      <c r="BN37" s="15">
        <v>5</v>
      </c>
      <c r="BO37" s="15">
        <v>115</v>
      </c>
      <c r="BP37" s="15">
        <v>75</v>
      </c>
      <c r="BQ37" s="15">
        <v>82</v>
      </c>
      <c r="BR37" s="14">
        <v>79</v>
      </c>
      <c r="BS37" s="15">
        <v>37</v>
      </c>
      <c r="BT37" s="15">
        <v>12</v>
      </c>
      <c r="BU37" s="15">
        <v>4.5999999999999996</v>
      </c>
      <c r="BV37" s="15">
        <f t="shared" si="18"/>
        <v>0.60209424083769636</v>
      </c>
      <c r="BW37" s="15">
        <v>5</v>
      </c>
      <c r="BX37" s="15">
        <v>110</v>
      </c>
      <c r="BY37" s="15">
        <v>70</v>
      </c>
      <c r="BZ37" s="15">
        <v>78</v>
      </c>
      <c r="CA37" s="14">
        <v>65</v>
      </c>
      <c r="CB37" s="15">
        <v>38</v>
      </c>
      <c r="CC37" s="15">
        <v>10</v>
      </c>
      <c r="CD37" s="15">
        <v>4.4000000000000004</v>
      </c>
      <c r="CE37" s="15">
        <f t="shared" si="19"/>
        <v>0.5759162303664922</v>
      </c>
      <c r="CF37" s="15">
        <v>4.8</v>
      </c>
      <c r="CG37" s="15">
        <v>108</v>
      </c>
      <c r="CH37" s="15">
        <v>69</v>
      </c>
      <c r="CI37" s="15">
        <v>80</v>
      </c>
      <c r="CJ37" s="14">
        <v>77</v>
      </c>
    </row>
    <row r="38" spans="1:200" s="28" customFormat="1" ht="12">
      <c r="A38" s="129" t="s">
        <v>82</v>
      </c>
      <c r="B38" s="12">
        <v>13</v>
      </c>
      <c r="C38" s="15">
        <v>22</v>
      </c>
      <c r="D38" s="15">
        <v>90</v>
      </c>
      <c r="E38" s="14">
        <v>26</v>
      </c>
      <c r="F38" s="12">
        <v>56</v>
      </c>
      <c r="G38" s="14">
        <v>12</v>
      </c>
      <c r="H38" s="15">
        <v>14</v>
      </c>
      <c r="I38" s="14">
        <v>60</v>
      </c>
      <c r="J38" s="12">
        <v>41</v>
      </c>
      <c r="K38" s="15">
        <v>12</v>
      </c>
      <c r="L38" s="15">
        <v>8</v>
      </c>
      <c r="M38" s="15">
        <v>112</v>
      </c>
      <c r="N38" s="15">
        <v>74</v>
      </c>
      <c r="O38" s="15">
        <v>82</v>
      </c>
      <c r="P38" s="14">
        <v>62</v>
      </c>
      <c r="Q38" s="15">
        <v>40</v>
      </c>
      <c r="R38" s="15">
        <v>11</v>
      </c>
      <c r="S38" s="15">
        <v>5.6</v>
      </c>
      <c r="T38" s="15">
        <f t="shared" si="13"/>
        <v>0.73298429319371727</v>
      </c>
      <c r="U38" s="15">
        <v>7</v>
      </c>
      <c r="V38" s="15">
        <v>105</v>
      </c>
      <c r="W38" s="15">
        <v>65</v>
      </c>
      <c r="X38" s="15">
        <v>77</v>
      </c>
      <c r="Y38" s="15">
        <v>72</v>
      </c>
      <c r="Z38" s="12">
        <v>39</v>
      </c>
      <c r="AA38" s="15">
        <v>11</v>
      </c>
      <c r="AB38" s="15">
        <v>5.5</v>
      </c>
      <c r="AC38" s="15">
        <f t="shared" si="14"/>
        <v>0.71989528795811519</v>
      </c>
      <c r="AD38" s="15">
        <v>7</v>
      </c>
      <c r="AE38" s="15">
        <v>120</v>
      </c>
      <c r="AF38" s="15">
        <v>79</v>
      </c>
      <c r="AG38" s="15">
        <v>85</v>
      </c>
      <c r="AH38" s="14">
        <v>78</v>
      </c>
      <c r="AI38" s="12">
        <v>40</v>
      </c>
      <c r="AJ38" s="15">
        <v>12</v>
      </c>
      <c r="AK38" s="15">
        <v>5.6</v>
      </c>
      <c r="AL38" s="15">
        <f t="shared" si="20"/>
        <v>0.73298429319371727</v>
      </c>
      <c r="AM38" s="15">
        <v>5.8</v>
      </c>
      <c r="AN38" s="15">
        <v>118</v>
      </c>
      <c r="AO38" s="15">
        <v>78</v>
      </c>
      <c r="AP38" s="15">
        <v>87</v>
      </c>
      <c r="AQ38" s="14">
        <v>88</v>
      </c>
      <c r="AR38" s="12">
        <v>40</v>
      </c>
      <c r="AS38" s="15">
        <v>9</v>
      </c>
      <c r="AT38" s="15">
        <v>5.2</v>
      </c>
      <c r="AU38" s="15">
        <f t="shared" si="15"/>
        <v>0.68062827225130895</v>
      </c>
      <c r="AV38" s="15">
        <v>5.7</v>
      </c>
      <c r="AW38" s="15">
        <v>110</v>
      </c>
      <c r="AX38" s="15">
        <v>68</v>
      </c>
      <c r="AY38" s="15">
        <v>79</v>
      </c>
      <c r="AZ38" s="14">
        <v>78</v>
      </c>
      <c r="BA38" s="12">
        <v>40</v>
      </c>
      <c r="BB38" s="15">
        <v>9</v>
      </c>
      <c r="BC38" s="75">
        <v>4.3</v>
      </c>
      <c r="BD38" s="15">
        <f t="shared" si="16"/>
        <v>0.56282722513089001</v>
      </c>
      <c r="BE38" s="15">
        <v>5</v>
      </c>
      <c r="BF38" s="15">
        <v>116</v>
      </c>
      <c r="BG38" s="15">
        <v>75</v>
      </c>
      <c r="BH38" s="15">
        <v>85</v>
      </c>
      <c r="BI38" s="14">
        <v>79</v>
      </c>
      <c r="BJ38" s="12">
        <v>40</v>
      </c>
      <c r="BK38" s="15">
        <v>12</v>
      </c>
      <c r="BL38" s="75">
        <v>5.2</v>
      </c>
      <c r="BM38" s="15">
        <f t="shared" si="17"/>
        <v>0.68062827225130895</v>
      </c>
      <c r="BN38" s="15">
        <v>5</v>
      </c>
      <c r="BO38" s="15">
        <v>115</v>
      </c>
      <c r="BP38" s="15">
        <v>77</v>
      </c>
      <c r="BQ38" s="15">
        <v>85</v>
      </c>
      <c r="BR38" s="14">
        <v>82</v>
      </c>
      <c r="BS38" s="15">
        <v>38</v>
      </c>
      <c r="BT38" s="15">
        <v>14</v>
      </c>
      <c r="BU38" s="15">
        <v>5</v>
      </c>
      <c r="BV38" s="15">
        <f t="shared" si="18"/>
        <v>0.65445026178010479</v>
      </c>
      <c r="BW38" s="15">
        <v>5.2</v>
      </c>
      <c r="BX38" s="15">
        <v>115</v>
      </c>
      <c r="BY38" s="15">
        <v>77</v>
      </c>
      <c r="BZ38" s="15">
        <v>85</v>
      </c>
      <c r="CA38" s="14">
        <v>82</v>
      </c>
      <c r="CB38" s="15">
        <v>39</v>
      </c>
      <c r="CC38" s="15">
        <v>9</v>
      </c>
      <c r="CD38" s="15">
        <v>4.8</v>
      </c>
      <c r="CE38" s="15">
        <f t="shared" si="19"/>
        <v>0.62827225130890052</v>
      </c>
      <c r="CF38" s="15">
        <v>5</v>
      </c>
      <c r="CG38" s="15">
        <v>112</v>
      </c>
      <c r="CH38" s="15">
        <v>73</v>
      </c>
      <c r="CI38" s="15">
        <v>85</v>
      </c>
      <c r="CJ38" s="14">
        <v>78</v>
      </c>
    </row>
    <row r="39" spans="1:200" s="28" customFormat="1" ht="12">
      <c r="A39" s="116" t="s">
        <v>83</v>
      </c>
      <c r="B39" s="12">
        <v>15</v>
      </c>
      <c r="C39" s="15">
        <v>23</v>
      </c>
      <c r="D39" s="15">
        <v>114</v>
      </c>
      <c r="E39" s="14">
        <v>20</v>
      </c>
      <c r="F39" s="12">
        <v>59</v>
      </c>
      <c r="G39" s="14">
        <v>16</v>
      </c>
      <c r="H39" s="15">
        <v>14</v>
      </c>
      <c r="I39" s="14">
        <v>68</v>
      </c>
      <c r="J39" s="12">
        <v>39</v>
      </c>
      <c r="K39" s="15">
        <v>11</v>
      </c>
      <c r="L39" s="15">
        <v>8</v>
      </c>
      <c r="M39" s="15">
        <v>120</v>
      </c>
      <c r="N39" s="15">
        <v>83</v>
      </c>
      <c r="O39" s="15">
        <v>96</v>
      </c>
      <c r="P39" s="14">
        <v>65</v>
      </c>
      <c r="Q39" s="15">
        <v>39</v>
      </c>
      <c r="R39" s="15">
        <v>11</v>
      </c>
      <c r="S39" s="15">
        <v>5.5</v>
      </c>
      <c r="T39" s="15">
        <f t="shared" si="13"/>
        <v>0.71989528795811519</v>
      </c>
      <c r="U39" s="15">
        <v>7</v>
      </c>
      <c r="V39" s="15">
        <v>115</v>
      </c>
      <c r="W39" s="15">
        <v>73</v>
      </c>
      <c r="X39" s="15">
        <v>85</v>
      </c>
      <c r="Y39" s="15">
        <v>98</v>
      </c>
      <c r="Z39" s="12">
        <v>38</v>
      </c>
      <c r="AA39" s="15">
        <v>11</v>
      </c>
      <c r="AB39" s="15">
        <v>5.4</v>
      </c>
      <c r="AC39" s="15">
        <f t="shared" si="14"/>
        <v>0.70680628272251311</v>
      </c>
      <c r="AD39" s="15">
        <v>7</v>
      </c>
      <c r="AE39" s="15">
        <v>105</v>
      </c>
      <c r="AF39" s="15">
        <v>64</v>
      </c>
      <c r="AG39" s="15">
        <v>75</v>
      </c>
      <c r="AH39" s="14">
        <v>99</v>
      </c>
      <c r="AI39" s="12">
        <v>39</v>
      </c>
      <c r="AJ39" s="15">
        <v>12</v>
      </c>
      <c r="AK39" s="15">
        <v>5.4</v>
      </c>
      <c r="AL39" s="15">
        <f t="shared" si="20"/>
        <v>0.70680628272251311</v>
      </c>
      <c r="AM39" s="15">
        <v>5.7</v>
      </c>
      <c r="AN39" s="15">
        <v>104</v>
      </c>
      <c r="AO39" s="15">
        <v>64</v>
      </c>
      <c r="AP39" s="15">
        <v>75</v>
      </c>
      <c r="AQ39" s="14">
        <v>94</v>
      </c>
      <c r="AR39" s="12">
        <v>39</v>
      </c>
      <c r="AS39" s="15">
        <v>9</v>
      </c>
      <c r="AT39" s="15">
        <v>5.3</v>
      </c>
      <c r="AU39" s="15">
        <f t="shared" si="15"/>
        <v>0.69371727748691103</v>
      </c>
      <c r="AV39" s="15">
        <v>5.6</v>
      </c>
      <c r="AW39" s="15">
        <v>100</v>
      </c>
      <c r="AX39" s="15">
        <v>59</v>
      </c>
      <c r="AY39" s="15">
        <v>71</v>
      </c>
      <c r="AZ39" s="14">
        <v>84</v>
      </c>
      <c r="BA39" s="12">
        <v>39</v>
      </c>
      <c r="BB39" s="15">
        <v>11</v>
      </c>
      <c r="BC39" s="75">
        <v>5.7</v>
      </c>
      <c r="BD39" s="15">
        <f t="shared" si="16"/>
        <v>0.74607329842931946</v>
      </c>
      <c r="BE39" s="15">
        <v>5.4</v>
      </c>
      <c r="BF39" s="15">
        <v>102</v>
      </c>
      <c r="BG39" s="15">
        <v>64</v>
      </c>
      <c r="BH39" s="15">
        <v>75</v>
      </c>
      <c r="BI39" s="14">
        <v>84</v>
      </c>
      <c r="BJ39" s="12">
        <v>39</v>
      </c>
      <c r="BK39" s="15">
        <v>12</v>
      </c>
      <c r="BL39" s="75">
        <v>5.3</v>
      </c>
      <c r="BM39" s="15">
        <f t="shared" si="17"/>
        <v>0.69371727748691103</v>
      </c>
      <c r="BN39" s="15">
        <v>5.3</v>
      </c>
      <c r="BO39" s="15">
        <v>120</v>
      </c>
      <c r="BP39" s="15">
        <v>80</v>
      </c>
      <c r="BQ39" s="15">
        <v>88</v>
      </c>
      <c r="BR39" s="14">
        <v>75</v>
      </c>
      <c r="BS39" s="15">
        <v>37</v>
      </c>
      <c r="BT39" s="15">
        <v>12</v>
      </c>
      <c r="BU39" s="15">
        <v>4.7</v>
      </c>
      <c r="BV39" s="15">
        <f t="shared" si="18"/>
        <v>0.61518324607329844</v>
      </c>
      <c r="BW39" s="15">
        <v>5.3</v>
      </c>
      <c r="BX39" s="15">
        <v>120</v>
      </c>
      <c r="BY39" s="15">
        <v>80</v>
      </c>
      <c r="BZ39" s="15">
        <v>88</v>
      </c>
      <c r="CA39" s="14">
        <v>81</v>
      </c>
      <c r="CB39" s="15">
        <v>38</v>
      </c>
      <c r="CC39" s="15">
        <v>9</v>
      </c>
      <c r="CD39" s="15">
        <v>4.5</v>
      </c>
      <c r="CE39" s="15">
        <f t="shared" si="19"/>
        <v>0.58900523560209428</v>
      </c>
      <c r="CF39" s="15">
        <v>5</v>
      </c>
      <c r="CG39" s="15">
        <v>117</v>
      </c>
      <c r="CH39" s="15">
        <v>80</v>
      </c>
      <c r="CI39" s="15">
        <v>89</v>
      </c>
      <c r="CJ39" s="14">
        <v>88</v>
      </c>
    </row>
    <row r="40" spans="1:200" s="28" customFormat="1" ht="12">
      <c r="A40" s="116" t="s">
        <v>84</v>
      </c>
      <c r="B40" s="12">
        <v>10</v>
      </c>
      <c r="C40" s="15">
        <v>18</v>
      </c>
      <c r="D40" s="15">
        <v>120</v>
      </c>
      <c r="E40" s="14">
        <v>24</v>
      </c>
      <c r="F40" s="12">
        <v>60</v>
      </c>
      <c r="G40" s="14">
        <v>12</v>
      </c>
      <c r="H40" s="15">
        <v>13</v>
      </c>
      <c r="I40" s="14">
        <v>70</v>
      </c>
      <c r="J40" s="12">
        <v>39</v>
      </c>
      <c r="K40" s="15">
        <v>12</v>
      </c>
      <c r="L40" s="15">
        <v>8</v>
      </c>
      <c r="M40" s="15">
        <v>118</v>
      </c>
      <c r="N40" s="15">
        <v>75</v>
      </c>
      <c r="O40" s="15">
        <v>86</v>
      </c>
      <c r="P40" s="14">
        <v>62</v>
      </c>
      <c r="Q40" s="15">
        <v>39</v>
      </c>
      <c r="R40" s="15">
        <v>12</v>
      </c>
      <c r="S40" s="15">
        <v>5.4</v>
      </c>
      <c r="T40" s="15">
        <f t="shared" si="13"/>
        <v>0.70680628272251311</v>
      </c>
      <c r="U40" s="15">
        <v>7</v>
      </c>
      <c r="V40" s="15">
        <v>104</v>
      </c>
      <c r="W40" s="15">
        <v>65</v>
      </c>
      <c r="X40" s="15">
        <v>76</v>
      </c>
      <c r="Y40" s="15">
        <v>80</v>
      </c>
      <c r="Z40" s="12">
        <v>40</v>
      </c>
      <c r="AA40" s="15">
        <v>12</v>
      </c>
      <c r="AB40" s="15">
        <v>5.3</v>
      </c>
      <c r="AC40" s="15">
        <f t="shared" si="14"/>
        <v>0.69371727748691103</v>
      </c>
      <c r="AD40" s="15">
        <v>7.2</v>
      </c>
      <c r="AE40" s="15">
        <v>114</v>
      </c>
      <c r="AF40" s="15">
        <v>72</v>
      </c>
      <c r="AG40" s="15">
        <v>80</v>
      </c>
      <c r="AH40" s="14">
        <v>87</v>
      </c>
      <c r="AI40" s="12">
        <v>40</v>
      </c>
      <c r="AJ40" s="15">
        <v>12</v>
      </c>
      <c r="AK40" s="15">
        <v>5.5</v>
      </c>
      <c r="AL40" s="15">
        <f t="shared" si="20"/>
        <v>0.71989528795811519</v>
      </c>
      <c r="AM40" s="15">
        <v>5.8</v>
      </c>
      <c r="AN40" s="15">
        <v>116</v>
      </c>
      <c r="AO40" s="15">
        <v>75</v>
      </c>
      <c r="AP40" s="15">
        <v>83</v>
      </c>
      <c r="AQ40" s="14">
        <v>85</v>
      </c>
      <c r="AR40" s="12">
        <v>38</v>
      </c>
      <c r="AS40" s="15">
        <v>12</v>
      </c>
      <c r="AT40" s="15">
        <v>5.5</v>
      </c>
      <c r="AU40" s="15">
        <f t="shared" si="15"/>
        <v>0.71989528795811519</v>
      </c>
      <c r="AV40" s="15">
        <v>5.8</v>
      </c>
      <c r="AW40" s="15">
        <v>112</v>
      </c>
      <c r="AX40" s="15">
        <v>69</v>
      </c>
      <c r="AY40" s="15">
        <v>78</v>
      </c>
      <c r="AZ40" s="14">
        <v>87</v>
      </c>
      <c r="BA40" s="12">
        <v>38</v>
      </c>
      <c r="BB40" s="15">
        <v>10</v>
      </c>
      <c r="BC40" s="75">
        <v>5.6</v>
      </c>
      <c r="BD40" s="15">
        <f t="shared" si="16"/>
        <v>0.73298429319371727</v>
      </c>
      <c r="BE40" s="15">
        <v>5.2</v>
      </c>
      <c r="BF40" s="15">
        <v>115</v>
      </c>
      <c r="BG40" s="15">
        <v>73</v>
      </c>
      <c r="BH40" s="15">
        <v>83</v>
      </c>
      <c r="BI40" s="14">
        <v>80</v>
      </c>
      <c r="BJ40" s="12">
        <v>41</v>
      </c>
      <c r="BK40" s="15">
        <v>12</v>
      </c>
      <c r="BL40" s="75">
        <v>5.5</v>
      </c>
      <c r="BM40" s="15">
        <f t="shared" si="17"/>
        <v>0.71989528795811519</v>
      </c>
      <c r="BN40" s="15">
        <v>5.3</v>
      </c>
      <c r="BO40" s="15">
        <v>106</v>
      </c>
      <c r="BP40" s="15">
        <v>69</v>
      </c>
      <c r="BQ40" s="15">
        <v>78</v>
      </c>
      <c r="BR40" s="14">
        <v>81</v>
      </c>
      <c r="BS40" s="15">
        <v>37</v>
      </c>
      <c r="BT40" s="15">
        <v>11</v>
      </c>
      <c r="BU40" s="15">
        <v>4.8</v>
      </c>
      <c r="BV40" s="15">
        <f t="shared" si="18"/>
        <v>0.62827225130890052</v>
      </c>
      <c r="BW40" s="15">
        <v>5</v>
      </c>
      <c r="BX40" s="15">
        <v>106</v>
      </c>
      <c r="BY40" s="15">
        <v>69</v>
      </c>
      <c r="BZ40" s="15">
        <v>78</v>
      </c>
      <c r="CA40" s="14">
        <v>77</v>
      </c>
      <c r="CB40" s="15">
        <v>39</v>
      </c>
      <c r="CC40" s="15">
        <v>8</v>
      </c>
      <c r="CD40" s="15">
        <v>4.5999999999999996</v>
      </c>
      <c r="CE40" s="15">
        <f t="shared" si="19"/>
        <v>0.60209424083769636</v>
      </c>
      <c r="CF40" s="15">
        <v>4.9000000000000004</v>
      </c>
      <c r="CG40" s="15">
        <v>118</v>
      </c>
      <c r="CH40" s="15">
        <v>79</v>
      </c>
      <c r="CI40" s="15">
        <v>89</v>
      </c>
      <c r="CJ40" s="14">
        <v>82</v>
      </c>
    </row>
    <row r="41" spans="1:200" s="28" customFormat="1" ht="12">
      <c r="A41" s="116" t="s">
        <v>85</v>
      </c>
      <c r="B41" s="12">
        <v>22</v>
      </c>
      <c r="C41" s="15">
        <v>16</v>
      </c>
      <c r="D41" s="15">
        <v>120</v>
      </c>
      <c r="E41" s="14">
        <v>26</v>
      </c>
      <c r="F41" s="12">
        <v>62</v>
      </c>
      <c r="G41" s="14">
        <v>14</v>
      </c>
      <c r="H41" s="15">
        <v>15</v>
      </c>
      <c r="I41" s="14">
        <v>62</v>
      </c>
      <c r="J41" s="12">
        <v>40</v>
      </c>
      <c r="K41" s="15">
        <v>14</v>
      </c>
      <c r="L41" s="15">
        <v>8</v>
      </c>
      <c r="M41" s="15">
        <v>122</v>
      </c>
      <c r="N41" s="15">
        <v>81</v>
      </c>
      <c r="O41" s="15">
        <v>93</v>
      </c>
      <c r="P41" s="14">
        <v>58</v>
      </c>
      <c r="Q41" s="15">
        <v>40</v>
      </c>
      <c r="R41" s="15">
        <v>14</v>
      </c>
      <c r="S41" s="15">
        <v>5.4</v>
      </c>
      <c r="T41" s="15">
        <f t="shared" si="13"/>
        <v>0.70680628272251311</v>
      </c>
      <c r="U41" s="15">
        <v>7</v>
      </c>
      <c r="V41" s="15">
        <v>118</v>
      </c>
      <c r="W41" s="15">
        <v>75</v>
      </c>
      <c r="X41" s="15">
        <v>84</v>
      </c>
      <c r="Y41" s="15">
        <v>82</v>
      </c>
      <c r="Z41" s="12">
        <v>39</v>
      </c>
      <c r="AA41" s="15">
        <v>14</v>
      </c>
      <c r="AB41" s="15">
        <v>5.6</v>
      </c>
      <c r="AC41" s="15">
        <f t="shared" si="14"/>
        <v>0.73298429319371727</v>
      </c>
      <c r="AD41" s="15">
        <v>7</v>
      </c>
      <c r="AE41" s="15">
        <v>132</v>
      </c>
      <c r="AF41" s="15">
        <v>89</v>
      </c>
      <c r="AG41" s="15">
        <v>98</v>
      </c>
      <c r="AH41" s="14">
        <v>80</v>
      </c>
      <c r="AI41" s="12">
        <v>42</v>
      </c>
      <c r="AJ41" s="15">
        <v>14</v>
      </c>
      <c r="AK41" s="15">
        <v>5.7</v>
      </c>
      <c r="AL41" s="15">
        <f t="shared" si="20"/>
        <v>0.74607329842931946</v>
      </c>
      <c r="AM41" s="15">
        <v>6</v>
      </c>
      <c r="AN41" s="15">
        <v>130</v>
      </c>
      <c r="AO41" s="15">
        <v>93</v>
      </c>
      <c r="AP41" s="15">
        <v>98</v>
      </c>
      <c r="AQ41" s="14">
        <v>92</v>
      </c>
      <c r="AR41" s="12">
        <v>42</v>
      </c>
      <c r="AS41" s="15">
        <v>9</v>
      </c>
      <c r="AT41" s="15">
        <v>5.5</v>
      </c>
      <c r="AU41" s="15">
        <f t="shared" si="15"/>
        <v>0.71989528795811519</v>
      </c>
      <c r="AV41" s="15">
        <v>5.5</v>
      </c>
      <c r="AW41" s="15">
        <v>124</v>
      </c>
      <c r="AX41" s="15">
        <v>82</v>
      </c>
      <c r="AY41" s="15">
        <v>91</v>
      </c>
      <c r="AZ41" s="14">
        <v>86</v>
      </c>
      <c r="BA41" s="12">
        <v>37</v>
      </c>
      <c r="BB41" s="15">
        <v>10</v>
      </c>
      <c r="BC41" s="75">
        <v>5.5</v>
      </c>
      <c r="BD41" s="15">
        <f t="shared" si="16"/>
        <v>0.71989528795811519</v>
      </c>
      <c r="BE41" s="15">
        <v>5</v>
      </c>
      <c r="BF41" s="15">
        <v>127</v>
      </c>
      <c r="BG41" s="15">
        <v>85</v>
      </c>
      <c r="BH41" s="15">
        <v>95</v>
      </c>
      <c r="BI41" s="14">
        <v>85</v>
      </c>
      <c r="BJ41" s="12">
        <v>39</v>
      </c>
      <c r="BK41" s="15">
        <v>10</v>
      </c>
      <c r="BL41" s="75">
        <v>4.9000000000000004</v>
      </c>
      <c r="BM41" s="15">
        <f t="shared" si="17"/>
        <v>0.64136125654450271</v>
      </c>
      <c r="BN41" s="15">
        <v>4.8</v>
      </c>
      <c r="BO41" s="15">
        <v>110</v>
      </c>
      <c r="BP41" s="15">
        <v>70</v>
      </c>
      <c r="BQ41" s="15">
        <v>75</v>
      </c>
      <c r="BR41" s="14">
        <v>79</v>
      </c>
      <c r="BS41" s="15">
        <v>38</v>
      </c>
      <c r="BT41" s="15">
        <v>12</v>
      </c>
      <c r="BU41" s="15">
        <v>4.5999999999999996</v>
      </c>
      <c r="BV41" s="15">
        <f t="shared" si="18"/>
        <v>0.60209424083769636</v>
      </c>
      <c r="BW41" s="15">
        <v>5</v>
      </c>
      <c r="BX41" s="15">
        <v>105</v>
      </c>
      <c r="BY41" s="15">
        <v>66</v>
      </c>
      <c r="BZ41" s="15">
        <v>71</v>
      </c>
      <c r="CA41" s="14">
        <v>78</v>
      </c>
      <c r="CB41" s="15">
        <v>39</v>
      </c>
      <c r="CC41" s="15">
        <v>10</v>
      </c>
      <c r="CD41" s="15">
        <v>5</v>
      </c>
      <c r="CE41" s="15">
        <f t="shared" si="19"/>
        <v>0.65445026178010479</v>
      </c>
      <c r="CF41" s="15">
        <v>5.2</v>
      </c>
      <c r="CG41" s="15">
        <v>117</v>
      </c>
      <c r="CH41" s="15">
        <v>80</v>
      </c>
      <c r="CI41" s="15">
        <v>88</v>
      </c>
      <c r="CJ41" s="14">
        <v>77</v>
      </c>
    </row>
    <row r="42" spans="1:200" s="28" customFormat="1" ht="12">
      <c r="A42" s="116" t="s">
        <v>86</v>
      </c>
      <c r="B42" s="12">
        <v>11</v>
      </c>
      <c r="C42" s="15">
        <v>20</v>
      </c>
      <c r="D42" s="15">
        <v>90</v>
      </c>
      <c r="E42" s="14">
        <v>24</v>
      </c>
      <c r="F42" s="12">
        <v>58</v>
      </c>
      <c r="G42" s="14">
        <v>12</v>
      </c>
      <c r="H42" s="15">
        <v>14</v>
      </c>
      <c r="I42" s="14">
        <v>70</v>
      </c>
      <c r="J42" s="15">
        <v>41</v>
      </c>
      <c r="K42" s="15">
        <v>14</v>
      </c>
      <c r="L42" s="15">
        <v>8</v>
      </c>
      <c r="M42" s="15">
        <v>130</v>
      </c>
      <c r="N42" s="15">
        <v>89</v>
      </c>
      <c r="O42" s="15">
        <v>98</v>
      </c>
      <c r="P42" s="14">
        <v>59</v>
      </c>
      <c r="Q42" s="15">
        <v>38</v>
      </c>
      <c r="R42" s="15">
        <v>14</v>
      </c>
      <c r="S42" s="15">
        <v>5.5</v>
      </c>
      <c r="T42" s="15">
        <f t="shared" si="13"/>
        <v>0.71989528795811519</v>
      </c>
      <c r="U42" s="15">
        <v>6</v>
      </c>
      <c r="V42" s="15">
        <v>122</v>
      </c>
      <c r="W42" s="15">
        <v>79</v>
      </c>
      <c r="X42" s="15">
        <v>88</v>
      </c>
      <c r="Y42" s="15">
        <v>78</v>
      </c>
      <c r="Z42" s="12">
        <v>38</v>
      </c>
      <c r="AA42" s="15">
        <v>12</v>
      </c>
      <c r="AB42" s="15">
        <v>5.7</v>
      </c>
      <c r="AC42" s="15">
        <f t="shared" si="14"/>
        <v>0.74607329842931946</v>
      </c>
      <c r="AD42" s="15">
        <v>6</v>
      </c>
      <c r="AE42" s="15">
        <v>124</v>
      </c>
      <c r="AF42" s="15">
        <v>82</v>
      </c>
      <c r="AG42" s="15">
        <v>90</v>
      </c>
      <c r="AH42" s="14">
        <v>79</v>
      </c>
      <c r="AI42" s="12">
        <v>41</v>
      </c>
      <c r="AJ42" s="15">
        <v>12</v>
      </c>
      <c r="AK42" s="15">
        <v>5.8</v>
      </c>
      <c r="AL42" s="15">
        <f t="shared" si="20"/>
        <v>0.75916230366492143</v>
      </c>
      <c r="AM42" s="15">
        <v>6</v>
      </c>
      <c r="AN42" s="15">
        <v>126</v>
      </c>
      <c r="AO42" s="15">
        <v>98</v>
      </c>
      <c r="AP42" s="15">
        <v>92</v>
      </c>
      <c r="AQ42" s="14">
        <v>90</v>
      </c>
      <c r="AR42" s="12">
        <v>37</v>
      </c>
      <c r="AS42" s="15">
        <v>10</v>
      </c>
      <c r="AT42" s="15">
        <v>4.8</v>
      </c>
      <c r="AU42" s="15">
        <f t="shared" si="15"/>
        <v>0.62827225130890052</v>
      </c>
      <c r="AV42" s="15">
        <v>5.4</v>
      </c>
      <c r="AW42" s="15">
        <v>120</v>
      </c>
      <c r="AX42" s="15">
        <v>77</v>
      </c>
      <c r="AY42" s="15">
        <v>87</v>
      </c>
      <c r="AZ42" s="14">
        <v>74</v>
      </c>
      <c r="BA42" s="15">
        <v>38</v>
      </c>
      <c r="BB42" s="15">
        <v>9</v>
      </c>
      <c r="BC42" s="75">
        <v>5.7</v>
      </c>
      <c r="BD42" s="15">
        <f t="shared" si="16"/>
        <v>0.74607329842931946</v>
      </c>
      <c r="BE42" s="15">
        <v>4.8</v>
      </c>
      <c r="BF42" s="15">
        <v>124</v>
      </c>
      <c r="BG42" s="15">
        <v>82</v>
      </c>
      <c r="BH42" s="15">
        <v>92</v>
      </c>
      <c r="BI42" s="14">
        <v>82</v>
      </c>
      <c r="BJ42" s="12">
        <v>38</v>
      </c>
      <c r="BK42" s="15">
        <v>11</v>
      </c>
      <c r="BL42" s="75">
        <v>5.3</v>
      </c>
      <c r="BM42" s="15">
        <f t="shared" si="17"/>
        <v>0.69371727748691103</v>
      </c>
      <c r="BN42" s="15">
        <v>4.5999999999999996</v>
      </c>
      <c r="BO42" s="15">
        <v>108</v>
      </c>
      <c r="BP42" s="15">
        <v>71</v>
      </c>
      <c r="BQ42" s="15">
        <v>79</v>
      </c>
      <c r="BR42" s="14">
        <v>78</v>
      </c>
      <c r="BS42" s="15">
        <v>40</v>
      </c>
      <c r="BT42" s="15">
        <v>10</v>
      </c>
      <c r="BU42" s="15">
        <v>4.7</v>
      </c>
      <c r="BV42" s="15">
        <f t="shared" si="18"/>
        <v>0.61518324607329844</v>
      </c>
      <c r="BW42" s="15">
        <v>5.3</v>
      </c>
      <c r="BX42" s="15">
        <v>108</v>
      </c>
      <c r="BY42" s="15">
        <v>71</v>
      </c>
      <c r="BZ42" s="15">
        <v>79</v>
      </c>
      <c r="CA42" s="14">
        <v>82</v>
      </c>
      <c r="CB42" s="15">
        <v>38</v>
      </c>
      <c r="CC42" s="15">
        <v>12</v>
      </c>
      <c r="CD42" s="15">
        <v>4.8</v>
      </c>
      <c r="CE42" s="15">
        <f t="shared" si="19"/>
        <v>0.62827225130890052</v>
      </c>
      <c r="CF42" s="15">
        <v>5.3</v>
      </c>
      <c r="CG42" s="15">
        <v>122</v>
      </c>
      <c r="CH42" s="15">
        <v>84</v>
      </c>
      <c r="CI42" s="15">
        <v>92</v>
      </c>
      <c r="CJ42" s="14">
        <v>79</v>
      </c>
    </row>
    <row r="43" spans="1:200" s="28" customFormat="1" ht="12">
      <c r="A43" s="116" t="s">
        <v>87</v>
      </c>
      <c r="B43" s="12">
        <v>20</v>
      </c>
      <c r="C43" s="15">
        <v>17</v>
      </c>
      <c r="D43" s="15">
        <v>100</v>
      </c>
      <c r="E43" s="14">
        <v>22</v>
      </c>
      <c r="F43" s="12">
        <v>55</v>
      </c>
      <c r="G43" s="14">
        <v>14</v>
      </c>
      <c r="H43" s="15">
        <v>13</v>
      </c>
      <c r="I43" s="14">
        <v>80</v>
      </c>
      <c r="J43" s="15">
        <v>42</v>
      </c>
      <c r="K43" s="15">
        <v>12</v>
      </c>
      <c r="L43" s="15">
        <v>8</v>
      </c>
      <c r="M43" s="15">
        <v>120</v>
      </c>
      <c r="N43" s="15">
        <v>80</v>
      </c>
      <c r="O43" s="15">
        <v>92</v>
      </c>
      <c r="P43" s="14">
        <v>62</v>
      </c>
      <c r="Q43" s="15">
        <v>37</v>
      </c>
      <c r="R43" s="15">
        <v>12</v>
      </c>
      <c r="S43" s="15">
        <v>5.4</v>
      </c>
      <c r="T43" s="15">
        <f t="shared" si="13"/>
        <v>0.70680628272251311</v>
      </c>
      <c r="U43" s="15">
        <v>7</v>
      </c>
      <c r="V43" s="15">
        <v>110</v>
      </c>
      <c r="W43" s="15">
        <v>72</v>
      </c>
      <c r="X43" s="15">
        <v>82</v>
      </c>
      <c r="Y43" s="15">
        <v>80</v>
      </c>
      <c r="Z43" s="12">
        <v>37</v>
      </c>
      <c r="AA43" s="15">
        <v>14</v>
      </c>
      <c r="AB43" s="15">
        <v>5.5</v>
      </c>
      <c r="AC43" s="15">
        <f t="shared" si="14"/>
        <v>0.71989528795811519</v>
      </c>
      <c r="AD43" s="15">
        <v>7</v>
      </c>
      <c r="AE43" s="15">
        <v>125</v>
      </c>
      <c r="AF43" s="15">
        <v>84</v>
      </c>
      <c r="AG43" s="15">
        <v>95</v>
      </c>
      <c r="AH43" s="14">
        <v>80</v>
      </c>
      <c r="AI43" s="15">
        <v>40</v>
      </c>
      <c r="AJ43" s="15">
        <v>12</v>
      </c>
      <c r="AK43" s="15">
        <v>5.7</v>
      </c>
      <c r="AL43" s="15">
        <f t="shared" si="20"/>
        <v>0.74607329842931946</v>
      </c>
      <c r="AM43" s="15">
        <v>6</v>
      </c>
      <c r="AN43" s="15">
        <v>127</v>
      </c>
      <c r="AO43" s="15">
        <v>86</v>
      </c>
      <c r="AP43" s="15">
        <v>95</v>
      </c>
      <c r="AQ43" s="14">
        <v>94</v>
      </c>
      <c r="AR43" s="15">
        <v>39</v>
      </c>
      <c r="AS43" s="15">
        <v>8</v>
      </c>
      <c r="AT43" s="15">
        <v>4.9000000000000004</v>
      </c>
      <c r="AU43" s="15">
        <f t="shared" si="15"/>
        <v>0.64136125654450271</v>
      </c>
      <c r="AV43" s="15">
        <v>5</v>
      </c>
      <c r="AW43" s="15">
        <v>123</v>
      </c>
      <c r="AX43" s="15">
        <v>81</v>
      </c>
      <c r="AY43" s="15">
        <v>92</v>
      </c>
      <c r="AZ43" s="14">
        <v>80</v>
      </c>
      <c r="BA43" s="15">
        <v>38</v>
      </c>
      <c r="BB43" s="15">
        <v>10</v>
      </c>
      <c r="BC43" s="75">
        <v>5.6</v>
      </c>
      <c r="BD43" s="15">
        <f t="shared" si="16"/>
        <v>0.73298429319371727</v>
      </c>
      <c r="BE43" s="15">
        <v>5</v>
      </c>
      <c r="BF43" s="15">
        <v>125</v>
      </c>
      <c r="BG43" s="15">
        <v>84</v>
      </c>
      <c r="BH43" s="15">
        <v>93</v>
      </c>
      <c r="BI43" s="14">
        <v>86</v>
      </c>
      <c r="BJ43" s="15">
        <v>40</v>
      </c>
      <c r="BK43" s="15">
        <v>11</v>
      </c>
      <c r="BL43" s="75">
        <v>5.4</v>
      </c>
      <c r="BM43" s="15">
        <f t="shared" si="17"/>
        <v>0.70680628272251311</v>
      </c>
      <c r="BN43" s="15">
        <v>4.5</v>
      </c>
      <c r="BO43" s="15">
        <v>115</v>
      </c>
      <c r="BP43" s="15">
        <v>75</v>
      </c>
      <c r="BQ43" s="15">
        <v>82</v>
      </c>
      <c r="BR43" s="14">
        <v>84</v>
      </c>
      <c r="BS43" s="15">
        <v>38</v>
      </c>
      <c r="BT43" s="15">
        <v>11</v>
      </c>
      <c r="BU43" s="15">
        <v>4.5</v>
      </c>
      <c r="BV43" s="15">
        <f t="shared" si="18"/>
        <v>0.58900523560209428</v>
      </c>
      <c r="BW43" s="15">
        <v>5.0999999999999996</v>
      </c>
      <c r="BX43" s="15">
        <v>115</v>
      </c>
      <c r="BY43" s="15">
        <v>75</v>
      </c>
      <c r="BZ43" s="15">
        <v>82</v>
      </c>
      <c r="CA43" s="14">
        <v>68</v>
      </c>
      <c r="CB43" s="15">
        <v>37</v>
      </c>
      <c r="CC43" s="15">
        <v>9</v>
      </c>
      <c r="CD43" s="15">
        <v>4.8</v>
      </c>
      <c r="CE43" s="15">
        <f t="shared" si="19"/>
        <v>0.62827225130890052</v>
      </c>
      <c r="CF43" s="15">
        <v>5.2</v>
      </c>
      <c r="CG43" s="15">
        <v>117</v>
      </c>
      <c r="CH43" s="15">
        <v>82</v>
      </c>
      <c r="CI43" s="15">
        <v>90</v>
      </c>
      <c r="CJ43" s="14">
        <v>82</v>
      </c>
    </row>
    <row r="44" spans="1:200" s="28" customFormat="1" ht="12">
      <c r="A44" s="116" t="s">
        <v>88</v>
      </c>
      <c r="B44" s="12">
        <v>20</v>
      </c>
      <c r="C44" s="15">
        <v>18</v>
      </c>
      <c r="D44" s="15">
        <v>110</v>
      </c>
      <c r="E44" s="14">
        <v>26</v>
      </c>
      <c r="F44" s="12">
        <v>70</v>
      </c>
      <c r="G44" s="14">
        <v>12</v>
      </c>
      <c r="H44" s="15">
        <v>12</v>
      </c>
      <c r="I44" s="14">
        <v>60</v>
      </c>
      <c r="J44" s="15">
        <v>38</v>
      </c>
      <c r="K44" s="15">
        <v>16</v>
      </c>
      <c r="L44" s="15">
        <v>8</v>
      </c>
      <c r="M44" s="15">
        <v>132</v>
      </c>
      <c r="N44" s="15">
        <v>92</v>
      </c>
      <c r="O44" s="15">
        <v>104</v>
      </c>
      <c r="P44" s="14">
        <v>58</v>
      </c>
      <c r="Q44" s="15">
        <v>39</v>
      </c>
      <c r="R44" s="15">
        <v>12</v>
      </c>
      <c r="S44" s="15">
        <v>5.6</v>
      </c>
      <c r="T44" s="15">
        <f t="shared" si="13"/>
        <v>0.73298429319371727</v>
      </c>
      <c r="U44" s="15">
        <v>6</v>
      </c>
      <c r="V44" s="15">
        <v>128</v>
      </c>
      <c r="W44" s="15">
        <v>85</v>
      </c>
      <c r="X44" s="15">
        <v>93</v>
      </c>
      <c r="Y44" s="15">
        <v>78</v>
      </c>
      <c r="Z44" s="12">
        <v>39</v>
      </c>
      <c r="AA44" s="15">
        <v>12</v>
      </c>
      <c r="AB44" s="15">
        <v>5.6</v>
      </c>
      <c r="AC44" s="15">
        <f t="shared" si="14"/>
        <v>0.73298429319371727</v>
      </c>
      <c r="AD44" s="15">
        <v>7</v>
      </c>
      <c r="AE44" s="15">
        <v>124</v>
      </c>
      <c r="AF44" s="15">
        <v>82</v>
      </c>
      <c r="AG44" s="15">
        <v>90</v>
      </c>
      <c r="AH44" s="14">
        <v>79</v>
      </c>
      <c r="AI44" s="15">
        <v>40</v>
      </c>
      <c r="AJ44" s="15">
        <v>14</v>
      </c>
      <c r="AK44" s="15">
        <v>5.4</v>
      </c>
      <c r="AL44" s="15">
        <f t="shared" si="20"/>
        <v>0.70680628272251311</v>
      </c>
      <c r="AM44" s="15">
        <v>5.6</v>
      </c>
      <c r="AN44" s="15">
        <v>122</v>
      </c>
      <c r="AO44" s="15">
        <v>82</v>
      </c>
      <c r="AP44" s="15">
        <v>90</v>
      </c>
      <c r="AQ44" s="14">
        <v>88</v>
      </c>
      <c r="AR44" s="15">
        <v>38</v>
      </c>
      <c r="AS44" s="15">
        <v>9</v>
      </c>
      <c r="AT44" s="15">
        <v>5</v>
      </c>
      <c r="AU44" s="15">
        <f t="shared" si="15"/>
        <v>0.65445026178010479</v>
      </c>
      <c r="AV44" s="15">
        <v>5</v>
      </c>
      <c r="AW44" s="15">
        <v>108</v>
      </c>
      <c r="AX44" s="15">
        <v>67</v>
      </c>
      <c r="AY44" s="15">
        <v>80</v>
      </c>
      <c r="AZ44" s="14">
        <v>80</v>
      </c>
      <c r="BA44" s="15">
        <v>37</v>
      </c>
      <c r="BB44" s="15">
        <v>11</v>
      </c>
      <c r="BC44" s="75">
        <v>5.5</v>
      </c>
      <c r="BD44" s="15">
        <f t="shared" si="16"/>
        <v>0.71989528795811519</v>
      </c>
      <c r="BE44" s="15">
        <v>5.2</v>
      </c>
      <c r="BF44" s="15">
        <v>120</v>
      </c>
      <c r="BG44" s="15">
        <v>82</v>
      </c>
      <c r="BH44" s="15">
        <v>91</v>
      </c>
      <c r="BI44" s="14">
        <v>76</v>
      </c>
      <c r="BJ44" s="15">
        <v>39</v>
      </c>
      <c r="BK44" s="15">
        <v>12</v>
      </c>
      <c r="BL44" s="75">
        <v>5.5</v>
      </c>
      <c r="BM44" s="15">
        <f t="shared" si="17"/>
        <v>0.71989528795811519</v>
      </c>
      <c r="BN44" s="15">
        <v>4.8</v>
      </c>
      <c r="BO44" s="15">
        <v>110</v>
      </c>
      <c r="BP44" s="15">
        <v>71</v>
      </c>
      <c r="BQ44" s="15">
        <v>75</v>
      </c>
      <c r="BR44" s="14">
        <v>68</v>
      </c>
      <c r="BS44" s="15">
        <v>39</v>
      </c>
      <c r="BT44" s="15">
        <v>11</v>
      </c>
      <c r="BU44" s="15">
        <v>4.4000000000000004</v>
      </c>
      <c r="BV44" s="15">
        <f t="shared" si="18"/>
        <v>0.5759162303664922</v>
      </c>
      <c r="BW44" s="15">
        <v>5.0999999999999996</v>
      </c>
      <c r="BX44" s="15">
        <v>108</v>
      </c>
      <c r="BY44" s="15">
        <v>69</v>
      </c>
      <c r="BZ44" s="15">
        <v>74</v>
      </c>
      <c r="CA44" s="14">
        <v>82</v>
      </c>
      <c r="CB44" s="15">
        <v>37</v>
      </c>
      <c r="CC44" s="15">
        <v>8</v>
      </c>
      <c r="CD44" s="15">
        <v>5</v>
      </c>
      <c r="CE44" s="15">
        <f t="shared" si="19"/>
        <v>0.65445026178010479</v>
      </c>
      <c r="CF44" s="15">
        <v>5</v>
      </c>
      <c r="CG44" s="15">
        <v>115</v>
      </c>
      <c r="CH44" s="15">
        <v>81</v>
      </c>
      <c r="CI44" s="15">
        <v>91</v>
      </c>
      <c r="CJ44" s="14">
        <v>83</v>
      </c>
    </row>
    <row r="45" spans="1:200" s="28" customFormat="1" ht="12">
      <c r="A45" s="120" t="s">
        <v>89</v>
      </c>
      <c r="B45" s="12">
        <v>15</v>
      </c>
      <c r="C45" s="15">
        <v>23</v>
      </c>
      <c r="D45" s="15">
        <v>120</v>
      </c>
      <c r="E45" s="14">
        <v>24</v>
      </c>
      <c r="F45" s="12">
        <v>60</v>
      </c>
      <c r="G45" s="14">
        <v>16</v>
      </c>
      <c r="H45" s="15">
        <v>12</v>
      </c>
      <c r="I45" s="14">
        <v>72</v>
      </c>
      <c r="J45" s="15">
        <v>39</v>
      </c>
      <c r="K45" s="15">
        <v>10</v>
      </c>
      <c r="L45" s="15">
        <v>8</v>
      </c>
      <c r="M45" s="15">
        <v>130</v>
      </c>
      <c r="N45" s="15">
        <v>88</v>
      </c>
      <c r="O45" s="15">
        <v>99</v>
      </c>
      <c r="P45" s="14">
        <v>62</v>
      </c>
      <c r="Q45" s="15">
        <v>38</v>
      </c>
      <c r="R45" s="15">
        <v>10</v>
      </c>
      <c r="S45" s="15">
        <v>5.5</v>
      </c>
      <c r="T45" s="15">
        <f t="shared" si="13"/>
        <v>0.71989528795811519</v>
      </c>
      <c r="U45" s="15">
        <v>7</v>
      </c>
      <c r="V45" s="15">
        <v>118</v>
      </c>
      <c r="W45" s="15">
        <v>76</v>
      </c>
      <c r="X45" s="15">
        <v>85</v>
      </c>
      <c r="Y45" s="15">
        <v>76</v>
      </c>
      <c r="Z45" s="12">
        <v>40</v>
      </c>
      <c r="AA45" s="15">
        <v>10</v>
      </c>
      <c r="AB45" s="15">
        <v>5.5</v>
      </c>
      <c r="AC45" s="15">
        <f t="shared" si="14"/>
        <v>0.71989528795811519</v>
      </c>
      <c r="AD45" s="15">
        <v>7</v>
      </c>
      <c r="AE45" s="15">
        <v>130</v>
      </c>
      <c r="AF45" s="15">
        <v>85</v>
      </c>
      <c r="AG45" s="15">
        <v>93</v>
      </c>
      <c r="AH45" s="14">
        <v>78</v>
      </c>
      <c r="AI45" s="15">
        <v>38</v>
      </c>
      <c r="AJ45" s="15">
        <v>14</v>
      </c>
      <c r="AK45" s="15">
        <v>5.6</v>
      </c>
      <c r="AL45" s="15">
        <f t="shared" si="20"/>
        <v>0.73298429319371727</v>
      </c>
      <c r="AM45" s="15">
        <v>5.8</v>
      </c>
      <c r="AN45" s="15">
        <v>132</v>
      </c>
      <c r="AO45" s="15">
        <v>89</v>
      </c>
      <c r="AP45" s="15">
        <v>99</v>
      </c>
      <c r="AQ45" s="14">
        <v>82</v>
      </c>
      <c r="AR45" s="15">
        <v>38</v>
      </c>
      <c r="AS45" s="15">
        <v>10</v>
      </c>
      <c r="AT45" s="15">
        <v>5</v>
      </c>
      <c r="AU45" s="15">
        <f t="shared" si="15"/>
        <v>0.65445026178010479</v>
      </c>
      <c r="AV45" s="15">
        <v>5.5</v>
      </c>
      <c r="AW45" s="15">
        <v>126</v>
      </c>
      <c r="AX45" s="15">
        <v>85</v>
      </c>
      <c r="AY45" s="15">
        <v>95</v>
      </c>
      <c r="AZ45" s="14">
        <v>72</v>
      </c>
      <c r="BA45" s="15">
        <v>37</v>
      </c>
      <c r="BB45" s="15">
        <v>8</v>
      </c>
      <c r="BC45" s="75">
        <v>5.7</v>
      </c>
      <c r="BD45" s="15">
        <f t="shared" si="16"/>
        <v>0.74607329842931946</v>
      </c>
      <c r="BE45" s="15">
        <v>4.8</v>
      </c>
      <c r="BF45" s="15">
        <v>128</v>
      </c>
      <c r="BG45" s="15">
        <v>87</v>
      </c>
      <c r="BH45" s="15">
        <v>96</v>
      </c>
      <c r="BI45" s="14">
        <v>82</v>
      </c>
      <c r="BJ45" s="15">
        <v>41</v>
      </c>
      <c r="BK45" s="15">
        <v>10</v>
      </c>
      <c r="BL45" s="75">
        <v>5.5</v>
      </c>
      <c r="BM45" s="15">
        <f t="shared" si="17"/>
        <v>0.71989528795811519</v>
      </c>
      <c r="BN45" s="15">
        <v>5</v>
      </c>
      <c r="BO45" s="15">
        <v>115</v>
      </c>
      <c r="BP45" s="15">
        <v>67</v>
      </c>
      <c r="BQ45" s="15">
        <v>70</v>
      </c>
      <c r="BR45" s="14">
        <v>78</v>
      </c>
      <c r="BS45" s="15">
        <v>37</v>
      </c>
      <c r="BT45" s="15">
        <v>10</v>
      </c>
      <c r="BU45" s="15">
        <v>4.2</v>
      </c>
      <c r="BV45" s="15">
        <f t="shared" si="18"/>
        <v>0.54973821989528804</v>
      </c>
      <c r="BW45" s="15">
        <v>5</v>
      </c>
      <c r="BX45" s="15">
        <v>115</v>
      </c>
      <c r="BY45" s="15">
        <v>67</v>
      </c>
      <c r="BZ45" s="15">
        <v>70</v>
      </c>
      <c r="CA45" s="14">
        <v>82</v>
      </c>
      <c r="CB45" s="15">
        <v>37</v>
      </c>
      <c r="CC45" s="15">
        <v>7</v>
      </c>
      <c r="CD45" s="15">
        <v>5.2</v>
      </c>
      <c r="CE45" s="15">
        <f t="shared" si="19"/>
        <v>0.68062827225130895</v>
      </c>
      <c r="CF45" s="15">
        <v>5.3</v>
      </c>
      <c r="CG45" s="15">
        <v>113</v>
      </c>
      <c r="CH45" s="15">
        <v>79</v>
      </c>
      <c r="CI45" s="15">
        <v>85</v>
      </c>
      <c r="CJ45" s="14">
        <v>82</v>
      </c>
    </row>
    <row r="46" spans="1:200" s="28" customFormat="1" ht="12">
      <c r="A46" s="120" t="s">
        <v>90</v>
      </c>
      <c r="B46" s="12">
        <v>17</v>
      </c>
      <c r="C46" s="15">
        <v>20</v>
      </c>
      <c r="D46" s="15">
        <v>90</v>
      </c>
      <c r="E46" s="14">
        <v>28</v>
      </c>
      <c r="F46" s="12">
        <v>54</v>
      </c>
      <c r="G46" s="14">
        <v>12</v>
      </c>
      <c r="H46" s="15">
        <v>12</v>
      </c>
      <c r="I46" s="14">
        <v>66</v>
      </c>
      <c r="J46" s="15">
        <v>40</v>
      </c>
      <c r="K46" s="15">
        <v>16</v>
      </c>
      <c r="L46" s="15">
        <v>8</v>
      </c>
      <c r="M46" s="15">
        <v>122</v>
      </c>
      <c r="N46" s="15">
        <v>80</v>
      </c>
      <c r="O46" s="15">
        <v>92</v>
      </c>
      <c r="P46" s="14">
        <v>54</v>
      </c>
      <c r="Q46" s="15">
        <v>37</v>
      </c>
      <c r="R46" s="15">
        <v>14</v>
      </c>
      <c r="S46" s="15">
        <v>5.5</v>
      </c>
      <c r="T46" s="15">
        <f t="shared" si="13"/>
        <v>0.71989528795811519</v>
      </c>
      <c r="U46" s="15">
        <v>7</v>
      </c>
      <c r="V46" s="15">
        <v>120</v>
      </c>
      <c r="W46" s="15">
        <v>79</v>
      </c>
      <c r="X46" s="15">
        <v>88</v>
      </c>
      <c r="Y46" s="14">
        <v>78</v>
      </c>
      <c r="Z46" s="15">
        <v>37</v>
      </c>
      <c r="AA46" s="15">
        <v>14</v>
      </c>
      <c r="AB46" s="15">
        <v>6.2</v>
      </c>
      <c r="AC46" s="15">
        <f t="shared" si="14"/>
        <v>0.81151832460732987</v>
      </c>
      <c r="AD46" s="15">
        <v>7</v>
      </c>
      <c r="AE46" s="15">
        <v>128</v>
      </c>
      <c r="AF46" s="15">
        <v>84</v>
      </c>
      <c r="AG46" s="15">
        <v>92</v>
      </c>
      <c r="AH46" s="14">
        <v>80</v>
      </c>
      <c r="AI46" s="15">
        <v>40</v>
      </c>
      <c r="AJ46" s="15">
        <v>12</v>
      </c>
      <c r="AK46" s="15">
        <v>5.7</v>
      </c>
      <c r="AL46" s="15">
        <f t="shared" si="20"/>
        <v>0.74607329842931946</v>
      </c>
      <c r="AM46" s="15">
        <v>5.7</v>
      </c>
      <c r="AN46" s="15">
        <v>126</v>
      </c>
      <c r="AO46" s="15">
        <v>84</v>
      </c>
      <c r="AP46" s="15">
        <v>95</v>
      </c>
      <c r="AQ46" s="14">
        <v>90</v>
      </c>
      <c r="AR46" s="15">
        <v>37</v>
      </c>
      <c r="AS46" s="15">
        <v>8</v>
      </c>
      <c r="AT46" s="15">
        <v>5.3</v>
      </c>
      <c r="AU46" s="15">
        <f t="shared" si="15"/>
        <v>0.69371727748691103</v>
      </c>
      <c r="AV46" s="15">
        <v>5.5</v>
      </c>
      <c r="AW46" s="15">
        <v>124</v>
      </c>
      <c r="AX46" s="15">
        <v>82</v>
      </c>
      <c r="AY46" s="15">
        <v>90</v>
      </c>
      <c r="AZ46" s="14">
        <v>80</v>
      </c>
      <c r="BA46" s="15">
        <v>40</v>
      </c>
      <c r="BB46" s="15">
        <v>9</v>
      </c>
      <c r="BC46" s="75">
        <v>5.6</v>
      </c>
      <c r="BD46" s="15">
        <f t="shared" si="16"/>
        <v>0.73298429319371727</v>
      </c>
      <c r="BE46" s="15">
        <v>5.5</v>
      </c>
      <c r="BF46" s="15">
        <v>125</v>
      </c>
      <c r="BG46" s="15">
        <v>84</v>
      </c>
      <c r="BH46" s="15">
        <v>93</v>
      </c>
      <c r="BI46" s="14">
        <v>84</v>
      </c>
      <c r="BJ46" s="15">
        <v>38</v>
      </c>
      <c r="BK46" s="15">
        <v>8</v>
      </c>
      <c r="BL46" s="75">
        <v>5.3</v>
      </c>
      <c r="BM46" s="15">
        <f t="shared" si="17"/>
        <v>0.69371727748691103</v>
      </c>
      <c r="BN46" s="15">
        <v>5</v>
      </c>
      <c r="BO46" s="15">
        <v>117</v>
      </c>
      <c r="BP46" s="15">
        <v>78</v>
      </c>
      <c r="BQ46" s="15">
        <v>85</v>
      </c>
      <c r="BR46" s="14">
        <v>72</v>
      </c>
      <c r="BS46" s="15">
        <v>40</v>
      </c>
      <c r="BT46" s="15">
        <v>12</v>
      </c>
      <c r="BU46" s="15">
        <v>4.5</v>
      </c>
      <c r="BV46" s="15">
        <f t="shared" si="18"/>
        <v>0.58900523560209428</v>
      </c>
      <c r="BW46" s="15">
        <v>5.3</v>
      </c>
      <c r="BX46" s="15">
        <v>117</v>
      </c>
      <c r="BY46" s="15">
        <v>78</v>
      </c>
      <c r="BZ46" s="15">
        <v>85</v>
      </c>
      <c r="CA46" s="14">
        <v>75</v>
      </c>
      <c r="CB46" s="15">
        <v>36</v>
      </c>
      <c r="CC46" s="15">
        <v>9</v>
      </c>
      <c r="CD46" s="15">
        <v>5</v>
      </c>
      <c r="CE46" s="15">
        <f t="shared" si="19"/>
        <v>0.65445026178010479</v>
      </c>
      <c r="CF46" s="15">
        <v>5.2</v>
      </c>
      <c r="CG46" s="15">
        <v>118</v>
      </c>
      <c r="CH46" s="15">
        <v>82</v>
      </c>
      <c r="CI46" s="15">
        <v>92</v>
      </c>
      <c r="CJ46" s="14">
        <v>87</v>
      </c>
    </row>
    <row r="47" spans="1:200" s="28" customFormat="1" ht="12">
      <c r="A47" s="120" t="s">
        <v>91</v>
      </c>
      <c r="B47" s="12">
        <v>15</v>
      </c>
      <c r="C47" s="15">
        <v>18</v>
      </c>
      <c r="D47" s="15">
        <v>120</v>
      </c>
      <c r="E47" s="14">
        <v>28</v>
      </c>
      <c r="F47" s="12">
        <v>59</v>
      </c>
      <c r="G47" s="14">
        <v>14</v>
      </c>
      <c r="H47" s="15">
        <v>14</v>
      </c>
      <c r="I47" s="14">
        <v>60</v>
      </c>
      <c r="J47" s="15">
        <v>38</v>
      </c>
      <c r="K47" s="15">
        <v>12</v>
      </c>
      <c r="L47" s="15">
        <v>8</v>
      </c>
      <c r="M47" s="15">
        <v>132</v>
      </c>
      <c r="N47" s="15">
        <v>91</v>
      </c>
      <c r="O47" s="15">
        <v>102</v>
      </c>
      <c r="P47" s="14">
        <v>60</v>
      </c>
      <c r="Q47" s="15">
        <v>41</v>
      </c>
      <c r="R47" s="15">
        <v>12</v>
      </c>
      <c r="S47" s="15">
        <v>5.6</v>
      </c>
      <c r="T47" s="15">
        <f t="shared" si="13"/>
        <v>0.73298429319371727</v>
      </c>
      <c r="U47" s="15">
        <v>6</v>
      </c>
      <c r="V47" s="15">
        <v>124</v>
      </c>
      <c r="W47" s="15">
        <v>82</v>
      </c>
      <c r="X47" s="15">
        <v>90</v>
      </c>
      <c r="Y47" s="14">
        <v>80</v>
      </c>
      <c r="Z47" s="15">
        <v>38</v>
      </c>
      <c r="AA47" s="15">
        <v>12</v>
      </c>
      <c r="AB47" s="15">
        <v>5.8</v>
      </c>
      <c r="AC47" s="15">
        <f t="shared" si="14"/>
        <v>0.75916230366492143</v>
      </c>
      <c r="AD47" s="15">
        <v>6</v>
      </c>
      <c r="AE47" s="15">
        <v>130</v>
      </c>
      <c r="AF47" s="15">
        <v>85</v>
      </c>
      <c r="AG47" s="15">
        <v>96</v>
      </c>
      <c r="AH47" s="14">
        <v>70</v>
      </c>
      <c r="AI47" s="15">
        <v>39</v>
      </c>
      <c r="AJ47" s="15">
        <v>10</v>
      </c>
      <c r="AK47" s="15">
        <v>5.7</v>
      </c>
      <c r="AL47" s="15">
        <f t="shared" si="20"/>
        <v>0.74607329842931946</v>
      </c>
      <c r="AM47" s="15">
        <v>5.4</v>
      </c>
      <c r="AN47" s="15">
        <v>135</v>
      </c>
      <c r="AO47" s="15">
        <v>94</v>
      </c>
      <c r="AP47" s="15">
        <v>103</v>
      </c>
      <c r="AQ47" s="14">
        <v>96</v>
      </c>
      <c r="AR47" s="15">
        <v>40</v>
      </c>
      <c r="AS47" s="15">
        <v>8</v>
      </c>
      <c r="AT47" s="15">
        <v>5.0999999999999996</v>
      </c>
      <c r="AU47" s="15">
        <f t="shared" si="15"/>
        <v>0.66753926701570676</v>
      </c>
      <c r="AV47" s="15">
        <v>6</v>
      </c>
      <c r="AW47" s="15">
        <v>128</v>
      </c>
      <c r="AX47" s="15">
        <v>85</v>
      </c>
      <c r="AY47" s="15">
        <v>95</v>
      </c>
      <c r="AZ47" s="14">
        <v>72</v>
      </c>
      <c r="BA47" s="15">
        <v>38</v>
      </c>
      <c r="BB47" s="15">
        <v>10</v>
      </c>
      <c r="BC47" s="75">
        <v>5.3</v>
      </c>
      <c r="BD47" s="15">
        <f t="shared" si="16"/>
        <v>0.69371727748691103</v>
      </c>
      <c r="BE47" s="15">
        <v>4.7</v>
      </c>
      <c r="BF47" s="15">
        <v>130</v>
      </c>
      <c r="BG47" s="15">
        <v>92</v>
      </c>
      <c r="BH47" s="15">
        <v>102</v>
      </c>
      <c r="BI47" s="14">
        <v>88</v>
      </c>
      <c r="BJ47" s="15">
        <v>39</v>
      </c>
      <c r="BK47" s="15">
        <v>11</v>
      </c>
      <c r="BL47" s="75">
        <v>5.3</v>
      </c>
      <c r="BM47" s="15">
        <f t="shared" si="17"/>
        <v>0.69371727748691103</v>
      </c>
      <c r="BN47" s="15">
        <v>4.8</v>
      </c>
      <c r="BO47" s="15">
        <v>118</v>
      </c>
      <c r="BP47" s="15">
        <v>79</v>
      </c>
      <c r="BQ47" s="15">
        <v>85</v>
      </c>
      <c r="BR47" s="14">
        <v>86</v>
      </c>
      <c r="BS47" s="15">
        <v>40</v>
      </c>
      <c r="BT47" s="15">
        <v>11</v>
      </c>
      <c r="BU47" s="15">
        <v>4</v>
      </c>
      <c r="BV47" s="15">
        <f t="shared" si="18"/>
        <v>0.52356020942408377</v>
      </c>
      <c r="BW47" s="15">
        <v>4.8</v>
      </c>
      <c r="BX47" s="15">
        <v>118</v>
      </c>
      <c r="BY47" s="15">
        <v>79</v>
      </c>
      <c r="BZ47" s="15">
        <v>85</v>
      </c>
      <c r="CA47" s="14">
        <v>78</v>
      </c>
      <c r="CB47" s="15">
        <v>37</v>
      </c>
      <c r="CC47" s="15">
        <v>10</v>
      </c>
      <c r="CD47" s="15">
        <v>5.2</v>
      </c>
      <c r="CE47" s="15">
        <f t="shared" si="19"/>
        <v>0.68062827225130895</v>
      </c>
      <c r="CF47" s="15">
        <v>5.4</v>
      </c>
      <c r="CG47" s="15">
        <v>122</v>
      </c>
      <c r="CH47" s="15">
        <v>87</v>
      </c>
      <c r="CI47" s="15">
        <v>100</v>
      </c>
      <c r="CJ47" s="14">
        <v>67</v>
      </c>
    </row>
    <row r="48" spans="1:200" s="67" customFormat="1" ht="11.4">
      <c r="A48" s="77" t="s">
        <v>34</v>
      </c>
      <c r="B48" s="79">
        <f>AVERAGE(B28:B47)</f>
        <v>16</v>
      </c>
      <c r="C48" s="66">
        <f t="shared" ref="C48:E48" si="21">AVERAGE(C28:C47)</f>
        <v>20</v>
      </c>
      <c r="D48" s="66">
        <f t="shared" si="21"/>
        <v>102.2</v>
      </c>
      <c r="E48" s="71">
        <f t="shared" si="21"/>
        <v>24.9</v>
      </c>
      <c r="F48" s="79">
        <f t="shared" ref="F48:AO48" si="22">AVERAGE(F28:F47)</f>
        <v>59.55</v>
      </c>
      <c r="G48" s="71">
        <f t="shared" si="22"/>
        <v>13.6</v>
      </c>
      <c r="H48" s="66">
        <f t="shared" si="22"/>
        <v>14</v>
      </c>
      <c r="I48" s="71">
        <f t="shared" si="22"/>
        <v>66.55</v>
      </c>
      <c r="J48" s="66">
        <f t="shared" si="22"/>
        <v>40.450000000000003</v>
      </c>
      <c r="K48" s="66">
        <f t="shared" si="22"/>
        <v>12.2</v>
      </c>
      <c r="L48" s="66">
        <f t="shared" si="22"/>
        <v>7.95</v>
      </c>
      <c r="M48" s="66">
        <f t="shared" si="22"/>
        <v>119.65</v>
      </c>
      <c r="N48" s="66">
        <f t="shared" si="22"/>
        <v>79.150000000000006</v>
      </c>
      <c r="O48" s="66">
        <f t="shared" si="22"/>
        <v>89.45</v>
      </c>
      <c r="P48" s="71">
        <f t="shared" si="22"/>
        <v>62</v>
      </c>
      <c r="Q48" s="66">
        <f t="shared" si="22"/>
        <v>39.200000000000003</v>
      </c>
      <c r="R48" s="66">
        <f t="shared" si="22"/>
        <v>12.05</v>
      </c>
      <c r="S48" s="66">
        <f t="shared" si="22"/>
        <v>5.5</v>
      </c>
      <c r="T48" s="66">
        <f t="shared" si="22"/>
        <v>0.71989528795811508</v>
      </c>
      <c r="U48" s="66">
        <f t="shared" si="22"/>
        <v>6.6</v>
      </c>
      <c r="V48" s="66">
        <f t="shared" si="22"/>
        <v>116.6</v>
      </c>
      <c r="W48" s="66">
        <f t="shared" si="22"/>
        <v>75.400000000000006</v>
      </c>
      <c r="X48" s="66">
        <f t="shared" si="22"/>
        <v>84.95</v>
      </c>
      <c r="Y48" s="71">
        <f t="shared" si="22"/>
        <v>80.5</v>
      </c>
      <c r="Z48" s="66">
        <f t="shared" si="22"/>
        <v>39.200000000000003</v>
      </c>
      <c r="AA48" s="66">
        <f t="shared" si="22"/>
        <v>12</v>
      </c>
      <c r="AB48" s="66">
        <f t="shared" si="22"/>
        <v>5.47</v>
      </c>
      <c r="AC48" s="66">
        <f t="shared" si="22"/>
        <v>0.71596858638743455</v>
      </c>
      <c r="AD48" s="66">
        <f t="shared" si="22"/>
        <v>6.67</v>
      </c>
      <c r="AE48" s="66">
        <f t="shared" si="22"/>
        <v>125</v>
      </c>
      <c r="AF48" s="66">
        <f t="shared" si="22"/>
        <v>82.45</v>
      </c>
      <c r="AG48" s="66">
        <f t="shared" si="22"/>
        <v>91.4</v>
      </c>
      <c r="AH48" s="71">
        <f t="shared" si="22"/>
        <v>81.099999999999994</v>
      </c>
      <c r="AI48" s="66">
        <f t="shared" si="22"/>
        <v>40</v>
      </c>
      <c r="AJ48" s="66">
        <f t="shared" si="22"/>
        <v>12</v>
      </c>
      <c r="AK48" s="66">
        <f t="shared" si="22"/>
        <v>5.5900000000000007</v>
      </c>
      <c r="AL48" s="66">
        <f t="shared" si="22"/>
        <v>0.73167539267015702</v>
      </c>
      <c r="AM48" s="66">
        <f t="shared" si="22"/>
        <v>5.8100000000000005</v>
      </c>
      <c r="AN48" s="66">
        <f t="shared" si="22"/>
        <v>126.3</v>
      </c>
      <c r="AO48" s="66">
        <f t="shared" si="22"/>
        <v>85.6</v>
      </c>
      <c r="AP48" s="66">
        <f t="shared" ref="AP48:CJ48" si="23">AVERAGE(AP28:AP47)</f>
        <v>93.8</v>
      </c>
      <c r="AQ48" s="71">
        <f t="shared" si="23"/>
        <v>88.05</v>
      </c>
      <c r="AR48" s="66">
        <f t="shared" si="23"/>
        <v>39.25</v>
      </c>
      <c r="AS48" s="66">
        <f t="shared" si="23"/>
        <v>9.4</v>
      </c>
      <c r="AT48" s="66">
        <f t="shared" si="23"/>
        <v>5.2649999999999988</v>
      </c>
      <c r="AU48" s="66">
        <f t="shared" si="23"/>
        <v>0.68913612565445015</v>
      </c>
      <c r="AV48" s="66">
        <f t="shared" si="23"/>
        <v>5.5</v>
      </c>
      <c r="AW48" s="66">
        <f t="shared" si="23"/>
        <v>119.8</v>
      </c>
      <c r="AX48" s="66">
        <f t="shared" si="23"/>
        <v>77.150000000000006</v>
      </c>
      <c r="AY48" s="66">
        <f t="shared" si="23"/>
        <v>87.25</v>
      </c>
      <c r="AZ48" s="71">
        <f t="shared" si="23"/>
        <v>80.05</v>
      </c>
      <c r="BA48" s="66">
        <f t="shared" si="23"/>
        <v>38.799999999999997</v>
      </c>
      <c r="BB48" s="66">
        <f t="shared" si="23"/>
        <v>10.050000000000001</v>
      </c>
      <c r="BC48" s="66">
        <f t="shared" si="23"/>
        <v>5.3899999999999988</v>
      </c>
      <c r="BD48" s="66">
        <f t="shared" si="23"/>
        <v>0.70549738219895286</v>
      </c>
      <c r="BE48" s="66">
        <f t="shared" si="23"/>
        <v>5.0199999999999996</v>
      </c>
      <c r="BF48" s="66">
        <f t="shared" si="23"/>
        <v>124</v>
      </c>
      <c r="BG48" s="66">
        <f t="shared" si="23"/>
        <v>82.65</v>
      </c>
      <c r="BH48" s="66">
        <f t="shared" si="23"/>
        <v>91.15</v>
      </c>
      <c r="BI48" s="71">
        <f t="shared" si="23"/>
        <v>82.05</v>
      </c>
      <c r="BJ48" s="66">
        <f t="shared" si="23"/>
        <v>39.6</v>
      </c>
      <c r="BK48" s="66">
        <f t="shared" si="23"/>
        <v>11.15</v>
      </c>
      <c r="BL48" s="66">
        <f t="shared" si="23"/>
        <v>5.1950000000000012</v>
      </c>
      <c r="BM48" s="66">
        <f t="shared" si="23"/>
        <v>0.67997382198952883</v>
      </c>
      <c r="BN48" s="66">
        <f t="shared" si="23"/>
        <v>4.9949999999999992</v>
      </c>
      <c r="BO48" s="66">
        <f t="shared" si="23"/>
        <v>111.9</v>
      </c>
      <c r="BP48" s="66">
        <f t="shared" si="23"/>
        <v>71.8</v>
      </c>
      <c r="BQ48" s="66">
        <f t="shared" si="23"/>
        <v>78.849999999999994</v>
      </c>
      <c r="BR48" s="71">
        <f t="shared" si="23"/>
        <v>78.05</v>
      </c>
      <c r="BS48" s="66">
        <f t="shared" si="23"/>
        <v>38.799999999999997</v>
      </c>
      <c r="BT48" s="66">
        <f t="shared" si="23"/>
        <v>11.3</v>
      </c>
      <c r="BU48" s="66">
        <f t="shared" si="23"/>
        <v>4.5750000000000002</v>
      </c>
      <c r="BV48" s="66">
        <f t="shared" si="23"/>
        <v>0.59882198952879584</v>
      </c>
      <c r="BW48" s="66">
        <f t="shared" si="23"/>
        <v>4.9999999999999991</v>
      </c>
      <c r="BX48" s="66">
        <f t="shared" si="23"/>
        <v>111</v>
      </c>
      <c r="BY48" s="66">
        <f t="shared" si="23"/>
        <v>71</v>
      </c>
      <c r="BZ48" s="66">
        <f t="shared" si="23"/>
        <v>78.099999999999994</v>
      </c>
      <c r="CA48" s="71">
        <f t="shared" si="23"/>
        <v>76.349999999999994</v>
      </c>
      <c r="CB48" s="66">
        <f t="shared" si="23"/>
        <v>38.25</v>
      </c>
      <c r="CC48" s="66">
        <f t="shared" si="23"/>
        <v>9.4</v>
      </c>
      <c r="CD48" s="66">
        <f t="shared" si="23"/>
        <v>4.8450000000000006</v>
      </c>
      <c r="CE48" s="66">
        <f t="shared" si="23"/>
        <v>0.63416230366492132</v>
      </c>
      <c r="CF48" s="66">
        <f t="shared" si="23"/>
        <v>5.09</v>
      </c>
      <c r="CG48" s="66">
        <f t="shared" si="23"/>
        <v>115</v>
      </c>
      <c r="CH48" s="66">
        <f t="shared" si="23"/>
        <v>77.5</v>
      </c>
      <c r="CI48" s="66">
        <f t="shared" si="23"/>
        <v>87.6</v>
      </c>
      <c r="CJ48" s="71">
        <f t="shared" si="23"/>
        <v>81</v>
      </c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65"/>
      <c r="GM48" s="65"/>
      <c r="GN48" s="65"/>
      <c r="GO48" s="65"/>
      <c r="GP48" s="65"/>
      <c r="GQ48" s="65"/>
      <c r="GR48" s="65"/>
    </row>
    <row r="49" spans="1:200" s="26" customFormat="1" ht="11.4">
      <c r="A49" s="119" t="s">
        <v>35</v>
      </c>
      <c r="B49" s="80">
        <f>STDEV(B28:B47)</f>
        <v>4.2673793264472604</v>
      </c>
      <c r="C49" s="19">
        <f t="shared" ref="C49:E49" si="24">STDEV(C28:C47)</f>
        <v>3.0262013708347473</v>
      </c>
      <c r="D49" s="19">
        <f t="shared" si="24"/>
        <v>13.056960233006624</v>
      </c>
      <c r="E49" s="72">
        <f t="shared" si="24"/>
        <v>2.7125439603519919</v>
      </c>
      <c r="F49" s="80">
        <f t="shared" ref="F49:AO49" si="25">STDEV(F28:F47)</f>
        <v>4.1735381935033953</v>
      </c>
      <c r="G49" s="72">
        <f t="shared" si="25"/>
        <v>1.5694450913417939</v>
      </c>
      <c r="H49" s="19">
        <f t="shared" si="25"/>
        <v>1.5894388284780525</v>
      </c>
      <c r="I49" s="72">
        <f t="shared" si="25"/>
        <v>5.9513377531973068</v>
      </c>
      <c r="J49" s="19">
        <f t="shared" si="25"/>
        <v>2.855742137850465</v>
      </c>
      <c r="K49" s="19">
        <f t="shared" si="25"/>
        <v>1.9084300519426656</v>
      </c>
      <c r="L49" s="19">
        <f t="shared" si="25"/>
        <v>0.22360679774997894</v>
      </c>
      <c r="M49" s="19">
        <f t="shared" si="25"/>
        <v>8.1516869419771023</v>
      </c>
      <c r="N49" s="19">
        <f t="shared" si="25"/>
        <v>7.5969176574935204</v>
      </c>
      <c r="O49" s="19">
        <f t="shared" si="25"/>
        <v>8.1980421282670957</v>
      </c>
      <c r="P49" s="72">
        <f t="shared" si="25"/>
        <v>5.9205262923955813</v>
      </c>
      <c r="Q49" s="19">
        <f t="shared" si="25"/>
        <v>1.5761378513048248</v>
      </c>
      <c r="R49" s="19">
        <f t="shared" si="25"/>
        <v>1.3562719801759959</v>
      </c>
      <c r="S49" s="19">
        <f t="shared" si="25"/>
        <v>5.6195148694901435E-2</v>
      </c>
      <c r="T49" s="19">
        <f t="shared" si="25"/>
        <v>7.35538595483005E-3</v>
      </c>
      <c r="U49" s="19">
        <f t="shared" si="25"/>
        <v>0.50262468995003451</v>
      </c>
      <c r="V49" s="19">
        <f t="shared" si="25"/>
        <v>6.8778821709807412</v>
      </c>
      <c r="W49" s="19">
        <f t="shared" si="25"/>
        <v>5.5193439732215319</v>
      </c>
      <c r="X49" s="19">
        <f t="shared" si="25"/>
        <v>4.9040799340956918</v>
      </c>
      <c r="Y49" s="72">
        <f t="shared" si="25"/>
        <v>6.3120603025603215</v>
      </c>
      <c r="Z49" s="19">
        <f t="shared" si="25"/>
        <v>1.6733200530681507</v>
      </c>
      <c r="AA49" s="19">
        <f t="shared" si="25"/>
        <v>1.3764944032233706</v>
      </c>
      <c r="AB49" s="19">
        <f t="shared" si="25"/>
        <v>0.26377821625073783</v>
      </c>
      <c r="AC49" s="19">
        <f t="shared" si="25"/>
        <v>3.4525944535436892E-2</v>
      </c>
      <c r="AD49" s="19">
        <f t="shared" si="25"/>
        <v>0.50793700396801189</v>
      </c>
      <c r="AE49" s="19">
        <f t="shared" si="25"/>
        <v>6.35775531391221</v>
      </c>
      <c r="AF49" s="19">
        <f t="shared" si="25"/>
        <v>6.0652157509245423</v>
      </c>
      <c r="AG49" s="19">
        <f t="shared" si="25"/>
        <v>6.0645648952271136</v>
      </c>
      <c r="AH49" s="72">
        <f t="shared" si="25"/>
        <v>6.0428295916469645</v>
      </c>
      <c r="AI49" s="19">
        <f t="shared" si="25"/>
        <v>1.1697953037312037</v>
      </c>
      <c r="AJ49" s="19">
        <f t="shared" si="25"/>
        <v>1.2139539573337679</v>
      </c>
      <c r="AK49" s="19">
        <f t="shared" si="25"/>
        <v>0.13726654823065193</v>
      </c>
      <c r="AL49" s="19">
        <f t="shared" si="25"/>
        <v>1.7966825684640315E-2</v>
      </c>
      <c r="AM49" s="19">
        <f t="shared" si="25"/>
        <v>0.25110283068684702</v>
      </c>
      <c r="AN49" s="19">
        <f t="shared" si="25"/>
        <v>7.0866813553015735</v>
      </c>
      <c r="AO49" s="19">
        <f t="shared" si="25"/>
        <v>7.493154770926103</v>
      </c>
      <c r="AP49" s="19">
        <f t="shared" ref="AP49:CJ49" si="26">STDEV(AP28:AP47)</f>
        <v>6.6141793459999736</v>
      </c>
      <c r="AQ49" s="72">
        <f t="shared" si="26"/>
        <v>6.1342438302060565</v>
      </c>
      <c r="AR49" s="19">
        <f t="shared" si="26"/>
        <v>1.446411166701189</v>
      </c>
      <c r="AS49" s="19">
        <f t="shared" si="26"/>
        <v>1.187655806953122</v>
      </c>
      <c r="AT49" s="19">
        <f t="shared" si="26"/>
        <v>0.2207046132634963</v>
      </c>
      <c r="AU49" s="19">
        <f t="shared" si="26"/>
        <v>2.888803838527438E-2</v>
      </c>
      <c r="AV49" s="19">
        <f t="shared" si="26"/>
        <v>0.26157418189029846</v>
      </c>
      <c r="AW49" s="19">
        <f t="shared" si="26"/>
        <v>7.3456037693876528</v>
      </c>
      <c r="AX49" s="19">
        <f t="shared" si="26"/>
        <v>7.292930968085682</v>
      </c>
      <c r="AY49" s="19">
        <f t="shared" si="26"/>
        <v>6.8277683801247671</v>
      </c>
      <c r="AZ49" s="72">
        <f t="shared" si="26"/>
        <v>5.7075665383308225</v>
      </c>
      <c r="BA49" s="19">
        <f t="shared" si="26"/>
        <v>1.2814465510343749</v>
      </c>
      <c r="BB49" s="19">
        <f t="shared" si="26"/>
        <v>1.2763022245616651</v>
      </c>
      <c r="BC49" s="19">
        <f t="shared" si="26"/>
        <v>0.34928498393145962</v>
      </c>
      <c r="BD49" s="19">
        <f t="shared" si="26"/>
        <v>4.5717929833960703E-2</v>
      </c>
      <c r="BE49" s="19">
        <f t="shared" si="26"/>
        <v>0.21175954586076615</v>
      </c>
      <c r="BF49" s="19">
        <f t="shared" si="26"/>
        <v>6.766791978789545</v>
      </c>
      <c r="BG49" s="19">
        <f t="shared" si="26"/>
        <v>6.3351567088996141</v>
      </c>
      <c r="BH49" s="19">
        <f t="shared" si="26"/>
        <v>7.1250115420035778</v>
      </c>
      <c r="BI49" s="72">
        <f t="shared" si="26"/>
        <v>5.698337707751179</v>
      </c>
      <c r="BJ49" s="19">
        <f t="shared" si="26"/>
        <v>1.3138933706635729</v>
      </c>
      <c r="BK49" s="19">
        <f t="shared" si="26"/>
        <v>1.3088765773505353</v>
      </c>
      <c r="BL49" s="19">
        <f t="shared" si="26"/>
        <v>0.19324105480761042</v>
      </c>
      <c r="BM49" s="19">
        <f t="shared" si="26"/>
        <v>2.5293331781100822E-2</v>
      </c>
      <c r="BN49" s="19">
        <f t="shared" si="26"/>
        <v>0.23502519461807314</v>
      </c>
      <c r="BO49" s="19">
        <f t="shared" si="26"/>
        <v>5.6745043836444431</v>
      </c>
      <c r="BP49" s="19">
        <f t="shared" si="26"/>
        <v>5.8273402798225291</v>
      </c>
      <c r="BQ49" s="19">
        <f t="shared" si="26"/>
        <v>5.8334335830984694</v>
      </c>
      <c r="BR49" s="72">
        <f t="shared" si="26"/>
        <v>5.7808668080688035</v>
      </c>
      <c r="BS49" s="19">
        <f t="shared" si="26"/>
        <v>1.3992479182911459</v>
      </c>
      <c r="BT49" s="19">
        <f t="shared" si="26"/>
        <v>1.1742858972247956</v>
      </c>
      <c r="BU49" s="19">
        <f t="shared" si="26"/>
        <v>0.24894514297436349</v>
      </c>
      <c r="BV49" s="19">
        <f t="shared" si="26"/>
        <v>3.2584442797691571E-2</v>
      </c>
      <c r="BW49" s="19">
        <f t="shared" si="26"/>
        <v>0.18064212949190006</v>
      </c>
      <c r="BX49" s="19">
        <f t="shared" si="26"/>
        <v>5.9824304161611881</v>
      </c>
      <c r="BY49" s="19">
        <f t="shared" si="26"/>
        <v>6</v>
      </c>
      <c r="BZ49" s="19">
        <f t="shared" si="26"/>
        <v>6.1207154724539228</v>
      </c>
      <c r="CA49" s="72">
        <f t="shared" si="26"/>
        <v>5.650104796419825</v>
      </c>
      <c r="CB49" s="19">
        <f t="shared" si="26"/>
        <v>1.2085223687584246</v>
      </c>
      <c r="CC49" s="19">
        <f t="shared" si="26"/>
        <v>1.187655806953122</v>
      </c>
      <c r="CD49" s="19">
        <f t="shared" si="26"/>
        <v>0.2211810403980842</v>
      </c>
      <c r="CE49" s="19">
        <f t="shared" si="26"/>
        <v>2.8950397957864433E-2</v>
      </c>
      <c r="CF49" s="19">
        <f t="shared" si="26"/>
        <v>0.19973666874689108</v>
      </c>
      <c r="CG49" s="19">
        <f t="shared" si="26"/>
        <v>5.8489765186560181</v>
      </c>
      <c r="CH49" s="19">
        <f t="shared" si="26"/>
        <v>6.0654326873035638</v>
      </c>
      <c r="CI49" s="19">
        <f t="shared" si="26"/>
        <v>5.8525747820038472</v>
      </c>
      <c r="CJ49" s="72">
        <f t="shared" si="26"/>
        <v>5.1093309892680407</v>
      </c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</row>
    <row r="50" spans="1:200" s="27" customFormat="1" ht="12" thickBot="1">
      <c r="A50" s="125"/>
      <c r="B50" s="21"/>
      <c r="C50" s="20"/>
      <c r="D50" s="20"/>
      <c r="E50" s="22"/>
      <c r="F50" s="21"/>
      <c r="G50" s="22"/>
      <c r="H50" s="20"/>
      <c r="I50" s="22"/>
      <c r="J50" s="20"/>
      <c r="K50" s="20"/>
      <c r="L50" s="20"/>
      <c r="M50" s="20"/>
      <c r="N50" s="20"/>
      <c r="O50" s="20"/>
      <c r="P50" s="22"/>
      <c r="Q50" s="20"/>
      <c r="R50" s="20"/>
      <c r="S50" s="20"/>
      <c r="T50" s="20"/>
      <c r="U50" s="20"/>
      <c r="V50" s="20"/>
      <c r="W50" s="20"/>
      <c r="X50" s="20"/>
      <c r="Y50" s="22"/>
      <c r="Z50" s="20"/>
      <c r="AA50" s="20"/>
      <c r="AB50" s="20"/>
      <c r="AC50" s="20"/>
      <c r="AD50" s="20"/>
      <c r="AE50" s="20"/>
      <c r="AF50" s="20"/>
      <c r="AG50" s="20"/>
      <c r="AH50" s="22"/>
      <c r="AI50" s="20"/>
      <c r="AJ50" s="20"/>
      <c r="AK50" s="20"/>
      <c r="AL50" s="20"/>
      <c r="AM50" s="20"/>
      <c r="AN50" s="20"/>
      <c r="AO50" s="20"/>
      <c r="AP50" s="20"/>
      <c r="AQ50" s="22"/>
      <c r="AR50" s="20"/>
      <c r="AS50" s="20"/>
      <c r="AT50" s="20"/>
      <c r="AU50" s="20"/>
      <c r="AV50" s="20"/>
      <c r="AW50" s="20"/>
      <c r="AX50" s="20"/>
      <c r="AY50" s="20"/>
      <c r="AZ50" s="22"/>
      <c r="BA50" s="20"/>
      <c r="BB50" s="20"/>
      <c r="BC50" s="20"/>
      <c r="BD50" s="20"/>
      <c r="BE50" s="20"/>
      <c r="BF50" s="20"/>
      <c r="BG50" s="20"/>
      <c r="BH50" s="20"/>
      <c r="BI50" s="22"/>
      <c r="BJ50" s="20"/>
      <c r="BK50" s="20"/>
      <c r="BL50" s="20"/>
      <c r="BM50" s="20"/>
      <c r="BN50" s="20"/>
      <c r="BO50" s="20"/>
      <c r="BP50" s="20"/>
      <c r="BQ50" s="20"/>
      <c r="BR50" s="22"/>
      <c r="BS50" s="87"/>
      <c r="BT50" s="87"/>
      <c r="BU50" s="87"/>
      <c r="BV50" s="87"/>
      <c r="BW50" s="87"/>
      <c r="BX50" s="87"/>
      <c r="BY50" s="87"/>
      <c r="BZ50" s="87"/>
      <c r="CA50" s="88"/>
      <c r="CB50" s="20"/>
      <c r="CC50" s="20"/>
      <c r="CD50" s="20"/>
      <c r="CE50" s="20"/>
      <c r="CF50" s="20"/>
      <c r="CG50" s="20"/>
      <c r="CH50" s="20"/>
      <c r="CI50" s="20"/>
      <c r="CJ50" s="22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</row>
    <row r="51" spans="1:200" s="29" customFormat="1" ht="11.4">
      <c r="A51" s="126"/>
      <c r="B51" s="99" t="s">
        <v>44</v>
      </c>
      <c r="C51" s="126"/>
      <c r="D51" s="126"/>
      <c r="E51" s="124"/>
      <c r="F51" s="132"/>
      <c r="G51" s="101"/>
      <c r="I51" s="137"/>
      <c r="J51" s="138"/>
      <c r="K51" s="127"/>
      <c r="L51" s="127"/>
      <c r="M51" s="133"/>
      <c r="N51" s="133"/>
      <c r="O51" s="133"/>
      <c r="P51" s="101"/>
      <c r="Y51" s="126"/>
      <c r="Z51" s="132"/>
      <c r="AA51" s="133"/>
      <c r="AB51" s="135" t="s">
        <v>44</v>
      </c>
      <c r="AC51" s="133"/>
      <c r="AD51" s="133"/>
      <c r="AE51" s="133"/>
      <c r="AF51" s="133"/>
      <c r="AG51" s="133"/>
      <c r="AH51" s="136"/>
      <c r="AK51" s="95" t="s">
        <v>44</v>
      </c>
      <c r="AQ51" s="126"/>
      <c r="AR51" s="132"/>
      <c r="AS51" s="133"/>
      <c r="AT51" s="134"/>
      <c r="AU51" s="133"/>
      <c r="AV51" s="133"/>
      <c r="AW51" s="133"/>
      <c r="AX51" s="133"/>
      <c r="AY51" s="133"/>
      <c r="AZ51" s="101"/>
      <c r="BC51" s="95" t="s">
        <v>44</v>
      </c>
      <c r="BI51" s="126"/>
      <c r="BJ51" s="132"/>
      <c r="BK51" s="133"/>
      <c r="BL51" s="133"/>
      <c r="BM51" s="133"/>
      <c r="BN51" s="133"/>
      <c r="BO51" s="133"/>
      <c r="BP51" s="133"/>
      <c r="BQ51" s="133"/>
      <c r="BR51" s="101"/>
      <c r="BU51" s="95" t="s">
        <v>44</v>
      </c>
      <c r="CA51" s="124"/>
      <c r="CD51" s="95" t="s">
        <v>44</v>
      </c>
      <c r="CJ51" s="124"/>
    </row>
    <row r="52" spans="1:200">
      <c r="A52" s="93" t="s">
        <v>44</v>
      </c>
      <c r="B52" s="100">
        <f>TTEST(B4:B23,B28:B47,2,2)</f>
        <v>0.45164160336862924</v>
      </c>
      <c r="C52" s="97">
        <f>TTEST(C4:C23,C28:C47,2,2)</f>
        <v>0.24285185180017707</v>
      </c>
      <c r="D52" s="97">
        <f t="shared" ref="D52:BK52" si="27">TTEST(D4:D23,D28:D47,2,2)</f>
        <v>0.57532000032314756</v>
      </c>
      <c r="E52" s="102">
        <f t="shared" si="27"/>
        <v>7.1987663318481027E-2</v>
      </c>
      <c r="F52" s="100">
        <f t="shared" si="27"/>
        <v>9.0020265474721313E-6</v>
      </c>
      <c r="G52" s="102">
        <f t="shared" si="27"/>
        <v>1.9323831911482545E-4</v>
      </c>
      <c r="H52" s="97">
        <f t="shared" si="27"/>
        <v>1.3438861769659719E-3</v>
      </c>
      <c r="I52" s="97">
        <f t="shared" si="27"/>
        <v>1.8095674665744926E-6</v>
      </c>
      <c r="J52" s="100">
        <f t="shared" si="27"/>
        <v>7.4995946977037847E-10</v>
      </c>
      <c r="K52" s="97">
        <f t="shared" si="27"/>
        <v>6.7559163702492913E-4</v>
      </c>
      <c r="L52" s="97">
        <f t="shared" si="27"/>
        <v>0.3236360838644099</v>
      </c>
      <c r="M52" s="97">
        <f t="shared" si="27"/>
        <v>3.8850344052876665E-8</v>
      </c>
      <c r="N52" s="97">
        <f t="shared" si="27"/>
        <v>1.1864023490388503E-5</v>
      </c>
      <c r="O52" s="97">
        <f t="shared" si="27"/>
        <v>1.2898882110067375E-4</v>
      </c>
      <c r="P52" s="102">
        <f t="shared" si="27"/>
        <v>2.388667528517865E-6</v>
      </c>
      <c r="Q52" s="97">
        <f t="shared" si="27"/>
        <v>8.1931777831299513E-11</v>
      </c>
      <c r="R52" s="97">
        <f t="shared" si="27"/>
        <v>6.9910127511027305E-6</v>
      </c>
      <c r="S52" s="97">
        <f t="shared" si="27"/>
        <v>0.74636348836177158</v>
      </c>
      <c r="T52" s="97">
        <f t="shared" si="27"/>
        <v>0.74636348836180577</v>
      </c>
      <c r="U52" s="97">
        <f t="shared" si="27"/>
        <v>1</v>
      </c>
      <c r="V52" s="97">
        <f t="shared" si="27"/>
        <v>4.5639704842602378E-8</v>
      </c>
      <c r="W52" s="97">
        <f t="shared" si="27"/>
        <v>2.4906175584852465E-8</v>
      </c>
      <c r="X52" s="97">
        <f t="shared" si="27"/>
        <v>8.2106647777113672E-8</v>
      </c>
      <c r="Y52" s="97">
        <f t="shared" si="27"/>
        <v>6.2321625707407106E-6</v>
      </c>
      <c r="Z52" s="100">
        <f t="shared" si="27"/>
        <v>1.5085075971997581E-11</v>
      </c>
      <c r="AA52" s="97">
        <f t="shared" si="27"/>
        <v>2.5084932109933081E-5</v>
      </c>
      <c r="AB52" s="97">
        <f t="shared" si="27"/>
        <v>4.1496574781286761E-4</v>
      </c>
      <c r="AC52" s="97">
        <f t="shared" si="27"/>
        <v>4.1496574781286864E-4</v>
      </c>
      <c r="AD52" s="97">
        <f t="shared" si="27"/>
        <v>0.66380439016743531</v>
      </c>
      <c r="AE52" s="97">
        <f>TTEST(AE28:AE47,AE4:AE23,2,2)</f>
        <v>3.9481014731457399E-12</v>
      </c>
      <c r="AF52" s="97">
        <f t="shared" si="27"/>
        <v>5.7657922375956231E-13</v>
      </c>
      <c r="AG52" s="97">
        <f t="shared" si="27"/>
        <v>8.3635479627612419E-12</v>
      </c>
      <c r="AH52" s="102">
        <f t="shared" si="27"/>
        <v>1.7117655954934398E-6</v>
      </c>
      <c r="AI52" s="97">
        <f t="shared" si="27"/>
        <v>3.8658976767202925E-11</v>
      </c>
      <c r="AJ52" s="97">
        <f t="shared" si="27"/>
        <v>4.2578792419110328E-8</v>
      </c>
      <c r="AK52" s="97">
        <f t="shared" si="27"/>
        <v>3.6773537032514488E-8</v>
      </c>
      <c r="AL52" s="97">
        <f t="shared" si="27"/>
        <v>3.6773537032512477E-8</v>
      </c>
      <c r="AM52" s="97">
        <f t="shared" si="27"/>
        <v>3.3099530297376912E-4</v>
      </c>
      <c r="AN52" s="97">
        <f t="shared" si="27"/>
        <v>7.6792275339811523E-11</v>
      </c>
      <c r="AO52" s="97">
        <f t="shared" si="27"/>
        <v>1.588621084346629E-10</v>
      </c>
      <c r="AP52" s="97">
        <f t="shared" si="27"/>
        <v>1.6295647223508773E-10</v>
      </c>
      <c r="AQ52" s="97">
        <f t="shared" si="27"/>
        <v>1.50924308007509E-11</v>
      </c>
      <c r="AR52" s="100">
        <f t="shared" si="27"/>
        <v>9.5096142782412256E-12</v>
      </c>
      <c r="AS52" s="97">
        <f t="shared" si="27"/>
        <v>2.079127540817318E-5</v>
      </c>
      <c r="AT52" s="97">
        <f t="shared" si="27"/>
        <v>6.0695377406106669E-9</v>
      </c>
      <c r="AU52" s="97">
        <f t="shared" si="27"/>
        <v>6.0695377406108199E-9</v>
      </c>
      <c r="AV52" s="97">
        <f t="shared" si="27"/>
        <v>3.6844206282928982E-6</v>
      </c>
      <c r="AW52" s="97">
        <f t="shared" si="27"/>
        <v>2.4733631939156133E-12</v>
      </c>
      <c r="AX52" s="97">
        <f t="shared" si="27"/>
        <v>2.6779391837785746E-8</v>
      </c>
      <c r="AY52" s="97">
        <f t="shared" si="27"/>
        <v>2.9830382784579507E-9</v>
      </c>
      <c r="AZ52" s="102">
        <f t="shared" si="27"/>
        <v>2.3529862725440004E-7</v>
      </c>
      <c r="BA52" s="97">
        <f t="shared" si="27"/>
        <v>1.7970899544699418E-11</v>
      </c>
      <c r="BB52" s="97">
        <f t="shared" si="27"/>
        <v>6.044554662443164E-6</v>
      </c>
      <c r="BC52" s="97">
        <f>TTEST(BC28:BC47,BC4:BC23,2,2)</f>
        <v>1.3548558727902563E-6</v>
      </c>
      <c r="BD52" s="97">
        <f>TTEST(BD28:BD47,BD4:BD23,2,2)</f>
        <v>1.3548558727902319E-6</v>
      </c>
      <c r="BE52" s="97">
        <f t="shared" si="27"/>
        <v>1.6723668548012752E-8</v>
      </c>
      <c r="BF52" s="97">
        <f t="shared" si="27"/>
        <v>4.0348184378527561E-11</v>
      </c>
      <c r="BG52" s="97">
        <f t="shared" si="27"/>
        <v>2.3776789153477668E-11</v>
      </c>
      <c r="BH52" s="97">
        <f t="shared" si="27"/>
        <v>4.1233109692848767E-10</v>
      </c>
      <c r="BI52" s="97">
        <f t="shared" si="27"/>
        <v>1.3510744577227297E-6</v>
      </c>
      <c r="BJ52" s="100">
        <f t="shared" si="27"/>
        <v>1.1411580007096528E-10</v>
      </c>
      <c r="BK52" s="97">
        <f t="shared" si="27"/>
        <v>1.4625577996832498E-4</v>
      </c>
      <c r="BL52" s="97">
        <f>TTEST(BL28:BL47,BL4:BL23,2,2)</f>
        <v>2.9108711379960863E-9</v>
      </c>
      <c r="BM52" s="97">
        <f>TTEST(BM28:BM47,BM4:BM23,2,2)</f>
        <v>2.9108711379962232E-9</v>
      </c>
      <c r="BN52" s="97">
        <f t="shared" ref="BN52:CJ52" si="28">TTEST(BN4:BN23,BN28:BN47,2,2)</f>
        <v>6.0235379752524751E-7</v>
      </c>
      <c r="BO52" s="97">
        <f t="shared" si="28"/>
        <v>2.7890523131308472E-8</v>
      </c>
      <c r="BP52" s="97">
        <f t="shared" si="28"/>
        <v>1.7956692390507685E-6</v>
      </c>
      <c r="BQ52" s="97">
        <f t="shared" si="28"/>
        <v>7.1023755480388102E-5</v>
      </c>
      <c r="BR52" s="102">
        <f t="shared" si="28"/>
        <v>2.0449782950791291E-5</v>
      </c>
      <c r="BS52" s="97">
        <f t="shared" si="28"/>
        <v>4.7109638393359455E-19</v>
      </c>
      <c r="BT52" s="97">
        <f t="shared" si="28"/>
        <v>6.7524860944045845E-7</v>
      </c>
      <c r="BU52" s="97">
        <f t="shared" si="28"/>
        <v>1.2731435843829477E-6</v>
      </c>
      <c r="BV52" s="97">
        <f t="shared" si="28"/>
        <v>1.2731435843829638E-6</v>
      </c>
      <c r="BW52" s="97">
        <f t="shared" si="28"/>
        <v>6.2945142007483363E-17</v>
      </c>
      <c r="BX52" s="97">
        <f t="shared" si="28"/>
        <v>5.4644705793753975E-10</v>
      </c>
      <c r="BY52" s="97">
        <f t="shared" si="28"/>
        <v>5.1485567624449174E-6</v>
      </c>
      <c r="BZ52" s="97">
        <f t="shared" si="28"/>
        <v>2.4642750871619966E-4</v>
      </c>
      <c r="CA52" s="97">
        <f t="shared" si="28"/>
        <v>2.1344856799938727E-8</v>
      </c>
      <c r="CB52" s="100">
        <f t="shared" si="28"/>
        <v>6.1307000401801142E-12</v>
      </c>
      <c r="CC52" s="97">
        <f t="shared" si="28"/>
        <v>6.4283649616502051E-12</v>
      </c>
      <c r="CD52" s="97">
        <f t="shared" si="28"/>
        <v>4.8707936974731176E-14</v>
      </c>
      <c r="CE52" s="97">
        <f t="shared" si="28"/>
        <v>4.8707936974734313E-14</v>
      </c>
      <c r="CF52" s="97">
        <f t="shared" si="28"/>
        <v>2.0918604502398376E-13</v>
      </c>
      <c r="CG52" s="97">
        <f t="shared" si="28"/>
        <v>2.256795577960063E-13</v>
      </c>
      <c r="CH52" s="97">
        <f t="shared" si="28"/>
        <v>3.4454338354034606E-11</v>
      </c>
      <c r="CI52" s="97">
        <f t="shared" si="28"/>
        <v>1.0021268583715623E-11</v>
      </c>
      <c r="CJ52" s="102">
        <f t="shared" si="28"/>
        <v>3.2280724945711436E-14</v>
      </c>
    </row>
    <row r="53" spans="1:200">
      <c r="I53" s="15"/>
    </row>
    <row r="54" spans="1:200">
      <c r="I54" s="15"/>
      <c r="Y54" s="106"/>
      <c r="Z54" s="107"/>
      <c r="AL54" s="114"/>
      <c r="AM54" s="114"/>
      <c r="AN54" s="114"/>
      <c r="AO54" s="115"/>
      <c r="AP54" s="115"/>
      <c r="AQ54" s="114"/>
      <c r="AR54" s="114"/>
      <c r="AS54" s="114"/>
      <c r="AT54" s="114"/>
      <c r="AU54" s="114"/>
      <c r="AV54" s="114"/>
    </row>
    <row r="55" spans="1:200" ht="15" thickBot="1">
      <c r="A55" s="128"/>
      <c r="B55" s="91"/>
      <c r="C55" s="91"/>
      <c r="D55" s="91"/>
      <c r="E55" s="91"/>
      <c r="F55" s="91"/>
      <c r="G55" s="103"/>
      <c r="I55" s="15"/>
      <c r="L55" s="91"/>
      <c r="M55" s="91"/>
      <c r="N55" s="91"/>
      <c r="O55" s="90"/>
      <c r="P55" s="91"/>
      <c r="Q55" s="91"/>
      <c r="R55" s="91"/>
      <c r="S55" s="103"/>
      <c r="Y55" s="108"/>
      <c r="Z55" s="107"/>
      <c r="AL55" s="114"/>
      <c r="AM55" s="114"/>
      <c r="AN55" s="114"/>
      <c r="AO55" s="115"/>
      <c r="AP55" s="115"/>
      <c r="AQ55" s="114"/>
      <c r="AR55" s="114"/>
      <c r="AS55" s="114"/>
      <c r="AT55" s="114"/>
      <c r="AU55" s="114"/>
      <c r="AV55" s="114"/>
    </row>
    <row r="56" spans="1:200" ht="36.6" thickBot="1">
      <c r="A56" s="189" t="s">
        <v>137</v>
      </c>
      <c r="D56" s="92"/>
      <c r="E56" s="92"/>
      <c r="G56" s="94"/>
      <c r="I56" s="15"/>
      <c r="L56" s="110"/>
      <c r="M56" s="110"/>
      <c r="N56" s="110"/>
      <c r="O56" s="110"/>
      <c r="P56" s="110"/>
      <c r="Q56" s="110"/>
      <c r="R56" s="110"/>
      <c r="AB56" s="209" t="s">
        <v>116</v>
      </c>
      <c r="AC56" s="210" t="s">
        <v>8</v>
      </c>
      <c r="AD56" s="210" t="s">
        <v>9</v>
      </c>
      <c r="AE56" s="210" t="s">
        <v>10</v>
      </c>
      <c r="AF56" s="210" t="s">
        <v>3</v>
      </c>
      <c r="AG56" s="209"/>
      <c r="AH56" s="211" t="s">
        <v>117</v>
      </c>
      <c r="AI56" s="210" t="s">
        <v>118</v>
      </c>
      <c r="AJ56" s="210" t="s">
        <v>9</v>
      </c>
      <c r="AK56" s="210" t="s">
        <v>10</v>
      </c>
      <c r="AL56" s="212" t="s">
        <v>3</v>
      </c>
      <c r="AM56" s="213"/>
      <c r="AN56" s="213" t="s">
        <v>119</v>
      </c>
      <c r="AO56" s="210" t="s">
        <v>8</v>
      </c>
      <c r="AP56" s="210" t="s">
        <v>9</v>
      </c>
      <c r="AQ56" s="210" t="s">
        <v>10</v>
      </c>
      <c r="AR56" s="212" t="s">
        <v>3</v>
      </c>
      <c r="AS56" s="110"/>
      <c r="AU56" s="110"/>
      <c r="AV56" s="110"/>
    </row>
    <row r="57" spans="1:200">
      <c r="A57" s="190"/>
      <c r="B57" s="140" t="s">
        <v>64</v>
      </c>
      <c r="C57" s="141" t="s">
        <v>65</v>
      </c>
      <c r="D57" s="141" t="s">
        <v>66</v>
      </c>
      <c r="E57" s="140" t="s">
        <v>67</v>
      </c>
      <c r="F57" s="140" t="s">
        <v>68</v>
      </c>
      <c r="G57" s="142" t="s">
        <v>69</v>
      </c>
      <c r="H57" s="193" t="s">
        <v>70</v>
      </c>
      <c r="L57" s="110"/>
      <c r="M57" s="110"/>
      <c r="N57" s="110"/>
      <c r="O57" s="110"/>
      <c r="P57" s="110"/>
      <c r="Q57" s="110"/>
      <c r="R57" s="110"/>
      <c r="U57" s="110"/>
      <c r="AB57" s="216" t="s">
        <v>120</v>
      </c>
      <c r="AC57" s="92">
        <f>V4</f>
        <v>100</v>
      </c>
      <c r="AD57" s="92">
        <f>W4</f>
        <v>59</v>
      </c>
      <c r="AE57" s="92">
        <f>X4</f>
        <v>71</v>
      </c>
      <c r="AF57" s="10">
        <f>Y4</f>
        <v>79</v>
      </c>
      <c r="AI57" s="92">
        <f>AN4</f>
        <v>120</v>
      </c>
      <c r="AJ57" s="92">
        <f>AO4</f>
        <v>79</v>
      </c>
      <c r="AK57" s="92">
        <f t="shared" ref="AK57:AL72" si="29">AP4</f>
        <v>88</v>
      </c>
      <c r="AL57" s="92">
        <f t="shared" si="29"/>
        <v>60</v>
      </c>
      <c r="AM57" s="110"/>
      <c r="AO57" s="10">
        <f>BF4</f>
        <v>118</v>
      </c>
      <c r="AP57" s="10">
        <f t="shared" ref="AP57:AR72" si="30">BG4</f>
        <v>77</v>
      </c>
      <c r="AQ57" s="10">
        <f t="shared" si="30"/>
        <v>86</v>
      </c>
      <c r="AR57" s="10">
        <f t="shared" si="30"/>
        <v>60</v>
      </c>
      <c r="AS57" s="110"/>
      <c r="AU57" s="110"/>
      <c r="AV57" s="110"/>
    </row>
    <row r="58" spans="1:200">
      <c r="A58" s="191" t="s">
        <v>95</v>
      </c>
      <c r="B58" s="143">
        <f>AB24</f>
        <v>5.17</v>
      </c>
      <c r="C58" s="143">
        <f>AK24</f>
        <v>5.24</v>
      </c>
      <c r="D58" s="143">
        <f>AT24</f>
        <v>4.6249999999999991</v>
      </c>
      <c r="E58" s="143">
        <f>BC24</f>
        <v>4.75</v>
      </c>
      <c r="F58" s="143">
        <f>BL24</f>
        <v>4.625</v>
      </c>
      <c r="G58" s="143">
        <f>BU24</f>
        <v>4.0999999999999996</v>
      </c>
      <c r="H58" s="26">
        <f>CD24</f>
        <v>4.125</v>
      </c>
      <c r="J58" s="160"/>
      <c r="K58" s="197">
        <f>AVERAGE(C58:I58)</f>
        <v>4.5774999999999997</v>
      </c>
      <c r="L58" s="159" t="s">
        <v>34</v>
      </c>
      <c r="M58" s="162"/>
      <c r="N58" s="110"/>
      <c r="O58" s="112"/>
      <c r="Q58" s="110"/>
      <c r="R58" s="110"/>
      <c r="U58" s="110"/>
      <c r="AC58" s="92">
        <f>V5</f>
        <v>88</v>
      </c>
      <c r="AD58" s="92">
        <f>W5</f>
        <v>50</v>
      </c>
      <c r="AE58" s="92">
        <f>X5</f>
        <v>61</v>
      </c>
      <c r="AF58" s="10">
        <f t="shared" ref="AF58:AF72" si="31">Y5</f>
        <v>81</v>
      </c>
      <c r="AG58" s="109"/>
      <c r="AH58" s="109"/>
      <c r="AI58" s="92">
        <f t="shared" ref="AI58:AL73" si="32">AN5</f>
        <v>112</v>
      </c>
      <c r="AJ58" s="92">
        <f t="shared" si="32"/>
        <v>70</v>
      </c>
      <c r="AK58" s="92">
        <f t="shared" si="29"/>
        <v>81</v>
      </c>
      <c r="AL58" s="92">
        <f t="shared" si="29"/>
        <v>76</v>
      </c>
      <c r="AM58" s="110"/>
      <c r="AO58" s="10">
        <f t="shared" ref="AO58:AR73" si="33">BF5</f>
        <v>110</v>
      </c>
      <c r="AP58" s="10">
        <f t="shared" si="30"/>
        <v>68</v>
      </c>
      <c r="AQ58" s="10">
        <f t="shared" si="30"/>
        <v>79</v>
      </c>
      <c r="AR58" s="10">
        <f t="shared" si="30"/>
        <v>95</v>
      </c>
      <c r="AS58" s="110"/>
      <c r="AU58" s="110"/>
      <c r="AV58" s="110"/>
    </row>
    <row r="59" spans="1:200">
      <c r="A59" s="191" t="s">
        <v>103</v>
      </c>
      <c r="B59" s="92">
        <f>AB25</f>
        <v>0.22501461940809181</v>
      </c>
      <c r="C59" s="92">
        <f>AK25</f>
        <v>0.18180382718454366</v>
      </c>
      <c r="D59" s="92">
        <f>AT25</f>
        <v>0.31434978841043337</v>
      </c>
      <c r="E59" s="92">
        <f>BC25</f>
        <v>0.3576237364075619</v>
      </c>
      <c r="F59" s="92">
        <f>BL25</f>
        <v>0.26925824035672519</v>
      </c>
      <c r="G59" s="92">
        <f>BU25</f>
        <v>0.27338039817306431</v>
      </c>
      <c r="H59" s="92">
        <f>CD25</f>
        <v>0.16819474927657685</v>
      </c>
      <c r="J59" s="160"/>
      <c r="K59" s="197">
        <f>AVERAGE(C59:I59)</f>
        <v>0.26076845663481757</v>
      </c>
      <c r="L59" s="10"/>
      <c r="M59" s="162"/>
      <c r="N59" s="110"/>
      <c r="O59" s="112"/>
      <c r="Q59" s="110"/>
      <c r="R59" s="110"/>
      <c r="U59" s="110"/>
      <c r="AC59" s="92">
        <f t="shared" ref="AC59:AF74" si="34">V6</f>
        <v>102</v>
      </c>
      <c r="AD59" s="92">
        <f t="shared" si="34"/>
        <v>65</v>
      </c>
      <c r="AE59" s="92">
        <f t="shared" si="34"/>
        <v>76</v>
      </c>
      <c r="AF59" s="10">
        <f t="shared" si="31"/>
        <v>69</v>
      </c>
      <c r="AG59" s="109"/>
      <c r="AH59" s="109"/>
      <c r="AI59" s="92">
        <f t="shared" si="32"/>
        <v>100</v>
      </c>
      <c r="AJ59" s="92">
        <f t="shared" si="32"/>
        <v>59</v>
      </c>
      <c r="AK59" s="92">
        <f t="shared" si="29"/>
        <v>69</v>
      </c>
      <c r="AL59" s="92">
        <f t="shared" si="29"/>
        <v>63</v>
      </c>
      <c r="AM59" s="110"/>
      <c r="AO59" s="10">
        <f t="shared" si="33"/>
        <v>98</v>
      </c>
      <c r="AP59" s="10">
        <f t="shared" si="30"/>
        <v>57</v>
      </c>
      <c r="AQ59" s="10">
        <f t="shared" si="30"/>
        <v>67</v>
      </c>
      <c r="AR59" s="10">
        <f t="shared" si="30"/>
        <v>66</v>
      </c>
      <c r="AS59" s="110"/>
      <c r="AU59" s="110"/>
      <c r="AV59" s="110"/>
    </row>
    <row r="60" spans="1:200">
      <c r="A60" s="192"/>
      <c r="B60" s="143"/>
      <c r="C60" s="143"/>
      <c r="D60" s="143"/>
      <c r="E60" s="143"/>
      <c r="F60" s="143"/>
      <c r="G60" s="15"/>
      <c r="H60" s="8"/>
      <c r="J60" s="160"/>
      <c r="K60" s="197"/>
      <c r="L60" s="202"/>
      <c r="M60" s="163"/>
      <c r="N60" s="110"/>
      <c r="O60" s="8"/>
      <c r="U60" s="110"/>
      <c r="AC60" s="92">
        <f t="shared" si="34"/>
        <v>100</v>
      </c>
      <c r="AD60" s="92">
        <f t="shared" si="34"/>
        <v>60</v>
      </c>
      <c r="AE60" s="92">
        <f t="shared" si="34"/>
        <v>72</v>
      </c>
      <c r="AF60" s="10">
        <f t="shared" si="31"/>
        <v>71</v>
      </c>
      <c r="AG60" s="109"/>
      <c r="AH60" s="109"/>
      <c r="AI60" s="92">
        <f t="shared" si="32"/>
        <v>109</v>
      </c>
      <c r="AJ60" s="92">
        <f t="shared" si="32"/>
        <v>70</v>
      </c>
      <c r="AK60" s="92">
        <f t="shared" si="29"/>
        <v>81</v>
      </c>
      <c r="AL60" s="92">
        <f t="shared" si="29"/>
        <v>68</v>
      </c>
      <c r="AM60" s="110"/>
      <c r="AO60" s="10">
        <f t="shared" si="33"/>
        <v>107</v>
      </c>
      <c r="AP60" s="10">
        <f t="shared" si="30"/>
        <v>68</v>
      </c>
      <c r="AQ60" s="10">
        <f t="shared" si="30"/>
        <v>78</v>
      </c>
      <c r="AR60" s="10">
        <f t="shared" si="30"/>
        <v>70</v>
      </c>
      <c r="AS60" s="110"/>
      <c r="AU60" s="110"/>
      <c r="AV60" s="110"/>
    </row>
    <row r="61" spans="1:200">
      <c r="A61" s="191" t="s">
        <v>96</v>
      </c>
      <c r="B61" s="143">
        <f>AB48</f>
        <v>5.47</v>
      </c>
      <c r="C61" s="143">
        <f>AK48</f>
        <v>5.5900000000000007</v>
      </c>
      <c r="D61" s="143">
        <f>AT48</f>
        <v>5.2649999999999988</v>
      </c>
      <c r="E61" s="143">
        <f>BC48</f>
        <v>5.3899999999999988</v>
      </c>
      <c r="F61" s="143">
        <f>BL48</f>
        <v>5.1950000000000012</v>
      </c>
      <c r="G61" s="143">
        <f>BU48</f>
        <v>4.5750000000000002</v>
      </c>
      <c r="H61" s="26">
        <f>CD48</f>
        <v>4.8450000000000006</v>
      </c>
      <c r="J61" s="160"/>
      <c r="K61" s="159">
        <f t="shared" ref="K61:K63" si="35">AVERAGE(C61:I61)</f>
        <v>5.1433333333333335</v>
      </c>
      <c r="L61" s="159" t="s">
        <v>34</v>
      </c>
      <c r="M61" s="163"/>
      <c r="N61" s="110"/>
      <c r="O61" s="8"/>
      <c r="U61" s="110"/>
      <c r="AC61" s="92">
        <f t="shared" si="34"/>
        <v>94</v>
      </c>
      <c r="AD61" s="92">
        <f t="shared" si="34"/>
        <v>56</v>
      </c>
      <c r="AE61" s="92">
        <f t="shared" si="34"/>
        <v>75</v>
      </c>
      <c r="AF61" s="10">
        <f t="shared" si="31"/>
        <v>71</v>
      </c>
      <c r="AI61" s="92">
        <f t="shared" si="32"/>
        <v>108</v>
      </c>
      <c r="AJ61" s="92">
        <f t="shared" si="32"/>
        <v>66</v>
      </c>
      <c r="AK61" s="92">
        <f t="shared" si="29"/>
        <v>75</v>
      </c>
      <c r="AL61" s="92">
        <f t="shared" si="29"/>
        <v>70</v>
      </c>
      <c r="AM61" s="110"/>
      <c r="AO61" s="10">
        <f t="shared" si="33"/>
        <v>105</v>
      </c>
      <c r="AP61" s="10">
        <f t="shared" si="30"/>
        <v>64</v>
      </c>
      <c r="AQ61" s="10">
        <f t="shared" si="30"/>
        <v>73</v>
      </c>
      <c r="AR61" s="10">
        <f t="shared" si="30"/>
        <v>73</v>
      </c>
      <c r="AS61" s="110"/>
      <c r="AU61" s="110"/>
      <c r="AV61" s="110"/>
    </row>
    <row r="62" spans="1:200">
      <c r="A62" s="191" t="s">
        <v>103</v>
      </c>
      <c r="B62" s="143">
        <f>AB49</f>
        <v>0.26377821625073783</v>
      </c>
      <c r="C62" s="143">
        <f>AK49</f>
        <v>0.13726654823065193</v>
      </c>
      <c r="D62" s="143">
        <f>AT49</f>
        <v>0.2207046132634963</v>
      </c>
      <c r="E62" s="143">
        <f>BC49</f>
        <v>0.34928498393145962</v>
      </c>
      <c r="F62" s="143">
        <f>BL49</f>
        <v>0.19324105480761042</v>
      </c>
      <c r="G62" s="143">
        <f>BU49</f>
        <v>0.24894514297436349</v>
      </c>
      <c r="H62" s="26">
        <f>CD49</f>
        <v>0.2211810403980842</v>
      </c>
      <c r="J62" s="160"/>
      <c r="K62" s="159">
        <f t="shared" si="35"/>
        <v>0.22843723060094434</v>
      </c>
      <c r="M62" s="163"/>
      <c r="N62" s="110"/>
      <c r="O62" s="8"/>
      <c r="AC62" s="92">
        <f t="shared" si="34"/>
        <v>104</v>
      </c>
      <c r="AD62" s="92">
        <f t="shared" si="34"/>
        <v>65</v>
      </c>
      <c r="AE62" s="92">
        <f t="shared" si="34"/>
        <v>75</v>
      </c>
      <c r="AF62" s="10">
        <f t="shared" si="31"/>
        <v>69</v>
      </c>
      <c r="AI62" s="92">
        <f t="shared" si="32"/>
        <v>111</v>
      </c>
      <c r="AJ62" s="92">
        <f t="shared" si="32"/>
        <v>70</v>
      </c>
      <c r="AK62" s="92">
        <f t="shared" si="29"/>
        <v>79</v>
      </c>
      <c r="AL62" s="92">
        <f t="shared" si="29"/>
        <v>75</v>
      </c>
      <c r="AM62" s="110"/>
      <c r="AO62" s="10">
        <f t="shared" si="33"/>
        <v>110</v>
      </c>
      <c r="AP62" s="10">
        <f t="shared" si="30"/>
        <v>67</v>
      </c>
      <c r="AQ62" s="10">
        <f t="shared" si="30"/>
        <v>76</v>
      </c>
      <c r="AR62" s="10">
        <f t="shared" si="30"/>
        <v>72</v>
      </c>
      <c r="AS62" s="110"/>
      <c r="AU62" s="110"/>
      <c r="AV62" s="110"/>
    </row>
    <row r="63" spans="1:200">
      <c r="A63" s="191" t="s">
        <v>44</v>
      </c>
      <c r="B63" s="197">
        <f>AB52</f>
        <v>4.1496574781286761E-4</v>
      </c>
      <c r="C63" s="197">
        <f>AK52</f>
        <v>3.6773537032514488E-8</v>
      </c>
      <c r="D63" s="197">
        <f>AT52</f>
        <v>6.0695377406106669E-9</v>
      </c>
      <c r="E63" s="197">
        <f>BC52</f>
        <v>1.3548558727902563E-6</v>
      </c>
      <c r="F63" s="197">
        <f>BL52</f>
        <v>2.9108711379960863E-9</v>
      </c>
      <c r="G63" s="197">
        <f>BU52</f>
        <v>1.2731435843829477E-6</v>
      </c>
      <c r="H63" s="198">
        <f>CD52</f>
        <v>4.8707936974731176E-14</v>
      </c>
      <c r="J63" s="160"/>
      <c r="K63" s="159">
        <f t="shared" si="35"/>
        <v>4.4562557529871034E-7</v>
      </c>
      <c r="M63" s="163"/>
      <c r="N63" s="110"/>
      <c r="O63" s="8"/>
      <c r="AC63" s="92">
        <f t="shared" si="34"/>
        <v>108</v>
      </c>
      <c r="AD63" s="92">
        <f t="shared" si="34"/>
        <v>70</v>
      </c>
      <c r="AE63" s="92">
        <f t="shared" si="34"/>
        <v>81</v>
      </c>
      <c r="AF63" s="10">
        <f t="shared" si="31"/>
        <v>65</v>
      </c>
      <c r="AI63" s="92">
        <f t="shared" si="32"/>
        <v>103</v>
      </c>
      <c r="AJ63" s="92">
        <f t="shared" si="32"/>
        <v>61</v>
      </c>
      <c r="AK63" s="92">
        <f t="shared" si="29"/>
        <v>70</v>
      </c>
      <c r="AL63" s="92">
        <f t="shared" si="29"/>
        <v>69</v>
      </c>
      <c r="AM63" s="110"/>
      <c r="AO63" s="10">
        <f t="shared" si="33"/>
        <v>101</v>
      </c>
      <c r="AP63" s="10">
        <f t="shared" si="30"/>
        <v>59</v>
      </c>
      <c r="AQ63" s="10">
        <f t="shared" si="30"/>
        <v>68</v>
      </c>
      <c r="AR63" s="10">
        <f t="shared" si="30"/>
        <v>69</v>
      </c>
      <c r="AS63" s="110"/>
      <c r="AU63" s="110"/>
      <c r="AV63" s="110"/>
    </row>
    <row r="64" spans="1:200">
      <c r="A64" s="191"/>
      <c r="B64" s="143"/>
      <c r="C64" s="143"/>
      <c r="D64" s="143"/>
      <c r="E64" s="143"/>
      <c r="F64" s="143"/>
      <c r="G64" s="143"/>
      <c r="H64" s="144"/>
      <c r="J64" s="160"/>
      <c r="K64" s="145"/>
      <c r="M64" s="163"/>
      <c r="N64" s="110"/>
      <c r="O64" s="161"/>
      <c r="AC64" s="92">
        <f t="shared" si="34"/>
        <v>90</v>
      </c>
      <c r="AD64" s="92">
        <f t="shared" si="34"/>
        <v>51</v>
      </c>
      <c r="AE64" s="92">
        <f t="shared" si="34"/>
        <v>63</v>
      </c>
      <c r="AF64" s="10">
        <f t="shared" si="31"/>
        <v>69</v>
      </c>
      <c r="AI64" s="92">
        <f t="shared" si="32"/>
        <v>110</v>
      </c>
      <c r="AJ64" s="92">
        <f t="shared" si="32"/>
        <v>69</v>
      </c>
      <c r="AK64" s="92">
        <f t="shared" si="29"/>
        <v>78</v>
      </c>
      <c r="AL64" s="92">
        <f t="shared" si="29"/>
        <v>75</v>
      </c>
      <c r="AM64" s="112"/>
      <c r="AN64" s="112"/>
      <c r="AO64" s="10">
        <f t="shared" si="33"/>
        <v>108</v>
      </c>
      <c r="AP64" s="10">
        <f t="shared" si="30"/>
        <v>65</v>
      </c>
      <c r="AQ64" s="10">
        <f t="shared" si="30"/>
        <v>75</v>
      </c>
      <c r="AR64" s="10">
        <f t="shared" si="30"/>
        <v>70</v>
      </c>
      <c r="AS64" s="112"/>
      <c r="AT64" s="112"/>
      <c r="AU64" s="112"/>
      <c r="AV64" s="112"/>
    </row>
    <row r="65" spans="1:48">
      <c r="A65" s="191"/>
      <c r="B65" s="143"/>
      <c r="C65" s="143"/>
      <c r="D65" s="143"/>
      <c r="E65" s="143"/>
      <c r="F65" s="143"/>
      <c r="G65" s="143"/>
      <c r="H65" s="144"/>
      <c r="J65" s="160"/>
      <c r="K65" s="145"/>
      <c r="M65" s="163"/>
      <c r="N65" s="110"/>
      <c r="O65" s="161"/>
      <c r="AC65" s="92">
        <f t="shared" si="34"/>
        <v>88</v>
      </c>
      <c r="AD65" s="92">
        <f t="shared" si="34"/>
        <v>48</v>
      </c>
      <c r="AE65" s="92">
        <f t="shared" si="34"/>
        <v>60</v>
      </c>
      <c r="AF65" s="10">
        <f t="shared" si="31"/>
        <v>63</v>
      </c>
      <c r="AI65" s="92">
        <f t="shared" si="32"/>
        <v>110</v>
      </c>
      <c r="AJ65" s="92">
        <f t="shared" si="32"/>
        <v>70</v>
      </c>
      <c r="AK65" s="92">
        <f t="shared" si="29"/>
        <v>81</v>
      </c>
      <c r="AL65" s="92">
        <f t="shared" si="29"/>
        <v>83</v>
      </c>
      <c r="AM65" s="112"/>
      <c r="AN65" s="112"/>
      <c r="AO65" s="10">
        <f t="shared" si="33"/>
        <v>107</v>
      </c>
      <c r="AP65" s="10">
        <f t="shared" si="30"/>
        <v>67</v>
      </c>
      <c r="AQ65" s="10">
        <f t="shared" si="30"/>
        <v>77</v>
      </c>
      <c r="AR65" s="10">
        <f t="shared" si="30"/>
        <v>74</v>
      </c>
      <c r="AS65" s="112"/>
      <c r="AT65" s="112"/>
      <c r="AU65" s="112"/>
      <c r="AV65" s="112"/>
    </row>
    <row r="66" spans="1:48">
      <c r="A66" s="189" t="s">
        <v>136</v>
      </c>
      <c r="B66" s="157"/>
      <c r="C66" s="92"/>
      <c r="D66" s="92"/>
      <c r="E66" s="92"/>
      <c r="F66" s="92"/>
      <c r="G66" s="92"/>
      <c r="H66" s="92"/>
      <c r="I66" s="110"/>
      <c r="J66" s="160"/>
      <c r="K66" s="145"/>
      <c r="AC66" s="92">
        <f t="shared" si="34"/>
        <v>100</v>
      </c>
      <c r="AD66" s="92">
        <f t="shared" si="34"/>
        <v>62</v>
      </c>
      <c r="AE66" s="92">
        <f t="shared" si="34"/>
        <v>75</v>
      </c>
      <c r="AF66" s="10">
        <f t="shared" si="31"/>
        <v>68</v>
      </c>
      <c r="AI66" s="92">
        <f t="shared" si="32"/>
        <v>100</v>
      </c>
      <c r="AJ66" s="92">
        <f t="shared" si="32"/>
        <v>59</v>
      </c>
      <c r="AK66" s="92">
        <f t="shared" si="29"/>
        <v>68</v>
      </c>
      <c r="AL66" s="92">
        <f t="shared" si="29"/>
        <v>68</v>
      </c>
      <c r="AM66" s="113"/>
      <c r="AN66" s="113"/>
      <c r="AO66" s="10">
        <f t="shared" si="33"/>
        <v>99</v>
      </c>
      <c r="AP66" s="10">
        <f t="shared" si="30"/>
        <v>57</v>
      </c>
      <c r="AQ66" s="10">
        <f t="shared" si="30"/>
        <v>66</v>
      </c>
      <c r="AR66" s="10">
        <f t="shared" si="30"/>
        <v>68</v>
      </c>
      <c r="AS66" s="113"/>
      <c r="AT66" s="113"/>
      <c r="AU66" s="113"/>
      <c r="AV66" s="113"/>
    </row>
    <row r="67" spans="1:48">
      <c r="A67" s="190"/>
      <c r="B67" s="140" t="s">
        <v>64</v>
      </c>
      <c r="C67" s="141" t="s">
        <v>65</v>
      </c>
      <c r="D67" s="141" t="s">
        <v>66</v>
      </c>
      <c r="E67" s="140" t="s">
        <v>67</v>
      </c>
      <c r="F67" s="140" t="s">
        <v>68</v>
      </c>
      <c r="G67" s="142" t="s">
        <v>69</v>
      </c>
      <c r="H67" s="193" t="s">
        <v>70</v>
      </c>
      <c r="AC67" s="92">
        <f t="shared" si="34"/>
        <v>102</v>
      </c>
      <c r="AD67" s="92">
        <f t="shared" si="34"/>
        <v>65</v>
      </c>
      <c r="AE67" s="92">
        <f t="shared" si="34"/>
        <v>78</v>
      </c>
      <c r="AF67" s="10">
        <f t="shared" si="31"/>
        <v>86</v>
      </c>
      <c r="AI67" s="92">
        <f t="shared" si="32"/>
        <v>113</v>
      </c>
      <c r="AJ67" s="92">
        <f t="shared" si="32"/>
        <v>72</v>
      </c>
      <c r="AK67" s="92">
        <f t="shared" si="29"/>
        <v>80</v>
      </c>
      <c r="AL67" s="92">
        <f t="shared" si="29"/>
        <v>60</v>
      </c>
      <c r="AM67" s="111"/>
      <c r="AN67" s="111"/>
      <c r="AO67" s="10">
        <f t="shared" si="33"/>
        <v>111</v>
      </c>
      <c r="AP67" s="10">
        <f t="shared" si="30"/>
        <v>69</v>
      </c>
      <c r="AQ67" s="10">
        <f t="shared" si="30"/>
        <v>78</v>
      </c>
      <c r="AR67" s="10">
        <f t="shared" si="30"/>
        <v>71</v>
      </c>
      <c r="AS67" s="111"/>
      <c r="AT67" s="111"/>
      <c r="AU67" s="111"/>
      <c r="AV67" s="111"/>
    </row>
    <row r="68" spans="1:48">
      <c r="A68" s="191" t="s">
        <v>95</v>
      </c>
      <c r="B68" s="143">
        <f>AC24</f>
        <v>0.67670157068062831</v>
      </c>
      <c r="C68" s="143">
        <f>AL24</f>
        <v>0.68586387434554952</v>
      </c>
      <c r="D68" s="143">
        <f>AU24</f>
        <v>0.60536649214659688</v>
      </c>
      <c r="E68" s="143">
        <f>BD24</f>
        <v>0.62172774869109948</v>
      </c>
      <c r="F68" s="143">
        <f>BM24</f>
        <v>0.60536649214659688</v>
      </c>
      <c r="G68" s="143">
        <f>BV24</f>
        <v>0.53664921465968585</v>
      </c>
      <c r="H68" s="143">
        <f>CE24</f>
        <v>0.53992146596858637</v>
      </c>
      <c r="J68" s="191" t="s">
        <v>95</v>
      </c>
      <c r="K68" s="159">
        <f t="shared" ref="K68:K72" si="36">AVERAGE(C68:I68)</f>
        <v>0.59914921465968585</v>
      </c>
      <c r="L68" s="202" t="s">
        <v>34</v>
      </c>
      <c r="AC68" s="92">
        <f t="shared" si="34"/>
        <v>106</v>
      </c>
      <c r="AD68" s="92">
        <f t="shared" si="34"/>
        <v>65</v>
      </c>
      <c r="AE68" s="92">
        <f t="shared" si="34"/>
        <v>76</v>
      </c>
      <c r="AF68" s="10">
        <f t="shared" si="31"/>
        <v>68</v>
      </c>
      <c r="AI68" s="92">
        <f t="shared" si="32"/>
        <v>108</v>
      </c>
      <c r="AJ68" s="92">
        <f t="shared" si="32"/>
        <v>65</v>
      </c>
      <c r="AK68" s="92">
        <f t="shared" si="29"/>
        <v>77</v>
      </c>
      <c r="AL68" s="92">
        <f t="shared" si="29"/>
        <v>62</v>
      </c>
      <c r="AO68" s="10">
        <f t="shared" si="33"/>
        <v>105</v>
      </c>
      <c r="AP68" s="10">
        <f t="shared" si="30"/>
        <v>62</v>
      </c>
      <c r="AQ68" s="10">
        <f t="shared" si="30"/>
        <v>70</v>
      </c>
      <c r="AR68" s="10">
        <f t="shared" si="30"/>
        <v>71</v>
      </c>
    </row>
    <row r="69" spans="1:48">
      <c r="A69" s="191" t="s">
        <v>103</v>
      </c>
      <c r="B69" s="143">
        <f>AC25</f>
        <v>2.9452175315195256E-2</v>
      </c>
      <c r="C69" s="143">
        <f>AL25</f>
        <v>2.3796312458709886E-2</v>
      </c>
      <c r="D69" s="143">
        <f>AU25</f>
        <v>4.1145260263145737E-2</v>
      </c>
      <c r="E69" s="143">
        <f>BD25</f>
        <v>4.6809389582141633E-2</v>
      </c>
      <c r="F69" s="143">
        <f>BM25</f>
        <v>3.5243225177581848E-2</v>
      </c>
      <c r="G69" s="143">
        <f>BV25</f>
        <v>3.5782774629982229E-2</v>
      </c>
      <c r="H69" s="143">
        <f>CE25</f>
        <v>2.2015019538818952E-2</v>
      </c>
      <c r="J69" s="204"/>
      <c r="K69" s="159">
        <f t="shared" si="36"/>
        <v>3.4131996941730046E-2</v>
      </c>
      <c r="L69" s="202"/>
      <c r="AC69" s="92">
        <f t="shared" si="34"/>
        <v>104</v>
      </c>
      <c r="AD69" s="92">
        <f t="shared" si="34"/>
        <v>65</v>
      </c>
      <c r="AE69" s="92">
        <f t="shared" si="34"/>
        <v>78</v>
      </c>
      <c r="AF69" s="10">
        <f t="shared" si="31"/>
        <v>68</v>
      </c>
      <c r="AI69" s="92">
        <f t="shared" si="32"/>
        <v>110</v>
      </c>
      <c r="AJ69" s="92">
        <f t="shared" si="32"/>
        <v>72</v>
      </c>
      <c r="AK69" s="92">
        <f t="shared" si="29"/>
        <v>81</v>
      </c>
      <c r="AL69" s="92">
        <f t="shared" si="29"/>
        <v>70</v>
      </c>
      <c r="AO69" s="10">
        <f t="shared" si="33"/>
        <v>108</v>
      </c>
      <c r="AP69" s="10">
        <f t="shared" si="30"/>
        <v>68</v>
      </c>
      <c r="AQ69" s="10">
        <f t="shared" si="30"/>
        <v>78</v>
      </c>
      <c r="AR69" s="10">
        <f t="shared" si="30"/>
        <v>70</v>
      </c>
    </row>
    <row r="70" spans="1:48">
      <c r="A70" s="191"/>
      <c r="B70" s="10"/>
      <c r="C70" s="92"/>
      <c r="D70" s="92"/>
      <c r="E70" s="92"/>
      <c r="F70" s="92"/>
      <c r="H70" s="8"/>
      <c r="J70" s="204"/>
      <c r="K70" s="159"/>
      <c r="L70" s="202"/>
      <c r="AC70" s="92">
        <f t="shared" si="34"/>
        <v>120</v>
      </c>
      <c r="AD70" s="92">
        <f t="shared" si="34"/>
        <v>78</v>
      </c>
      <c r="AE70" s="92">
        <f t="shared" si="34"/>
        <v>85</v>
      </c>
      <c r="AF70" s="10">
        <f t="shared" si="31"/>
        <v>75</v>
      </c>
      <c r="AI70" s="92">
        <f t="shared" si="32"/>
        <v>112</v>
      </c>
      <c r="AJ70" s="92">
        <f t="shared" si="32"/>
        <v>70</v>
      </c>
      <c r="AK70" s="92">
        <f t="shared" si="29"/>
        <v>80</v>
      </c>
      <c r="AL70" s="92">
        <f t="shared" si="29"/>
        <v>74</v>
      </c>
      <c r="AM70" s="110"/>
      <c r="AO70" s="10">
        <f t="shared" si="33"/>
        <v>110</v>
      </c>
      <c r="AP70" s="10">
        <f t="shared" si="30"/>
        <v>68</v>
      </c>
      <c r="AQ70" s="10">
        <f t="shared" si="30"/>
        <v>77</v>
      </c>
      <c r="AR70" s="10">
        <f t="shared" si="30"/>
        <v>70</v>
      </c>
      <c r="AS70" s="110"/>
      <c r="AU70" s="110"/>
      <c r="AV70" s="110"/>
    </row>
    <row r="71" spans="1:48">
      <c r="A71" s="191" t="s">
        <v>96</v>
      </c>
      <c r="B71" s="143">
        <f>AC48</f>
        <v>0.71596858638743455</v>
      </c>
      <c r="C71" s="143">
        <f>AL48</f>
        <v>0.73167539267015702</v>
      </c>
      <c r="D71" s="143">
        <f>AU48</f>
        <v>0.68913612565445015</v>
      </c>
      <c r="E71" s="143">
        <f>BD48</f>
        <v>0.70549738219895286</v>
      </c>
      <c r="F71" s="143">
        <f>BM48</f>
        <v>0.67997382198952883</v>
      </c>
      <c r="G71" s="143">
        <f>BV48</f>
        <v>0.59882198952879584</v>
      </c>
      <c r="H71" s="143">
        <f>CE48</f>
        <v>0.63416230366492132</v>
      </c>
      <c r="J71" s="191" t="s">
        <v>96</v>
      </c>
      <c r="K71" s="159">
        <f t="shared" si="36"/>
        <v>0.67321116928446767</v>
      </c>
      <c r="L71" s="202" t="s">
        <v>34</v>
      </c>
      <c r="AC71" s="92">
        <f t="shared" si="34"/>
        <v>102</v>
      </c>
      <c r="AD71" s="92">
        <f t="shared" si="34"/>
        <v>60</v>
      </c>
      <c r="AE71" s="92">
        <f t="shared" si="34"/>
        <v>71</v>
      </c>
      <c r="AF71" s="10">
        <f t="shared" si="31"/>
        <v>65</v>
      </c>
      <c r="AI71" s="92">
        <f t="shared" si="32"/>
        <v>99</v>
      </c>
      <c r="AJ71" s="92">
        <f t="shared" si="32"/>
        <v>58</v>
      </c>
      <c r="AK71" s="92">
        <f t="shared" si="29"/>
        <v>67</v>
      </c>
      <c r="AL71" s="92">
        <f t="shared" si="29"/>
        <v>76</v>
      </c>
      <c r="AM71" s="110"/>
      <c r="AO71" s="10">
        <f t="shared" si="33"/>
        <v>98</v>
      </c>
      <c r="AP71" s="10">
        <f t="shared" si="30"/>
        <v>56</v>
      </c>
      <c r="AQ71" s="10">
        <f t="shared" si="30"/>
        <v>67</v>
      </c>
      <c r="AR71" s="10">
        <f t="shared" si="30"/>
        <v>66</v>
      </c>
      <c r="AS71" s="110"/>
      <c r="AU71" s="110"/>
      <c r="AV71" s="110"/>
    </row>
    <row r="72" spans="1:48">
      <c r="A72" s="191" t="s">
        <v>103</v>
      </c>
      <c r="B72" s="199">
        <f>AC49</f>
        <v>3.4525944535436892E-2</v>
      </c>
      <c r="C72" s="143">
        <f>AL49</f>
        <v>1.7966825684640315E-2</v>
      </c>
      <c r="D72" s="143">
        <f>AU49</f>
        <v>2.888803838527438E-2</v>
      </c>
      <c r="E72" s="199">
        <f>BD49</f>
        <v>4.5717929833960703E-2</v>
      </c>
      <c r="F72" s="143">
        <f>BM49</f>
        <v>2.5293331781100822E-2</v>
      </c>
      <c r="G72" s="143">
        <f>BV49</f>
        <v>3.2584442797691571E-2</v>
      </c>
      <c r="H72" s="196">
        <f>CE49</f>
        <v>2.8950397957864433E-2</v>
      </c>
      <c r="K72" s="159">
        <f t="shared" si="36"/>
        <v>2.9900161073422041E-2</v>
      </c>
      <c r="L72" s="202"/>
      <c r="AC72" s="92">
        <f t="shared" si="34"/>
        <v>100</v>
      </c>
      <c r="AD72" s="92">
        <f t="shared" si="34"/>
        <v>59</v>
      </c>
      <c r="AE72" s="92">
        <f t="shared" si="34"/>
        <v>69</v>
      </c>
      <c r="AF72" s="10">
        <f t="shared" si="31"/>
        <v>60</v>
      </c>
      <c r="AI72" s="92">
        <f t="shared" si="32"/>
        <v>112</v>
      </c>
      <c r="AJ72" s="92">
        <f t="shared" si="32"/>
        <v>71</v>
      </c>
      <c r="AK72" s="92">
        <f t="shared" si="29"/>
        <v>78</v>
      </c>
      <c r="AL72" s="92">
        <f t="shared" si="29"/>
        <v>71</v>
      </c>
      <c r="AM72" s="110"/>
      <c r="AO72" s="10">
        <f t="shared" si="33"/>
        <v>110</v>
      </c>
      <c r="AP72" s="10">
        <f t="shared" si="30"/>
        <v>69</v>
      </c>
      <c r="AQ72" s="10">
        <f t="shared" si="30"/>
        <v>78</v>
      </c>
      <c r="AR72" s="10">
        <f t="shared" si="30"/>
        <v>71</v>
      </c>
      <c r="AS72" s="110"/>
      <c r="AU72" s="110"/>
      <c r="AV72" s="110"/>
    </row>
    <row r="73" spans="1:48">
      <c r="A73" s="191" t="s">
        <v>44</v>
      </c>
      <c r="B73" s="197">
        <f>AC52</f>
        <v>4.1496574781286864E-4</v>
      </c>
      <c r="C73" s="197">
        <f>AL52</f>
        <v>3.6773537032512477E-8</v>
      </c>
      <c r="D73" s="197">
        <f>AU52</f>
        <v>6.0695377406108199E-9</v>
      </c>
      <c r="E73" s="197">
        <f>BD52</f>
        <v>1.3548558727902319E-6</v>
      </c>
      <c r="F73" s="197">
        <f>BM52</f>
        <v>2.9108711379962232E-9</v>
      </c>
      <c r="G73" s="197">
        <f>BV52</f>
        <v>1.2731435843829638E-6</v>
      </c>
      <c r="H73" s="197">
        <f>CE52</f>
        <v>4.8707936974734313E-14</v>
      </c>
      <c r="K73" s="203">
        <f>TTEST(C68:I68,C71:I71,2,2)</f>
        <v>3.40605033829115E-2</v>
      </c>
      <c r="L73" s="199" t="s">
        <v>115</v>
      </c>
      <c r="AC73" s="92">
        <f t="shared" si="34"/>
        <v>112</v>
      </c>
      <c r="AD73" s="92">
        <f t="shared" si="34"/>
        <v>70</v>
      </c>
      <c r="AE73" s="92">
        <f t="shared" si="34"/>
        <v>81</v>
      </c>
      <c r="AF73" s="10">
        <f t="shared" si="34"/>
        <v>69</v>
      </c>
      <c r="AI73" s="92">
        <f t="shared" si="32"/>
        <v>112</v>
      </c>
      <c r="AJ73" s="92">
        <f t="shared" si="32"/>
        <v>70</v>
      </c>
      <c r="AK73" s="92">
        <f t="shared" si="32"/>
        <v>79</v>
      </c>
      <c r="AL73" s="92">
        <f t="shared" si="32"/>
        <v>70</v>
      </c>
      <c r="AM73" s="110"/>
      <c r="AO73" s="10">
        <f t="shared" si="33"/>
        <v>108</v>
      </c>
      <c r="AP73" s="10">
        <f t="shared" si="33"/>
        <v>67</v>
      </c>
      <c r="AQ73" s="10">
        <f t="shared" si="33"/>
        <v>76</v>
      </c>
      <c r="AR73" s="10">
        <f t="shared" si="33"/>
        <v>74</v>
      </c>
      <c r="AS73" s="110"/>
      <c r="AU73" s="110"/>
      <c r="AV73" s="110"/>
    </row>
    <row r="74" spans="1:48">
      <c r="A74" s="191"/>
      <c r="B74" s="197"/>
      <c r="C74" s="197"/>
      <c r="D74" s="197"/>
      <c r="E74" s="197"/>
      <c r="F74" s="197"/>
      <c r="G74" s="197"/>
      <c r="H74" s="197"/>
      <c r="AC74" s="92">
        <f t="shared" si="34"/>
        <v>98</v>
      </c>
      <c r="AD74" s="92">
        <f t="shared" si="34"/>
        <v>57</v>
      </c>
      <c r="AE74" s="92">
        <f t="shared" si="34"/>
        <v>69</v>
      </c>
      <c r="AF74" s="10">
        <f t="shared" si="34"/>
        <v>70</v>
      </c>
      <c r="AI74" s="92">
        <f t="shared" ref="AI74:AL76" si="37">AN21</f>
        <v>102</v>
      </c>
      <c r="AJ74" s="92">
        <f t="shared" si="37"/>
        <v>59</v>
      </c>
      <c r="AK74" s="92">
        <f t="shared" si="37"/>
        <v>68</v>
      </c>
      <c r="AL74" s="92">
        <f t="shared" si="37"/>
        <v>68</v>
      </c>
      <c r="AM74" s="110"/>
      <c r="AO74" s="10">
        <f t="shared" ref="AO74:AR76" si="38">BF21</f>
        <v>100</v>
      </c>
      <c r="AP74" s="10">
        <f t="shared" si="38"/>
        <v>55</v>
      </c>
      <c r="AQ74" s="10">
        <f t="shared" si="38"/>
        <v>65</v>
      </c>
      <c r="AR74" s="10">
        <f t="shared" si="38"/>
        <v>72</v>
      </c>
      <c r="AS74" s="110"/>
      <c r="AU74" s="110"/>
      <c r="AV74" s="110"/>
    </row>
    <row r="75" spans="1:48">
      <c r="A75" s="191"/>
      <c r="B75" s="197"/>
      <c r="C75" s="197"/>
      <c r="D75" s="197"/>
      <c r="E75" s="197"/>
      <c r="F75" s="197"/>
      <c r="G75" s="197"/>
      <c r="H75" s="197"/>
      <c r="AC75" s="92">
        <f t="shared" ref="AC75:AF76" si="39">V22</f>
        <v>102</v>
      </c>
      <c r="AD75" s="92">
        <f t="shared" si="39"/>
        <v>61</v>
      </c>
      <c r="AE75" s="92">
        <f t="shared" si="39"/>
        <v>69</v>
      </c>
      <c r="AF75" s="10">
        <f t="shared" si="39"/>
        <v>72</v>
      </c>
      <c r="AI75" s="92">
        <f t="shared" si="37"/>
        <v>112</v>
      </c>
      <c r="AJ75" s="92">
        <f t="shared" si="37"/>
        <v>70</v>
      </c>
      <c r="AK75" s="92">
        <f t="shared" si="37"/>
        <v>79</v>
      </c>
      <c r="AL75" s="92">
        <f t="shared" si="37"/>
        <v>70</v>
      </c>
      <c r="AM75" s="110"/>
      <c r="AO75" s="10">
        <f t="shared" si="38"/>
        <v>110</v>
      </c>
      <c r="AP75" s="10">
        <f t="shared" si="38"/>
        <v>70</v>
      </c>
      <c r="AQ75" s="10">
        <f t="shared" si="38"/>
        <v>79</v>
      </c>
      <c r="AR75" s="10">
        <f t="shared" si="38"/>
        <v>68</v>
      </c>
      <c r="AS75" s="110"/>
      <c r="AU75" s="110"/>
      <c r="AV75" s="110"/>
    </row>
    <row r="76" spans="1:48">
      <c r="A76" s="191"/>
      <c r="B76" s="197"/>
      <c r="C76" s="197"/>
      <c r="D76" s="197"/>
      <c r="E76" s="197"/>
      <c r="F76" s="197"/>
      <c r="G76" s="197"/>
      <c r="H76" s="197"/>
      <c r="AB76" s="216" t="s">
        <v>121</v>
      </c>
      <c r="AC76" s="92">
        <f t="shared" si="39"/>
        <v>100</v>
      </c>
      <c r="AD76" s="92">
        <f t="shared" si="39"/>
        <v>59</v>
      </c>
      <c r="AE76" s="92">
        <f t="shared" si="39"/>
        <v>71</v>
      </c>
      <c r="AF76" s="10">
        <f t="shared" si="39"/>
        <v>62</v>
      </c>
      <c r="AI76" s="92">
        <f t="shared" si="37"/>
        <v>98</v>
      </c>
      <c r="AJ76" s="92">
        <f t="shared" si="37"/>
        <v>55</v>
      </c>
      <c r="AK76" s="92">
        <f t="shared" si="37"/>
        <v>64</v>
      </c>
      <c r="AL76" s="92">
        <f t="shared" si="37"/>
        <v>74</v>
      </c>
      <c r="AM76" s="110"/>
      <c r="AO76" s="10">
        <f t="shared" si="38"/>
        <v>95</v>
      </c>
      <c r="AP76" s="10">
        <f t="shared" si="38"/>
        <v>55</v>
      </c>
      <c r="AQ76" s="10">
        <f t="shared" si="38"/>
        <v>65</v>
      </c>
      <c r="AR76" s="10">
        <f t="shared" si="38"/>
        <v>70</v>
      </c>
      <c r="AS76" s="110"/>
      <c r="AU76" s="110"/>
      <c r="AV76" s="110"/>
    </row>
    <row r="77" spans="1:48">
      <c r="A77" s="191"/>
      <c r="B77" s="197"/>
      <c r="C77" s="197"/>
      <c r="D77" s="197"/>
      <c r="E77" s="197"/>
      <c r="F77" s="197"/>
      <c r="G77" s="197"/>
      <c r="H77" s="197"/>
      <c r="AL77" s="110"/>
      <c r="AM77" s="110"/>
      <c r="AR77" s="110"/>
      <c r="AS77" s="110"/>
      <c r="AU77" s="110"/>
      <c r="AV77" s="110"/>
    </row>
    <row r="78" spans="1:48">
      <c r="A78" s="191"/>
      <c r="B78" s="197"/>
      <c r="C78" s="197"/>
      <c r="D78" s="197"/>
      <c r="E78" s="197"/>
      <c r="F78" s="197"/>
      <c r="G78" s="197"/>
      <c r="H78" s="197"/>
      <c r="AH78" s="155" t="s">
        <v>122</v>
      </c>
      <c r="AI78" s="214">
        <f>TTEST(AC57:AC76,AI57:AI76,2,2)</f>
        <v>2.1448757568802803E-3</v>
      </c>
      <c r="AJ78" s="214">
        <f>TTEST(AD57:AD76,AJ57:AJ76,2,2)</f>
        <v>1.3430812557616283E-2</v>
      </c>
      <c r="AK78" s="214">
        <f>TTEST(AE57:AE76,AK57:AK76,2,2)</f>
        <v>0.10819703713753487</v>
      </c>
      <c r="AL78" s="214">
        <f>TTEST(AF57:AF76,AL57:AL76,2,2)</f>
        <v>0.95898257069653758</v>
      </c>
      <c r="AM78" s="215"/>
      <c r="AN78" s="215" t="s">
        <v>123</v>
      </c>
      <c r="AO78" s="214">
        <f>TTEST(AC57:AC76,AO57:AO76,2,2)</f>
        <v>2.6994149873136541E-2</v>
      </c>
      <c r="AP78" s="214">
        <f>TTEST(AD57:AD76,AP57:AP76,2,2)</f>
        <v>0.14150210530007359</v>
      </c>
      <c r="AQ78" s="214">
        <f>TTEST(AE57:AE76,AQ57:AQ76,2,2)</f>
        <v>0.58142317742542748</v>
      </c>
      <c r="AR78" s="214">
        <f>TTEST(AF57:AF76,AR57:AR76,2,2)</f>
        <v>0.62512838603351539</v>
      </c>
      <c r="AS78" s="110"/>
      <c r="AU78" s="110"/>
      <c r="AV78" s="110"/>
    </row>
    <row r="79" spans="1:48">
      <c r="A79" s="191"/>
      <c r="B79" s="197"/>
      <c r="C79" s="197"/>
      <c r="D79" s="197"/>
      <c r="E79" s="197"/>
      <c r="F79" s="197"/>
      <c r="G79" s="197"/>
      <c r="H79" s="197"/>
      <c r="AL79" s="110"/>
      <c r="AM79" s="110"/>
      <c r="AR79" s="110"/>
      <c r="AS79" s="110"/>
      <c r="AU79" s="110"/>
      <c r="AV79" s="110"/>
    </row>
    <row r="80" spans="1:48" ht="15" thickBot="1">
      <c r="A80" s="191"/>
      <c r="B80" s="197"/>
      <c r="C80" s="197"/>
      <c r="D80" s="197"/>
      <c r="E80" s="197"/>
      <c r="F80" s="197"/>
      <c r="G80" s="197"/>
      <c r="H80" s="197"/>
      <c r="AL80" s="110"/>
      <c r="AM80" s="110"/>
      <c r="AR80" s="110"/>
      <c r="AS80" s="110"/>
      <c r="AU80" s="110"/>
      <c r="AV80" s="110"/>
    </row>
    <row r="81" spans="1:48" ht="36.6" thickBot="1">
      <c r="A81" s="130"/>
      <c r="AB81" s="209" t="s">
        <v>124</v>
      </c>
      <c r="AC81" s="210" t="s">
        <v>8</v>
      </c>
      <c r="AD81" s="210" t="s">
        <v>9</v>
      </c>
      <c r="AE81" s="210" t="s">
        <v>10</v>
      </c>
      <c r="AF81" s="210" t="s">
        <v>3</v>
      </c>
      <c r="AG81" s="209"/>
      <c r="AH81" s="211" t="s">
        <v>125</v>
      </c>
      <c r="AI81" s="210" t="s">
        <v>118</v>
      </c>
      <c r="AJ81" s="210" t="s">
        <v>9</v>
      </c>
      <c r="AK81" s="210" t="s">
        <v>10</v>
      </c>
      <c r="AL81" s="212" t="s">
        <v>3</v>
      </c>
      <c r="AM81" s="213"/>
      <c r="AN81" s="213" t="s">
        <v>126</v>
      </c>
      <c r="AO81" s="210" t="s">
        <v>8</v>
      </c>
      <c r="AP81" s="210" t="s">
        <v>9</v>
      </c>
      <c r="AQ81" s="210" t="s">
        <v>10</v>
      </c>
      <c r="AR81" s="212" t="s">
        <v>3</v>
      </c>
      <c r="AS81" s="110"/>
      <c r="AU81" s="110"/>
      <c r="AV81" s="110"/>
    </row>
    <row r="82" spans="1:48">
      <c r="A82" s="128"/>
      <c r="B82" s="89"/>
      <c r="C82" s="90"/>
      <c r="D82" s="91"/>
      <c r="E82" s="91"/>
      <c r="F82" s="90"/>
      <c r="G82" s="91"/>
      <c r="AB82" s="163" t="s">
        <v>127</v>
      </c>
      <c r="AC82" s="92">
        <f t="shared" ref="AC82:AF101" si="40">V28</f>
        <v>124</v>
      </c>
      <c r="AD82" s="92">
        <f t="shared" si="40"/>
        <v>84</v>
      </c>
      <c r="AE82" s="92">
        <f t="shared" si="40"/>
        <v>94</v>
      </c>
      <c r="AF82" s="92">
        <f t="shared" si="40"/>
        <v>80</v>
      </c>
      <c r="AG82" s="10"/>
      <c r="AH82"/>
      <c r="AI82" s="92">
        <f t="shared" ref="AI82:AL101" si="41">AN28</f>
        <v>128</v>
      </c>
      <c r="AJ82" s="92">
        <f t="shared" si="41"/>
        <v>86</v>
      </c>
      <c r="AK82" s="92">
        <f t="shared" si="41"/>
        <v>95</v>
      </c>
      <c r="AL82" s="92">
        <f t="shared" si="41"/>
        <v>83</v>
      </c>
      <c r="AM82"/>
      <c r="AN82"/>
      <c r="AO82" s="10">
        <f t="shared" ref="AO82:AR101" si="42">BF28</f>
        <v>126</v>
      </c>
      <c r="AP82" s="10">
        <f t="shared" si="42"/>
        <v>84</v>
      </c>
      <c r="AQ82" s="10">
        <f t="shared" si="42"/>
        <v>75</v>
      </c>
      <c r="AR82" s="10">
        <f t="shared" si="42"/>
        <v>77</v>
      </c>
    </row>
    <row r="83" spans="1:48">
      <c r="A83" s="189" t="s">
        <v>104</v>
      </c>
      <c r="D83" s="92"/>
      <c r="E83" s="92"/>
      <c r="F83" s="92"/>
      <c r="G83" s="92"/>
      <c r="AC83" s="92">
        <f t="shared" si="40"/>
        <v>120</v>
      </c>
      <c r="AD83" s="92">
        <f t="shared" si="40"/>
        <v>78</v>
      </c>
      <c r="AE83" s="92">
        <f t="shared" si="40"/>
        <v>88</v>
      </c>
      <c r="AF83" s="92">
        <f t="shared" si="40"/>
        <v>85</v>
      </c>
      <c r="AG83" s="10"/>
      <c r="AH83"/>
      <c r="AI83" s="92">
        <f t="shared" si="41"/>
        <v>127</v>
      </c>
      <c r="AJ83" s="92">
        <f t="shared" si="41"/>
        <v>85</v>
      </c>
      <c r="AK83" s="92">
        <f t="shared" si="41"/>
        <v>92</v>
      </c>
      <c r="AL83" s="92">
        <f t="shared" si="41"/>
        <v>70</v>
      </c>
      <c r="AM83"/>
      <c r="AN83"/>
      <c r="AO83" s="10">
        <f t="shared" si="42"/>
        <v>125</v>
      </c>
      <c r="AP83" s="10">
        <f t="shared" si="42"/>
        <v>83</v>
      </c>
      <c r="AQ83" s="10">
        <f t="shared" si="42"/>
        <v>92</v>
      </c>
      <c r="AR83" s="10">
        <f t="shared" si="42"/>
        <v>75</v>
      </c>
    </row>
    <row r="84" spans="1:48">
      <c r="A84" s="190"/>
      <c r="B84" s="194" t="s">
        <v>109</v>
      </c>
      <c r="C84" s="140" t="s">
        <v>110</v>
      </c>
      <c r="D84" s="140" t="s">
        <v>111</v>
      </c>
      <c r="E84" s="141" t="s">
        <v>112</v>
      </c>
      <c r="F84" s="141" t="s">
        <v>113</v>
      </c>
      <c r="G84" s="141" t="s">
        <v>64</v>
      </c>
      <c r="H84" s="141" t="s">
        <v>65</v>
      </c>
      <c r="I84" s="141" t="s">
        <v>66</v>
      </c>
      <c r="J84" s="195" t="s">
        <v>67</v>
      </c>
      <c r="K84" s="141" t="s">
        <v>68</v>
      </c>
      <c r="L84" s="141" t="s">
        <v>69</v>
      </c>
      <c r="M84" s="140" t="s">
        <v>70</v>
      </c>
      <c r="AC84" s="92">
        <f t="shared" si="40"/>
        <v>126</v>
      </c>
      <c r="AD84" s="92">
        <f t="shared" si="40"/>
        <v>80</v>
      </c>
      <c r="AE84" s="92">
        <f t="shared" si="40"/>
        <v>89</v>
      </c>
      <c r="AF84" s="92">
        <f t="shared" si="40"/>
        <v>73</v>
      </c>
      <c r="AG84" s="10"/>
      <c r="AH84"/>
      <c r="AI84" s="92">
        <f t="shared" si="41"/>
        <v>130</v>
      </c>
      <c r="AJ84" s="92">
        <f t="shared" si="41"/>
        <v>89</v>
      </c>
      <c r="AK84" s="92">
        <f t="shared" si="41"/>
        <v>98</v>
      </c>
      <c r="AL84" s="92">
        <f t="shared" si="41"/>
        <v>89</v>
      </c>
      <c r="AM84"/>
      <c r="AN84"/>
      <c r="AO84" s="10">
        <f t="shared" si="42"/>
        <v>127</v>
      </c>
      <c r="AP84" s="10">
        <f t="shared" si="42"/>
        <v>86</v>
      </c>
      <c r="AQ84" s="10">
        <f t="shared" si="42"/>
        <v>95</v>
      </c>
      <c r="AR84" s="10">
        <f t="shared" si="42"/>
        <v>85</v>
      </c>
    </row>
    <row r="85" spans="1:48">
      <c r="A85" s="191" t="s">
        <v>95</v>
      </c>
      <c r="B85" s="196">
        <f>D24</f>
        <v>100</v>
      </c>
      <c r="C85" s="196">
        <f>F24</f>
        <v>52</v>
      </c>
      <c r="D85" s="196">
        <f>I24</f>
        <v>55.25</v>
      </c>
      <c r="E85" s="196">
        <f>P24</f>
        <v>51.25</v>
      </c>
      <c r="F85" s="196">
        <f>Y24</f>
        <v>70</v>
      </c>
      <c r="G85" s="196">
        <f>AH24</f>
        <v>70.099999999999994</v>
      </c>
      <c r="H85" s="196">
        <f>AQ24</f>
        <v>70.099999999999994</v>
      </c>
      <c r="I85" s="196">
        <f>AZ24</f>
        <v>69.05</v>
      </c>
      <c r="J85" s="196">
        <f>BI24</f>
        <v>71</v>
      </c>
      <c r="K85" s="196">
        <f>BR24</f>
        <v>68.05</v>
      </c>
      <c r="L85" s="196">
        <f>CA24</f>
        <v>65.05</v>
      </c>
      <c r="M85" s="200">
        <f>CJ24</f>
        <v>63</v>
      </c>
      <c r="N85" s="205">
        <f>AVERAGE(B85:M85)</f>
        <v>67.070833333333326</v>
      </c>
      <c r="AC85" s="92">
        <f t="shared" si="40"/>
        <v>120</v>
      </c>
      <c r="AD85" s="92">
        <f t="shared" si="40"/>
        <v>78</v>
      </c>
      <c r="AE85" s="92">
        <f t="shared" si="40"/>
        <v>87</v>
      </c>
      <c r="AF85" s="92">
        <f t="shared" si="40"/>
        <v>71</v>
      </c>
      <c r="AG85" s="10"/>
      <c r="AH85"/>
      <c r="AI85" s="92">
        <f t="shared" si="41"/>
        <v>136</v>
      </c>
      <c r="AJ85" s="92">
        <f t="shared" si="41"/>
        <v>95</v>
      </c>
      <c r="AK85" s="92">
        <f t="shared" si="41"/>
        <v>104</v>
      </c>
      <c r="AL85" s="92">
        <f t="shared" si="41"/>
        <v>92</v>
      </c>
      <c r="AM85"/>
      <c r="AN85"/>
      <c r="AO85" s="10">
        <f t="shared" si="42"/>
        <v>135</v>
      </c>
      <c r="AP85" s="10">
        <f t="shared" si="42"/>
        <v>93</v>
      </c>
      <c r="AQ85" s="10">
        <f t="shared" si="42"/>
        <v>102</v>
      </c>
      <c r="AR85" s="10">
        <f t="shared" si="42"/>
        <v>70</v>
      </c>
    </row>
    <row r="86" spans="1:48">
      <c r="A86" s="191" t="s">
        <v>103</v>
      </c>
      <c r="B86" s="143">
        <f>D25</f>
        <v>11.516578439248716</v>
      </c>
      <c r="C86" s="143">
        <f>F25</f>
        <v>5.0990195135927845</v>
      </c>
      <c r="D86" s="143">
        <f>I25</f>
        <v>6.7111454822713039</v>
      </c>
      <c r="E86" s="143">
        <f>P25</f>
        <v>6.3318326938697531</v>
      </c>
      <c r="F86" s="143">
        <f>Y25</f>
        <v>6.35775531391221</v>
      </c>
      <c r="G86" s="143">
        <f>AH25</f>
        <v>6.2651920624149557</v>
      </c>
      <c r="H86" s="143">
        <f>AQ25</f>
        <v>5.8480766068853782</v>
      </c>
      <c r="I86" s="143">
        <f>AZ25</f>
        <v>5.3653370914848546</v>
      </c>
      <c r="J86" s="143">
        <f>BI25</f>
        <v>6.4807406984078604</v>
      </c>
      <c r="K86" s="143">
        <f>BR25</f>
        <v>7.1559691682428284</v>
      </c>
      <c r="L86" s="143">
        <f>CA25</f>
        <v>4.418561328139095</v>
      </c>
      <c r="M86" s="92">
        <f>CJ25</f>
        <v>4.5653154615160929</v>
      </c>
      <c r="N86" s="92"/>
      <c r="AC86" s="92">
        <f t="shared" si="40"/>
        <v>112</v>
      </c>
      <c r="AD86" s="92">
        <f t="shared" si="40"/>
        <v>75</v>
      </c>
      <c r="AE86" s="92">
        <f t="shared" si="40"/>
        <v>84</v>
      </c>
      <c r="AF86" s="92">
        <f t="shared" si="40"/>
        <v>88</v>
      </c>
      <c r="AG86" s="10"/>
      <c r="AH86"/>
      <c r="AI86" s="92">
        <f t="shared" si="41"/>
        <v>129</v>
      </c>
      <c r="AJ86" s="92">
        <f t="shared" si="41"/>
        <v>85</v>
      </c>
      <c r="AK86" s="92">
        <f t="shared" si="41"/>
        <v>96</v>
      </c>
      <c r="AL86" s="92">
        <f t="shared" si="41"/>
        <v>94</v>
      </c>
      <c r="AM86"/>
      <c r="AN86"/>
      <c r="AO86" s="10">
        <f t="shared" si="42"/>
        <v>127</v>
      </c>
      <c r="AP86" s="10">
        <f t="shared" si="42"/>
        <v>82</v>
      </c>
      <c r="AQ86" s="10">
        <f t="shared" si="42"/>
        <v>90</v>
      </c>
      <c r="AR86" s="10">
        <f t="shared" si="42"/>
        <v>94</v>
      </c>
    </row>
    <row r="87" spans="1:48">
      <c r="A87" s="191"/>
      <c r="N87" s="92"/>
      <c r="AC87" s="92">
        <f t="shared" si="40"/>
        <v>120</v>
      </c>
      <c r="AD87" s="92">
        <f t="shared" si="40"/>
        <v>74</v>
      </c>
      <c r="AE87" s="92">
        <f t="shared" si="40"/>
        <v>85</v>
      </c>
      <c r="AF87" s="92">
        <f t="shared" si="40"/>
        <v>83</v>
      </c>
      <c r="AG87" s="10"/>
      <c r="AH87"/>
      <c r="AI87" s="92">
        <f t="shared" si="41"/>
        <v>128</v>
      </c>
      <c r="AJ87" s="92">
        <f t="shared" si="41"/>
        <v>83</v>
      </c>
      <c r="AK87" s="92">
        <f t="shared" si="41"/>
        <v>92</v>
      </c>
      <c r="AL87" s="92">
        <f t="shared" si="41"/>
        <v>84</v>
      </c>
      <c r="AM87"/>
      <c r="AN87"/>
      <c r="AO87" s="10">
        <f t="shared" si="42"/>
        <v>126</v>
      </c>
      <c r="AP87" s="10">
        <f t="shared" si="42"/>
        <v>80</v>
      </c>
      <c r="AQ87" s="10">
        <f t="shared" si="42"/>
        <v>90</v>
      </c>
      <c r="AR87" s="10">
        <f t="shared" si="42"/>
        <v>88</v>
      </c>
    </row>
    <row r="88" spans="1:48">
      <c r="A88" s="191" t="s">
        <v>96</v>
      </c>
      <c r="B88" s="196">
        <f>D48</f>
        <v>102.2</v>
      </c>
      <c r="C88" s="196">
        <f>F48</f>
        <v>59.55</v>
      </c>
      <c r="D88" s="196">
        <f>I48</f>
        <v>66.55</v>
      </c>
      <c r="E88" s="196">
        <f>P48</f>
        <v>62</v>
      </c>
      <c r="F88" s="196">
        <f>Y48</f>
        <v>80.5</v>
      </c>
      <c r="G88" s="196">
        <f>AH48</f>
        <v>81.099999999999994</v>
      </c>
      <c r="H88" s="196">
        <f>AQ48</f>
        <v>88.05</v>
      </c>
      <c r="I88" s="196">
        <f>AZ48</f>
        <v>80.05</v>
      </c>
      <c r="J88" s="196">
        <f>BI48</f>
        <v>82.05</v>
      </c>
      <c r="K88" s="196">
        <f>BR48</f>
        <v>78.05</v>
      </c>
      <c r="L88" s="196">
        <f>CA48</f>
        <v>76.349999999999994</v>
      </c>
      <c r="M88" s="200">
        <f>CJ48</f>
        <v>81</v>
      </c>
      <c r="N88" s="205">
        <f t="shared" ref="N88" si="43">AVERAGE(B88:M88)</f>
        <v>78.120833333333323</v>
      </c>
      <c r="AC88" s="92">
        <f t="shared" si="40"/>
        <v>108</v>
      </c>
      <c r="AD88" s="92">
        <f t="shared" si="40"/>
        <v>70</v>
      </c>
      <c r="AE88" s="92">
        <f t="shared" si="40"/>
        <v>80</v>
      </c>
      <c r="AF88" s="92">
        <f t="shared" si="40"/>
        <v>90</v>
      </c>
      <c r="AG88" s="10"/>
      <c r="AH88"/>
      <c r="AI88" s="92">
        <f t="shared" si="41"/>
        <v>128</v>
      </c>
      <c r="AJ88" s="92">
        <f t="shared" si="41"/>
        <v>87</v>
      </c>
      <c r="AK88" s="92">
        <f t="shared" si="41"/>
        <v>95</v>
      </c>
      <c r="AL88" s="92">
        <f t="shared" si="41"/>
        <v>90</v>
      </c>
      <c r="AM88"/>
      <c r="AN88"/>
      <c r="AO88" s="10">
        <f t="shared" si="42"/>
        <v>126</v>
      </c>
      <c r="AP88" s="10">
        <f t="shared" si="42"/>
        <v>85</v>
      </c>
      <c r="AQ88" s="10">
        <f t="shared" si="42"/>
        <v>95</v>
      </c>
      <c r="AR88" s="10">
        <f t="shared" si="42"/>
        <v>88</v>
      </c>
    </row>
    <row r="89" spans="1:48">
      <c r="A89" s="191" t="s">
        <v>103</v>
      </c>
      <c r="B89" s="143">
        <f>D49</f>
        <v>13.056960233006624</v>
      </c>
      <c r="C89" s="143">
        <f>F49</f>
        <v>4.1735381935033953</v>
      </c>
      <c r="D89" s="143">
        <f>I49</f>
        <v>5.9513377531973068</v>
      </c>
      <c r="E89" s="143">
        <f>P49</f>
        <v>5.9205262923955813</v>
      </c>
      <c r="F89" s="143">
        <f>Y49</f>
        <v>6.3120603025603215</v>
      </c>
      <c r="G89" s="143">
        <f>AH49</f>
        <v>6.0428295916469645</v>
      </c>
      <c r="H89" s="143">
        <f>AQ49</f>
        <v>6.1342438302060565</v>
      </c>
      <c r="I89" s="143">
        <f>AZ49</f>
        <v>5.7075665383308225</v>
      </c>
      <c r="J89" s="143">
        <f>BI49</f>
        <v>5.698337707751179</v>
      </c>
      <c r="K89" s="143">
        <f>BR49</f>
        <v>5.7808668080688035</v>
      </c>
      <c r="L89" s="143">
        <f>CA49</f>
        <v>5.650104796419825</v>
      </c>
      <c r="M89" s="92">
        <f>CJ49</f>
        <v>5.1093309892680407</v>
      </c>
      <c r="AC89" s="92">
        <f t="shared" si="40"/>
        <v>114</v>
      </c>
      <c r="AD89" s="92">
        <f t="shared" si="40"/>
        <v>75</v>
      </c>
      <c r="AE89" s="92">
        <f t="shared" si="40"/>
        <v>84</v>
      </c>
      <c r="AF89" s="92">
        <f t="shared" si="40"/>
        <v>82</v>
      </c>
      <c r="AG89" s="10"/>
      <c r="AH89"/>
      <c r="AI89" s="92">
        <f t="shared" si="41"/>
        <v>130</v>
      </c>
      <c r="AJ89" s="92">
        <f t="shared" si="41"/>
        <v>89</v>
      </c>
      <c r="AK89" s="92">
        <f t="shared" si="41"/>
        <v>99</v>
      </c>
      <c r="AL89" s="92">
        <f t="shared" si="41"/>
        <v>84</v>
      </c>
      <c r="AM89"/>
      <c r="AN89"/>
      <c r="AO89" s="10">
        <f t="shared" si="42"/>
        <v>127</v>
      </c>
      <c r="AP89" s="10">
        <f t="shared" si="42"/>
        <v>86</v>
      </c>
      <c r="AQ89" s="10">
        <f t="shared" si="42"/>
        <v>95</v>
      </c>
      <c r="AR89" s="10">
        <f t="shared" si="42"/>
        <v>84</v>
      </c>
    </row>
    <row r="90" spans="1:48">
      <c r="A90" s="191" t="s">
        <v>44</v>
      </c>
      <c r="B90" s="197">
        <f>D52</f>
        <v>0.57532000032314756</v>
      </c>
      <c r="C90" s="197">
        <f>F52</f>
        <v>9.0020265474721313E-6</v>
      </c>
      <c r="D90" s="197">
        <f>I52</f>
        <v>1.8095674665744926E-6</v>
      </c>
      <c r="E90" s="197">
        <f>P52</f>
        <v>2.388667528517865E-6</v>
      </c>
      <c r="F90" s="197">
        <f>Y52</f>
        <v>6.2321625707407106E-6</v>
      </c>
      <c r="G90" s="197">
        <f>AH52</f>
        <v>1.7117655954934398E-6</v>
      </c>
      <c r="H90" s="197">
        <f>AQ52</f>
        <v>1.50924308007509E-11</v>
      </c>
      <c r="I90" s="197">
        <f>AZ52</f>
        <v>2.3529862725440004E-7</v>
      </c>
      <c r="J90" s="197">
        <f>BI52</f>
        <v>1.3510744577227297E-6</v>
      </c>
      <c r="K90" s="197">
        <f>BR52</f>
        <v>2.0449782950791291E-5</v>
      </c>
      <c r="L90" s="197">
        <f>CA52</f>
        <v>2.1344856799938727E-8</v>
      </c>
      <c r="M90" s="201">
        <f>CJ52</f>
        <v>3.2280724945711436E-14</v>
      </c>
      <c r="AC90" s="92">
        <f t="shared" si="40"/>
        <v>114</v>
      </c>
      <c r="AD90" s="92">
        <f t="shared" si="40"/>
        <v>74</v>
      </c>
      <c r="AE90" s="92">
        <f t="shared" si="40"/>
        <v>82</v>
      </c>
      <c r="AF90" s="92">
        <f t="shared" si="40"/>
        <v>77</v>
      </c>
      <c r="AG90" s="10"/>
      <c r="AH90"/>
      <c r="AI90" s="92">
        <f t="shared" si="41"/>
        <v>126</v>
      </c>
      <c r="AJ90" s="92">
        <f t="shared" si="41"/>
        <v>84</v>
      </c>
      <c r="AK90" s="92">
        <f t="shared" si="41"/>
        <v>93</v>
      </c>
      <c r="AL90" s="92">
        <f t="shared" si="41"/>
        <v>94</v>
      </c>
      <c r="AM90"/>
      <c r="AN90"/>
      <c r="AO90" s="10">
        <f t="shared" si="42"/>
        <v>124</v>
      </c>
      <c r="AP90" s="10">
        <f t="shared" si="42"/>
        <v>82</v>
      </c>
      <c r="AQ90" s="10">
        <f t="shared" si="42"/>
        <v>90</v>
      </c>
      <c r="AR90" s="10">
        <f t="shared" si="42"/>
        <v>76</v>
      </c>
    </row>
    <row r="91" spans="1:48">
      <c r="A91" s="192"/>
      <c r="D91" s="92"/>
      <c r="E91" s="92"/>
      <c r="F91" s="92"/>
      <c r="G91" s="92"/>
      <c r="AC91" s="92">
        <f t="shared" si="40"/>
        <v>110</v>
      </c>
      <c r="AD91" s="92">
        <f t="shared" si="40"/>
        <v>69</v>
      </c>
      <c r="AE91" s="92">
        <f t="shared" si="40"/>
        <v>78</v>
      </c>
      <c r="AF91" s="92">
        <f t="shared" si="40"/>
        <v>79</v>
      </c>
      <c r="AG91" s="10"/>
      <c r="AH91"/>
      <c r="AI91" s="92">
        <f t="shared" si="41"/>
        <v>128</v>
      </c>
      <c r="AJ91" s="92">
        <f t="shared" si="41"/>
        <v>86</v>
      </c>
      <c r="AK91" s="92">
        <f t="shared" si="41"/>
        <v>95</v>
      </c>
      <c r="AL91" s="92">
        <f t="shared" si="41"/>
        <v>82</v>
      </c>
      <c r="AM91"/>
      <c r="AN91"/>
      <c r="AO91" s="10">
        <f t="shared" si="42"/>
        <v>125</v>
      </c>
      <c r="AP91" s="10">
        <f t="shared" si="42"/>
        <v>84</v>
      </c>
      <c r="AQ91" s="10">
        <f t="shared" si="42"/>
        <v>94</v>
      </c>
      <c r="AR91" s="10">
        <f t="shared" si="42"/>
        <v>78</v>
      </c>
    </row>
    <row r="92" spans="1:48">
      <c r="A92" s="192"/>
      <c r="D92" s="92"/>
      <c r="E92" s="92"/>
      <c r="F92" s="92"/>
      <c r="G92" s="92"/>
      <c r="AC92" s="92">
        <f t="shared" si="40"/>
        <v>105</v>
      </c>
      <c r="AD92" s="92">
        <f t="shared" si="40"/>
        <v>65</v>
      </c>
      <c r="AE92" s="92">
        <f t="shared" si="40"/>
        <v>77</v>
      </c>
      <c r="AF92" s="92">
        <f t="shared" si="40"/>
        <v>72</v>
      </c>
      <c r="AG92" s="10"/>
      <c r="AH92"/>
      <c r="AI92" s="92">
        <f t="shared" si="41"/>
        <v>118</v>
      </c>
      <c r="AJ92" s="92">
        <f t="shared" si="41"/>
        <v>78</v>
      </c>
      <c r="AK92" s="92">
        <f t="shared" si="41"/>
        <v>87</v>
      </c>
      <c r="AL92" s="92">
        <f t="shared" si="41"/>
        <v>88</v>
      </c>
      <c r="AM92"/>
      <c r="AN92"/>
      <c r="AO92" s="10">
        <f t="shared" si="42"/>
        <v>116</v>
      </c>
      <c r="AP92" s="10">
        <f t="shared" si="42"/>
        <v>75</v>
      </c>
      <c r="AQ92" s="10">
        <f t="shared" si="42"/>
        <v>85</v>
      </c>
      <c r="AR92" s="10">
        <f t="shared" si="42"/>
        <v>79</v>
      </c>
    </row>
    <row r="93" spans="1:48">
      <c r="A93" s="192"/>
      <c r="D93" s="92"/>
      <c r="E93" s="92"/>
      <c r="F93" s="92"/>
      <c r="G93" s="92"/>
      <c r="AC93" s="92">
        <f t="shared" si="40"/>
        <v>115</v>
      </c>
      <c r="AD93" s="92">
        <f t="shared" si="40"/>
        <v>73</v>
      </c>
      <c r="AE93" s="92">
        <f t="shared" si="40"/>
        <v>85</v>
      </c>
      <c r="AF93" s="92">
        <f t="shared" si="40"/>
        <v>98</v>
      </c>
      <c r="AG93" s="10"/>
      <c r="AH93"/>
      <c r="AI93" s="92">
        <f t="shared" si="41"/>
        <v>104</v>
      </c>
      <c r="AJ93" s="92">
        <f t="shared" si="41"/>
        <v>64</v>
      </c>
      <c r="AK93" s="92">
        <f t="shared" si="41"/>
        <v>75</v>
      </c>
      <c r="AL93" s="92">
        <f t="shared" si="41"/>
        <v>94</v>
      </c>
      <c r="AM93"/>
      <c r="AN93"/>
      <c r="AO93" s="10">
        <f t="shared" si="42"/>
        <v>102</v>
      </c>
      <c r="AP93" s="10">
        <f t="shared" si="42"/>
        <v>64</v>
      </c>
      <c r="AQ93" s="10">
        <f t="shared" si="42"/>
        <v>75</v>
      </c>
      <c r="AR93" s="10">
        <f t="shared" si="42"/>
        <v>84</v>
      </c>
    </row>
    <row r="94" spans="1:48">
      <c r="A94" s="192"/>
      <c r="D94" s="92"/>
      <c r="E94" s="92"/>
      <c r="F94" s="92"/>
      <c r="G94" s="92"/>
      <c r="AC94" s="92">
        <f t="shared" si="40"/>
        <v>104</v>
      </c>
      <c r="AD94" s="92">
        <f t="shared" si="40"/>
        <v>65</v>
      </c>
      <c r="AE94" s="92">
        <f t="shared" si="40"/>
        <v>76</v>
      </c>
      <c r="AF94" s="92">
        <f t="shared" si="40"/>
        <v>80</v>
      </c>
      <c r="AG94" s="10"/>
      <c r="AH94"/>
      <c r="AI94" s="92">
        <f t="shared" si="41"/>
        <v>116</v>
      </c>
      <c r="AJ94" s="92">
        <f t="shared" si="41"/>
        <v>75</v>
      </c>
      <c r="AK94" s="92">
        <f t="shared" si="41"/>
        <v>83</v>
      </c>
      <c r="AL94" s="92">
        <f t="shared" si="41"/>
        <v>85</v>
      </c>
      <c r="AM94"/>
      <c r="AN94"/>
      <c r="AO94" s="10">
        <f t="shared" si="42"/>
        <v>115</v>
      </c>
      <c r="AP94" s="10">
        <f t="shared" si="42"/>
        <v>73</v>
      </c>
      <c r="AQ94" s="10">
        <f t="shared" si="42"/>
        <v>83</v>
      </c>
      <c r="AR94" s="10">
        <f t="shared" si="42"/>
        <v>80</v>
      </c>
    </row>
    <row r="95" spans="1:48">
      <c r="A95" s="190"/>
      <c r="AC95" s="92">
        <f t="shared" si="40"/>
        <v>118</v>
      </c>
      <c r="AD95" s="92">
        <f t="shared" si="40"/>
        <v>75</v>
      </c>
      <c r="AE95" s="92">
        <f t="shared" si="40"/>
        <v>84</v>
      </c>
      <c r="AF95" s="92">
        <f t="shared" si="40"/>
        <v>82</v>
      </c>
      <c r="AG95" s="10"/>
      <c r="AH95"/>
      <c r="AI95" s="92">
        <f t="shared" si="41"/>
        <v>130</v>
      </c>
      <c r="AJ95" s="92">
        <f t="shared" si="41"/>
        <v>93</v>
      </c>
      <c r="AK95" s="92">
        <f t="shared" si="41"/>
        <v>98</v>
      </c>
      <c r="AL95" s="92">
        <f t="shared" si="41"/>
        <v>92</v>
      </c>
      <c r="AM95"/>
      <c r="AN95"/>
      <c r="AO95" s="10">
        <f t="shared" si="42"/>
        <v>127</v>
      </c>
      <c r="AP95" s="10">
        <f t="shared" si="42"/>
        <v>85</v>
      </c>
      <c r="AQ95" s="10">
        <f t="shared" si="42"/>
        <v>95</v>
      </c>
      <c r="AR95" s="10">
        <f t="shared" si="42"/>
        <v>85</v>
      </c>
    </row>
    <row r="96" spans="1:48">
      <c r="A96" s="189" t="s">
        <v>105</v>
      </c>
      <c r="AC96" s="92">
        <f t="shared" si="40"/>
        <v>122</v>
      </c>
      <c r="AD96" s="92">
        <f t="shared" si="40"/>
        <v>79</v>
      </c>
      <c r="AE96" s="92">
        <f t="shared" si="40"/>
        <v>88</v>
      </c>
      <c r="AF96" s="92">
        <f t="shared" si="40"/>
        <v>78</v>
      </c>
      <c r="AG96" s="10"/>
      <c r="AH96"/>
      <c r="AI96" s="92">
        <f t="shared" si="41"/>
        <v>126</v>
      </c>
      <c r="AJ96" s="92">
        <f t="shared" si="41"/>
        <v>98</v>
      </c>
      <c r="AK96" s="92">
        <f t="shared" si="41"/>
        <v>92</v>
      </c>
      <c r="AL96" s="92">
        <f t="shared" si="41"/>
        <v>90</v>
      </c>
      <c r="AM96"/>
      <c r="AN96"/>
      <c r="AO96" s="10">
        <f t="shared" si="42"/>
        <v>124</v>
      </c>
      <c r="AP96" s="10">
        <f t="shared" si="42"/>
        <v>82</v>
      </c>
      <c r="AQ96" s="10">
        <f t="shared" si="42"/>
        <v>92</v>
      </c>
      <c r="AR96" s="10">
        <f t="shared" si="42"/>
        <v>82</v>
      </c>
    </row>
    <row r="97" spans="1:44">
      <c r="A97" s="190"/>
      <c r="B97" s="194" t="s">
        <v>109</v>
      </c>
      <c r="C97" s="140" t="s">
        <v>110</v>
      </c>
      <c r="D97" s="140" t="s">
        <v>111</v>
      </c>
      <c r="E97" s="141" t="s">
        <v>112</v>
      </c>
      <c r="F97" s="141" t="s">
        <v>113</v>
      </c>
      <c r="G97" s="141" t="s">
        <v>64</v>
      </c>
      <c r="H97" s="141" t="s">
        <v>65</v>
      </c>
      <c r="I97" s="141" t="s">
        <v>66</v>
      </c>
      <c r="J97" s="195" t="s">
        <v>67</v>
      </c>
      <c r="K97" s="141" t="s">
        <v>68</v>
      </c>
      <c r="L97" s="141" t="s">
        <v>69</v>
      </c>
      <c r="M97" s="140" t="s">
        <v>70</v>
      </c>
      <c r="AC97" s="92">
        <f t="shared" si="40"/>
        <v>110</v>
      </c>
      <c r="AD97" s="92">
        <f t="shared" si="40"/>
        <v>72</v>
      </c>
      <c r="AE97" s="92">
        <f t="shared" si="40"/>
        <v>82</v>
      </c>
      <c r="AF97" s="92">
        <f t="shared" si="40"/>
        <v>80</v>
      </c>
      <c r="AG97" s="10"/>
      <c r="AH97"/>
      <c r="AI97" s="92">
        <f t="shared" si="41"/>
        <v>127</v>
      </c>
      <c r="AJ97" s="92">
        <f t="shared" si="41"/>
        <v>86</v>
      </c>
      <c r="AK97" s="92">
        <f t="shared" si="41"/>
        <v>95</v>
      </c>
      <c r="AL97" s="92">
        <f t="shared" si="41"/>
        <v>94</v>
      </c>
      <c r="AM97"/>
      <c r="AN97"/>
      <c r="AO97" s="10">
        <f t="shared" si="42"/>
        <v>125</v>
      </c>
      <c r="AP97" s="10">
        <f t="shared" si="42"/>
        <v>84</v>
      </c>
      <c r="AQ97" s="10">
        <f t="shared" si="42"/>
        <v>93</v>
      </c>
      <c r="AR97" s="10">
        <f t="shared" si="42"/>
        <v>86</v>
      </c>
    </row>
    <row r="98" spans="1:44">
      <c r="A98" s="191" t="s">
        <v>95</v>
      </c>
      <c r="B98" s="196">
        <f>E24</f>
        <v>23.3</v>
      </c>
      <c r="C98" s="196">
        <f>G24</f>
        <v>11.55</v>
      </c>
      <c r="D98" s="196">
        <f>H24</f>
        <v>12.15</v>
      </c>
      <c r="E98" s="196">
        <f>K24</f>
        <v>10.050000000000001</v>
      </c>
      <c r="F98" s="196">
        <f>R24</f>
        <v>10</v>
      </c>
      <c r="G98" s="196">
        <f>AA24</f>
        <v>10.15</v>
      </c>
      <c r="H98" s="196">
        <f>AJ24</f>
        <v>9.5</v>
      </c>
      <c r="I98" s="196">
        <f>AS24</f>
        <v>11.15</v>
      </c>
      <c r="J98" s="196">
        <f>BB24</f>
        <v>12.25</v>
      </c>
      <c r="K98" s="196">
        <f>BK24</f>
        <v>9.4</v>
      </c>
      <c r="L98" s="196">
        <f>BT24</f>
        <v>9.1999999999999993</v>
      </c>
      <c r="M98" s="200">
        <f>CC24</f>
        <v>12.85</v>
      </c>
      <c r="N98" s="206">
        <f t="shared" ref="N98" si="44">AVERAGE(B98:M98)</f>
        <v>11.795833333333334</v>
      </c>
      <c r="AC98" s="92">
        <f t="shared" si="40"/>
        <v>128</v>
      </c>
      <c r="AD98" s="92">
        <f t="shared" si="40"/>
        <v>85</v>
      </c>
      <c r="AE98" s="92">
        <f t="shared" si="40"/>
        <v>93</v>
      </c>
      <c r="AF98" s="92">
        <f t="shared" si="40"/>
        <v>78</v>
      </c>
      <c r="AG98" s="10"/>
      <c r="AH98"/>
      <c r="AI98" s="92">
        <f t="shared" si="41"/>
        <v>122</v>
      </c>
      <c r="AJ98" s="92">
        <f t="shared" si="41"/>
        <v>82</v>
      </c>
      <c r="AK98" s="92">
        <f t="shared" si="41"/>
        <v>90</v>
      </c>
      <c r="AL98" s="92">
        <f t="shared" si="41"/>
        <v>88</v>
      </c>
      <c r="AM98"/>
      <c r="AN98"/>
      <c r="AO98" s="10">
        <f t="shared" si="42"/>
        <v>120</v>
      </c>
      <c r="AP98" s="10">
        <f t="shared" si="42"/>
        <v>82</v>
      </c>
      <c r="AQ98" s="10">
        <f t="shared" si="42"/>
        <v>91</v>
      </c>
      <c r="AR98" s="10">
        <f t="shared" si="42"/>
        <v>76</v>
      </c>
    </row>
    <row r="99" spans="1:44">
      <c r="A99" s="191" t="s">
        <v>103</v>
      </c>
      <c r="B99" s="199">
        <f>E25</f>
        <v>2.7548999408709141</v>
      </c>
      <c r="C99" s="199">
        <f>G25</f>
        <v>1.5719582155957383</v>
      </c>
      <c r="D99" s="199">
        <f>H25</f>
        <v>1.7851728502481679</v>
      </c>
      <c r="E99" s="199">
        <f>K25</f>
        <v>1.7614288458372001</v>
      </c>
      <c r="F99" s="199">
        <f>R25</f>
        <v>1.1239029738980326</v>
      </c>
      <c r="G99" s="199">
        <f>AA25</f>
        <v>1.039989878493258</v>
      </c>
      <c r="H99" s="199">
        <f>AJ25</f>
        <v>1.1002392084403616</v>
      </c>
      <c r="I99" s="199">
        <f>AS25</f>
        <v>1.0894228312566054</v>
      </c>
      <c r="J99" s="199">
        <f>BB25</f>
        <v>1.3717065820970682</v>
      </c>
      <c r="K99" s="199">
        <f>BK25</f>
        <v>1.3138933706635716</v>
      </c>
      <c r="L99" s="199">
        <f>BT25</f>
        <v>1.0563093645728097</v>
      </c>
      <c r="M99" s="10">
        <f>CC25</f>
        <v>1.039989878493258</v>
      </c>
      <c r="N99" s="92"/>
      <c r="AC99" s="92">
        <f t="shared" si="40"/>
        <v>118</v>
      </c>
      <c r="AD99" s="92">
        <f t="shared" si="40"/>
        <v>76</v>
      </c>
      <c r="AE99" s="92">
        <f t="shared" si="40"/>
        <v>85</v>
      </c>
      <c r="AF99" s="92">
        <f t="shared" si="40"/>
        <v>76</v>
      </c>
      <c r="AG99" s="10"/>
      <c r="AH99"/>
      <c r="AI99" s="92">
        <f t="shared" si="41"/>
        <v>132</v>
      </c>
      <c r="AJ99" s="92">
        <f t="shared" si="41"/>
        <v>89</v>
      </c>
      <c r="AK99" s="92">
        <f t="shared" si="41"/>
        <v>99</v>
      </c>
      <c r="AL99" s="92">
        <f t="shared" si="41"/>
        <v>82</v>
      </c>
      <c r="AM99"/>
      <c r="AN99"/>
      <c r="AO99" s="10">
        <f t="shared" si="42"/>
        <v>128</v>
      </c>
      <c r="AP99" s="10">
        <f t="shared" si="42"/>
        <v>87</v>
      </c>
      <c r="AQ99" s="10">
        <f t="shared" si="42"/>
        <v>96</v>
      </c>
      <c r="AR99" s="10">
        <f t="shared" si="42"/>
        <v>82</v>
      </c>
    </row>
    <row r="100" spans="1:44">
      <c r="A100" s="191" t="s">
        <v>44</v>
      </c>
      <c r="B100" s="197">
        <f>E52</f>
        <v>7.1987663318481027E-2</v>
      </c>
      <c r="C100" s="197">
        <f>G52</f>
        <v>1.9323831911482545E-4</v>
      </c>
      <c r="D100" s="197">
        <f>H52</f>
        <v>1.3438861769659719E-3</v>
      </c>
      <c r="E100" s="197">
        <f>K52</f>
        <v>6.7559163702492913E-4</v>
      </c>
      <c r="F100" s="197">
        <f>R52</f>
        <v>6.9910127511027305E-6</v>
      </c>
      <c r="G100" s="197">
        <f>AA52</f>
        <v>2.5084932109933081E-5</v>
      </c>
      <c r="H100" s="197">
        <f>AJ52</f>
        <v>4.2578792419110328E-8</v>
      </c>
      <c r="I100" s="197">
        <f>AS52</f>
        <v>2.079127540817318E-5</v>
      </c>
      <c r="J100" s="197">
        <f>BB52</f>
        <v>6.044554662443164E-6</v>
      </c>
      <c r="K100" s="197">
        <f>BK52</f>
        <v>1.4625577996832498E-4</v>
      </c>
      <c r="L100" s="197">
        <f>BT52</f>
        <v>6.7524860944045845E-7</v>
      </c>
      <c r="M100" s="201">
        <f>CC52</f>
        <v>6.4283649616502051E-12</v>
      </c>
      <c r="N100" s="92"/>
      <c r="AC100" s="92">
        <f t="shared" si="40"/>
        <v>120</v>
      </c>
      <c r="AD100" s="92">
        <f t="shared" si="40"/>
        <v>79</v>
      </c>
      <c r="AE100" s="92">
        <f t="shared" si="40"/>
        <v>88</v>
      </c>
      <c r="AF100" s="92">
        <f t="shared" si="40"/>
        <v>78</v>
      </c>
      <c r="AG100" s="10"/>
      <c r="AH100"/>
      <c r="AI100" s="92">
        <f t="shared" si="41"/>
        <v>126</v>
      </c>
      <c r="AJ100" s="92">
        <f t="shared" si="41"/>
        <v>84</v>
      </c>
      <c r="AK100" s="92">
        <f t="shared" si="41"/>
        <v>95</v>
      </c>
      <c r="AL100" s="92">
        <f t="shared" si="41"/>
        <v>90</v>
      </c>
      <c r="AM100"/>
      <c r="AN100"/>
      <c r="AO100" s="10">
        <f t="shared" si="42"/>
        <v>125</v>
      </c>
      <c r="AP100" s="10">
        <f t="shared" si="42"/>
        <v>84</v>
      </c>
      <c r="AQ100" s="10">
        <f t="shared" si="42"/>
        <v>93</v>
      </c>
      <c r="AR100" s="10">
        <f t="shared" si="42"/>
        <v>84</v>
      </c>
    </row>
    <row r="101" spans="1:44">
      <c r="A101" s="190"/>
      <c r="B101" s="89"/>
      <c r="C101" s="90"/>
      <c r="G101" s="90"/>
      <c r="H101" s="91"/>
      <c r="I101" s="98"/>
      <c r="J101" s="96"/>
      <c r="K101" s="96"/>
      <c r="N101"/>
      <c r="AB101" s="163" t="s">
        <v>128</v>
      </c>
      <c r="AC101" s="92">
        <f t="shared" si="40"/>
        <v>124</v>
      </c>
      <c r="AD101" s="92">
        <f t="shared" si="40"/>
        <v>82</v>
      </c>
      <c r="AE101" s="92">
        <f t="shared" si="40"/>
        <v>90</v>
      </c>
      <c r="AF101" s="92">
        <f t="shared" si="40"/>
        <v>80</v>
      </c>
      <c r="AG101" s="10"/>
      <c r="AH101"/>
      <c r="AI101" s="92">
        <f t="shared" si="41"/>
        <v>135</v>
      </c>
      <c r="AJ101" s="92">
        <f t="shared" si="41"/>
        <v>94</v>
      </c>
      <c r="AK101" s="92">
        <f t="shared" si="41"/>
        <v>103</v>
      </c>
      <c r="AL101" s="92">
        <f t="shared" si="41"/>
        <v>96</v>
      </c>
      <c r="AM101"/>
      <c r="AN101"/>
      <c r="AO101" s="10">
        <f t="shared" si="42"/>
        <v>130</v>
      </c>
      <c r="AP101" s="10">
        <f t="shared" si="42"/>
        <v>92</v>
      </c>
      <c r="AQ101" s="10">
        <f t="shared" si="42"/>
        <v>102</v>
      </c>
      <c r="AR101" s="10">
        <f t="shared" si="42"/>
        <v>88</v>
      </c>
    </row>
    <row r="102" spans="1:44">
      <c r="A102" s="191" t="s">
        <v>96</v>
      </c>
      <c r="B102" s="196">
        <f>E48</f>
        <v>24.9</v>
      </c>
      <c r="C102" s="196">
        <f>G48</f>
        <v>13.6</v>
      </c>
      <c r="D102" s="196">
        <f>H48</f>
        <v>14</v>
      </c>
      <c r="E102" s="196">
        <f>K48</f>
        <v>12.2</v>
      </c>
      <c r="F102" s="196">
        <f>R48</f>
        <v>12.05</v>
      </c>
      <c r="G102" s="196">
        <f>AA48</f>
        <v>12</v>
      </c>
      <c r="H102" s="196">
        <f>AJ48</f>
        <v>12</v>
      </c>
      <c r="I102" s="196">
        <f>AS48</f>
        <v>9.4</v>
      </c>
      <c r="J102" s="196">
        <f>BB48</f>
        <v>10.050000000000001</v>
      </c>
      <c r="K102" s="196">
        <f>BK48</f>
        <v>11.15</v>
      </c>
      <c r="L102" s="196">
        <f>BT48</f>
        <v>11.3</v>
      </c>
      <c r="M102" s="200">
        <f>CC48</f>
        <v>9.4</v>
      </c>
      <c r="N102" s="206">
        <f>AVERAGE(B102:M102)</f>
        <v>12.670833333333334</v>
      </c>
    </row>
    <row r="103" spans="1:44">
      <c r="A103" s="191" t="s">
        <v>103</v>
      </c>
      <c r="B103" s="199">
        <f>E49</f>
        <v>2.7125439603519919</v>
      </c>
      <c r="C103" s="199">
        <f>G49</f>
        <v>1.5694450913417939</v>
      </c>
      <c r="D103" s="199">
        <f>H49</f>
        <v>1.5894388284780525</v>
      </c>
      <c r="E103" s="199">
        <f>K49</f>
        <v>1.9084300519426656</v>
      </c>
      <c r="F103" s="199">
        <f>R49</f>
        <v>1.3562719801759959</v>
      </c>
      <c r="G103" s="199">
        <f>AA49</f>
        <v>1.3764944032233706</v>
      </c>
      <c r="H103" s="199">
        <f>AJ49</f>
        <v>1.2139539573337679</v>
      </c>
      <c r="I103" s="199">
        <f>AS49</f>
        <v>1.187655806953122</v>
      </c>
      <c r="J103" s="199">
        <f>BB49</f>
        <v>1.2763022245616651</v>
      </c>
      <c r="K103" s="199">
        <f>BK49</f>
        <v>1.3088765773505353</v>
      </c>
      <c r="L103" s="199">
        <f>BT49</f>
        <v>1.1742858972247956</v>
      </c>
      <c r="M103" s="10">
        <f>CC49</f>
        <v>1.187655806953122</v>
      </c>
      <c r="AH103" s="155" t="s">
        <v>122</v>
      </c>
      <c r="AI103" s="214">
        <f>TTEST(AC82:AC101,AI82:AI101,2,2)</f>
        <v>8.6662198899321334E-5</v>
      </c>
      <c r="AJ103" s="214">
        <f t="shared" ref="AJ103:AL103" si="45">TTEST(AD82:AD101,AJ82:AJ101,2,2)</f>
        <v>1.8050576714460348E-5</v>
      </c>
      <c r="AK103" s="214">
        <f t="shared" si="45"/>
        <v>2.4235022848112404E-5</v>
      </c>
      <c r="AL103" s="214">
        <f t="shared" si="45"/>
        <v>4.5774005193048985E-4</v>
      </c>
      <c r="AM103" s="155"/>
      <c r="AN103" s="155" t="s">
        <v>123</v>
      </c>
      <c r="AO103" s="214">
        <f>TTEST(AC82:AC101,AO82:AO101,2,2)</f>
        <v>1.4681552358941881E-3</v>
      </c>
      <c r="AP103" s="214">
        <f t="shared" ref="AP103:AR103" si="46">TTEST(AD82:AD101,AP82:AP101,2,2)</f>
        <v>4.2824131753160696E-4</v>
      </c>
      <c r="AQ103" s="214">
        <f t="shared" si="46"/>
        <v>2.7314897373101215E-3</v>
      </c>
      <c r="AR103" s="214">
        <f t="shared" si="46"/>
        <v>0.42006577641476373</v>
      </c>
    </row>
    <row r="104" spans="1:44">
      <c r="A104" s="192"/>
    </row>
    <row r="105" spans="1:44">
      <c r="A105" s="192"/>
    </row>
    <row r="106" spans="1:44">
      <c r="A106" s="189" t="s">
        <v>106</v>
      </c>
    </row>
    <row r="107" spans="1:44">
      <c r="A107" s="190"/>
      <c r="B107" s="141" t="s">
        <v>112</v>
      </c>
      <c r="C107" s="141" t="s">
        <v>113</v>
      </c>
      <c r="D107" s="141" t="s">
        <v>64</v>
      </c>
      <c r="E107" s="141" t="s">
        <v>65</v>
      </c>
      <c r="F107" s="141" t="s">
        <v>66</v>
      </c>
      <c r="G107" s="195" t="s">
        <v>67</v>
      </c>
      <c r="H107" s="141" t="s">
        <v>68</v>
      </c>
      <c r="I107" s="141" t="s">
        <v>69</v>
      </c>
      <c r="J107" s="140" t="s">
        <v>70</v>
      </c>
    </row>
    <row r="108" spans="1:44">
      <c r="A108" s="191" t="s">
        <v>95</v>
      </c>
      <c r="B108" s="196">
        <f>M24</f>
        <v>102.5</v>
      </c>
      <c r="C108" s="196">
        <f>V24</f>
        <v>101</v>
      </c>
      <c r="D108" s="196">
        <f>AE24</f>
        <v>105</v>
      </c>
      <c r="E108" s="196">
        <f>AN24</f>
        <v>108.05</v>
      </c>
      <c r="F108" s="196">
        <f>AW24</f>
        <v>98.2</v>
      </c>
      <c r="G108" s="196">
        <f>BF24</f>
        <v>105.9</v>
      </c>
      <c r="H108" s="196">
        <f>BO24</f>
        <v>98</v>
      </c>
      <c r="I108" s="196">
        <f>BX24</f>
        <v>96</v>
      </c>
      <c r="J108" s="196">
        <f>CG24</f>
        <v>95</v>
      </c>
      <c r="K108" s="207">
        <f>AVERAGE(B108:J108)</f>
        <v>101.07222222222222</v>
      </c>
    </row>
    <row r="109" spans="1:44">
      <c r="A109" s="191" t="s">
        <v>103</v>
      </c>
      <c r="B109" s="143">
        <f>M25</f>
        <v>7.667429405231621</v>
      </c>
      <c r="C109" s="143">
        <f>V25</f>
        <v>7.6088591025268206</v>
      </c>
      <c r="D109" s="143">
        <f>AE25</f>
        <v>6.35775531391221</v>
      </c>
      <c r="E109" s="143">
        <f>AN25</f>
        <v>5.8081159188084213</v>
      </c>
      <c r="F109" s="143">
        <f>AW25</f>
        <v>6.1009058861433809</v>
      </c>
      <c r="G109" s="143">
        <f>BF25</f>
        <v>5.7298847237416926</v>
      </c>
      <c r="H109" s="143">
        <f>BO25</f>
        <v>6.897749442276158</v>
      </c>
      <c r="I109" s="143">
        <f>BX25</f>
        <v>5.5155283184459263</v>
      </c>
      <c r="J109" s="143">
        <f>CG25</f>
        <v>5.6475425489415541</v>
      </c>
      <c r="K109" s="208"/>
    </row>
    <row r="110" spans="1:44">
      <c r="A110" s="191"/>
      <c r="B110" s="143"/>
      <c r="C110" s="143"/>
      <c r="D110" s="143"/>
      <c r="E110" s="143"/>
      <c r="F110" s="143"/>
      <c r="G110" s="143"/>
      <c r="H110" s="143"/>
      <c r="I110" s="143"/>
      <c r="J110" s="143"/>
      <c r="K110" s="208"/>
    </row>
    <row r="111" spans="1:44">
      <c r="A111" s="191" t="s">
        <v>96</v>
      </c>
      <c r="B111" s="196">
        <f>M48</f>
        <v>119.65</v>
      </c>
      <c r="C111" s="196">
        <f>V48</f>
        <v>116.6</v>
      </c>
      <c r="D111" s="196">
        <f>AE48</f>
        <v>125</v>
      </c>
      <c r="E111" s="196">
        <f>AN48</f>
        <v>126.3</v>
      </c>
      <c r="F111" s="196">
        <f>AW48</f>
        <v>119.8</v>
      </c>
      <c r="G111" s="196">
        <f>BF48</f>
        <v>124</v>
      </c>
      <c r="H111" s="196">
        <f>BO48</f>
        <v>111.9</v>
      </c>
      <c r="I111" s="196">
        <f>BX48</f>
        <v>111</v>
      </c>
      <c r="J111" s="196">
        <f>CG48</f>
        <v>115</v>
      </c>
      <c r="K111" s="207">
        <f>AVERAGE(B111:J111)</f>
        <v>118.80555555555556</v>
      </c>
    </row>
    <row r="112" spans="1:44">
      <c r="A112" s="191" t="s">
        <v>103</v>
      </c>
      <c r="B112" s="143">
        <f>M49</f>
        <v>8.1516869419771023</v>
      </c>
      <c r="C112" s="143">
        <f>V49</f>
        <v>6.8778821709807412</v>
      </c>
      <c r="D112" s="143">
        <f>AE49</f>
        <v>6.35775531391221</v>
      </c>
      <c r="E112" s="143">
        <f>AN49</f>
        <v>7.0866813553015735</v>
      </c>
      <c r="F112" s="143">
        <f>AW49</f>
        <v>7.3456037693876528</v>
      </c>
      <c r="G112" s="143">
        <f>BF49</f>
        <v>6.766791978789545</v>
      </c>
      <c r="H112" s="143">
        <f>BO49</f>
        <v>5.6745043836444431</v>
      </c>
      <c r="I112" s="143">
        <f>BX49</f>
        <v>5.9824304161611881</v>
      </c>
      <c r="J112" s="143">
        <f>CG49</f>
        <v>5.8489765186560181</v>
      </c>
    </row>
    <row r="113" spans="1:11">
      <c r="A113" s="191" t="s">
        <v>44</v>
      </c>
      <c r="B113" s="197">
        <f>M52</f>
        <v>3.8850344052876665E-8</v>
      </c>
      <c r="C113" s="197">
        <f>V52</f>
        <v>4.5639704842602378E-8</v>
      </c>
      <c r="D113" s="197">
        <f>AE52</f>
        <v>3.9481014731457399E-12</v>
      </c>
      <c r="E113" s="197">
        <f>AN52</f>
        <v>7.6792275339811523E-11</v>
      </c>
      <c r="F113" s="197">
        <f>AW52</f>
        <v>2.4733631939156133E-12</v>
      </c>
      <c r="G113" s="197">
        <f>BF52</f>
        <v>4.0348184378527561E-11</v>
      </c>
      <c r="H113" s="197">
        <f>BO52</f>
        <v>2.7890523131308472E-8</v>
      </c>
      <c r="I113" s="197">
        <f>BX52</f>
        <v>5.4644705793753975E-10</v>
      </c>
      <c r="J113" s="197">
        <f>CG52</f>
        <v>2.256795577960063E-13</v>
      </c>
    </row>
    <row r="114" spans="1:11">
      <c r="A114" s="190"/>
    </row>
    <row r="115" spans="1:11">
      <c r="A115" s="190"/>
    </row>
    <row r="116" spans="1:11">
      <c r="A116" s="189" t="s">
        <v>107</v>
      </c>
    </row>
    <row r="117" spans="1:11">
      <c r="A117" s="190"/>
      <c r="B117" s="141" t="s">
        <v>112</v>
      </c>
      <c r="C117" s="141" t="s">
        <v>113</v>
      </c>
      <c r="D117" s="141" t="s">
        <v>64</v>
      </c>
      <c r="E117" s="141" t="s">
        <v>65</v>
      </c>
      <c r="F117" s="141" t="s">
        <v>66</v>
      </c>
      <c r="G117" s="195" t="s">
        <v>67</v>
      </c>
      <c r="H117" s="141" t="s">
        <v>68</v>
      </c>
      <c r="I117" s="141" t="s">
        <v>69</v>
      </c>
      <c r="J117" s="140" t="s">
        <v>70</v>
      </c>
    </row>
    <row r="118" spans="1:11">
      <c r="A118" s="191" t="s">
        <v>95</v>
      </c>
      <c r="B118" s="196">
        <f>N24</f>
        <v>67.900000000000006</v>
      </c>
      <c r="C118" s="196">
        <f>W24</f>
        <v>61.25</v>
      </c>
      <c r="D118" s="196">
        <f>AF24</f>
        <v>62.65</v>
      </c>
      <c r="E118" s="196">
        <f>AO24</f>
        <v>66.75</v>
      </c>
      <c r="F118" s="196">
        <f>AX24</f>
        <v>62.1</v>
      </c>
      <c r="G118" s="196">
        <f>BG24</f>
        <v>64.400000000000006</v>
      </c>
      <c r="H118" s="196">
        <f>BP24</f>
        <v>61</v>
      </c>
      <c r="I118" s="196">
        <f>BY24</f>
        <v>60.85</v>
      </c>
      <c r="J118" s="196">
        <f>CH24</f>
        <v>60.05</v>
      </c>
      <c r="K118" s="159">
        <f t="shared" ref="K118:K121" si="47">AVERAGE(B118:J118)</f>
        <v>62.994444444444447</v>
      </c>
    </row>
    <row r="119" spans="1:11">
      <c r="A119" s="191" t="s">
        <v>103</v>
      </c>
      <c r="B119" s="143">
        <f>N25</f>
        <v>6.4880456874243162</v>
      </c>
      <c r="C119" s="143">
        <f>W25</f>
        <v>7.1662586583163979</v>
      </c>
      <c r="D119" s="143">
        <f>AF25</f>
        <v>5.6872433429654885</v>
      </c>
      <c r="E119" s="143">
        <f>AO25</f>
        <v>6.214372136638711</v>
      </c>
      <c r="F119" s="143">
        <f>AX25</f>
        <v>6.3237230872493555</v>
      </c>
      <c r="G119" s="143">
        <f>BG25</f>
        <v>6.0558801350857605</v>
      </c>
      <c r="H119" s="143">
        <f>BP25</f>
        <v>6.2828086243754324</v>
      </c>
      <c r="I119" s="143">
        <f>BY25</f>
        <v>6.106726231227162</v>
      </c>
      <c r="J119" s="143">
        <f>CH25</f>
        <v>5.9513377531973077</v>
      </c>
      <c r="K119" s="159"/>
    </row>
    <row r="120" spans="1:11">
      <c r="A120" s="191"/>
      <c r="B120" s="143"/>
      <c r="C120" s="143"/>
      <c r="D120" s="143"/>
      <c r="E120" s="143"/>
      <c r="F120" s="143"/>
      <c r="G120" s="143"/>
      <c r="H120" s="143"/>
      <c r="I120" s="143"/>
      <c r="J120" s="143"/>
      <c r="K120" s="159"/>
    </row>
    <row r="121" spans="1:11">
      <c r="A121" s="191" t="s">
        <v>96</v>
      </c>
      <c r="B121" s="196">
        <f>N48</f>
        <v>79.150000000000006</v>
      </c>
      <c r="C121" s="196">
        <f>W48</f>
        <v>75.400000000000006</v>
      </c>
      <c r="D121" s="196">
        <f>AF48</f>
        <v>82.45</v>
      </c>
      <c r="E121" s="196">
        <f>AO48</f>
        <v>85.6</v>
      </c>
      <c r="F121" s="196">
        <f>AX48</f>
        <v>77.150000000000006</v>
      </c>
      <c r="G121" s="196">
        <f>BG48</f>
        <v>82.65</v>
      </c>
      <c r="H121" s="196">
        <f>BP48</f>
        <v>71.8</v>
      </c>
      <c r="I121" s="196">
        <f>BY48</f>
        <v>71</v>
      </c>
      <c r="J121" s="196">
        <f>CH48</f>
        <v>77.5</v>
      </c>
      <c r="K121" s="159">
        <f t="shared" si="47"/>
        <v>78.077777777777769</v>
      </c>
    </row>
    <row r="122" spans="1:11">
      <c r="A122" s="191" t="s">
        <v>103</v>
      </c>
      <c r="B122" s="143">
        <f>N49</f>
        <v>7.5969176574935204</v>
      </c>
      <c r="C122" s="143">
        <f>W49</f>
        <v>5.5193439732215319</v>
      </c>
      <c r="D122" s="143">
        <f>AF49</f>
        <v>6.0652157509245423</v>
      </c>
      <c r="E122" s="143">
        <f>AO49</f>
        <v>7.493154770926103</v>
      </c>
      <c r="F122" s="143">
        <f>AX49</f>
        <v>7.292930968085682</v>
      </c>
      <c r="G122" s="143">
        <f>BG49</f>
        <v>6.3351567088996141</v>
      </c>
      <c r="H122" s="143">
        <f>BP49</f>
        <v>5.8273402798225291</v>
      </c>
      <c r="I122" s="143">
        <f>BY49</f>
        <v>6</v>
      </c>
      <c r="J122" s="143">
        <f>CH49</f>
        <v>6.0654326873035638</v>
      </c>
    </row>
    <row r="123" spans="1:11">
      <c r="A123" s="191" t="s">
        <v>44</v>
      </c>
      <c r="B123" s="197">
        <f>N52</f>
        <v>1.1864023490388503E-5</v>
      </c>
      <c r="C123" s="197">
        <f>W52</f>
        <v>2.4906175584852465E-8</v>
      </c>
      <c r="D123" s="197">
        <f>AF52</f>
        <v>5.7657922375956231E-13</v>
      </c>
      <c r="E123" s="197">
        <f>AO52</f>
        <v>1.588621084346629E-10</v>
      </c>
      <c r="F123" s="197">
        <f>AX52</f>
        <v>2.6779391837785746E-8</v>
      </c>
      <c r="G123" s="197">
        <f>BG52</f>
        <v>2.3776789153477668E-11</v>
      </c>
      <c r="H123" s="197">
        <f>BP52</f>
        <v>1.7956692390507685E-6</v>
      </c>
      <c r="I123" s="197">
        <f>BY52</f>
        <v>5.1485567624449174E-6</v>
      </c>
      <c r="J123" s="197">
        <f>CH52</f>
        <v>3.4454338354034606E-11</v>
      </c>
    </row>
    <row r="124" spans="1:11">
      <c r="A124" s="190"/>
    </row>
    <row r="125" spans="1:11">
      <c r="A125" s="190"/>
    </row>
    <row r="126" spans="1:11">
      <c r="A126" s="189" t="s">
        <v>108</v>
      </c>
    </row>
    <row r="127" spans="1:11">
      <c r="A127" s="190"/>
      <c r="B127" s="141" t="s">
        <v>112</v>
      </c>
      <c r="C127" s="141" t="s">
        <v>113</v>
      </c>
      <c r="D127" s="141" t="s">
        <v>64</v>
      </c>
      <c r="E127" s="141" t="s">
        <v>65</v>
      </c>
      <c r="F127" s="141" t="s">
        <v>66</v>
      </c>
      <c r="G127" s="195" t="s">
        <v>67</v>
      </c>
      <c r="H127" s="141" t="s">
        <v>68</v>
      </c>
      <c r="I127" s="141" t="s">
        <v>69</v>
      </c>
      <c r="J127" s="140" t="s">
        <v>70</v>
      </c>
    </row>
    <row r="128" spans="1:11">
      <c r="A128" s="191" t="s">
        <v>95</v>
      </c>
      <c r="B128" s="196">
        <f>O24</f>
        <v>79</v>
      </c>
      <c r="C128" s="196">
        <f>X24</f>
        <v>72.8</v>
      </c>
      <c r="D128" s="196">
        <f>AG24</f>
        <v>72.75</v>
      </c>
      <c r="E128" s="196">
        <f>AP24</f>
        <v>76.150000000000006</v>
      </c>
      <c r="F128" s="196">
        <f>AY24</f>
        <v>71</v>
      </c>
      <c r="G128" s="196">
        <f>BH24</f>
        <v>73.900000000000006</v>
      </c>
      <c r="H128" s="196">
        <f>BQ24</f>
        <v>70.400000000000006</v>
      </c>
      <c r="I128" s="196">
        <f>BZ24</f>
        <v>70.349999999999994</v>
      </c>
      <c r="J128" s="196">
        <f>CI24</f>
        <v>70.05</v>
      </c>
      <c r="K128" s="159">
        <f t="shared" ref="K128:K131" si="48">AVERAGE(B128:J128)</f>
        <v>72.933333333333337</v>
      </c>
    </row>
    <row r="129" spans="1:11">
      <c r="A129" s="191" t="s">
        <v>103</v>
      </c>
      <c r="B129" s="143">
        <f>O25</f>
        <v>7.2837237440026081</v>
      </c>
      <c r="C129" s="143">
        <f>X25</f>
        <v>6.5902639512669303</v>
      </c>
      <c r="D129" s="143">
        <f>AG25</f>
        <v>6.1205004955305311</v>
      </c>
      <c r="E129" s="143">
        <f>AP25</f>
        <v>6.2851118986814676</v>
      </c>
      <c r="F129" s="143">
        <f>AY25</f>
        <v>6.5453880911033764</v>
      </c>
      <c r="G129" s="143">
        <f>BH25</f>
        <v>5.9018284410315101</v>
      </c>
      <c r="H129" s="143">
        <f>BQ25</f>
        <v>6.1507380815125288</v>
      </c>
      <c r="I129" s="143">
        <f>BZ25</f>
        <v>5.9936369768719153</v>
      </c>
      <c r="J129" s="143">
        <f>CI25</f>
        <v>5.6890939062107426</v>
      </c>
      <c r="K129" s="159"/>
    </row>
    <row r="130" spans="1:11">
      <c r="A130" s="191"/>
      <c r="B130" s="143"/>
      <c r="C130" s="143"/>
      <c r="D130" s="143"/>
      <c r="E130" s="143"/>
      <c r="F130" s="143"/>
      <c r="G130" s="143"/>
      <c r="H130" s="143"/>
      <c r="I130" s="143"/>
      <c r="J130" s="143"/>
      <c r="K130" s="159"/>
    </row>
    <row r="131" spans="1:11">
      <c r="A131" s="191" t="s">
        <v>96</v>
      </c>
      <c r="B131" s="196">
        <f>O48</f>
        <v>89.45</v>
      </c>
      <c r="C131" s="196">
        <f>X48</f>
        <v>84.95</v>
      </c>
      <c r="D131" s="196">
        <f>AG48</f>
        <v>91.4</v>
      </c>
      <c r="E131" s="196">
        <f>AP48</f>
        <v>93.8</v>
      </c>
      <c r="F131" s="196">
        <f>AY48</f>
        <v>87.25</v>
      </c>
      <c r="G131" s="196">
        <f>BH48</f>
        <v>91.15</v>
      </c>
      <c r="H131" s="196">
        <f>BQ48</f>
        <v>78.849999999999994</v>
      </c>
      <c r="I131" s="196">
        <f>BZ48</f>
        <v>78.099999999999994</v>
      </c>
      <c r="J131" s="196">
        <f>CI48</f>
        <v>87.6</v>
      </c>
      <c r="K131" s="159">
        <f t="shared" si="48"/>
        <v>86.95</v>
      </c>
    </row>
    <row r="132" spans="1:11">
      <c r="A132" s="191" t="s">
        <v>103</v>
      </c>
      <c r="B132" s="143">
        <f>O49</f>
        <v>8.1980421282670957</v>
      </c>
      <c r="C132" s="143">
        <f>X49</f>
        <v>4.9040799340956918</v>
      </c>
      <c r="D132" s="143">
        <f>AG49</f>
        <v>6.0645648952271136</v>
      </c>
      <c r="E132" s="143">
        <f>AP49</f>
        <v>6.6141793459999736</v>
      </c>
      <c r="F132" s="143">
        <f>AY49</f>
        <v>6.8277683801247671</v>
      </c>
      <c r="G132" s="143">
        <f>BH49</f>
        <v>7.1250115420035778</v>
      </c>
      <c r="H132" s="143">
        <f>BQ49</f>
        <v>5.8334335830984694</v>
      </c>
      <c r="I132" s="143">
        <f>BZ49</f>
        <v>6.1207154724539228</v>
      </c>
      <c r="J132" s="143">
        <f>CI49</f>
        <v>5.8525747820038472</v>
      </c>
      <c r="K132" s="159"/>
    </row>
    <row r="133" spans="1:11">
      <c r="A133" s="191" t="s">
        <v>44</v>
      </c>
      <c r="B133" s="197">
        <f>O52</f>
        <v>1.2898882110067375E-4</v>
      </c>
      <c r="C133" s="197">
        <f>X52</f>
        <v>8.2106647777113672E-8</v>
      </c>
      <c r="D133" s="197">
        <f>AG52</f>
        <v>8.3635479627612419E-12</v>
      </c>
      <c r="E133" s="197">
        <f>AP52</f>
        <v>1.6295647223508773E-10</v>
      </c>
      <c r="F133" s="197">
        <f>AY52</f>
        <v>2.9830382784579507E-9</v>
      </c>
      <c r="G133" s="197">
        <f>BH52</f>
        <v>4.1233109692848767E-10</v>
      </c>
      <c r="H133" s="197">
        <f>BQ52</f>
        <v>7.1023755480388102E-5</v>
      </c>
      <c r="I133" s="197">
        <f>BZ52</f>
        <v>2.4642750871619966E-4</v>
      </c>
      <c r="J133" s="197">
        <f>CI52</f>
        <v>1.0021268583715623E-11</v>
      </c>
      <c r="K133" s="159"/>
    </row>
    <row r="134" spans="1:11">
      <c r="A134" s="190"/>
    </row>
    <row r="135" spans="1:11">
      <c r="A135" s="190"/>
    </row>
    <row r="136" spans="1:11">
      <c r="A136" s="189" t="s">
        <v>114</v>
      </c>
    </row>
    <row r="137" spans="1:11">
      <c r="A137" s="190"/>
      <c r="B137" s="141" t="s">
        <v>112</v>
      </c>
      <c r="C137" s="141" t="s">
        <v>113</v>
      </c>
      <c r="D137" s="141" t="s">
        <v>64</v>
      </c>
      <c r="E137" s="141" t="s">
        <v>65</v>
      </c>
      <c r="F137" s="141" t="s">
        <v>66</v>
      </c>
      <c r="G137" s="195" t="s">
        <v>67</v>
      </c>
      <c r="H137" s="141" t="s">
        <v>68</v>
      </c>
      <c r="I137" s="141" t="s">
        <v>69</v>
      </c>
      <c r="J137" s="140" t="s">
        <v>70</v>
      </c>
    </row>
    <row r="138" spans="1:11">
      <c r="A138" s="191" t="s">
        <v>95</v>
      </c>
      <c r="B138" s="200">
        <f>J24</f>
        <v>47.05</v>
      </c>
      <c r="C138" s="200">
        <f>Q24</f>
        <v>43.25</v>
      </c>
      <c r="D138" s="200">
        <f>Z24</f>
        <v>43.6</v>
      </c>
      <c r="E138" s="200">
        <f>AI24</f>
        <v>43.65</v>
      </c>
      <c r="F138" s="200">
        <f>AR24</f>
        <v>43.25</v>
      </c>
      <c r="G138" s="200">
        <f>BA24</f>
        <v>42.75</v>
      </c>
      <c r="H138" s="200">
        <f>BJ24</f>
        <v>43.2</v>
      </c>
      <c r="I138" s="200">
        <f>BS24</f>
        <v>46.1</v>
      </c>
      <c r="J138" s="200">
        <f>CB24</f>
        <v>42</v>
      </c>
    </row>
    <row r="139" spans="1:11">
      <c r="A139" s="191" t="s">
        <v>103</v>
      </c>
      <c r="B139" s="92">
        <f>J25</f>
        <v>2.2354794611117836</v>
      </c>
      <c r="C139" s="92">
        <f>Q25</f>
        <v>1.292692009559488</v>
      </c>
      <c r="D139" s="92">
        <f>Z25</f>
        <v>1.231174022502185</v>
      </c>
      <c r="E139" s="92">
        <f>AI25</f>
        <v>1.3484884325167863</v>
      </c>
      <c r="F139" s="92">
        <f>AR25</f>
        <v>1.164157703189193</v>
      </c>
      <c r="G139" s="92">
        <f>BA25</f>
        <v>1.3717065820970682</v>
      </c>
      <c r="H139" s="92">
        <f>BJ25</f>
        <v>1.2814465510343751</v>
      </c>
      <c r="I139" s="92">
        <f>BS25</f>
        <v>1.3726654823065194</v>
      </c>
      <c r="J139" s="92">
        <f>CB25</f>
        <v>1.2139539573337679</v>
      </c>
    </row>
    <row r="140" spans="1:11">
      <c r="A140" s="191"/>
      <c r="B140" s="92"/>
      <c r="C140" s="92"/>
      <c r="D140" s="92"/>
      <c r="E140" s="92"/>
      <c r="F140" s="92"/>
      <c r="G140" s="92"/>
      <c r="H140" s="92"/>
      <c r="I140" s="92"/>
      <c r="J140" s="92"/>
    </row>
    <row r="141" spans="1:11">
      <c r="A141" s="191" t="s">
        <v>96</v>
      </c>
      <c r="B141" s="200">
        <f>J48</f>
        <v>40.450000000000003</v>
      </c>
      <c r="C141" s="200">
        <f>Q48</f>
        <v>39.200000000000003</v>
      </c>
      <c r="D141" s="200">
        <f>Z48</f>
        <v>39.200000000000003</v>
      </c>
      <c r="E141" s="200">
        <f>AI48</f>
        <v>40</v>
      </c>
      <c r="F141" s="200">
        <f>AR48</f>
        <v>39.25</v>
      </c>
      <c r="G141" s="200">
        <f>BA48</f>
        <v>38.799999999999997</v>
      </c>
      <c r="H141" s="200">
        <f>BJ48</f>
        <v>39.6</v>
      </c>
      <c r="I141" s="200">
        <f>BS48</f>
        <v>38.799999999999997</v>
      </c>
      <c r="J141" s="200">
        <f>CB48</f>
        <v>38.25</v>
      </c>
    </row>
    <row r="142" spans="1:11">
      <c r="A142" s="191" t="s">
        <v>103</v>
      </c>
      <c r="B142" s="92">
        <f>J49</f>
        <v>2.855742137850465</v>
      </c>
      <c r="C142" s="92">
        <f>Q49</f>
        <v>1.5761378513048248</v>
      </c>
      <c r="D142" s="92">
        <f>Z49</f>
        <v>1.6733200530681507</v>
      </c>
      <c r="E142" s="92">
        <f>AI49</f>
        <v>1.1697953037312037</v>
      </c>
      <c r="F142" s="92">
        <f>AR49</f>
        <v>1.446411166701189</v>
      </c>
      <c r="G142" s="92">
        <f>BA49</f>
        <v>1.2814465510343749</v>
      </c>
      <c r="H142" s="92">
        <f>BJ49</f>
        <v>1.3138933706635729</v>
      </c>
      <c r="I142" s="92">
        <f>BS49</f>
        <v>1.3992479182911459</v>
      </c>
      <c r="J142" s="92">
        <f>CB49</f>
        <v>1.2085223687584246</v>
      </c>
    </row>
    <row r="143" spans="1:11">
      <c r="A143" s="191" t="s">
        <v>44</v>
      </c>
      <c r="B143" s="201">
        <f>J52</f>
        <v>7.4995946977037847E-10</v>
      </c>
      <c r="C143" s="201">
        <f>Q52</f>
        <v>8.1931777831299513E-11</v>
      </c>
      <c r="D143" s="201">
        <f>Z52</f>
        <v>1.5085075971997581E-11</v>
      </c>
      <c r="E143" s="201">
        <f>AI52</f>
        <v>3.8658976767202925E-11</v>
      </c>
      <c r="F143" s="201">
        <f>AR52</f>
        <v>9.5096142782412256E-12</v>
      </c>
      <c r="G143" s="201">
        <f>BA52</f>
        <v>1.7970899544699418E-11</v>
      </c>
      <c r="H143" s="201">
        <f>BJ52</f>
        <v>1.1411580007096528E-10</v>
      </c>
      <c r="I143" s="201">
        <f>BS52</f>
        <v>4.7109638393359455E-19</v>
      </c>
      <c r="J143" s="201">
        <f>CB52</f>
        <v>6.1307000401801142E-12</v>
      </c>
    </row>
    <row r="144" spans="1:11">
      <c r="A144" s="190"/>
    </row>
    <row r="145" spans="1:1">
      <c r="A145" s="130"/>
    </row>
    <row r="146" spans="1:1">
      <c r="A146" s="130"/>
    </row>
    <row r="147" spans="1:1">
      <c r="A147" s="130"/>
    </row>
    <row r="148" spans="1:1">
      <c r="A148" s="130"/>
    </row>
    <row r="149" spans="1:1">
      <c r="A149" s="130"/>
    </row>
    <row r="150" spans="1:1">
      <c r="A150" s="130"/>
    </row>
    <row r="151" spans="1:1">
      <c r="A151" s="130"/>
    </row>
    <row r="152" spans="1:1">
      <c r="A152" s="130"/>
    </row>
    <row r="153" spans="1:1">
      <c r="A153" s="130"/>
    </row>
    <row r="154" spans="1:1">
      <c r="A154" s="130"/>
    </row>
    <row r="155" spans="1:1">
      <c r="A155" s="130"/>
    </row>
    <row r="156" spans="1:1">
      <c r="A156" s="130"/>
    </row>
    <row r="157" spans="1:1">
      <c r="A157" s="130"/>
    </row>
    <row r="158" spans="1:1">
      <c r="A158" s="130"/>
    </row>
    <row r="159" spans="1:1">
      <c r="A159" s="130"/>
    </row>
    <row r="160" spans="1:1">
      <c r="A160" s="130"/>
    </row>
    <row r="161" spans="1:1">
      <c r="A161" s="130"/>
    </row>
    <row r="162" spans="1:1">
      <c r="A162" s="130"/>
    </row>
    <row r="163" spans="1:1">
      <c r="A163" s="130"/>
    </row>
    <row r="164" spans="1:1">
      <c r="A164" s="130"/>
    </row>
    <row r="165" spans="1:1">
      <c r="A165" s="130"/>
    </row>
    <row r="166" spans="1:1">
      <c r="A166" s="130"/>
    </row>
    <row r="167" spans="1:1">
      <c r="A167" s="130"/>
    </row>
    <row r="168" spans="1:1">
      <c r="A168" s="130"/>
    </row>
    <row r="169" spans="1:1">
      <c r="A169" s="130"/>
    </row>
    <row r="170" spans="1:1">
      <c r="A170" s="130"/>
    </row>
    <row r="171" spans="1:1">
      <c r="A171" s="130"/>
    </row>
    <row r="172" spans="1:1">
      <c r="A172" s="130"/>
    </row>
    <row r="173" spans="1:1">
      <c r="A173" s="130"/>
    </row>
    <row r="174" spans="1:1">
      <c r="A174" s="130"/>
    </row>
    <row r="175" spans="1:1">
      <c r="A175" s="130"/>
    </row>
    <row r="176" spans="1:1">
      <c r="A176" s="130"/>
    </row>
    <row r="177" spans="1:1">
      <c r="A177" s="130"/>
    </row>
    <row r="178" spans="1:1">
      <c r="A178" s="130"/>
    </row>
    <row r="179" spans="1:1">
      <c r="A179" s="130"/>
    </row>
    <row r="180" spans="1:1">
      <c r="A180" s="130"/>
    </row>
    <row r="181" spans="1:1">
      <c r="A181" s="130"/>
    </row>
    <row r="182" spans="1:1">
      <c r="A182" s="130"/>
    </row>
    <row r="183" spans="1:1">
      <c r="A183" s="130"/>
    </row>
    <row r="184" spans="1:1">
      <c r="A184" s="130"/>
    </row>
    <row r="185" spans="1:1">
      <c r="A185" s="130"/>
    </row>
    <row r="186" spans="1:1">
      <c r="A186" s="130"/>
    </row>
    <row r="187" spans="1:1">
      <c r="A187" s="130"/>
    </row>
    <row r="188" spans="1:1">
      <c r="A188" s="130"/>
    </row>
    <row r="189" spans="1:1">
      <c r="A189" s="130"/>
    </row>
    <row r="190" spans="1:1">
      <c r="A190" s="130"/>
    </row>
    <row r="191" spans="1:1">
      <c r="A191" s="130"/>
    </row>
    <row r="192" spans="1:1">
      <c r="A192" s="130"/>
    </row>
    <row r="193" spans="1:1">
      <c r="A193" s="130"/>
    </row>
    <row r="194" spans="1:1">
      <c r="A194" s="130"/>
    </row>
    <row r="195" spans="1:1">
      <c r="A195" s="130"/>
    </row>
    <row r="196" spans="1:1">
      <c r="A196" s="130"/>
    </row>
    <row r="197" spans="1:1">
      <c r="A197" s="130"/>
    </row>
    <row r="198" spans="1:1">
      <c r="A198" s="130"/>
    </row>
    <row r="199" spans="1:1">
      <c r="A199" s="130"/>
    </row>
    <row r="200" spans="1:1">
      <c r="A200" s="130"/>
    </row>
    <row r="201" spans="1:1">
      <c r="A201" s="130"/>
    </row>
    <row r="202" spans="1:1">
      <c r="A202" s="130"/>
    </row>
    <row r="203" spans="1:1">
      <c r="A203" s="130"/>
    </row>
    <row r="204" spans="1:1">
      <c r="A204" s="130"/>
    </row>
  </sheetData>
  <mergeCells count="12">
    <mergeCell ref="CB1:CJ1"/>
    <mergeCell ref="B1:E1"/>
    <mergeCell ref="F1:G1"/>
    <mergeCell ref="H1:I1"/>
    <mergeCell ref="J1:P1"/>
    <mergeCell ref="Q1:Y1"/>
    <mergeCell ref="Z1:AH1"/>
    <mergeCell ref="AI1:AQ1"/>
    <mergeCell ref="AR1:AZ1"/>
    <mergeCell ref="BA1:BI1"/>
    <mergeCell ref="BJ1:BR1"/>
    <mergeCell ref="BS1:CA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D95"/>
  <sheetViews>
    <sheetView topLeftCell="A49" zoomScale="85" zoomScaleNormal="85" workbookViewId="0">
      <selection activeCell="O78" sqref="O78"/>
    </sheetView>
  </sheetViews>
  <sheetFormatPr defaultRowHeight="14.4"/>
  <cols>
    <col min="1" max="1" width="18.6640625" customWidth="1"/>
    <col min="2" max="2" width="12.109375" customWidth="1"/>
    <col min="3" max="3" width="10.44140625" customWidth="1"/>
    <col min="4" max="4" width="11.44140625" customWidth="1"/>
    <col min="5" max="5" width="10.88671875" customWidth="1"/>
    <col min="6" max="7" width="11" customWidth="1"/>
    <col min="8" max="8" width="14.109375" customWidth="1"/>
    <col min="9" max="9" width="14.44140625" customWidth="1"/>
    <col min="10" max="10" width="13.5546875" customWidth="1"/>
    <col min="11" max="12" width="13.33203125" customWidth="1"/>
    <col min="13" max="13" width="11" customWidth="1"/>
    <col min="14" max="14" width="13.109375" customWidth="1"/>
    <col min="15" max="15" width="11.88671875" customWidth="1"/>
    <col min="16" max="16" width="21.109375" customWidth="1"/>
    <col min="17" max="17" width="9.109375" customWidth="1"/>
    <col min="253" max="253" width="26.6640625" customWidth="1"/>
    <col min="254" max="254" width="12.109375" customWidth="1"/>
    <col min="255" max="255" width="10.44140625" customWidth="1"/>
    <col min="256" max="258" width="11.44140625" customWidth="1"/>
    <col min="259" max="260" width="10.88671875" customWidth="1"/>
    <col min="261" max="261" width="9.88671875" customWidth="1"/>
    <col min="262" max="262" width="11" customWidth="1"/>
    <col min="263" max="263" width="12.6640625" customWidth="1"/>
    <col min="264" max="264" width="11" customWidth="1"/>
    <col min="265" max="265" width="12.88671875" customWidth="1"/>
    <col min="266" max="266" width="14.44140625" customWidth="1"/>
    <col min="267" max="267" width="10.88671875" customWidth="1"/>
    <col min="268" max="268" width="13.33203125" customWidth="1"/>
    <col min="509" max="509" width="26.6640625" customWidth="1"/>
    <col min="510" max="510" width="12.109375" customWidth="1"/>
    <col min="511" max="511" width="10.44140625" customWidth="1"/>
    <col min="512" max="514" width="11.44140625" customWidth="1"/>
    <col min="515" max="516" width="10.88671875" customWidth="1"/>
    <col min="517" max="517" width="9.88671875" customWidth="1"/>
    <col min="518" max="518" width="11" customWidth="1"/>
    <col min="519" max="519" width="12.6640625" customWidth="1"/>
    <col min="520" max="520" width="11" customWidth="1"/>
    <col min="521" max="521" width="12.88671875" customWidth="1"/>
    <col min="522" max="522" width="14.44140625" customWidth="1"/>
    <col min="523" max="523" width="10.88671875" customWidth="1"/>
    <col min="524" max="524" width="13.33203125" customWidth="1"/>
    <col min="765" max="765" width="26.6640625" customWidth="1"/>
    <col min="766" max="766" width="12.109375" customWidth="1"/>
    <col min="767" max="767" width="10.44140625" customWidth="1"/>
    <col min="768" max="770" width="11.44140625" customWidth="1"/>
    <col min="771" max="772" width="10.88671875" customWidth="1"/>
    <col min="773" max="773" width="9.88671875" customWidth="1"/>
    <col min="774" max="774" width="11" customWidth="1"/>
    <col min="775" max="775" width="12.6640625" customWidth="1"/>
    <col min="776" max="776" width="11" customWidth="1"/>
    <col min="777" max="777" width="12.88671875" customWidth="1"/>
    <col min="778" max="778" width="14.44140625" customWidth="1"/>
    <col min="779" max="779" width="10.88671875" customWidth="1"/>
    <col min="780" max="780" width="13.33203125" customWidth="1"/>
    <col min="1021" max="1021" width="26.6640625" customWidth="1"/>
    <col min="1022" max="1022" width="12.109375" customWidth="1"/>
    <col min="1023" max="1023" width="10.44140625" customWidth="1"/>
    <col min="1024" max="1026" width="11.44140625" customWidth="1"/>
    <col min="1027" max="1028" width="10.88671875" customWidth="1"/>
    <col min="1029" max="1029" width="9.88671875" customWidth="1"/>
    <col min="1030" max="1030" width="11" customWidth="1"/>
    <col min="1031" max="1031" width="12.6640625" customWidth="1"/>
    <col min="1032" max="1032" width="11" customWidth="1"/>
    <col min="1033" max="1033" width="12.88671875" customWidth="1"/>
    <col min="1034" max="1034" width="14.44140625" customWidth="1"/>
    <col min="1035" max="1035" width="10.88671875" customWidth="1"/>
    <col min="1036" max="1036" width="13.33203125" customWidth="1"/>
    <col min="1277" max="1277" width="26.6640625" customWidth="1"/>
    <col min="1278" max="1278" width="12.109375" customWidth="1"/>
    <col min="1279" max="1279" width="10.44140625" customWidth="1"/>
    <col min="1280" max="1282" width="11.44140625" customWidth="1"/>
    <col min="1283" max="1284" width="10.88671875" customWidth="1"/>
    <col min="1285" max="1285" width="9.88671875" customWidth="1"/>
    <col min="1286" max="1286" width="11" customWidth="1"/>
    <col min="1287" max="1287" width="12.6640625" customWidth="1"/>
    <col min="1288" max="1288" width="11" customWidth="1"/>
    <col min="1289" max="1289" width="12.88671875" customWidth="1"/>
    <col min="1290" max="1290" width="14.44140625" customWidth="1"/>
    <col min="1291" max="1291" width="10.88671875" customWidth="1"/>
    <col min="1292" max="1292" width="13.33203125" customWidth="1"/>
    <col min="1533" max="1533" width="26.6640625" customWidth="1"/>
    <col min="1534" max="1534" width="12.109375" customWidth="1"/>
    <col min="1535" max="1535" width="10.44140625" customWidth="1"/>
    <col min="1536" max="1538" width="11.44140625" customWidth="1"/>
    <col min="1539" max="1540" width="10.88671875" customWidth="1"/>
    <col min="1541" max="1541" width="9.88671875" customWidth="1"/>
    <col min="1542" max="1542" width="11" customWidth="1"/>
    <col min="1543" max="1543" width="12.6640625" customWidth="1"/>
    <col min="1544" max="1544" width="11" customWidth="1"/>
    <col min="1545" max="1545" width="12.88671875" customWidth="1"/>
    <col min="1546" max="1546" width="14.44140625" customWidth="1"/>
    <col min="1547" max="1547" width="10.88671875" customWidth="1"/>
    <col min="1548" max="1548" width="13.33203125" customWidth="1"/>
    <col min="1789" max="1789" width="26.6640625" customWidth="1"/>
    <col min="1790" max="1790" width="12.109375" customWidth="1"/>
    <col min="1791" max="1791" width="10.44140625" customWidth="1"/>
    <col min="1792" max="1794" width="11.44140625" customWidth="1"/>
    <col min="1795" max="1796" width="10.88671875" customWidth="1"/>
    <col min="1797" max="1797" width="9.88671875" customWidth="1"/>
    <col min="1798" max="1798" width="11" customWidth="1"/>
    <col min="1799" max="1799" width="12.6640625" customWidth="1"/>
    <col min="1800" max="1800" width="11" customWidth="1"/>
    <col min="1801" max="1801" width="12.88671875" customWidth="1"/>
    <col min="1802" max="1802" width="14.44140625" customWidth="1"/>
    <col min="1803" max="1803" width="10.88671875" customWidth="1"/>
    <col min="1804" max="1804" width="13.33203125" customWidth="1"/>
    <col min="2045" max="2045" width="26.6640625" customWidth="1"/>
    <col min="2046" max="2046" width="12.109375" customWidth="1"/>
    <col min="2047" max="2047" width="10.44140625" customWidth="1"/>
    <col min="2048" max="2050" width="11.44140625" customWidth="1"/>
    <col min="2051" max="2052" width="10.88671875" customWidth="1"/>
    <col min="2053" max="2053" width="9.88671875" customWidth="1"/>
    <col min="2054" max="2054" width="11" customWidth="1"/>
    <col min="2055" max="2055" width="12.6640625" customWidth="1"/>
    <col min="2056" max="2056" width="11" customWidth="1"/>
    <col min="2057" max="2057" width="12.88671875" customWidth="1"/>
    <col min="2058" max="2058" width="14.44140625" customWidth="1"/>
    <col min="2059" max="2059" width="10.88671875" customWidth="1"/>
    <col min="2060" max="2060" width="13.33203125" customWidth="1"/>
    <col min="2301" max="2301" width="26.6640625" customWidth="1"/>
    <col min="2302" max="2302" width="12.109375" customWidth="1"/>
    <col min="2303" max="2303" width="10.44140625" customWidth="1"/>
    <col min="2304" max="2306" width="11.44140625" customWidth="1"/>
    <col min="2307" max="2308" width="10.88671875" customWidth="1"/>
    <col min="2309" max="2309" width="9.88671875" customWidth="1"/>
    <col min="2310" max="2310" width="11" customWidth="1"/>
    <col min="2311" max="2311" width="12.6640625" customWidth="1"/>
    <col min="2312" max="2312" width="11" customWidth="1"/>
    <col min="2313" max="2313" width="12.88671875" customWidth="1"/>
    <col min="2314" max="2314" width="14.44140625" customWidth="1"/>
    <col min="2315" max="2315" width="10.88671875" customWidth="1"/>
    <col min="2316" max="2316" width="13.33203125" customWidth="1"/>
    <col min="2557" max="2557" width="26.6640625" customWidth="1"/>
    <col min="2558" max="2558" width="12.109375" customWidth="1"/>
    <col min="2559" max="2559" width="10.44140625" customWidth="1"/>
    <col min="2560" max="2562" width="11.44140625" customWidth="1"/>
    <col min="2563" max="2564" width="10.88671875" customWidth="1"/>
    <col min="2565" max="2565" width="9.88671875" customWidth="1"/>
    <col min="2566" max="2566" width="11" customWidth="1"/>
    <col min="2567" max="2567" width="12.6640625" customWidth="1"/>
    <col min="2568" max="2568" width="11" customWidth="1"/>
    <col min="2569" max="2569" width="12.88671875" customWidth="1"/>
    <col min="2570" max="2570" width="14.44140625" customWidth="1"/>
    <col min="2571" max="2571" width="10.88671875" customWidth="1"/>
    <col min="2572" max="2572" width="13.33203125" customWidth="1"/>
    <col min="2813" max="2813" width="26.6640625" customWidth="1"/>
    <col min="2814" max="2814" width="12.109375" customWidth="1"/>
    <col min="2815" max="2815" width="10.44140625" customWidth="1"/>
    <col min="2816" max="2818" width="11.44140625" customWidth="1"/>
    <col min="2819" max="2820" width="10.88671875" customWidth="1"/>
    <col min="2821" max="2821" width="9.88671875" customWidth="1"/>
    <col min="2822" max="2822" width="11" customWidth="1"/>
    <col min="2823" max="2823" width="12.6640625" customWidth="1"/>
    <col min="2824" max="2824" width="11" customWidth="1"/>
    <col min="2825" max="2825" width="12.88671875" customWidth="1"/>
    <col min="2826" max="2826" width="14.44140625" customWidth="1"/>
    <col min="2827" max="2827" width="10.88671875" customWidth="1"/>
    <col min="2828" max="2828" width="13.33203125" customWidth="1"/>
    <col min="3069" max="3069" width="26.6640625" customWidth="1"/>
    <col min="3070" max="3070" width="12.109375" customWidth="1"/>
    <col min="3071" max="3071" width="10.44140625" customWidth="1"/>
    <col min="3072" max="3074" width="11.44140625" customWidth="1"/>
    <col min="3075" max="3076" width="10.88671875" customWidth="1"/>
    <col min="3077" max="3077" width="9.88671875" customWidth="1"/>
    <col min="3078" max="3078" width="11" customWidth="1"/>
    <col min="3079" max="3079" width="12.6640625" customWidth="1"/>
    <col min="3080" max="3080" width="11" customWidth="1"/>
    <col min="3081" max="3081" width="12.88671875" customWidth="1"/>
    <col min="3082" max="3082" width="14.44140625" customWidth="1"/>
    <col min="3083" max="3083" width="10.88671875" customWidth="1"/>
    <col min="3084" max="3084" width="13.33203125" customWidth="1"/>
    <col min="3325" max="3325" width="26.6640625" customWidth="1"/>
    <col min="3326" max="3326" width="12.109375" customWidth="1"/>
    <col min="3327" max="3327" width="10.44140625" customWidth="1"/>
    <col min="3328" max="3330" width="11.44140625" customWidth="1"/>
    <col min="3331" max="3332" width="10.88671875" customWidth="1"/>
    <col min="3333" max="3333" width="9.88671875" customWidth="1"/>
    <col min="3334" max="3334" width="11" customWidth="1"/>
    <col min="3335" max="3335" width="12.6640625" customWidth="1"/>
    <col min="3336" max="3336" width="11" customWidth="1"/>
    <col min="3337" max="3337" width="12.88671875" customWidth="1"/>
    <col min="3338" max="3338" width="14.44140625" customWidth="1"/>
    <col min="3339" max="3339" width="10.88671875" customWidth="1"/>
    <col min="3340" max="3340" width="13.33203125" customWidth="1"/>
    <col min="3581" max="3581" width="26.6640625" customWidth="1"/>
    <col min="3582" max="3582" width="12.109375" customWidth="1"/>
    <col min="3583" max="3583" width="10.44140625" customWidth="1"/>
    <col min="3584" max="3586" width="11.44140625" customWidth="1"/>
    <col min="3587" max="3588" width="10.88671875" customWidth="1"/>
    <col min="3589" max="3589" width="9.88671875" customWidth="1"/>
    <col min="3590" max="3590" width="11" customWidth="1"/>
    <col min="3591" max="3591" width="12.6640625" customWidth="1"/>
    <col min="3592" max="3592" width="11" customWidth="1"/>
    <col min="3593" max="3593" width="12.88671875" customWidth="1"/>
    <col min="3594" max="3594" width="14.44140625" customWidth="1"/>
    <col min="3595" max="3595" width="10.88671875" customWidth="1"/>
    <col min="3596" max="3596" width="13.33203125" customWidth="1"/>
    <col min="3837" max="3837" width="26.6640625" customWidth="1"/>
    <col min="3838" max="3838" width="12.109375" customWidth="1"/>
    <col min="3839" max="3839" width="10.44140625" customWidth="1"/>
    <col min="3840" max="3842" width="11.44140625" customWidth="1"/>
    <col min="3843" max="3844" width="10.88671875" customWidth="1"/>
    <col min="3845" max="3845" width="9.88671875" customWidth="1"/>
    <col min="3846" max="3846" width="11" customWidth="1"/>
    <col min="3847" max="3847" width="12.6640625" customWidth="1"/>
    <col min="3848" max="3848" width="11" customWidth="1"/>
    <col min="3849" max="3849" width="12.88671875" customWidth="1"/>
    <col min="3850" max="3850" width="14.44140625" customWidth="1"/>
    <col min="3851" max="3851" width="10.88671875" customWidth="1"/>
    <col min="3852" max="3852" width="13.33203125" customWidth="1"/>
    <col min="4093" max="4093" width="26.6640625" customWidth="1"/>
    <col min="4094" max="4094" width="12.109375" customWidth="1"/>
    <col min="4095" max="4095" width="10.44140625" customWidth="1"/>
    <col min="4096" max="4098" width="11.44140625" customWidth="1"/>
    <col min="4099" max="4100" width="10.88671875" customWidth="1"/>
    <col min="4101" max="4101" width="9.88671875" customWidth="1"/>
    <col min="4102" max="4102" width="11" customWidth="1"/>
    <col min="4103" max="4103" width="12.6640625" customWidth="1"/>
    <col min="4104" max="4104" width="11" customWidth="1"/>
    <col min="4105" max="4105" width="12.88671875" customWidth="1"/>
    <col min="4106" max="4106" width="14.44140625" customWidth="1"/>
    <col min="4107" max="4107" width="10.88671875" customWidth="1"/>
    <col min="4108" max="4108" width="13.33203125" customWidth="1"/>
    <col min="4349" max="4349" width="26.6640625" customWidth="1"/>
    <col min="4350" max="4350" width="12.109375" customWidth="1"/>
    <col min="4351" max="4351" width="10.44140625" customWidth="1"/>
    <col min="4352" max="4354" width="11.44140625" customWidth="1"/>
    <col min="4355" max="4356" width="10.88671875" customWidth="1"/>
    <col min="4357" max="4357" width="9.88671875" customWidth="1"/>
    <col min="4358" max="4358" width="11" customWidth="1"/>
    <col min="4359" max="4359" width="12.6640625" customWidth="1"/>
    <col min="4360" max="4360" width="11" customWidth="1"/>
    <col min="4361" max="4361" width="12.88671875" customWidth="1"/>
    <col min="4362" max="4362" width="14.44140625" customWidth="1"/>
    <col min="4363" max="4363" width="10.88671875" customWidth="1"/>
    <col min="4364" max="4364" width="13.33203125" customWidth="1"/>
    <col min="4605" max="4605" width="26.6640625" customWidth="1"/>
    <col min="4606" max="4606" width="12.109375" customWidth="1"/>
    <col min="4607" max="4607" width="10.44140625" customWidth="1"/>
    <col min="4608" max="4610" width="11.44140625" customWidth="1"/>
    <col min="4611" max="4612" width="10.88671875" customWidth="1"/>
    <col min="4613" max="4613" width="9.88671875" customWidth="1"/>
    <col min="4614" max="4614" width="11" customWidth="1"/>
    <col min="4615" max="4615" width="12.6640625" customWidth="1"/>
    <col min="4616" max="4616" width="11" customWidth="1"/>
    <col min="4617" max="4617" width="12.88671875" customWidth="1"/>
    <col min="4618" max="4618" width="14.44140625" customWidth="1"/>
    <col min="4619" max="4619" width="10.88671875" customWidth="1"/>
    <col min="4620" max="4620" width="13.33203125" customWidth="1"/>
    <col min="4861" max="4861" width="26.6640625" customWidth="1"/>
    <col min="4862" max="4862" width="12.109375" customWidth="1"/>
    <col min="4863" max="4863" width="10.44140625" customWidth="1"/>
    <col min="4864" max="4866" width="11.44140625" customWidth="1"/>
    <col min="4867" max="4868" width="10.88671875" customWidth="1"/>
    <col min="4869" max="4869" width="9.88671875" customWidth="1"/>
    <col min="4870" max="4870" width="11" customWidth="1"/>
    <col min="4871" max="4871" width="12.6640625" customWidth="1"/>
    <col min="4872" max="4872" width="11" customWidth="1"/>
    <col min="4873" max="4873" width="12.88671875" customWidth="1"/>
    <col min="4874" max="4874" width="14.44140625" customWidth="1"/>
    <col min="4875" max="4875" width="10.88671875" customWidth="1"/>
    <col min="4876" max="4876" width="13.33203125" customWidth="1"/>
    <col min="5117" max="5117" width="26.6640625" customWidth="1"/>
    <col min="5118" max="5118" width="12.109375" customWidth="1"/>
    <col min="5119" max="5119" width="10.44140625" customWidth="1"/>
    <col min="5120" max="5122" width="11.44140625" customWidth="1"/>
    <col min="5123" max="5124" width="10.88671875" customWidth="1"/>
    <col min="5125" max="5125" width="9.88671875" customWidth="1"/>
    <col min="5126" max="5126" width="11" customWidth="1"/>
    <col min="5127" max="5127" width="12.6640625" customWidth="1"/>
    <col min="5128" max="5128" width="11" customWidth="1"/>
    <col min="5129" max="5129" width="12.88671875" customWidth="1"/>
    <col min="5130" max="5130" width="14.44140625" customWidth="1"/>
    <col min="5131" max="5131" width="10.88671875" customWidth="1"/>
    <col min="5132" max="5132" width="13.33203125" customWidth="1"/>
    <col min="5373" max="5373" width="26.6640625" customWidth="1"/>
    <col min="5374" max="5374" width="12.109375" customWidth="1"/>
    <col min="5375" max="5375" width="10.44140625" customWidth="1"/>
    <col min="5376" max="5378" width="11.44140625" customWidth="1"/>
    <col min="5379" max="5380" width="10.88671875" customWidth="1"/>
    <col min="5381" max="5381" width="9.88671875" customWidth="1"/>
    <col min="5382" max="5382" width="11" customWidth="1"/>
    <col min="5383" max="5383" width="12.6640625" customWidth="1"/>
    <col min="5384" max="5384" width="11" customWidth="1"/>
    <col min="5385" max="5385" width="12.88671875" customWidth="1"/>
    <col min="5386" max="5386" width="14.44140625" customWidth="1"/>
    <col min="5387" max="5387" width="10.88671875" customWidth="1"/>
    <col min="5388" max="5388" width="13.33203125" customWidth="1"/>
    <col min="5629" max="5629" width="26.6640625" customWidth="1"/>
    <col min="5630" max="5630" width="12.109375" customWidth="1"/>
    <col min="5631" max="5631" width="10.44140625" customWidth="1"/>
    <col min="5632" max="5634" width="11.44140625" customWidth="1"/>
    <col min="5635" max="5636" width="10.88671875" customWidth="1"/>
    <col min="5637" max="5637" width="9.88671875" customWidth="1"/>
    <col min="5638" max="5638" width="11" customWidth="1"/>
    <col min="5639" max="5639" width="12.6640625" customWidth="1"/>
    <col min="5640" max="5640" width="11" customWidth="1"/>
    <col min="5641" max="5641" width="12.88671875" customWidth="1"/>
    <col min="5642" max="5642" width="14.44140625" customWidth="1"/>
    <col min="5643" max="5643" width="10.88671875" customWidth="1"/>
    <col min="5644" max="5644" width="13.33203125" customWidth="1"/>
    <col min="5885" max="5885" width="26.6640625" customWidth="1"/>
    <col min="5886" max="5886" width="12.109375" customWidth="1"/>
    <col min="5887" max="5887" width="10.44140625" customWidth="1"/>
    <col min="5888" max="5890" width="11.44140625" customWidth="1"/>
    <col min="5891" max="5892" width="10.88671875" customWidth="1"/>
    <col min="5893" max="5893" width="9.88671875" customWidth="1"/>
    <col min="5894" max="5894" width="11" customWidth="1"/>
    <col min="5895" max="5895" width="12.6640625" customWidth="1"/>
    <col min="5896" max="5896" width="11" customWidth="1"/>
    <col min="5897" max="5897" width="12.88671875" customWidth="1"/>
    <col min="5898" max="5898" width="14.44140625" customWidth="1"/>
    <col min="5899" max="5899" width="10.88671875" customWidth="1"/>
    <col min="5900" max="5900" width="13.33203125" customWidth="1"/>
    <col min="6141" max="6141" width="26.6640625" customWidth="1"/>
    <col min="6142" max="6142" width="12.109375" customWidth="1"/>
    <col min="6143" max="6143" width="10.44140625" customWidth="1"/>
    <col min="6144" max="6146" width="11.44140625" customWidth="1"/>
    <col min="6147" max="6148" width="10.88671875" customWidth="1"/>
    <col min="6149" max="6149" width="9.88671875" customWidth="1"/>
    <col min="6150" max="6150" width="11" customWidth="1"/>
    <col min="6151" max="6151" width="12.6640625" customWidth="1"/>
    <col min="6152" max="6152" width="11" customWidth="1"/>
    <col min="6153" max="6153" width="12.88671875" customWidth="1"/>
    <col min="6154" max="6154" width="14.44140625" customWidth="1"/>
    <col min="6155" max="6155" width="10.88671875" customWidth="1"/>
    <col min="6156" max="6156" width="13.33203125" customWidth="1"/>
    <col min="6397" max="6397" width="26.6640625" customWidth="1"/>
    <col min="6398" max="6398" width="12.109375" customWidth="1"/>
    <col min="6399" max="6399" width="10.44140625" customWidth="1"/>
    <col min="6400" max="6402" width="11.44140625" customWidth="1"/>
    <col min="6403" max="6404" width="10.88671875" customWidth="1"/>
    <col min="6405" max="6405" width="9.88671875" customWidth="1"/>
    <col min="6406" max="6406" width="11" customWidth="1"/>
    <col min="6407" max="6407" width="12.6640625" customWidth="1"/>
    <col min="6408" max="6408" width="11" customWidth="1"/>
    <col min="6409" max="6409" width="12.88671875" customWidth="1"/>
    <col min="6410" max="6410" width="14.44140625" customWidth="1"/>
    <col min="6411" max="6411" width="10.88671875" customWidth="1"/>
    <col min="6412" max="6412" width="13.33203125" customWidth="1"/>
    <col min="6653" max="6653" width="26.6640625" customWidth="1"/>
    <col min="6654" max="6654" width="12.109375" customWidth="1"/>
    <col min="6655" max="6655" width="10.44140625" customWidth="1"/>
    <col min="6656" max="6658" width="11.44140625" customWidth="1"/>
    <col min="6659" max="6660" width="10.88671875" customWidth="1"/>
    <col min="6661" max="6661" width="9.88671875" customWidth="1"/>
    <col min="6662" max="6662" width="11" customWidth="1"/>
    <col min="6663" max="6663" width="12.6640625" customWidth="1"/>
    <col min="6664" max="6664" width="11" customWidth="1"/>
    <col min="6665" max="6665" width="12.88671875" customWidth="1"/>
    <col min="6666" max="6666" width="14.44140625" customWidth="1"/>
    <col min="6667" max="6667" width="10.88671875" customWidth="1"/>
    <col min="6668" max="6668" width="13.33203125" customWidth="1"/>
    <col min="6909" max="6909" width="26.6640625" customWidth="1"/>
    <col min="6910" max="6910" width="12.109375" customWidth="1"/>
    <col min="6911" max="6911" width="10.44140625" customWidth="1"/>
    <col min="6912" max="6914" width="11.44140625" customWidth="1"/>
    <col min="6915" max="6916" width="10.88671875" customWidth="1"/>
    <col min="6917" max="6917" width="9.88671875" customWidth="1"/>
    <col min="6918" max="6918" width="11" customWidth="1"/>
    <col min="6919" max="6919" width="12.6640625" customWidth="1"/>
    <col min="6920" max="6920" width="11" customWidth="1"/>
    <col min="6921" max="6921" width="12.88671875" customWidth="1"/>
    <col min="6922" max="6922" width="14.44140625" customWidth="1"/>
    <col min="6923" max="6923" width="10.88671875" customWidth="1"/>
    <col min="6924" max="6924" width="13.33203125" customWidth="1"/>
    <col min="7165" max="7165" width="26.6640625" customWidth="1"/>
    <col min="7166" max="7166" width="12.109375" customWidth="1"/>
    <col min="7167" max="7167" width="10.44140625" customWidth="1"/>
    <col min="7168" max="7170" width="11.44140625" customWidth="1"/>
    <col min="7171" max="7172" width="10.88671875" customWidth="1"/>
    <col min="7173" max="7173" width="9.88671875" customWidth="1"/>
    <col min="7174" max="7174" width="11" customWidth="1"/>
    <col min="7175" max="7175" width="12.6640625" customWidth="1"/>
    <col min="7176" max="7176" width="11" customWidth="1"/>
    <col min="7177" max="7177" width="12.88671875" customWidth="1"/>
    <col min="7178" max="7178" width="14.44140625" customWidth="1"/>
    <col min="7179" max="7179" width="10.88671875" customWidth="1"/>
    <col min="7180" max="7180" width="13.33203125" customWidth="1"/>
    <col min="7421" max="7421" width="26.6640625" customWidth="1"/>
    <col min="7422" max="7422" width="12.109375" customWidth="1"/>
    <col min="7423" max="7423" width="10.44140625" customWidth="1"/>
    <col min="7424" max="7426" width="11.44140625" customWidth="1"/>
    <col min="7427" max="7428" width="10.88671875" customWidth="1"/>
    <col min="7429" max="7429" width="9.88671875" customWidth="1"/>
    <col min="7430" max="7430" width="11" customWidth="1"/>
    <col min="7431" max="7431" width="12.6640625" customWidth="1"/>
    <col min="7432" max="7432" width="11" customWidth="1"/>
    <col min="7433" max="7433" width="12.88671875" customWidth="1"/>
    <col min="7434" max="7434" width="14.44140625" customWidth="1"/>
    <col min="7435" max="7435" width="10.88671875" customWidth="1"/>
    <col min="7436" max="7436" width="13.33203125" customWidth="1"/>
    <col min="7677" max="7677" width="26.6640625" customWidth="1"/>
    <col min="7678" max="7678" width="12.109375" customWidth="1"/>
    <col min="7679" max="7679" width="10.44140625" customWidth="1"/>
    <col min="7680" max="7682" width="11.44140625" customWidth="1"/>
    <col min="7683" max="7684" width="10.88671875" customWidth="1"/>
    <col min="7685" max="7685" width="9.88671875" customWidth="1"/>
    <col min="7686" max="7686" width="11" customWidth="1"/>
    <col min="7687" max="7687" width="12.6640625" customWidth="1"/>
    <col min="7688" max="7688" width="11" customWidth="1"/>
    <col min="7689" max="7689" width="12.88671875" customWidth="1"/>
    <col min="7690" max="7690" width="14.44140625" customWidth="1"/>
    <col min="7691" max="7691" width="10.88671875" customWidth="1"/>
    <col min="7692" max="7692" width="13.33203125" customWidth="1"/>
    <col min="7933" max="7933" width="26.6640625" customWidth="1"/>
    <col min="7934" max="7934" width="12.109375" customWidth="1"/>
    <col min="7935" max="7935" width="10.44140625" customWidth="1"/>
    <col min="7936" max="7938" width="11.44140625" customWidth="1"/>
    <col min="7939" max="7940" width="10.88671875" customWidth="1"/>
    <col min="7941" max="7941" width="9.88671875" customWidth="1"/>
    <col min="7942" max="7942" width="11" customWidth="1"/>
    <col min="7943" max="7943" width="12.6640625" customWidth="1"/>
    <col min="7944" max="7944" width="11" customWidth="1"/>
    <col min="7945" max="7945" width="12.88671875" customWidth="1"/>
    <col min="7946" max="7946" width="14.44140625" customWidth="1"/>
    <col min="7947" max="7947" width="10.88671875" customWidth="1"/>
    <col min="7948" max="7948" width="13.33203125" customWidth="1"/>
    <col min="8189" max="8189" width="26.6640625" customWidth="1"/>
    <col min="8190" max="8190" width="12.109375" customWidth="1"/>
    <col min="8191" max="8191" width="10.44140625" customWidth="1"/>
    <col min="8192" max="8194" width="11.44140625" customWidth="1"/>
    <col min="8195" max="8196" width="10.88671875" customWidth="1"/>
    <col min="8197" max="8197" width="9.88671875" customWidth="1"/>
    <col min="8198" max="8198" width="11" customWidth="1"/>
    <col min="8199" max="8199" width="12.6640625" customWidth="1"/>
    <col min="8200" max="8200" width="11" customWidth="1"/>
    <col min="8201" max="8201" width="12.88671875" customWidth="1"/>
    <col min="8202" max="8202" width="14.44140625" customWidth="1"/>
    <col min="8203" max="8203" width="10.88671875" customWidth="1"/>
    <col min="8204" max="8204" width="13.33203125" customWidth="1"/>
    <col min="8445" max="8445" width="26.6640625" customWidth="1"/>
    <col min="8446" max="8446" width="12.109375" customWidth="1"/>
    <col min="8447" max="8447" width="10.44140625" customWidth="1"/>
    <col min="8448" max="8450" width="11.44140625" customWidth="1"/>
    <col min="8451" max="8452" width="10.88671875" customWidth="1"/>
    <col min="8453" max="8453" width="9.88671875" customWidth="1"/>
    <col min="8454" max="8454" width="11" customWidth="1"/>
    <col min="8455" max="8455" width="12.6640625" customWidth="1"/>
    <col min="8456" max="8456" width="11" customWidth="1"/>
    <col min="8457" max="8457" width="12.88671875" customWidth="1"/>
    <col min="8458" max="8458" width="14.44140625" customWidth="1"/>
    <col min="8459" max="8459" width="10.88671875" customWidth="1"/>
    <col min="8460" max="8460" width="13.33203125" customWidth="1"/>
    <col min="8701" max="8701" width="26.6640625" customWidth="1"/>
    <col min="8702" max="8702" width="12.109375" customWidth="1"/>
    <col min="8703" max="8703" width="10.44140625" customWidth="1"/>
    <col min="8704" max="8706" width="11.44140625" customWidth="1"/>
    <col min="8707" max="8708" width="10.88671875" customWidth="1"/>
    <col min="8709" max="8709" width="9.88671875" customWidth="1"/>
    <col min="8710" max="8710" width="11" customWidth="1"/>
    <col min="8711" max="8711" width="12.6640625" customWidth="1"/>
    <col min="8712" max="8712" width="11" customWidth="1"/>
    <col min="8713" max="8713" width="12.88671875" customWidth="1"/>
    <col min="8714" max="8714" width="14.44140625" customWidth="1"/>
    <col min="8715" max="8715" width="10.88671875" customWidth="1"/>
    <col min="8716" max="8716" width="13.33203125" customWidth="1"/>
    <col min="8957" max="8957" width="26.6640625" customWidth="1"/>
    <col min="8958" max="8958" width="12.109375" customWidth="1"/>
    <col min="8959" max="8959" width="10.44140625" customWidth="1"/>
    <col min="8960" max="8962" width="11.44140625" customWidth="1"/>
    <col min="8963" max="8964" width="10.88671875" customWidth="1"/>
    <col min="8965" max="8965" width="9.88671875" customWidth="1"/>
    <col min="8966" max="8966" width="11" customWidth="1"/>
    <col min="8967" max="8967" width="12.6640625" customWidth="1"/>
    <col min="8968" max="8968" width="11" customWidth="1"/>
    <col min="8969" max="8969" width="12.88671875" customWidth="1"/>
    <col min="8970" max="8970" width="14.44140625" customWidth="1"/>
    <col min="8971" max="8971" width="10.88671875" customWidth="1"/>
    <col min="8972" max="8972" width="13.33203125" customWidth="1"/>
    <col min="9213" max="9213" width="26.6640625" customWidth="1"/>
    <col min="9214" max="9214" width="12.109375" customWidth="1"/>
    <col min="9215" max="9215" width="10.44140625" customWidth="1"/>
    <col min="9216" max="9218" width="11.44140625" customWidth="1"/>
    <col min="9219" max="9220" width="10.88671875" customWidth="1"/>
    <col min="9221" max="9221" width="9.88671875" customWidth="1"/>
    <col min="9222" max="9222" width="11" customWidth="1"/>
    <col min="9223" max="9223" width="12.6640625" customWidth="1"/>
    <col min="9224" max="9224" width="11" customWidth="1"/>
    <col min="9225" max="9225" width="12.88671875" customWidth="1"/>
    <col min="9226" max="9226" width="14.44140625" customWidth="1"/>
    <col min="9227" max="9227" width="10.88671875" customWidth="1"/>
    <col min="9228" max="9228" width="13.33203125" customWidth="1"/>
    <col min="9469" max="9469" width="26.6640625" customWidth="1"/>
    <col min="9470" max="9470" width="12.109375" customWidth="1"/>
    <col min="9471" max="9471" width="10.44140625" customWidth="1"/>
    <col min="9472" max="9474" width="11.44140625" customWidth="1"/>
    <col min="9475" max="9476" width="10.88671875" customWidth="1"/>
    <col min="9477" max="9477" width="9.88671875" customWidth="1"/>
    <col min="9478" max="9478" width="11" customWidth="1"/>
    <col min="9479" max="9479" width="12.6640625" customWidth="1"/>
    <col min="9480" max="9480" width="11" customWidth="1"/>
    <col min="9481" max="9481" width="12.88671875" customWidth="1"/>
    <col min="9482" max="9482" width="14.44140625" customWidth="1"/>
    <col min="9483" max="9483" width="10.88671875" customWidth="1"/>
    <col min="9484" max="9484" width="13.33203125" customWidth="1"/>
    <col min="9725" max="9725" width="26.6640625" customWidth="1"/>
    <col min="9726" max="9726" width="12.109375" customWidth="1"/>
    <col min="9727" max="9727" width="10.44140625" customWidth="1"/>
    <col min="9728" max="9730" width="11.44140625" customWidth="1"/>
    <col min="9731" max="9732" width="10.88671875" customWidth="1"/>
    <col min="9733" max="9733" width="9.88671875" customWidth="1"/>
    <col min="9734" max="9734" width="11" customWidth="1"/>
    <col min="9735" max="9735" width="12.6640625" customWidth="1"/>
    <col min="9736" max="9736" width="11" customWidth="1"/>
    <col min="9737" max="9737" width="12.88671875" customWidth="1"/>
    <col min="9738" max="9738" width="14.44140625" customWidth="1"/>
    <col min="9739" max="9739" width="10.88671875" customWidth="1"/>
    <col min="9740" max="9740" width="13.33203125" customWidth="1"/>
    <col min="9981" max="9981" width="26.6640625" customWidth="1"/>
    <col min="9982" max="9982" width="12.109375" customWidth="1"/>
    <col min="9983" max="9983" width="10.44140625" customWidth="1"/>
    <col min="9984" max="9986" width="11.44140625" customWidth="1"/>
    <col min="9987" max="9988" width="10.88671875" customWidth="1"/>
    <col min="9989" max="9989" width="9.88671875" customWidth="1"/>
    <col min="9990" max="9990" width="11" customWidth="1"/>
    <col min="9991" max="9991" width="12.6640625" customWidth="1"/>
    <col min="9992" max="9992" width="11" customWidth="1"/>
    <col min="9993" max="9993" width="12.88671875" customWidth="1"/>
    <col min="9994" max="9994" width="14.44140625" customWidth="1"/>
    <col min="9995" max="9995" width="10.88671875" customWidth="1"/>
    <col min="9996" max="9996" width="13.33203125" customWidth="1"/>
    <col min="10237" max="10237" width="26.6640625" customWidth="1"/>
    <col min="10238" max="10238" width="12.109375" customWidth="1"/>
    <col min="10239" max="10239" width="10.44140625" customWidth="1"/>
    <col min="10240" max="10242" width="11.44140625" customWidth="1"/>
    <col min="10243" max="10244" width="10.88671875" customWidth="1"/>
    <col min="10245" max="10245" width="9.88671875" customWidth="1"/>
    <col min="10246" max="10246" width="11" customWidth="1"/>
    <col min="10247" max="10247" width="12.6640625" customWidth="1"/>
    <col min="10248" max="10248" width="11" customWidth="1"/>
    <col min="10249" max="10249" width="12.88671875" customWidth="1"/>
    <col min="10250" max="10250" width="14.44140625" customWidth="1"/>
    <col min="10251" max="10251" width="10.88671875" customWidth="1"/>
    <col min="10252" max="10252" width="13.33203125" customWidth="1"/>
    <col min="10493" max="10493" width="26.6640625" customWidth="1"/>
    <col min="10494" max="10494" width="12.109375" customWidth="1"/>
    <col min="10495" max="10495" width="10.44140625" customWidth="1"/>
    <col min="10496" max="10498" width="11.44140625" customWidth="1"/>
    <col min="10499" max="10500" width="10.88671875" customWidth="1"/>
    <col min="10501" max="10501" width="9.88671875" customWidth="1"/>
    <col min="10502" max="10502" width="11" customWidth="1"/>
    <col min="10503" max="10503" width="12.6640625" customWidth="1"/>
    <col min="10504" max="10504" width="11" customWidth="1"/>
    <col min="10505" max="10505" width="12.88671875" customWidth="1"/>
    <col min="10506" max="10506" width="14.44140625" customWidth="1"/>
    <col min="10507" max="10507" width="10.88671875" customWidth="1"/>
    <col min="10508" max="10508" width="13.33203125" customWidth="1"/>
    <col min="10749" max="10749" width="26.6640625" customWidth="1"/>
    <col min="10750" max="10750" width="12.109375" customWidth="1"/>
    <col min="10751" max="10751" width="10.44140625" customWidth="1"/>
    <col min="10752" max="10754" width="11.44140625" customWidth="1"/>
    <col min="10755" max="10756" width="10.88671875" customWidth="1"/>
    <col min="10757" max="10757" width="9.88671875" customWidth="1"/>
    <col min="10758" max="10758" width="11" customWidth="1"/>
    <col min="10759" max="10759" width="12.6640625" customWidth="1"/>
    <col min="10760" max="10760" width="11" customWidth="1"/>
    <col min="10761" max="10761" width="12.88671875" customWidth="1"/>
    <col min="10762" max="10762" width="14.44140625" customWidth="1"/>
    <col min="10763" max="10763" width="10.88671875" customWidth="1"/>
    <col min="10764" max="10764" width="13.33203125" customWidth="1"/>
    <col min="11005" max="11005" width="26.6640625" customWidth="1"/>
    <col min="11006" max="11006" width="12.109375" customWidth="1"/>
    <col min="11007" max="11007" width="10.44140625" customWidth="1"/>
    <col min="11008" max="11010" width="11.44140625" customWidth="1"/>
    <col min="11011" max="11012" width="10.88671875" customWidth="1"/>
    <col min="11013" max="11013" width="9.88671875" customWidth="1"/>
    <col min="11014" max="11014" width="11" customWidth="1"/>
    <col min="11015" max="11015" width="12.6640625" customWidth="1"/>
    <col min="11016" max="11016" width="11" customWidth="1"/>
    <col min="11017" max="11017" width="12.88671875" customWidth="1"/>
    <col min="11018" max="11018" width="14.44140625" customWidth="1"/>
    <col min="11019" max="11019" width="10.88671875" customWidth="1"/>
    <col min="11020" max="11020" width="13.33203125" customWidth="1"/>
    <col min="11261" max="11261" width="26.6640625" customWidth="1"/>
    <col min="11262" max="11262" width="12.109375" customWidth="1"/>
    <col min="11263" max="11263" width="10.44140625" customWidth="1"/>
    <col min="11264" max="11266" width="11.44140625" customWidth="1"/>
    <col min="11267" max="11268" width="10.88671875" customWidth="1"/>
    <col min="11269" max="11269" width="9.88671875" customWidth="1"/>
    <col min="11270" max="11270" width="11" customWidth="1"/>
    <col min="11271" max="11271" width="12.6640625" customWidth="1"/>
    <col min="11272" max="11272" width="11" customWidth="1"/>
    <col min="11273" max="11273" width="12.88671875" customWidth="1"/>
    <col min="11274" max="11274" width="14.44140625" customWidth="1"/>
    <col min="11275" max="11275" width="10.88671875" customWidth="1"/>
    <col min="11276" max="11276" width="13.33203125" customWidth="1"/>
    <col min="11517" max="11517" width="26.6640625" customWidth="1"/>
    <col min="11518" max="11518" width="12.109375" customWidth="1"/>
    <col min="11519" max="11519" width="10.44140625" customWidth="1"/>
    <col min="11520" max="11522" width="11.44140625" customWidth="1"/>
    <col min="11523" max="11524" width="10.88671875" customWidth="1"/>
    <col min="11525" max="11525" width="9.88671875" customWidth="1"/>
    <col min="11526" max="11526" width="11" customWidth="1"/>
    <col min="11527" max="11527" width="12.6640625" customWidth="1"/>
    <col min="11528" max="11528" width="11" customWidth="1"/>
    <col min="11529" max="11529" width="12.88671875" customWidth="1"/>
    <col min="11530" max="11530" width="14.44140625" customWidth="1"/>
    <col min="11531" max="11531" width="10.88671875" customWidth="1"/>
    <col min="11532" max="11532" width="13.33203125" customWidth="1"/>
    <col min="11773" max="11773" width="26.6640625" customWidth="1"/>
    <col min="11774" max="11774" width="12.109375" customWidth="1"/>
    <col min="11775" max="11775" width="10.44140625" customWidth="1"/>
    <col min="11776" max="11778" width="11.44140625" customWidth="1"/>
    <col min="11779" max="11780" width="10.88671875" customWidth="1"/>
    <col min="11781" max="11781" width="9.88671875" customWidth="1"/>
    <col min="11782" max="11782" width="11" customWidth="1"/>
    <col min="11783" max="11783" width="12.6640625" customWidth="1"/>
    <col min="11784" max="11784" width="11" customWidth="1"/>
    <col min="11785" max="11785" width="12.88671875" customWidth="1"/>
    <col min="11786" max="11786" width="14.44140625" customWidth="1"/>
    <col min="11787" max="11787" width="10.88671875" customWidth="1"/>
    <col min="11788" max="11788" width="13.33203125" customWidth="1"/>
    <col min="12029" max="12029" width="26.6640625" customWidth="1"/>
    <col min="12030" max="12030" width="12.109375" customWidth="1"/>
    <col min="12031" max="12031" width="10.44140625" customWidth="1"/>
    <col min="12032" max="12034" width="11.44140625" customWidth="1"/>
    <col min="12035" max="12036" width="10.88671875" customWidth="1"/>
    <col min="12037" max="12037" width="9.88671875" customWidth="1"/>
    <col min="12038" max="12038" width="11" customWidth="1"/>
    <col min="12039" max="12039" width="12.6640625" customWidth="1"/>
    <col min="12040" max="12040" width="11" customWidth="1"/>
    <col min="12041" max="12041" width="12.88671875" customWidth="1"/>
    <col min="12042" max="12042" width="14.44140625" customWidth="1"/>
    <col min="12043" max="12043" width="10.88671875" customWidth="1"/>
    <col min="12044" max="12044" width="13.33203125" customWidth="1"/>
    <col min="12285" max="12285" width="26.6640625" customWidth="1"/>
    <col min="12286" max="12286" width="12.109375" customWidth="1"/>
    <col min="12287" max="12287" width="10.44140625" customWidth="1"/>
    <col min="12288" max="12290" width="11.44140625" customWidth="1"/>
    <col min="12291" max="12292" width="10.88671875" customWidth="1"/>
    <col min="12293" max="12293" width="9.88671875" customWidth="1"/>
    <col min="12294" max="12294" width="11" customWidth="1"/>
    <col min="12295" max="12295" width="12.6640625" customWidth="1"/>
    <col min="12296" max="12296" width="11" customWidth="1"/>
    <col min="12297" max="12297" width="12.88671875" customWidth="1"/>
    <col min="12298" max="12298" width="14.44140625" customWidth="1"/>
    <col min="12299" max="12299" width="10.88671875" customWidth="1"/>
    <col min="12300" max="12300" width="13.33203125" customWidth="1"/>
    <col min="12541" max="12541" width="26.6640625" customWidth="1"/>
    <col min="12542" max="12542" width="12.109375" customWidth="1"/>
    <col min="12543" max="12543" width="10.44140625" customWidth="1"/>
    <col min="12544" max="12546" width="11.44140625" customWidth="1"/>
    <col min="12547" max="12548" width="10.88671875" customWidth="1"/>
    <col min="12549" max="12549" width="9.88671875" customWidth="1"/>
    <col min="12550" max="12550" width="11" customWidth="1"/>
    <col min="12551" max="12551" width="12.6640625" customWidth="1"/>
    <col min="12552" max="12552" width="11" customWidth="1"/>
    <col min="12553" max="12553" width="12.88671875" customWidth="1"/>
    <col min="12554" max="12554" width="14.44140625" customWidth="1"/>
    <col min="12555" max="12555" width="10.88671875" customWidth="1"/>
    <col min="12556" max="12556" width="13.33203125" customWidth="1"/>
    <col min="12797" max="12797" width="26.6640625" customWidth="1"/>
    <col min="12798" max="12798" width="12.109375" customWidth="1"/>
    <col min="12799" max="12799" width="10.44140625" customWidth="1"/>
    <col min="12800" max="12802" width="11.44140625" customWidth="1"/>
    <col min="12803" max="12804" width="10.88671875" customWidth="1"/>
    <col min="12805" max="12805" width="9.88671875" customWidth="1"/>
    <col min="12806" max="12806" width="11" customWidth="1"/>
    <col min="12807" max="12807" width="12.6640625" customWidth="1"/>
    <col min="12808" max="12808" width="11" customWidth="1"/>
    <col min="12809" max="12809" width="12.88671875" customWidth="1"/>
    <col min="12810" max="12810" width="14.44140625" customWidth="1"/>
    <col min="12811" max="12811" width="10.88671875" customWidth="1"/>
    <col min="12812" max="12812" width="13.33203125" customWidth="1"/>
    <col min="13053" max="13053" width="26.6640625" customWidth="1"/>
    <col min="13054" max="13054" width="12.109375" customWidth="1"/>
    <col min="13055" max="13055" width="10.44140625" customWidth="1"/>
    <col min="13056" max="13058" width="11.44140625" customWidth="1"/>
    <col min="13059" max="13060" width="10.88671875" customWidth="1"/>
    <col min="13061" max="13061" width="9.88671875" customWidth="1"/>
    <col min="13062" max="13062" width="11" customWidth="1"/>
    <col min="13063" max="13063" width="12.6640625" customWidth="1"/>
    <col min="13064" max="13064" width="11" customWidth="1"/>
    <col min="13065" max="13065" width="12.88671875" customWidth="1"/>
    <col min="13066" max="13066" width="14.44140625" customWidth="1"/>
    <col min="13067" max="13067" width="10.88671875" customWidth="1"/>
    <col min="13068" max="13068" width="13.33203125" customWidth="1"/>
    <col min="13309" max="13309" width="26.6640625" customWidth="1"/>
    <col min="13310" max="13310" width="12.109375" customWidth="1"/>
    <col min="13311" max="13311" width="10.44140625" customWidth="1"/>
    <col min="13312" max="13314" width="11.44140625" customWidth="1"/>
    <col min="13315" max="13316" width="10.88671875" customWidth="1"/>
    <col min="13317" max="13317" width="9.88671875" customWidth="1"/>
    <col min="13318" max="13318" width="11" customWidth="1"/>
    <col min="13319" max="13319" width="12.6640625" customWidth="1"/>
    <col min="13320" max="13320" width="11" customWidth="1"/>
    <col min="13321" max="13321" width="12.88671875" customWidth="1"/>
    <col min="13322" max="13322" width="14.44140625" customWidth="1"/>
    <col min="13323" max="13323" width="10.88671875" customWidth="1"/>
    <col min="13324" max="13324" width="13.33203125" customWidth="1"/>
    <col min="13565" max="13565" width="26.6640625" customWidth="1"/>
    <col min="13566" max="13566" width="12.109375" customWidth="1"/>
    <col min="13567" max="13567" width="10.44140625" customWidth="1"/>
    <col min="13568" max="13570" width="11.44140625" customWidth="1"/>
    <col min="13571" max="13572" width="10.88671875" customWidth="1"/>
    <col min="13573" max="13573" width="9.88671875" customWidth="1"/>
    <col min="13574" max="13574" width="11" customWidth="1"/>
    <col min="13575" max="13575" width="12.6640625" customWidth="1"/>
    <col min="13576" max="13576" width="11" customWidth="1"/>
    <col min="13577" max="13577" width="12.88671875" customWidth="1"/>
    <col min="13578" max="13578" width="14.44140625" customWidth="1"/>
    <col min="13579" max="13579" width="10.88671875" customWidth="1"/>
    <col min="13580" max="13580" width="13.33203125" customWidth="1"/>
    <col min="13821" max="13821" width="26.6640625" customWidth="1"/>
    <col min="13822" max="13822" width="12.109375" customWidth="1"/>
    <col min="13823" max="13823" width="10.44140625" customWidth="1"/>
    <col min="13824" max="13826" width="11.44140625" customWidth="1"/>
    <col min="13827" max="13828" width="10.88671875" customWidth="1"/>
    <col min="13829" max="13829" width="9.88671875" customWidth="1"/>
    <col min="13830" max="13830" width="11" customWidth="1"/>
    <col min="13831" max="13831" width="12.6640625" customWidth="1"/>
    <col min="13832" max="13832" width="11" customWidth="1"/>
    <col min="13833" max="13833" width="12.88671875" customWidth="1"/>
    <col min="13834" max="13834" width="14.44140625" customWidth="1"/>
    <col min="13835" max="13835" width="10.88671875" customWidth="1"/>
    <col min="13836" max="13836" width="13.33203125" customWidth="1"/>
    <col min="14077" max="14077" width="26.6640625" customWidth="1"/>
    <col min="14078" max="14078" width="12.109375" customWidth="1"/>
    <col min="14079" max="14079" width="10.44140625" customWidth="1"/>
    <col min="14080" max="14082" width="11.44140625" customWidth="1"/>
    <col min="14083" max="14084" width="10.88671875" customWidth="1"/>
    <col min="14085" max="14085" width="9.88671875" customWidth="1"/>
    <col min="14086" max="14086" width="11" customWidth="1"/>
    <col min="14087" max="14087" width="12.6640625" customWidth="1"/>
    <col min="14088" max="14088" width="11" customWidth="1"/>
    <col min="14089" max="14089" width="12.88671875" customWidth="1"/>
    <col min="14090" max="14090" width="14.44140625" customWidth="1"/>
    <col min="14091" max="14091" width="10.88671875" customWidth="1"/>
    <col min="14092" max="14092" width="13.33203125" customWidth="1"/>
    <col min="14333" max="14333" width="26.6640625" customWidth="1"/>
    <col min="14334" max="14334" width="12.109375" customWidth="1"/>
    <col min="14335" max="14335" width="10.44140625" customWidth="1"/>
    <col min="14336" max="14338" width="11.44140625" customWidth="1"/>
    <col min="14339" max="14340" width="10.88671875" customWidth="1"/>
    <col min="14341" max="14341" width="9.88671875" customWidth="1"/>
    <col min="14342" max="14342" width="11" customWidth="1"/>
    <col min="14343" max="14343" width="12.6640625" customWidth="1"/>
    <col min="14344" max="14344" width="11" customWidth="1"/>
    <col min="14345" max="14345" width="12.88671875" customWidth="1"/>
    <col min="14346" max="14346" width="14.44140625" customWidth="1"/>
    <col min="14347" max="14347" width="10.88671875" customWidth="1"/>
    <col min="14348" max="14348" width="13.33203125" customWidth="1"/>
    <col min="14589" max="14589" width="26.6640625" customWidth="1"/>
    <col min="14590" max="14590" width="12.109375" customWidth="1"/>
    <col min="14591" max="14591" width="10.44140625" customWidth="1"/>
    <col min="14592" max="14594" width="11.44140625" customWidth="1"/>
    <col min="14595" max="14596" width="10.88671875" customWidth="1"/>
    <col min="14597" max="14597" width="9.88671875" customWidth="1"/>
    <col min="14598" max="14598" width="11" customWidth="1"/>
    <col min="14599" max="14599" width="12.6640625" customWidth="1"/>
    <col min="14600" max="14600" width="11" customWidth="1"/>
    <col min="14601" max="14601" width="12.88671875" customWidth="1"/>
    <col min="14602" max="14602" width="14.44140625" customWidth="1"/>
    <col min="14603" max="14603" width="10.88671875" customWidth="1"/>
    <col min="14604" max="14604" width="13.33203125" customWidth="1"/>
    <col min="14845" max="14845" width="26.6640625" customWidth="1"/>
    <col min="14846" max="14846" width="12.109375" customWidth="1"/>
    <col min="14847" max="14847" width="10.44140625" customWidth="1"/>
    <col min="14848" max="14850" width="11.44140625" customWidth="1"/>
    <col min="14851" max="14852" width="10.88671875" customWidth="1"/>
    <col min="14853" max="14853" width="9.88671875" customWidth="1"/>
    <col min="14854" max="14854" width="11" customWidth="1"/>
    <col min="14855" max="14855" width="12.6640625" customWidth="1"/>
    <col min="14856" max="14856" width="11" customWidth="1"/>
    <col min="14857" max="14857" width="12.88671875" customWidth="1"/>
    <col min="14858" max="14858" width="14.44140625" customWidth="1"/>
    <col min="14859" max="14859" width="10.88671875" customWidth="1"/>
    <col min="14860" max="14860" width="13.33203125" customWidth="1"/>
    <col min="15101" max="15101" width="26.6640625" customWidth="1"/>
    <col min="15102" max="15102" width="12.109375" customWidth="1"/>
    <col min="15103" max="15103" width="10.44140625" customWidth="1"/>
    <col min="15104" max="15106" width="11.44140625" customWidth="1"/>
    <col min="15107" max="15108" width="10.88671875" customWidth="1"/>
    <col min="15109" max="15109" width="9.88671875" customWidth="1"/>
    <col min="15110" max="15110" width="11" customWidth="1"/>
    <col min="15111" max="15111" width="12.6640625" customWidth="1"/>
    <col min="15112" max="15112" width="11" customWidth="1"/>
    <col min="15113" max="15113" width="12.88671875" customWidth="1"/>
    <col min="15114" max="15114" width="14.44140625" customWidth="1"/>
    <col min="15115" max="15115" width="10.88671875" customWidth="1"/>
    <col min="15116" max="15116" width="13.33203125" customWidth="1"/>
    <col min="15357" max="15357" width="26.6640625" customWidth="1"/>
    <col min="15358" max="15358" width="12.109375" customWidth="1"/>
    <col min="15359" max="15359" width="10.44140625" customWidth="1"/>
    <col min="15360" max="15362" width="11.44140625" customWidth="1"/>
    <col min="15363" max="15364" width="10.88671875" customWidth="1"/>
    <col min="15365" max="15365" width="9.88671875" customWidth="1"/>
    <col min="15366" max="15366" width="11" customWidth="1"/>
    <col min="15367" max="15367" width="12.6640625" customWidth="1"/>
    <col min="15368" max="15368" width="11" customWidth="1"/>
    <col min="15369" max="15369" width="12.88671875" customWidth="1"/>
    <col min="15370" max="15370" width="14.44140625" customWidth="1"/>
    <col min="15371" max="15371" width="10.88671875" customWidth="1"/>
    <col min="15372" max="15372" width="13.33203125" customWidth="1"/>
    <col min="15613" max="15613" width="26.6640625" customWidth="1"/>
    <col min="15614" max="15614" width="12.109375" customWidth="1"/>
    <col min="15615" max="15615" width="10.44140625" customWidth="1"/>
    <col min="15616" max="15618" width="11.44140625" customWidth="1"/>
    <col min="15619" max="15620" width="10.88671875" customWidth="1"/>
    <col min="15621" max="15621" width="9.88671875" customWidth="1"/>
    <col min="15622" max="15622" width="11" customWidth="1"/>
    <col min="15623" max="15623" width="12.6640625" customWidth="1"/>
    <col min="15624" max="15624" width="11" customWidth="1"/>
    <col min="15625" max="15625" width="12.88671875" customWidth="1"/>
    <col min="15626" max="15626" width="14.44140625" customWidth="1"/>
    <col min="15627" max="15627" width="10.88671875" customWidth="1"/>
    <col min="15628" max="15628" width="13.33203125" customWidth="1"/>
    <col min="15869" max="15869" width="26.6640625" customWidth="1"/>
    <col min="15870" max="15870" width="12.109375" customWidth="1"/>
    <col min="15871" max="15871" width="10.44140625" customWidth="1"/>
    <col min="15872" max="15874" width="11.44140625" customWidth="1"/>
    <col min="15875" max="15876" width="10.88671875" customWidth="1"/>
    <col min="15877" max="15877" width="9.88671875" customWidth="1"/>
    <col min="15878" max="15878" width="11" customWidth="1"/>
    <col min="15879" max="15879" width="12.6640625" customWidth="1"/>
    <col min="15880" max="15880" width="11" customWidth="1"/>
    <col min="15881" max="15881" width="12.88671875" customWidth="1"/>
    <col min="15882" max="15882" width="14.44140625" customWidth="1"/>
    <col min="15883" max="15883" width="10.88671875" customWidth="1"/>
    <col min="15884" max="15884" width="13.33203125" customWidth="1"/>
    <col min="16125" max="16125" width="26.6640625" customWidth="1"/>
    <col min="16126" max="16126" width="12.109375" customWidth="1"/>
    <col min="16127" max="16127" width="10.44140625" customWidth="1"/>
    <col min="16128" max="16130" width="11.44140625" customWidth="1"/>
    <col min="16131" max="16132" width="10.88671875" customWidth="1"/>
    <col min="16133" max="16133" width="9.88671875" customWidth="1"/>
    <col min="16134" max="16134" width="11" customWidth="1"/>
    <col min="16135" max="16135" width="12.6640625" customWidth="1"/>
    <col min="16136" max="16136" width="11" customWidth="1"/>
    <col min="16137" max="16137" width="12.88671875" customWidth="1"/>
    <col min="16138" max="16138" width="14.44140625" customWidth="1"/>
    <col min="16139" max="16139" width="10.88671875" customWidth="1"/>
    <col min="16140" max="16140" width="13.33203125" customWidth="1"/>
  </cols>
  <sheetData>
    <row r="1" spans="1:21" ht="49.5" customHeight="1" thickBot="1">
      <c r="A1" s="3" t="s">
        <v>1</v>
      </c>
      <c r="B1" s="54" t="s">
        <v>11</v>
      </c>
      <c r="C1" s="54" t="s">
        <v>12</v>
      </c>
      <c r="D1" s="54" t="s">
        <v>99</v>
      </c>
      <c r="E1" s="54" t="s">
        <v>14</v>
      </c>
      <c r="F1" s="54" t="s">
        <v>102</v>
      </c>
      <c r="G1" s="54" t="s">
        <v>15</v>
      </c>
      <c r="H1" s="54" t="s">
        <v>16</v>
      </c>
      <c r="I1" s="54" t="s">
        <v>17</v>
      </c>
      <c r="J1" s="54" t="s">
        <v>36</v>
      </c>
      <c r="K1" s="54" t="s">
        <v>40</v>
      </c>
      <c r="L1" s="54" t="s">
        <v>41</v>
      </c>
      <c r="M1" s="54" t="s">
        <v>37</v>
      </c>
      <c r="N1" s="54" t="s">
        <v>38</v>
      </c>
      <c r="O1" s="54" t="s">
        <v>39</v>
      </c>
      <c r="P1" s="62" t="s">
        <v>42</v>
      </c>
      <c r="Q1" s="30"/>
      <c r="R1" s="30"/>
      <c r="S1" s="30"/>
      <c r="T1" s="30"/>
    </row>
    <row r="2" spans="1:21">
      <c r="A2" s="53" t="s">
        <v>18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R2" s="39"/>
      <c r="S2" s="39" t="s">
        <v>98</v>
      </c>
      <c r="T2" s="58"/>
      <c r="U2" s="39"/>
    </row>
    <row r="3" spans="1:21">
      <c r="A3" s="47" t="s">
        <v>59</v>
      </c>
      <c r="B3" s="68">
        <v>14</v>
      </c>
      <c r="C3" s="68">
        <v>0</v>
      </c>
      <c r="D3" s="68">
        <v>0</v>
      </c>
      <c r="E3" s="68">
        <v>3</v>
      </c>
      <c r="F3" s="92">
        <v>2</v>
      </c>
      <c r="G3" s="68">
        <v>3</v>
      </c>
      <c r="H3" s="68">
        <v>6</v>
      </c>
      <c r="I3" s="68">
        <v>6</v>
      </c>
      <c r="J3" s="68">
        <v>11</v>
      </c>
      <c r="K3" s="68">
        <v>1</v>
      </c>
      <c r="L3" s="68">
        <v>0</v>
      </c>
      <c r="M3" s="68">
        <v>0</v>
      </c>
      <c r="N3" s="68">
        <v>0</v>
      </c>
      <c r="O3" s="68">
        <v>0</v>
      </c>
      <c r="P3" s="63" t="s">
        <v>43</v>
      </c>
      <c r="R3" s="157"/>
      <c r="S3" s="157">
        <v>1</v>
      </c>
      <c r="T3" s="173">
        <f t="shared" ref="T3:T22" si="0">S3</f>
        <v>1</v>
      </c>
      <c r="U3" s="39"/>
    </row>
    <row r="4" spans="1:21" s="6" customFormat="1" ht="15.75" customHeight="1">
      <c r="A4" s="48" t="s">
        <v>60</v>
      </c>
      <c r="B4" s="56">
        <v>14</v>
      </c>
      <c r="C4" s="56">
        <v>0</v>
      </c>
      <c r="D4" s="56">
        <v>0</v>
      </c>
      <c r="E4" s="56">
        <v>3</v>
      </c>
      <c r="F4" s="92">
        <v>1</v>
      </c>
      <c r="G4" s="56">
        <v>4</v>
      </c>
      <c r="H4" s="56">
        <v>6</v>
      </c>
      <c r="I4" s="56">
        <v>5</v>
      </c>
      <c r="J4" s="56">
        <v>11</v>
      </c>
      <c r="K4" s="56">
        <v>1</v>
      </c>
      <c r="L4" s="56">
        <v>0</v>
      </c>
      <c r="M4" s="56">
        <v>0</v>
      </c>
      <c r="N4" s="56">
        <v>0</v>
      </c>
      <c r="O4" s="56">
        <v>0</v>
      </c>
      <c r="P4" s="56" t="s">
        <v>43</v>
      </c>
      <c r="R4" s="15"/>
      <c r="S4" s="15">
        <v>1</v>
      </c>
      <c r="T4" s="174">
        <f t="shared" si="0"/>
        <v>1</v>
      </c>
      <c r="U4" s="158"/>
    </row>
    <row r="5" spans="1:21" s="6" customFormat="1" ht="15.75" customHeight="1">
      <c r="A5" s="49" t="s">
        <v>71</v>
      </c>
      <c r="B5" s="56">
        <v>14</v>
      </c>
      <c r="C5" s="56">
        <v>0</v>
      </c>
      <c r="D5" s="56">
        <v>0</v>
      </c>
      <c r="E5" s="56">
        <v>2</v>
      </c>
      <c r="F5" s="92">
        <v>2</v>
      </c>
      <c r="G5" s="56">
        <v>5</v>
      </c>
      <c r="H5" s="56">
        <v>6</v>
      </c>
      <c r="I5" s="56">
        <v>6</v>
      </c>
      <c r="J5" s="56">
        <v>10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 t="s">
        <v>43</v>
      </c>
      <c r="R5" s="15"/>
      <c r="S5" s="15">
        <v>0</v>
      </c>
      <c r="T5" s="174">
        <f t="shared" si="0"/>
        <v>0</v>
      </c>
      <c r="U5" s="158"/>
    </row>
    <row r="6" spans="1:21" s="6" customFormat="1" ht="15.75" customHeight="1">
      <c r="A6" s="116" t="s">
        <v>21</v>
      </c>
      <c r="B6" s="56">
        <v>15</v>
      </c>
      <c r="C6" s="56">
        <v>0</v>
      </c>
      <c r="D6" s="56">
        <v>0</v>
      </c>
      <c r="E6" s="56">
        <v>3</v>
      </c>
      <c r="F6" s="92">
        <v>1</v>
      </c>
      <c r="G6" s="56">
        <v>4</v>
      </c>
      <c r="H6" s="56">
        <v>5</v>
      </c>
      <c r="I6" s="56">
        <v>5</v>
      </c>
      <c r="J6" s="56">
        <v>10</v>
      </c>
      <c r="K6" s="56">
        <v>1</v>
      </c>
      <c r="L6" s="56">
        <v>0</v>
      </c>
      <c r="M6" s="56">
        <v>0</v>
      </c>
      <c r="N6" s="56">
        <v>0</v>
      </c>
      <c r="O6" s="56">
        <v>0</v>
      </c>
      <c r="P6" s="56" t="s">
        <v>43</v>
      </c>
      <c r="R6" s="15"/>
      <c r="S6" s="15">
        <v>1</v>
      </c>
      <c r="T6" s="174">
        <f t="shared" si="0"/>
        <v>1</v>
      </c>
      <c r="U6" s="158"/>
    </row>
    <row r="7" spans="1:21" s="6" customFormat="1" ht="15.75" customHeight="1">
      <c r="A7" s="116" t="s">
        <v>47</v>
      </c>
      <c r="B7" s="56">
        <v>14</v>
      </c>
      <c r="C7" s="56">
        <v>0</v>
      </c>
      <c r="D7" s="56">
        <v>0</v>
      </c>
      <c r="E7" s="56">
        <v>4</v>
      </c>
      <c r="F7" s="92">
        <v>1</v>
      </c>
      <c r="G7" s="56">
        <v>3</v>
      </c>
      <c r="H7" s="56">
        <v>7</v>
      </c>
      <c r="I7" s="56">
        <v>7</v>
      </c>
      <c r="J7" s="56">
        <v>15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 t="s">
        <v>43</v>
      </c>
      <c r="R7" s="15"/>
      <c r="S7" s="15">
        <v>0</v>
      </c>
      <c r="T7" s="174">
        <f t="shared" si="0"/>
        <v>0</v>
      </c>
      <c r="U7" s="158"/>
    </row>
    <row r="8" spans="1:21" s="6" customFormat="1" ht="15.75" customHeight="1">
      <c r="A8" s="129" t="s">
        <v>48</v>
      </c>
      <c r="B8" s="56">
        <v>14</v>
      </c>
      <c r="C8" s="56">
        <v>0</v>
      </c>
      <c r="D8" s="56">
        <v>0</v>
      </c>
      <c r="E8" s="56">
        <v>5</v>
      </c>
      <c r="F8" s="92">
        <v>2</v>
      </c>
      <c r="G8" s="56">
        <v>6</v>
      </c>
      <c r="H8" s="56">
        <v>6</v>
      </c>
      <c r="I8" s="56">
        <v>7</v>
      </c>
      <c r="J8" s="56">
        <v>12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 t="s">
        <v>94</v>
      </c>
      <c r="R8" s="15"/>
      <c r="S8" s="15">
        <v>0</v>
      </c>
      <c r="T8" s="174">
        <f t="shared" si="0"/>
        <v>0</v>
      </c>
      <c r="U8" s="158"/>
    </row>
    <row r="9" spans="1:21" s="6" customFormat="1" ht="15.75" customHeight="1">
      <c r="A9" s="129" t="s">
        <v>50</v>
      </c>
      <c r="B9" s="56">
        <v>15</v>
      </c>
      <c r="C9" s="56">
        <v>0</v>
      </c>
      <c r="D9" s="56">
        <v>0</v>
      </c>
      <c r="E9" s="56">
        <v>4</v>
      </c>
      <c r="F9" s="92">
        <v>1</v>
      </c>
      <c r="G9" s="56">
        <v>5</v>
      </c>
      <c r="H9" s="56">
        <v>5</v>
      </c>
      <c r="I9" s="56">
        <v>5</v>
      </c>
      <c r="J9" s="56">
        <v>10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 t="s">
        <v>43</v>
      </c>
      <c r="R9" s="15"/>
      <c r="S9" s="15">
        <v>0</v>
      </c>
      <c r="T9" s="174">
        <f t="shared" si="0"/>
        <v>0</v>
      </c>
      <c r="U9" s="158"/>
    </row>
    <row r="10" spans="1:21" s="6" customFormat="1" ht="15.75" customHeight="1">
      <c r="A10" s="129" t="s">
        <v>51</v>
      </c>
      <c r="B10" s="56">
        <v>14</v>
      </c>
      <c r="C10" s="56">
        <v>0</v>
      </c>
      <c r="D10" s="56">
        <v>0</v>
      </c>
      <c r="E10" s="56">
        <v>3</v>
      </c>
      <c r="F10" s="92">
        <v>1</v>
      </c>
      <c r="G10" s="56">
        <v>4</v>
      </c>
      <c r="H10" s="56">
        <v>6</v>
      </c>
      <c r="I10" s="56">
        <v>6</v>
      </c>
      <c r="J10" s="56">
        <v>12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 t="s">
        <v>43</v>
      </c>
      <c r="R10" s="15"/>
      <c r="S10" s="15">
        <v>0</v>
      </c>
      <c r="T10" s="175">
        <f t="shared" si="0"/>
        <v>0</v>
      </c>
      <c r="U10" s="158"/>
    </row>
    <row r="11" spans="1:21" s="6" customFormat="1" ht="15.75" customHeight="1">
      <c r="A11" s="129" t="s">
        <v>53</v>
      </c>
      <c r="B11" s="56">
        <v>14</v>
      </c>
      <c r="C11" s="56">
        <v>0</v>
      </c>
      <c r="D11" s="56">
        <v>0</v>
      </c>
      <c r="E11" s="56">
        <v>5</v>
      </c>
      <c r="F11" s="92">
        <v>2</v>
      </c>
      <c r="G11" s="56">
        <v>2</v>
      </c>
      <c r="H11" s="56">
        <v>8</v>
      </c>
      <c r="I11" s="56">
        <v>5</v>
      </c>
      <c r="J11" s="56">
        <v>10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 t="s">
        <v>43</v>
      </c>
      <c r="R11" s="15"/>
      <c r="S11" s="15">
        <v>0</v>
      </c>
      <c r="T11" s="175">
        <f t="shared" si="0"/>
        <v>0</v>
      </c>
      <c r="U11" s="158"/>
    </row>
    <row r="12" spans="1:21" s="6" customFormat="1" ht="15.75" customHeight="1">
      <c r="A12" s="129" t="s">
        <v>56</v>
      </c>
      <c r="B12" s="56">
        <v>14</v>
      </c>
      <c r="C12" s="56">
        <v>0</v>
      </c>
      <c r="D12" s="56">
        <v>0</v>
      </c>
      <c r="E12" s="56">
        <v>3</v>
      </c>
      <c r="F12" s="92">
        <v>2</v>
      </c>
      <c r="G12" s="56">
        <v>6</v>
      </c>
      <c r="H12" s="56">
        <v>5</v>
      </c>
      <c r="I12" s="56">
        <v>6</v>
      </c>
      <c r="J12" s="56">
        <v>11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 t="s">
        <v>43</v>
      </c>
      <c r="R12" s="15"/>
      <c r="S12" s="15">
        <v>0</v>
      </c>
      <c r="T12" s="175">
        <f t="shared" si="0"/>
        <v>0</v>
      </c>
      <c r="U12" s="158"/>
    </row>
    <row r="13" spans="1:21" s="6" customFormat="1" ht="15.75" customHeight="1">
      <c r="A13" s="129" t="s">
        <v>57</v>
      </c>
      <c r="B13" s="56">
        <v>14</v>
      </c>
      <c r="C13" s="56">
        <v>0</v>
      </c>
      <c r="D13" s="56">
        <v>0</v>
      </c>
      <c r="E13" s="56">
        <v>4</v>
      </c>
      <c r="F13" s="92">
        <v>1</v>
      </c>
      <c r="G13" s="56">
        <v>5</v>
      </c>
      <c r="H13" s="56">
        <v>6</v>
      </c>
      <c r="I13" s="56">
        <v>6</v>
      </c>
      <c r="J13" s="56">
        <v>10</v>
      </c>
      <c r="K13" s="56">
        <v>1</v>
      </c>
      <c r="L13" s="56">
        <v>0</v>
      </c>
      <c r="M13" s="56">
        <v>0</v>
      </c>
      <c r="N13" s="56">
        <v>0</v>
      </c>
      <c r="O13" s="56">
        <v>0</v>
      </c>
      <c r="P13" s="56" t="s">
        <v>43</v>
      </c>
      <c r="R13" s="15"/>
      <c r="S13" s="15">
        <v>1</v>
      </c>
      <c r="T13" s="175">
        <f t="shared" si="0"/>
        <v>1</v>
      </c>
      <c r="U13" s="158"/>
    </row>
    <row r="14" spans="1:21" s="6" customFormat="1" ht="15.75" customHeight="1">
      <c r="A14" s="116" t="s">
        <v>72</v>
      </c>
      <c r="B14" s="56">
        <v>14</v>
      </c>
      <c r="C14" s="56">
        <v>0</v>
      </c>
      <c r="D14" s="56">
        <v>0</v>
      </c>
      <c r="E14" s="56">
        <v>3</v>
      </c>
      <c r="F14" s="92">
        <v>1</v>
      </c>
      <c r="G14" s="56">
        <v>3</v>
      </c>
      <c r="H14" s="56">
        <v>5</v>
      </c>
      <c r="I14" s="56">
        <v>4</v>
      </c>
      <c r="J14" s="56">
        <v>11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 t="s">
        <v>43</v>
      </c>
      <c r="R14" s="15"/>
      <c r="S14" s="15">
        <v>0</v>
      </c>
      <c r="T14" s="175">
        <f t="shared" si="0"/>
        <v>0</v>
      </c>
      <c r="U14" s="158"/>
    </row>
    <row r="15" spans="1:21" s="6" customFormat="1" ht="15.75" customHeight="1">
      <c r="A15" s="116" t="s">
        <v>73</v>
      </c>
      <c r="B15" s="56">
        <v>15</v>
      </c>
      <c r="C15" s="56">
        <v>0</v>
      </c>
      <c r="D15" s="56">
        <v>0</v>
      </c>
      <c r="E15" s="56">
        <v>4</v>
      </c>
      <c r="F15" s="68">
        <v>2</v>
      </c>
      <c r="G15" s="56">
        <v>3</v>
      </c>
      <c r="H15" s="56">
        <v>6</v>
      </c>
      <c r="I15" s="56">
        <v>8</v>
      </c>
      <c r="J15" s="56">
        <v>12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 t="s">
        <v>43</v>
      </c>
      <c r="R15" s="15"/>
      <c r="S15" s="15">
        <v>0</v>
      </c>
      <c r="T15" s="175">
        <f t="shared" si="0"/>
        <v>0</v>
      </c>
      <c r="U15" s="158"/>
    </row>
    <row r="16" spans="1:21" s="6" customFormat="1" ht="15.75" customHeight="1">
      <c r="A16" s="116" t="s">
        <v>74</v>
      </c>
      <c r="B16" s="56">
        <v>14</v>
      </c>
      <c r="C16" s="56">
        <v>0</v>
      </c>
      <c r="D16" s="56">
        <v>0</v>
      </c>
      <c r="E16" s="56">
        <v>3</v>
      </c>
      <c r="F16" s="68">
        <v>2</v>
      </c>
      <c r="G16" s="56">
        <v>3</v>
      </c>
      <c r="H16" s="56">
        <v>6</v>
      </c>
      <c r="I16" s="56">
        <v>6</v>
      </c>
      <c r="J16" s="56">
        <v>13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 t="s">
        <v>43</v>
      </c>
      <c r="R16" s="15"/>
      <c r="S16" s="15">
        <v>0</v>
      </c>
      <c r="T16" s="175">
        <f t="shared" si="0"/>
        <v>0</v>
      </c>
      <c r="U16" s="158"/>
    </row>
    <row r="17" spans="1:21" s="6" customFormat="1" ht="15.75" customHeight="1">
      <c r="A17" s="116" t="s">
        <v>75</v>
      </c>
      <c r="B17" s="56">
        <v>14</v>
      </c>
      <c r="C17" s="56">
        <v>0</v>
      </c>
      <c r="D17" s="56">
        <v>0</v>
      </c>
      <c r="E17" s="56">
        <v>5</v>
      </c>
      <c r="F17" s="68">
        <v>1</v>
      </c>
      <c r="G17" s="56">
        <v>6</v>
      </c>
      <c r="H17" s="56">
        <v>7</v>
      </c>
      <c r="I17" s="56">
        <v>5</v>
      </c>
      <c r="J17" s="56">
        <v>14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 t="s">
        <v>43</v>
      </c>
      <c r="R17" s="15"/>
      <c r="S17" s="15">
        <v>0</v>
      </c>
      <c r="T17" s="175">
        <f t="shared" si="0"/>
        <v>0</v>
      </c>
      <c r="U17" s="158"/>
    </row>
    <row r="18" spans="1:21" s="6" customFormat="1" ht="15.75" customHeight="1">
      <c r="A18" s="116" t="s">
        <v>76</v>
      </c>
      <c r="B18" s="56">
        <v>15</v>
      </c>
      <c r="C18" s="56">
        <v>0</v>
      </c>
      <c r="D18" s="56">
        <v>0</v>
      </c>
      <c r="E18" s="56">
        <v>3</v>
      </c>
      <c r="F18" s="68">
        <v>1</v>
      </c>
      <c r="G18" s="56">
        <v>5</v>
      </c>
      <c r="H18" s="56">
        <v>5</v>
      </c>
      <c r="I18" s="56">
        <v>7</v>
      </c>
      <c r="J18" s="56">
        <v>10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 t="s">
        <v>43</v>
      </c>
      <c r="R18" s="15"/>
      <c r="S18" s="15">
        <v>0</v>
      </c>
      <c r="T18" s="175">
        <f t="shared" si="0"/>
        <v>0</v>
      </c>
      <c r="U18" s="158"/>
    </row>
    <row r="19" spans="1:21" s="6" customFormat="1" ht="15.75" customHeight="1">
      <c r="A19" s="116" t="s">
        <v>77</v>
      </c>
      <c r="B19" s="56">
        <v>14</v>
      </c>
      <c r="C19" s="56">
        <v>0</v>
      </c>
      <c r="D19" s="56">
        <v>0</v>
      </c>
      <c r="E19" s="56">
        <v>2</v>
      </c>
      <c r="F19" s="68">
        <v>1</v>
      </c>
      <c r="G19" s="56">
        <v>4</v>
      </c>
      <c r="H19" s="56">
        <v>6</v>
      </c>
      <c r="I19" s="56">
        <v>7</v>
      </c>
      <c r="J19" s="56">
        <v>12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 t="s">
        <v>43</v>
      </c>
      <c r="R19" s="15"/>
      <c r="S19" s="15">
        <v>0</v>
      </c>
      <c r="T19" s="175">
        <f t="shared" si="0"/>
        <v>0</v>
      </c>
      <c r="U19" s="158"/>
    </row>
    <row r="20" spans="1:21" s="6" customFormat="1" ht="15.75" customHeight="1">
      <c r="A20" s="120" t="s">
        <v>78</v>
      </c>
      <c r="B20" s="56">
        <v>14</v>
      </c>
      <c r="C20" s="56">
        <v>0</v>
      </c>
      <c r="D20" s="56">
        <v>0</v>
      </c>
      <c r="E20" s="56">
        <v>2</v>
      </c>
      <c r="F20" s="68">
        <v>1</v>
      </c>
      <c r="G20" s="56">
        <v>5</v>
      </c>
      <c r="H20" s="56">
        <v>8</v>
      </c>
      <c r="I20" s="56">
        <v>6</v>
      </c>
      <c r="J20" s="56">
        <v>11</v>
      </c>
      <c r="K20" s="56">
        <v>1</v>
      </c>
      <c r="L20" s="56">
        <v>0</v>
      </c>
      <c r="M20" s="56">
        <v>0</v>
      </c>
      <c r="N20" s="56">
        <v>0</v>
      </c>
      <c r="O20" s="56">
        <v>0</v>
      </c>
      <c r="P20" s="56" t="s">
        <v>43</v>
      </c>
      <c r="R20" s="15"/>
      <c r="S20" s="15">
        <v>1</v>
      </c>
      <c r="T20" s="175">
        <f t="shared" si="0"/>
        <v>1</v>
      </c>
      <c r="U20" s="158"/>
    </row>
    <row r="21" spans="1:21" s="6" customFormat="1" ht="15.75" customHeight="1">
      <c r="A21" s="120" t="s">
        <v>79</v>
      </c>
      <c r="B21" s="56">
        <v>15</v>
      </c>
      <c r="C21" s="56">
        <v>0</v>
      </c>
      <c r="D21" s="56">
        <v>0</v>
      </c>
      <c r="E21" s="56">
        <v>3</v>
      </c>
      <c r="F21" s="68">
        <v>1</v>
      </c>
      <c r="G21" s="56">
        <v>4</v>
      </c>
      <c r="H21" s="56">
        <v>4</v>
      </c>
      <c r="I21" s="56">
        <v>4</v>
      </c>
      <c r="J21" s="56">
        <v>12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 t="s">
        <v>43</v>
      </c>
      <c r="R21" s="15"/>
      <c r="S21" s="15">
        <v>0</v>
      </c>
      <c r="T21" s="175">
        <f t="shared" si="0"/>
        <v>0</v>
      </c>
      <c r="U21" s="158"/>
    </row>
    <row r="22" spans="1:21" s="6" customFormat="1" ht="15" thickBot="1">
      <c r="A22" s="182" t="s">
        <v>80</v>
      </c>
      <c r="B22" s="181">
        <v>14</v>
      </c>
      <c r="C22" s="180">
        <v>0</v>
      </c>
      <c r="D22" s="56">
        <v>0</v>
      </c>
      <c r="E22" s="56">
        <v>4</v>
      </c>
      <c r="F22" s="68">
        <v>1</v>
      </c>
      <c r="G22" s="56">
        <v>5</v>
      </c>
      <c r="H22" s="56">
        <v>7</v>
      </c>
      <c r="I22" s="56">
        <v>7</v>
      </c>
      <c r="J22" s="56">
        <v>10</v>
      </c>
      <c r="K22" s="56">
        <v>1</v>
      </c>
      <c r="L22" s="56">
        <v>0</v>
      </c>
      <c r="M22" s="56">
        <v>0</v>
      </c>
      <c r="N22" s="56">
        <v>0</v>
      </c>
      <c r="O22" s="56">
        <v>0</v>
      </c>
      <c r="P22" s="56" t="s">
        <v>43</v>
      </c>
      <c r="R22" s="15"/>
      <c r="S22" s="15">
        <v>1</v>
      </c>
      <c r="T22" s="175">
        <f t="shared" si="0"/>
        <v>1</v>
      </c>
      <c r="U22" s="158"/>
    </row>
    <row r="23" spans="1:21">
      <c r="A23" s="179" t="s">
        <v>34</v>
      </c>
      <c r="B23" s="178">
        <f t="shared" ref="B23:P23" si="1">AVERAGE(B3:B22)</f>
        <v>14.25</v>
      </c>
      <c r="C23" s="177">
        <f t="shared" si="1"/>
        <v>0</v>
      </c>
      <c r="D23" s="146">
        <f t="shared" si="1"/>
        <v>0</v>
      </c>
      <c r="E23" s="146">
        <f t="shared" si="1"/>
        <v>3.4</v>
      </c>
      <c r="F23" s="146">
        <f t="shared" si="1"/>
        <v>1.35</v>
      </c>
      <c r="G23" s="146">
        <f t="shared" si="1"/>
        <v>4.25</v>
      </c>
      <c r="H23" s="146">
        <f t="shared" si="1"/>
        <v>6</v>
      </c>
      <c r="I23" s="146">
        <f t="shared" si="1"/>
        <v>5.9</v>
      </c>
      <c r="J23" s="146">
        <f t="shared" si="1"/>
        <v>11.35</v>
      </c>
      <c r="K23" s="146">
        <f t="shared" si="1"/>
        <v>0.3</v>
      </c>
      <c r="L23" s="146">
        <f t="shared" si="1"/>
        <v>0</v>
      </c>
      <c r="M23" s="146">
        <f t="shared" si="1"/>
        <v>0</v>
      </c>
      <c r="N23" s="146">
        <f t="shared" si="1"/>
        <v>0</v>
      </c>
      <c r="O23" s="146">
        <f t="shared" si="1"/>
        <v>0</v>
      </c>
      <c r="P23" s="146" t="e">
        <f t="shared" si="1"/>
        <v>#DIV/0!</v>
      </c>
      <c r="R23" s="39" t="s">
        <v>34</v>
      </c>
      <c r="S23" s="157">
        <f>AVERAGE(S3:S22)</f>
        <v>0.3</v>
      </c>
      <c r="T23" s="173">
        <f>MEDIAN(T3:T22)</f>
        <v>0</v>
      </c>
      <c r="U23" s="39" t="s">
        <v>97</v>
      </c>
    </row>
    <row r="24" spans="1:21" s="6" customFormat="1" ht="15" thickBot="1">
      <c r="A24" s="147" t="s">
        <v>35</v>
      </c>
      <c r="B24" s="219">
        <f t="shared" ref="B24:P24" si="2">STDEV(B3:B22)</f>
        <v>0.4442616583193193</v>
      </c>
      <c r="C24" s="148">
        <f t="shared" si="2"/>
        <v>0</v>
      </c>
      <c r="D24" s="148">
        <f t="shared" si="2"/>
        <v>0</v>
      </c>
      <c r="E24" s="148">
        <f t="shared" si="2"/>
        <v>0.94032469196325486</v>
      </c>
      <c r="F24" s="148">
        <f t="shared" si="2"/>
        <v>0.48936048492959278</v>
      </c>
      <c r="G24" s="148">
        <f t="shared" si="2"/>
        <v>1.164157703189193</v>
      </c>
      <c r="H24" s="148">
        <f t="shared" si="2"/>
        <v>1.025978352085154</v>
      </c>
      <c r="I24" s="148">
        <f t="shared" si="2"/>
        <v>1.0711528467275944</v>
      </c>
      <c r="J24" s="148">
        <f t="shared" si="2"/>
        <v>1.4244112357114649</v>
      </c>
      <c r="K24" s="148">
        <f t="shared" si="2"/>
        <v>0.47016234598162726</v>
      </c>
      <c r="L24" s="148">
        <f t="shared" si="2"/>
        <v>0</v>
      </c>
      <c r="M24" s="148">
        <f t="shared" si="2"/>
        <v>0</v>
      </c>
      <c r="N24" s="148">
        <f t="shared" si="2"/>
        <v>0</v>
      </c>
      <c r="O24" s="148">
        <f t="shared" si="2"/>
        <v>0</v>
      </c>
      <c r="P24" s="148" t="e">
        <f t="shared" si="2"/>
        <v>#DIV/0!</v>
      </c>
      <c r="R24" s="158"/>
      <c r="S24" s="158"/>
      <c r="T24" s="172"/>
      <c r="U24" s="158"/>
    </row>
    <row r="25" spans="1:21" s="6" customFormat="1">
      <c r="A25" s="186" t="s">
        <v>97</v>
      </c>
      <c r="B25" s="187">
        <f>MEDIAN(B3:B22)</f>
        <v>14</v>
      </c>
      <c r="C25" s="187">
        <f t="shared" ref="C25:O25" si="3">MEDIAN(C3:C22)</f>
        <v>0</v>
      </c>
      <c r="D25" s="187">
        <f t="shared" si="3"/>
        <v>0</v>
      </c>
      <c r="E25" s="187">
        <f t="shared" si="3"/>
        <v>3</v>
      </c>
      <c r="F25" s="187">
        <f t="shared" si="3"/>
        <v>1</v>
      </c>
      <c r="G25" s="187">
        <f t="shared" si="3"/>
        <v>4</v>
      </c>
      <c r="H25" s="187">
        <f t="shared" si="3"/>
        <v>6</v>
      </c>
      <c r="I25" s="187">
        <f t="shared" si="3"/>
        <v>6</v>
      </c>
      <c r="J25" s="187">
        <f t="shared" si="3"/>
        <v>11</v>
      </c>
      <c r="K25" s="187">
        <f t="shared" si="3"/>
        <v>0</v>
      </c>
      <c r="L25" s="187">
        <f t="shared" si="3"/>
        <v>0</v>
      </c>
      <c r="M25" s="187">
        <f t="shared" si="3"/>
        <v>0</v>
      </c>
      <c r="N25" s="187">
        <f t="shared" si="3"/>
        <v>0</v>
      </c>
      <c r="O25" s="187">
        <f t="shared" si="3"/>
        <v>0</v>
      </c>
      <c r="P25" s="165"/>
      <c r="Q25" s="158"/>
      <c r="R25" s="158"/>
      <c r="S25" s="158"/>
      <c r="T25" s="172"/>
      <c r="U25" s="158"/>
    </row>
    <row r="26" spans="1:21" s="6" customFormat="1">
      <c r="A26" s="186" t="s">
        <v>134</v>
      </c>
      <c r="B26" s="187">
        <f>QUARTILE(B3:B22,0)</f>
        <v>14</v>
      </c>
      <c r="C26" s="187">
        <f t="shared" ref="C26:D26" si="4">QUARTILE(C3:C22,0)</f>
        <v>0</v>
      </c>
      <c r="D26" s="187">
        <f t="shared" si="4"/>
        <v>0</v>
      </c>
      <c r="E26" s="187"/>
      <c r="F26" s="187"/>
      <c r="G26" s="187"/>
      <c r="H26" s="187"/>
      <c r="I26" s="187"/>
      <c r="J26" s="187"/>
      <c r="K26" s="187">
        <f t="shared" ref="K26:O26" si="5">QUARTILE(K3:K22,1)</f>
        <v>0</v>
      </c>
      <c r="L26" s="187">
        <f t="shared" si="5"/>
        <v>0</v>
      </c>
      <c r="M26" s="187">
        <f t="shared" si="5"/>
        <v>0</v>
      </c>
      <c r="N26" s="187">
        <f t="shared" si="5"/>
        <v>0</v>
      </c>
      <c r="O26" s="187">
        <f t="shared" si="5"/>
        <v>0</v>
      </c>
      <c r="P26" s="165"/>
      <c r="R26" s="158"/>
      <c r="S26" s="158"/>
      <c r="T26" s="172"/>
      <c r="U26" s="158"/>
    </row>
    <row r="27" spans="1:21" s="6" customFormat="1">
      <c r="A27" s="186" t="s">
        <v>135</v>
      </c>
      <c r="B27" s="187">
        <f>QUARTILE(B3:B22,4)</f>
        <v>15</v>
      </c>
      <c r="C27" s="187">
        <f t="shared" ref="C27:P27" si="6">QUARTILE(C3:C22,4)</f>
        <v>0</v>
      </c>
      <c r="D27" s="187">
        <f t="shared" si="6"/>
        <v>0</v>
      </c>
      <c r="E27" s="187"/>
      <c r="F27" s="187"/>
      <c r="G27" s="187"/>
      <c r="H27" s="187"/>
      <c r="I27" s="187"/>
      <c r="J27" s="187"/>
      <c r="K27" s="187">
        <f t="shared" si="6"/>
        <v>1</v>
      </c>
      <c r="L27" s="187">
        <f t="shared" si="6"/>
        <v>0</v>
      </c>
      <c r="M27" s="187">
        <f t="shared" si="6"/>
        <v>0</v>
      </c>
      <c r="N27" s="187">
        <f t="shared" si="6"/>
        <v>0</v>
      </c>
      <c r="O27" s="187">
        <f t="shared" si="6"/>
        <v>0</v>
      </c>
      <c r="P27" s="187" t="e">
        <f t="shared" si="6"/>
        <v>#NUM!</v>
      </c>
      <c r="R27" s="158"/>
      <c r="S27" s="158"/>
      <c r="T27" s="172"/>
      <c r="U27" s="158"/>
    </row>
    <row r="28" spans="1:21" s="39" customFormat="1" ht="15" thickBot="1">
      <c r="A28" s="59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T28" s="58"/>
    </row>
    <row r="29" spans="1:21" ht="15" thickBot="1">
      <c r="A29" s="41" t="s">
        <v>19</v>
      </c>
      <c r="B29" s="176"/>
      <c r="C29" s="57"/>
      <c r="D29" s="57"/>
      <c r="E29" s="57"/>
      <c r="F29" s="156"/>
      <c r="G29" s="57"/>
      <c r="H29" s="57"/>
      <c r="I29" s="57"/>
      <c r="J29" s="57"/>
      <c r="K29" s="57"/>
      <c r="L29" s="57"/>
      <c r="M29" s="57"/>
      <c r="N29" s="57"/>
      <c r="O29" s="57"/>
      <c r="P29" s="57"/>
      <c r="R29" s="39"/>
      <c r="T29" s="30"/>
    </row>
    <row r="30" spans="1:21">
      <c r="A30" s="47" t="s">
        <v>61</v>
      </c>
      <c r="B30" s="68">
        <v>14</v>
      </c>
      <c r="C30" s="55">
        <v>0</v>
      </c>
      <c r="D30" s="55">
        <v>0</v>
      </c>
      <c r="E30" s="55">
        <v>2</v>
      </c>
      <c r="F30" s="92">
        <v>1</v>
      </c>
      <c r="G30" s="55">
        <v>2</v>
      </c>
      <c r="H30" s="55">
        <v>6</v>
      </c>
      <c r="I30" s="55">
        <v>3</v>
      </c>
      <c r="J30" s="55">
        <v>9</v>
      </c>
      <c r="K30" s="55">
        <v>1</v>
      </c>
      <c r="L30" s="55">
        <v>0</v>
      </c>
      <c r="M30" s="55">
        <v>0</v>
      </c>
      <c r="N30" s="55">
        <v>0</v>
      </c>
      <c r="O30" s="55">
        <v>0</v>
      </c>
      <c r="P30" s="55" t="s">
        <v>43</v>
      </c>
      <c r="R30" s="15"/>
      <c r="T30" s="30"/>
    </row>
    <row r="31" spans="1:21">
      <c r="A31" s="48" t="s">
        <v>20</v>
      </c>
      <c r="B31" s="56">
        <v>14</v>
      </c>
      <c r="C31" s="56">
        <v>0</v>
      </c>
      <c r="D31" s="56">
        <v>0</v>
      </c>
      <c r="E31" s="56">
        <v>3</v>
      </c>
      <c r="F31" s="92">
        <v>1</v>
      </c>
      <c r="G31" s="56">
        <v>3</v>
      </c>
      <c r="H31" s="56">
        <v>5</v>
      </c>
      <c r="I31" s="56">
        <v>4</v>
      </c>
      <c r="J31" s="56">
        <v>8</v>
      </c>
      <c r="K31" s="56">
        <v>1</v>
      </c>
      <c r="L31" s="56">
        <v>0</v>
      </c>
      <c r="M31" s="56">
        <v>0</v>
      </c>
      <c r="N31" s="56">
        <v>0</v>
      </c>
      <c r="O31" s="56">
        <v>0</v>
      </c>
      <c r="P31" s="56" t="s">
        <v>43</v>
      </c>
      <c r="R31" s="15"/>
      <c r="T31" s="30"/>
    </row>
    <row r="32" spans="1:21">
      <c r="A32" s="49" t="s">
        <v>58</v>
      </c>
      <c r="B32" s="56">
        <v>14</v>
      </c>
      <c r="C32" s="56">
        <v>0</v>
      </c>
      <c r="D32" s="56">
        <v>0</v>
      </c>
      <c r="E32" s="56">
        <v>3</v>
      </c>
      <c r="F32" s="92">
        <v>1</v>
      </c>
      <c r="G32" s="56">
        <v>4</v>
      </c>
      <c r="H32" s="56">
        <v>4</v>
      </c>
      <c r="I32" s="56">
        <v>6</v>
      </c>
      <c r="J32" s="56">
        <v>8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 t="s">
        <v>43</v>
      </c>
      <c r="R32" s="15"/>
      <c r="T32" s="30"/>
    </row>
    <row r="33" spans="1:20">
      <c r="A33" s="116" t="s">
        <v>45</v>
      </c>
      <c r="B33" s="56">
        <v>14</v>
      </c>
      <c r="C33" s="56">
        <v>0</v>
      </c>
      <c r="D33" s="56">
        <v>0</v>
      </c>
      <c r="E33" s="56">
        <v>3</v>
      </c>
      <c r="F33" s="92">
        <v>1</v>
      </c>
      <c r="G33" s="56">
        <v>3</v>
      </c>
      <c r="H33" s="56">
        <v>2</v>
      </c>
      <c r="I33" s="56">
        <v>6</v>
      </c>
      <c r="J33" s="56">
        <v>10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 t="s">
        <v>43</v>
      </c>
      <c r="R33" s="15"/>
      <c r="T33" s="30"/>
    </row>
    <row r="34" spans="1:20">
      <c r="A34" s="116" t="s">
        <v>46</v>
      </c>
      <c r="B34" s="56">
        <v>14</v>
      </c>
      <c r="C34" s="56">
        <v>0</v>
      </c>
      <c r="D34" s="56">
        <v>0</v>
      </c>
      <c r="E34" s="56">
        <v>3</v>
      </c>
      <c r="F34" s="92">
        <v>1</v>
      </c>
      <c r="G34" s="56">
        <v>4</v>
      </c>
      <c r="H34" s="56">
        <v>5</v>
      </c>
      <c r="I34" s="56">
        <v>5</v>
      </c>
      <c r="J34" s="56">
        <v>8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 t="s">
        <v>43</v>
      </c>
      <c r="R34" s="15"/>
      <c r="T34" s="30"/>
    </row>
    <row r="35" spans="1:20">
      <c r="A35" s="129" t="s">
        <v>49</v>
      </c>
      <c r="B35" s="56">
        <v>14</v>
      </c>
      <c r="C35" s="56">
        <v>0</v>
      </c>
      <c r="D35" s="56">
        <v>0</v>
      </c>
      <c r="E35" s="56">
        <v>2</v>
      </c>
      <c r="F35" s="92">
        <v>2</v>
      </c>
      <c r="G35" s="56">
        <v>3</v>
      </c>
      <c r="H35" s="56">
        <v>4</v>
      </c>
      <c r="I35" s="56">
        <v>3</v>
      </c>
      <c r="J35" s="56">
        <v>9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 t="s">
        <v>43</v>
      </c>
      <c r="R35" s="15"/>
      <c r="T35" s="30"/>
    </row>
    <row r="36" spans="1:20">
      <c r="A36" s="129" t="s">
        <v>52</v>
      </c>
      <c r="B36" s="56">
        <v>14</v>
      </c>
      <c r="C36" s="56">
        <v>0</v>
      </c>
      <c r="D36" s="56">
        <v>0</v>
      </c>
      <c r="E36" s="56">
        <v>3</v>
      </c>
      <c r="F36" s="92">
        <v>1</v>
      </c>
      <c r="G36" s="56">
        <v>5</v>
      </c>
      <c r="H36" s="56">
        <v>6</v>
      </c>
      <c r="I36" s="56">
        <v>4</v>
      </c>
      <c r="J36" s="56">
        <v>12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 t="s">
        <v>43</v>
      </c>
      <c r="R36" s="15"/>
      <c r="T36" s="30"/>
    </row>
    <row r="37" spans="1:20">
      <c r="A37" s="129" t="s">
        <v>54</v>
      </c>
      <c r="B37" s="56">
        <v>14</v>
      </c>
      <c r="C37" s="56">
        <v>0</v>
      </c>
      <c r="D37" s="56">
        <v>0</v>
      </c>
      <c r="E37" s="56">
        <v>4</v>
      </c>
      <c r="F37" s="92">
        <v>1</v>
      </c>
      <c r="G37" s="56">
        <v>3</v>
      </c>
      <c r="H37" s="56">
        <v>5</v>
      </c>
      <c r="I37" s="56">
        <v>5</v>
      </c>
      <c r="J37" s="56">
        <v>10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 t="s">
        <v>43</v>
      </c>
      <c r="R37" s="15"/>
      <c r="T37" s="30"/>
    </row>
    <row r="38" spans="1:20">
      <c r="A38" s="129" t="s">
        <v>55</v>
      </c>
      <c r="B38" s="56">
        <v>15</v>
      </c>
      <c r="C38" s="56">
        <v>0</v>
      </c>
      <c r="D38" s="56">
        <v>0</v>
      </c>
      <c r="E38" s="56">
        <v>3</v>
      </c>
      <c r="F38" s="92">
        <v>2</v>
      </c>
      <c r="G38" s="56">
        <v>2</v>
      </c>
      <c r="H38" s="56">
        <v>4</v>
      </c>
      <c r="I38" s="56">
        <v>5</v>
      </c>
      <c r="J38" s="56">
        <v>8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 t="s">
        <v>43</v>
      </c>
      <c r="R38" s="15"/>
      <c r="T38" s="30"/>
    </row>
    <row r="39" spans="1:20">
      <c r="A39" s="129" t="s">
        <v>81</v>
      </c>
      <c r="B39" s="56">
        <v>14</v>
      </c>
      <c r="C39" s="56">
        <v>0</v>
      </c>
      <c r="D39" s="56">
        <v>0</v>
      </c>
      <c r="E39" s="56">
        <v>3</v>
      </c>
      <c r="F39" s="92">
        <v>1</v>
      </c>
      <c r="G39" s="56">
        <v>3</v>
      </c>
      <c r="H39" s="56">
        <v>4</v>
      </c>
      <c r="I39" s="56">
        <v>3</v>
      </c>
      <c r="J39" s="56">
        <v>10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 t="s">
        <v>43</v>
      </c>
      <c r="R39" s="15"/>
      <c r="T39" s="30"/>
    </row>
    <row r="40" spans="1:20">
      <c r="A40" s="129" t="s">
        <v>82</v>
      </c>
      <c r="B40" s="56">
        <v>14</v>
      </c>
      <c r="C40" s="56">
        <v>0</v>
      </c>
      <c r="D40" s="56">
        <v>0</v>
      </c>
      <c r="E40" s="56">
        <v>3</v>
      </c>
      <c r="F40" s="92">
        <v>1</v>
      </c>
      <c r="G40" s="56">
        <v>2</v>
      </c>
      <c r="H40" s="56">
        <v>5</v>
      </c>
      <c r="I40" s="56">
        <v>5</v>
      </c>
      <c r="J40" s="56">
        <v>12</v>
      </c>
      <c r="K40" s="56">
        <v>1</v>
      </c>
      <c r="L40" s="56">
        <v>0</v>
      </c>
      <c r="M40" s="56">
        <v>0</v>
      </c>
      <c r="N40" s="56">
        <v>0</v>
      </c>
      <c r="O40" s="56">
        <v>0</v>
      </c>
      <c r="P40" s="56" t="s">
        <v>43</v>
      </c>
      <c r="R40" s="15"/>
      <c r="T40" s="30"/>
    </row>
    <row r="41" spans="1:20">
      <c r="A41" s="116" t="s">
        <v>83</v>
      </c>
      <c r="B41" s="56">
        <v>14</v>
      </c>
      <c r="C41" s="56">
        <v>0</v>
      </c>
      <c r="D41" s="56">
        <v>0</v>
      </c>
      <c r="E41" s="56">
        <v>2</v>
      </c>
      <c r="F41" s="92">
        <v>2</v>
      </c>
      <c r="G41" s="56">
        <v>2</v>
      </c>
      <c r="H41" s="56">
        <v>6</v>
      </c>
      <c r="I41" s="56">
        <v>5</v>
      </c>
      <c r="J41" s="56">
        <v>10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 t="s">
        <v>43</v>
      </c>
      <c r="R41" s="15"/>
      <c r="T41" s="30"/>
    </row>
    <row r="42" spans="1:20">
      <c r="A42" s="116" t="s">
        <v>84</v>
      </c>
      <c r="B42" s="56">
        <v>14</v>
      </c>
      <c r="C42" s="56">
        <v>0</v>
      </c>
      <c r="D42" s="56">
        <v>0</v>
      </c>
      <c r="E42" s="56">
        <v>2</v>
      </c>
      <c r="F42" s="92">
        <v>1</v>
      </c>
      <c r="G42" s="56">
        <v>4</v>
      </c>
      <c r="H42" s="56">
        <v>3</v>
      </c>
      <c r="I42" s="56">
        <v>4</v>
      </c>
      <c r="J42" s="56">
        <v>10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 t="s">
        <v>43</v>
      </c>
      <c r="R42" s="15"/>
      <c r="T42" s="30"/>
    </row>
    <row r="43" spans="1:20">
      <c r="A43" s="116" t="s">
        <v>85</v>
      </c>
      <c r="B43" s="56">
        <v>14</v>
      </c>
      <c r="C43" s="56">
        <v>0</v>
      </c>
      <c r="D43" s="56">
        <v>0</v>
      </c>
      <c r="E43" s="56">
        <v>3</v>
      </c>
      <c r="F43" s="92">
        <v>1</v>
      </c>
      <c r="G43" s="56">
        <v>3</v>
      </c>
      <c r="H43" s="56">
        <v>4</v>
      </c>
      <c r="I43" s="56">
        <v>6</v>
      </c>
      <c r="J43" s="56">
        <v>11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 t="s">
        <v>43</v>
      </c>
      <c r="R43" s="15"/>
      <c r="T43" s="30"/>
    </row>
    <row r="44" spans="1:20">
      <c r="A44" s="116" t="s">
        <v>86</v>
      </c>
      <c r="B44" s="56">
        <v>14</v>
      </c>
      <c r="C44" s="56">
        <v>0</v>
      </c>
      <c r="D44" s="56">
        <v>0</v>
      </c>
      <c r="E44" s="56">
        <v>4</v>
      </c>
      <c r="F44" s="92">
        <v>2</v>
      </c>
      <c r="G44" s="56">
        <v>3</v>
      </c>
      <c r="H44" s="56">
        <v>3</v>
      </c>
      <c r="I44" s="56">
        <v>4</v>
      </c>
      <c r="J44" s="56">
        <v>10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 t="s">
        <v>43</v>
      </c>
      <c r="R44" s="15"/>
      <c r="T44" s="30"/>
    </row>
    <row r="45" spans="1:20">
      <c r="A45" s="116" t="s">
        <v>87</v>
      </c>
      <c r="B45" s="56">
        <v>14</v>
      </c>
      <c r="C45" s="56">
        <v>0</v>
      </c>
      <c r="D45" s="56">
        <v>0</v>
      </c>
      <c r="E45" s="56">
        <v>2</v>
      </c>
      <c r="F45" s="92">
        <v>1</v>
      </c>
      <c r="G45" s="56">
        <v>4</v>
      </c>
      <c r="H45" s="56">
        <v>6</v>
      </c>
      <c r="I45" s="56">
        <v>5</v>
      </c>
      <c r="J45" s="56">
        <v>10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 t="s">
        <v>43</v>
      </c>
      <c r="R45" s="15"/>
      <c r="T45" s="30"/>
    </row>
    <row r="46" spans="1:20">
      <c r="A46" s="116" t="s">
        <v>88</v>
      </c>
      <c r="B46" s="56">
        <v>14</v>
      </c>
      <c r="C46" s="56">
        <v>0</v>
      </c>
      <c r="D46" s="56">
        <v>0</v>
      </c>
      <c r="E46" s="56">
        <v>3</v>
      </c>
      <c r="F46" s="92">
        <v>2</v>
      </c>
      <c r="G46" s="56">
        <v>2</v>
      </c>
      <c r="H46" s="56">
        <v>5</v>
      </c>
      <c r="I46" s="56">
        <v>5</v>
      </c>
      <c r="J46" s="56">
        <v>9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 t="s">
        <v>43</v>
      </c>
      <c r="R46" s="15"/>
      <c r="T46" s="30"/>
    </row>
    <row r="47" spans="1:20">
      <c r="A47" s="120" t="s">
        <v>89</v>
      </c>
      <c r="B47" s="56">
        <v>14</v>
      </c>
      <c r="C47" s="56">
        <v>0</v>
      </c>
      <c r="D47" s="56">
        <v>0</v>
      </c>
      <c r="E47" s="56">
        <v>5</v>
      </c>
      <c r="F47" s="92">
        <v>1</v>
      </c>
      <c r="G47" s="56">
        <v>2</v>
      </c>
      <c r="H47" s="56">
        <v>5</v>
      </c>
      <c r="I47" s="56">
        <v>2</v>
      </c>
      <c r="J47" s="56">
        <v>9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 t="s">
        <v>43</v>
      </c>
      <c r="R47" s="15"/>
      <c r="T47" s="30"/>
    </row>
    <row r="48" spans="1:20">
      <c r="A48" s="120" t="s">
        <v>90</v>
      </c>
      <c r="B48" s="56">
        <v>14</v>
      </c>
      <c r="C48" s="56">
        <v>0</v>
      </c>
      <c r="D48" s="56">
        <v>0</v>
      </c>
      <c r="E48" s="56">
        <v>5</v>
      </c>
      <c r="F48" s="92">
        <v>2</v>
      </c>
      <c r="G48" s="56">
        <v>3</v>
      </c>
      <c r="H48" s="56">
        <v>5</v>
      </c>
      <c r="I48" s="56">
        <v>5</v>
      </c>
      <c r="J48" s="56">
        <v>10</v>
      </c>
      <c r="K48" s="56">
        <v>1</v>
      </c>
      <c r="L48" s="56">
        <v>0</v>
      </c>
      <c r="M48" s="56">
        <v>0</v>
      </c>
      <c r="N48" s="56">
        <v>0</v>
      </c>
      <c r="O48" s="56">
        <v>0</v>
      </c>
      <c r="P48" s="56" t="s">
        <v>43</v>
      </c>
      <c r="R48" s="15"/>
      <c r="T48" s="30"/>
    </row>
    <row r="49" spans="1:160">
      <c r="A49" s="120" t="s">
        <v>91</v>
      </c>
      <c r="B49" s="56">
        <v>14</v>
      </c>
      <c r="C49" s="56">
        <v>0</v>
      </c>
      <c r="D49" s="56">
        <v>0</v>
      </c>
      <c r="E49" s="56">
        <v>4</v>
      </c>
      <c r="F49" s="92">
        <v>1</v>
      </c>
      <c r="G49" s="56">
        <v>3</v>
      </c>
      <c r="H49" s="56">
        <v>5</v>
      </c>
      <c r="I49" s="56">
        <v>3</v>
      </c>
      <c r="J49" s="56">
        <v>8</v>
      </c>
      <c r="K49" s="56">
        <v>1</v>
      </c>
      <c r="L49" s="56">
        <v>0</v>
      </c>
      <c r="M49" s="56">
        <v>0</v>
      </c>
      <c r="N49" s="56">
        <v>0</v>
      </c>
      <c r="O49" s="56">
        <v>0</v>
      </c>
      <c r="P49" s="56" t="s">
        <v>43</v>
      </c>
      <c r="R49" s="15"/>
      <c r="T49" s="30"/>
    </row>
    <row r="50" spans="1:160">
      <c r="A50" s="146" t="s">
        <v>34</v>
      </c>
      <c r="B50" s="149">
        <f t="shared" ref="B50:P50" si="7">AVERAGE(B30:B49)</f>
        <v>14.05</v>
      </c>
      <c r="C50" s="149">
        <f t="shared" si="7"/>
        <v>0</v>
      </c>
      <c r="D50" s="149">
        <f t="shared" si="7"/>
        <v>0</v>
      </c>
      <c r="E50" s="149">
        <f t="shared" si="7"/>
        <v>3.1</v>
      </c>
      <c r="F50" s="149">
        <f t="shared" si="7"/>
        <v>1.3</v>
      </c>
      <c r="G50" s="149">
        <f t="shared" si="7"/>
        <v>3</v>
      </c>
      <c r="H50" s="149">
        <f t="shared" si="7"/>
        <v>4.5999999999999996</v>
      </c>
      <c r="I50" s="149">
        <f t="shared" si="7"/>
        <v>4.4000000000000004</v>
      </c>
      <c r="J50" s="149">
        <f t="shared" si="7"/>
        <v>9.5500000000000007</v>
      </c>
      <c r="K50" s="149">
        <f t="shared" si="7"/>
        <v>0.25</v>
      </c>
      <c r="L50" s="149">
        <f t="shared" si="7"/>
        <v>0</v>
      </c>
      <c r="M50" s="149">
        <f t="shared" si="7"/>
        <v>0</v>
      </c>
      <c r="N50" s="149">
        <f t="shared" si="7"/>
        <v>0</v>
      </c>
      <c r="O50" s="149">
        <f t="shared" si="7"/>
        <v>0</v>
      </c>
      <c r="P50" s="149" t="e">
        <f t="shared" si="7"/>
        <v>#DIV/0!</v>
      </c>
      <c r="R50" s="39"/>
      <c r="T50" s="30"/>
    </row>
    <row r="51" spans="1:160" s="60" customFormat="1" ht="15" thickBot="1">
      <c r="A51" s="147" t="s">
        <v>35</v>
      </c>
      <c r="B51" s="150">
        <f t="shared" ref="B51:P51" si="8">STDEV(B30:B49)</f>
        <v>0.22360679774997894</v>
      </c>
      <c r="C51" s="150">
        <f t="shared" si="8"/>
        <v>0</v>
      </c>
      <c r="D51" s="150">
        <f t="shared" si="8"/>
        <v>0</v>
      </c>
      <c r="E51" s="150">
        <f t="shared" si="8"/>
        <v>0.9119095061289918</v>
      </c>
      <c r="F51" s="150">
        <f t="shared" si="8"/>
        <v>0.47016234598162743</v>
      </c>
      <c r="G51" s="150">
        <f t="shared" si="8"/>
        <v>0.85839507527895209</v>
      </c>
      <c r="H51" s="150">
        <f t="shared" si="8"/>
        <v>1.0954451150103326</v>
      </c>
      <c r="I51" s="150">
        <f t="shared" si="8"/>
        <v>1.1424811411549589</v>
      </c>
      <c r="J51" s="150">
        <f t="shared" si="8"/>
        <v>1.2343760409722468</v>
      </c>
      <c r="K51" s="150">
        <f t="shared" si="8"/>
        <v>0.4442616583193193</v>
      </c>
      <c r="L51" s="150">
        <f t="shared" si="8"/>
        <v>0</v>
      </c>
      <c r="M51" s="150">
        <f t="shared" si="8"/>
        <v>0</v>
      </c>
      <c r="N51" s="150">
        <f t="shared" si="8"/>
        <v>0</v>
      </c>
      <c r="O51" s="150">
        <f t="shared" si="8"/>
        <v>0</v>
      </c>
      <c r="P51" s="150" t="e">
        <f t="shared" si="8"/>
        <v>#DIV/0!</v>
      </c>
      <c r="Q51" s="39"/>
      <c r="R51" s="39"/>
      <c r="S51" s="39"/>
      <c r="T51" s="58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</row>
    <row r="52" spans="1:160">
      <c r="A52" s="151" t="s">
        <v>44</v>
      </c>
      <c r="B52" s="152">
        <f t="shared" ref="B52:P52" si="9">TTEST(B3:B22,B30:B49,2,2)</f>
        <v>8.0070203900260525E-2</v>
      </c>
      <c r="C52" s="152" t="e">
        <f t="shared" si="9"/>
        <v>#DIV/0!</v>
      </c>
      <c r="D52" s="152" t="e">
        <f t="shared" si="9"/>
        <v>#DIV/0!</v>
      </c>
      <c r="E52" s="152">
        <f t="shared" si="9"/>
        <v>0.31219549957453169</v>
      </c>
      <c r="F52" s="152">
        <f t="shared" si="9"/>
        <v>0.74358586752870004</v>
      </c>
      <c r="G52" s="153">
        <f t="shared" si="9"/>
        <v>4.2077263904886615E-4</v>
      </c>
      <c r="H52" s="153">
        <f t="shared" si="9"/>
        <v>1.6918462599436077E-4</v>
      </c>
      <c r="I52" s="153">
        <f t="shared" si="9"/>
        <v>1.2074296317206555E-4</v>
      </c>
      <c r="J52" s="153">
        <f t="shared" si="9"/>
        <v>1.2542785562390691E-4</v>
      </c>
      <c r="K52" s="152">
        <f t="shared" si="9"/>
        <v>0.73148731673862444</v>
      </c>
      <c r="L52" s="152" t="e">
        <f t="shared" si="9"/>
        <v>#DIV/0!</v>
      </c>
      <c r="M52" s="152" t="e">
        <f t="shared" si="9"/>
        <v>#DIV/0!</v>
      </c>
      <c r="N52" s="152" t="e">
        <f t="shared" si="9"/>
        <v>#DIV/0!</v>
      </c>
      <c r="O52" s="152" t="e">
        <f t="shared" si="9"/>
        <v>#DIV/0!</v>
      </c>
      <c r="P52" s="152" t="e">
        <f t="shared" si="9"/>
        <v>#DIV/0!</v>
      </c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</row>
    <row r="53" spans="1:160">
      <c r="A53" s="183"/>
      <c r="B53" s="152"/>
      <c r="C53" s="152"/>
      <c r="D53" s="152"/>
      <c r="E53" s="152"/>
      <c r="F53" s="152"/>
      <c r="G53" s="188"/>
      <c r="H53" s="188"/>
      <c r="I53" s="188"/>
      <c r="J53" s="188"/>
      <c r="K53" s="152"/>
      <c r="L53" s="152"/>
      <c r="M53" s="152"/>
      <c r="N53" s="152"/>
      <c r="O53" s="152"/>
      <c r="P53" s="152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</row>
    <row r="54" spans="1:160">
      <c r="A54" s="184" t="s">
        <v>97</v>
      </c>
      <c r="B54" s="185">
        <f>MEDIAN(B30:B49)</f>
        <v>14</v>
      </c>
      <c r="C54" s="185">
        <f t="shared" ref="C54:O54" si="10">MEDIAN(C30:C49)</f>
        <v>0</v>
      </c>
      <c r="D54" s="185">
        <f t="shared" si="10"/>
        <v>0</v>
      </c>
      <c r="E54" s="185"/>
      <c r="F54" s="185"/>
      <c r="G54" s="185"/>
      <c r="H54" s="185"/>
      <c r="I54" s="185"/>
      <c r="J54" s="185"/>
      <c r="K54" s="185">
        <f t="shared" si="10"/>
        <v>0</v>
      </c>
      <c r="L54" s="185">
        <f t="shared" si="10"/>
        <v>0</v>
      </c>
      <c r="M54" s="185">
        <f t="shared" si="10"/>
        <v>0</v>
      </c>
      <c r="N54" s="185">
        <f t="shared" si="10"/>
        <v>0</v>
      </c>
      <c r="O54" s="185">
        <f t="shared" si="10"/>
        <v>0</v>
      </c>
      <c r="P54" s="152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</row>
    <row r="55" spans="1:160">
      <c r="A55" s="184" t="s">
        <v>100</v>
      </c>
      <c r="B55" s="185">
        <f>QUARTILE(B30:B49,0)</f>
        <v>14</v>
      </c>
      <c r="C55" s="185">
        <f t="shared" ref="C55:D55" si="11">QUARTILE(C30:C49,0)</f>
        <v>0</v>
      </c>
      <c r="D55" s="185">
        <f t="shared" si="11"/>
        <v>0</v>
      </c>
      <c r="E55" s="185"/>
      <c r="F55" s="185"/>
      <c r="G55" s="185"/>
      <c r="H55" s="185"/>
      <c r="I55" s="185"/>
      <c r="J55" s="185"/>
      <c r="K55" s="185">
        <f t="shared" ref="K55:O55" si="12">QUARTILE(K30:K49,1)</f>
        <v>0</v>
      </c>
      <c r="L55" s="185">
        <f t="shared" si="12"/>
        <v>0</v>
      </c>
      <c r="M55" s="185">
        <f t="shared" si="12"/>
        <v>0</v>
      </c>
      <c r="N55" s="185">
        <f t="shared" si="12"/>
        <v>0</v>
      </c>
      <c r="O55" s="185">
        <f t="shared" si="12"/>
        <v>0</v>
      </c>
      <c r="P55" s="152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</row>
    <row r="56" spans="1:160">
      <c r="A56" s="184" t="s">
        <v>101</v>
      </c>
      <c r="B56" s="185">
        <f>QUARTILE(B30:B49,4)</f>
        <v>15</v>
      </c>
      <c r="C56" s="185">
        <f t="shared" ref="C56:O56" si="13">QUARTILE(C30:C49,4)</f>
        <v>0</v>
      </c>
      <c r="D56" s="185">
        <f t="shared" si="13"/>
        <v>0</v>
      </c>
      <c r="E56" s="185"/>
      <c r="F56" s="185"/>
      <c r="G56" s="185"/>
      <c r="H56" s="185"/>
      <c r="I56" s="185"/>
      <c r="J56" s="185"/>
      <c r="K56" s="185">
        <f t="shared" si="13"/>
        <v>1</v>
      </c>
      <c r="L56" s="185">
        <f t="shared" si="13"/>
        <v>0</v>
      </c>
      <c r="M56" s="185">
        <f t="shared" si="13"/>
        <v>0</v>
      </c>
      <c r="N56" s="185">
        <f t="shared" si="13"/>
        <v>0</v>
      </c>
      <c r="O56" s="185">
        <f t="shared" si="13"/>
        <v>0</v>
      </c>
      <c r="P56" s="152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</row>
    <row r="57" spans="1:160">
      <c r="G57" s="6"/>
      <c r="H57" s="6"/>
      <c r="I57" s="6"/>
      <c r="J57" s="6"/>
    </row>
    <row r="58" spans="1:160">
      <c r="B58" s="92"/>
    </row>
    <row r="59" spans="1:160">
      <c r="C59" s="217"/>
      <c r="D59" s="217"/>
      <c r="E59" s="217"/>
      <c r="F59" s="217"/>
      <c r="G59" s="217"/>
    </row>
    <row r="60" spans="1:160" ht="43.2">
      <c r="C60" s="217" t="s">
        <v>129</v>
      </c>
      <c r="D60" s="217" t="s">
        <v>130</v>
      </c>
      <c r="E60" s="217" t="s">
        <v>131</v>
      </c>
      <c r="F60" s="217" t="s">
        <v>132</v>
      </c>
      <c r="G60" s="217" t="s">
        <v>133</v>
      </c>
    </row>
    <row r="61" spans="1:160">
      <c r="A61" s="6"/>
      <c r="B61" s="208" t="s">
        <v>95</v>
      </c>
      <c r="C61" s="143">
        <f t="shared" ref="C61:C62" si="14">E23</f>
        <v>3.4</v>
      </c>
      <c r="D61" s="143">
        <f t="shared" ref="D61:G62" si="15">G23</f>
        <v>4.25</v>
      </c>
      <c r="E61" s="143">
        <f t="shared" si="15"/>
        <v>6</v>
      </c>
      <c r="F61" s="143">
        <f t="shared" si="15"/>
        <v>5.9</v>
      </c>
      <c r="G61" s="143">
        <f t="shared" si="15"/>
        <v>11.35</v>
      </c>
      <c r="H61" s="6"/>
      <c r="I61" s="6"/>
      <c r="J61" s="6"/>
      <c r="K61" s="6"/>
    </row>
    <row r="62" spans="1:160">
      <c r="A62" s="6"/>
      <c r="B62" s="218" t="s">
        <v>92</v>
      </c>
      <c r="C62" s="143">
        <f t="shared" si="14"/>
        <v>0.94032469196325486</v>
      </c>
      <c r="D62" s="143">
        <f t="shared" si="15"/>
        <v>1.164157703189193</v>
      </c>
      <c r="E62" s="143">
        <f t="shared" si="15"/>
        <v>1.025978352085154</v>
      </c>
      <c r="F62" s="143">
        <f t="shared" si="15"/>
        <v>1.0711528467275944</v>
      </c>
      <c r="G62" s="143">
        <f t="shared" si="15"/>
        <v>1.4244112357114649</v>
      </c>
      <c r="H62" s="96"/>
      <c r="I62" s="110"/>
      <c r="J62" s="6"/>
      <c r="K62" s="6"/>
    </row>
    <row r="63" spans="1:160">
      <c r="B63" s="208"/>
      <c r="C63" s="143"/>
      <c r="D63" s="143"/>
      <c r="E63" s="143"/>
      <c r="F63" s="143"/>
      <c r="G63" s="143"/>
      <c r="H63" s="91"/>
      <c r="I63" s="92"/>
    </row>
    <row r="64" spans="1:160">
      <c r="B64" s="208" t="s">
        <v>96</v>
      </c>
      <c r="C64" s="143">
        <f t="shared" ref="C64:C66" si="16">E50</f>
        <v>3.1</v>
      </c>
      <c r="D64" s="143">
        <f t="shared" ref="D64:G66" si="17">G50</f>
        <v>3</v>
      </c>
      <c r="E64" s="143">
        <f t="shared" si="17"/>
        <v>4.5999999999999996</v>
      </c>
      <c r="F64" s="143">
        <f t="shared" si="17"/>
        <v>4.4000000000000004</v>
      </c>
      <c r="G64" s="143">
        <f t="shared" si="17"/>
        <v>9.5500000000000007</v>
      </c>
      <c r="H64" s="154"/>
      <c r="I64" s="92"/>
    </row>
    <row r="65" spans="1:20">
      <c r="B65" s="218" t="s">
        <v>93</v>
      </c>
      <c r="C65" s="143">
        <f t="shared" si="16"/>
        <v>0.9119095061289918</v>
      </c>
      <c r="D65" s="143">
        <f t="shared" si="17"/>
        <v>0.85839507527895209</v>
      </c>
      <c r="E65" s="143">
        <f t="shared" si="17"/>
        <v>1.0954451150103326</v>
      </c>
      <c r="F65" s="143">
        <f t="shared" si="17"/>
        <v>1.1424811411549589</v>
      </c>
      <c r="G65" s="143">
        <f t="shared" si="17"/>
        <v>1.2343760409722468</v>
      </c>
      <c r="H65" s="154"/>
      <c r="I65" s="92"/>
    </row>
    <row r="66" spans="1:20">
      <c r="B66" s="218" t="s">
        <v>44</v>
      </c>
      <c r="C66" s="143">
        <f t="shared" si="16"/>
        <v>0.31219549957453169</v>
      </c>
      <c r="D66" s="143">
        <f t="shared" si="17"/>
        <v>4.2077263904886615E-4</v>
      </c>
      <c r="E66" s="143">
        <f t="shared" si="17"/>
        <v>1.6918462599436077E-4</v>
      </c>
      <c r="F66" s="143">
        <f t="shared" si="17"/>
        <v>1.2074296317206555E-4</v>
      </c>
      <c r="G66" s="143">
        <f t="shared" si="17"/>
        <v>1.2542785562390691E-4</v>
      </c>
      <c r="H66" s="154"/>
    </row>
    <row r="71" spans="1:20">
      <c r="C71" s="96"/>
      <c r="D71" s="96"/>
      <c r="E71" s="96"/>
      <c r="F71" s="96"/>
      <c r="G71" s="96"/>
      <c r="H71" s="96"/>
      <c r="I71" s="6"/>
      <c r="K71" s="6"/>
      <c r="L71" s="6"/>
      <c r="M71" s="6"/>
      <c r="N71" s="6"/>
      <c r="O71" s="6"/>
      <c r="P71" s="6"/>
      <c r="Q71" s="6"/>
    </row>
    <row r="72" spans="1:20">
      <c r="B72" s="91"/>
      <c r="C72" s="92"/>
      <c r="D72" s="92"/>
      <c r="E72" s="92"/>
      <c r="F72" s="92"/>
      <c r="G72" s="92"/>
      <c r="H72" s="92"/>
      <c r="K72" s="91"/>
      <c r="N72" s="91"/>
      <c r="Q72" s="91"/>
    </row>
    <row r="73" spans="1:20">
      <c r="B73" s="91"/>
      <c r="C73" s="92"/>
      <c r="D73" s="92"/>
      <c r="E73" s="92"/>
      <c r="F73" s="92"/>
      <c r="G73" s="92"/>
      <c r="H73" s="92"/>
      <c r="K73" s="91"/>
      <c r="N73" s="91"/>
      <c r="Q73" s="91"/>
    </row>
    <row r="74" spans="1:20">
      <c r="B74" s="154"/>
      <c r="C74" s="92"/>
      <c r="D74" s="92"/>
      <c r="E74" s="92"/>
      <c r="F74" s="92"/>
      <c r="G74" s="92"/>
      <c r="H74" s="92"/>
      <c r="K74" s="154"/>
      <c r="N74" s="154"/>
      <c r="Q74" s="154"/>
    </row>
    <row r="75" spans="1:20">
      <c r="B75" s="154"/>
      <c r="C75" s="92"/>
      <c r="D75" s="92"/>
      <c r="E75" s="92"/>
      <c r="F75" s="92"/>
      <c r="G75" s="92"/>
      <c r="H75" s="92"/>
      <c r="K75" s="154"/>
      <c r="N75" s="154"/>
      <c r="Q75" s="154"/>
    </row>
    <row r="76" spans="1:20">
      <c r="B76" s="154"/>
      <c r="C76" s="155"/>
      <c r="D76" s="155"/>
      <c r="E76" s="155"/>
      <c r="F76" s="155"/>
      <c r="G76" s="155"/>
      <c r="H76" s="155"/>
      <c r="K76" s="154"/>
      <c r="N76" s="154"/>
      <c r="Q76" s="154"/>
    </row>
    <row r="79" spans="1:20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>
      <c r="A80" s="6"/>
      <c r="B80" s="96"/>
      <c r="C80" s="110"/>
      <c r="D80" s="6"/>
      <c r="E80" s="96"/>
      <c r="F80" s="110"/>
      <c r="G80" s="6"/>
      <c r="H80" s="96"/>
      <c r="I80" s="110"/>
      <c r="J80" s="6"/>
      <c r="K80" s="96"/>
      <c r="L80" s="110"/>
      <c r="M80" s="6"/>
      <c r="N80" s="96"/>
      <c r="O80" s="110"/>
      <c r="P80" s="6"/>
      <c r="Q80" s="96"/>
      <c r="R80" s="110"/>
      <c r="S80" s="6"/>
      <c r="T80" s="6"/>
    </row>
    <row r="81" spans="1:20">
      <c r="A81" s="6"/>
      <c r="B81" s="96"/>
      <c r="C81" s="110"/>
      <c r="D81" s="6"/>
      <c r="E81" s="96"/>
      <c r="F81" s="110"/>
      <c r="G81" s="6"/>
      <c r="H81" s="96"/>
      <c r="I81" s="110"/>
      <c r="J81" s="6"/>
      <c r="K81" s="96"/>
      <c r="L81" s="110"/>
      <c r="M81" s="6"/>
      <c r="N81" s="96"/>
      <c r="O81" s="110"/>
      <c r="P81" s="6"/>
      <c r="Q81" s="96"/>
      <c r="R81" s="110"/>
      <c r="S81" s="6"/>
      <c r="T81" s="6"/>
    </row>
    <row r="82" spans="1:20">
      <c r="B82" s="154"/>
      <c r="C82" s="92"/>
      <c r="E82" s="154"/>
      <c r="F82" s="92"/>
      <c r="H82" s="154"/>
      <c r="I82" s="92"/>
      <c r="K82" s="154"/>
      <c r="L82" s="92"/>
      <c r="N82" s="154"/>
      <c r="O82" s="92"/>
      <c r="Q82" s="154"/>
      <c r="R82" s="92"/>
    </row>
    <row r="83" spans="1:20">
      <c r="B83" s="154"/>
      <c r="C83" s="92"/>
      <c r="E83" s="154"/>
      <c r="F83" s="92"/>
      <c r="H83" s="154"/>
      <c r="I83" s="92"/>
      <c r="K83" s="154"/>
      <c r="L83" s="92"/>
      <c r="N83" s="154"/>
      <c r="O83" s="92"/>
      <c r="Q83" s="154"/>
      <c r="R83" s="92"/>
    </row>
    <row r="84" spans="1:20">
      <c r="B84" s="154"/>
      <c r="E84" s="154"/>
      <c r="H84" s="154"/>
      <c r="K84" s="154"/>
      <c r="N84" s="154"/>
      <c r="Q84" s="154"/>
    </row>
    <row r="86" spans="1:20">
      <c r="C86" s="39"/>
      <c r="D86" s="39"/>
      <c r="E86" s="39"/>
      <c r="F86" s="39"/>
      <c r="G86" s="39"/>
      <c r="H86" s="39"/>
      <c r="I86" s="39"/>
      <c r="J86" s="39"/>
    </row>
    <row r="87" spans="1:20">
      <c r="C87" s="39"/>
      <c r="D87" s="39"/>
      <c r="E87" s="42"/>
      <c r="F87" s="42"/>
      <c r="G87" s="42"/>
      <c r="H87" s="42"/>
      <c r="I87" s="42"/>
      <c r="J87" s="39"/>
    </row>
    <row r="88" spans="1:20">
      <c r="C88" s="39"/>
      <c r="D88" s="39"/>
      <c r="E88" s="42"/>
      <c r="F88" s="42"/>
      <c r="G88" s="42"/>
      <c r="H88" s="42"/>
      <c r="I88" s="42"/>
      <c r="J88" s="39"/>
    </row>
    <row r="89" spans="1:20">
      <c r="C89" s="39"/>
      <c r="D89" s="164"/>
      <c r="E89" s="165"/>
      <c r="F89" s="165"/>
      <c r="G89" s="165"/>
      <c r="H89" s="165"/>
      <c r="I89" s="165"/>
      <c r="J89" s="39"/>
    </row>
    <row r="90" spans="1:20">
      <c r="C90" s="39"/>
      <c r="D90" s="166"/>
      <c r="E90" s="165"/>
      <c r="F90" s="165"/>
      <c r="G90" s="165"/>
      <c r="H90" s="165"/>
      <c r="I90" s="165"/>
      <c r="J90" s="39"/>
    </row>
    <row r="91" spans="1:20">
      <c r="C91" s="39"/>
      <c r="D91" s="167"/>
      <c r="E91" s="168"/>
      <c r="F91" s="168"/>
      <c r="G91" s="168"/>
      <c r="H91" s="168"/>
      <c r="I91" s="168"/>
      <c r="J91" s="39"/>
    </row>
    <row r="92" spans="1:20">
      <c r="C92" s="39"/>
      <c r="D92" s="169"/>
      <c r="E92" s="168"/>
      <c r="F92" s="168"/>
      <c r="G92" s="168"/>
      <c r="H92" s="168"/>
      <c r="I92" s="168"/>
      <c r="J92" s="39"/>
    </row>
    <row r="93" spans="1:20">
      <c r="C93" s="39"/>
      <c r="D93" s="170"/>
      <c r="E93" s="171"/>
      <c r="F93" s="171"/>
      <c r="G93" s="171"/>
      <c r="H93" s="171"/>
      <c r="I93" s="171"/>
      <c r="J93" s="39"/>
    </row>
    <row r="94" spans="1:20">
      <c r="C94" s="39"/>
      <c r="D94" s="39"/>
      <c r="E94" s="39"/>
      <c r="F94" s="39"/>
      <c r="G94" s="39"/>
      <c r="H94" s="39"/>
      <c r="I94" s="39"/>
      <c r="J94" s="39"/>
    </row>
    <row r="95" spans="1:20">
      <c r="C95" s="39"/>
      <c r="D95" s="39"/>
      <c r="E95" s="39"/>
      <c r="F95" s="39"/>
      <c r="G95" s="39"/>
      <c r="H95" s="39"/>
      <c r="I95" s="39"/>
      <c r="J95" s="3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 T0 a T12</vt:lpstr>
      <vt:lpstr>tempi e 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2023-07-18T09:23:42Z</dcterms:modified>
</cp:coreProperties>
</file>