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filterPrivacy="1" defaultThemeVersion="124226"/>
  <xr:revisionPtr revIDLastSave="2" documentId="13_ncr:1_{DA52A720-6CFC-420D-90C3-D32FC8FE7944}" xr6:coauthVersionLast="47" xr6:coauthVersionMax="47" xr10:uidLastSave="{D3A992DC-7270-9E47-AD5C-4F339267F836}"/>
  <bookViews>
    <workbookView xWindow="-35080" yWindow="-1700" windowWidth="28800" windowHeight="15820" xr2:uid="{00000000-000D-0000-FFFF-FFFF00000000}"/>
  </bookViews>
  <sheets>
    <sheet name="da T0 a T12" sheetId="1" r:id="rId1"/>
    <sheet name="tempi e score" sheetId="6" r:id="rId2"/>
    <sheet name="traction force" sheetId="7" r:id="rId3"/>
    <sheet name="VM e VT" sheetId="8" r:id="rId4"/>
    <sheet name="Foglio1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6" l="1"/>
  <c r="B27" i="6"/>
  <c r="C25" i="8" l="1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B25" i="8" l="1"/>
  <c r="B24" i="8"/>
  <c r="E47" i="7"/>
  <c r="E23" i="7"/>
  <c r="C49" i="7"/>
  <c r="B49" i="7"/>
  <c r="C48" i="7"/>
  <c r="C47" i="7"/>
  <c r="B48" i="7"/>
  <c r="B47" i="7"/>
  <c r="C24" i="7"/>
  <c r="B24" i="7"/>
  <c r="C23" i="7"/>
  <c r="B23" i="7"/>
  <c r="AR83" i="1" l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Q82" i="1"/>
  <c r="AR82" i="1"/>
  <c r="AP82" i="1"/>
  <c r="AO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K82" i="1"/>
  <c r="AL82" i="1"/>
  <c r="AJ82" i="1"/>
  <c r="AI82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P57" i="1"/>
  <c r="AQ57" i="1"/>
  <c r="AR57" i="1"/>
  <c r="AO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K57" i="1"/>
  <c r="AL57" i="1"/>
  <c r="AJ57" i="1"/>
  <c r="AI57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82" i="1"/>
  <c r="AE82" i="1"/>
  <c r="AF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82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57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58" i="1"/>
  <c r="AE57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58" i="1"/>
  <c r="AD57" i="1"/>
  <c r="AC67" i="1"/>
  <c r="AC68" i="1"/>
  <c r="AC69" i="1"/>
  <c r="AC70" i="1"/>
  <c r="AC71" i="1"/>
  <c r="AC72" i="1"/>
  <c r="AC73" i="1"/>
  <c r="AC74" i="1"/>
  <c r="AC75" i="1"/>
  <c r="AC76" i="1"/>
  <c r="AC66" i="1"/>
  <c r="AC65" i="1"/>
  <c r="AC64" i="1"/>
  <c r="AC63" i="1"/>
  <c r="AC62" i="1"/>
  <c r="AC61" i="1"/>
  <c r="AC60" i="1"/>
  <c r="AC59" i="1"/>
  <c r="AC58" i="1"/>
  <c r="AC57" i="1"/>
  <c r="AI103" i="1" l="1"/>
  <c r="AO103" i="1"/>
  <c r="AQ78" i="1"/>
  <c r="AP103" i="1"/>
  <c r="AR103" i="1"/>
  <c r="AQ103" i="1"/>
  <c r="AK103" i="1"/>
  <c r="AJ103" i="1"/>
  <c r="AK78" i="1"/>
  <c r="AP78" i="1"/>
  <c r="AJ78" i="1"/>
  <c r="AL103" i="1"/>
  <c r="AR78" i="1"/>
  <c r="AL78" i="1"/>
  <c r="AO78" i="1"/>
  <c r="AI78" i="1"/>
  <c r="O56" i="6"/>
  <c r="N56" i="6"/>
  <c r="M56" i="6"/>
  <c r="L56" i="6"/>
  <c r="K56" i="6"/>
  <c r="D56" i="6"/>
  <c r="C56" i="6"/>
  <c r="B56" i="6"/>
  <c r="O55" i="6"/>
  <c r="N55" i="6"/>
  <c r="M55" i="6"/>
  <c r="L55" i="6"/>
  <c r="K55" i="6"/>
  <c r="D55" i="6"/>
  <c r="C55" i="6"/>
  <c r="B55" i="6"/>
  <c r="O54" i="6"/>
  <c r="N54" i="6"/>
  <c r="M54" i="6"/>
  <c r="L54" i="6"/>
  <c r="K54" i="6"/>
  <c r="D54" i="6"/>
  <c r="C54" i="6"/>
  <c r="B54" i="6"/>
  <c r="P52" i="6" l="1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O27" i="6"/>
  <c r="N27" i="6"/>
  <c r="M27" i="6"/>
  <c r="L27" i="6"/>
  <c r="K27" i="6"/>
  <c r="D27" i="6"/>
  <c r="C27" i="6" l="1"/>
  <c r="O26" i="6"/>
  <c r="N26" i="6"/>
  <c r="M26" i="6"/>
  <c r="L26" i="6"/>
  <c r="K26" i="6"/>
  <c r="D26" i="6"/>
  <c r="C26" i="6"/>
  <c r="O25" i="6"/>
  <c r="N25" i="6"/>
  <c r="M25" i="6"/>
  <c r="L25" i="6"/>
  <c r="K25" i="6"/>
  <c r="D25" i="6"/>
  <c r="C25" i="6"/>
  <c r="B25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P23" i="6"/>
  <c r="O23" i="6"/>
  <c r="N23" i="6"/>
  <c r="M23" i="6"/>
  <c r="L23" i="6"/>
  <c r="K23" i="6"/>
  <c r="J23" i="6"/>
  <c r="I23" i="6"/>
  <c r="H23" i="6"/>
  <c r="G23" i="6"/>
  <c r="F23" i="6" l="1"/>
  <c r="E23" i="6"/>
  <c r="D23" i="6"/>
  <c r="C23" i="6"/>
  <c r="B23" i="6"/>
  <c r="CJ52" i="1" l="1"/>
  <c r="M90" i="1" s="1"/>
  <c r="CI52" i="1"/>
  <c r="J133" i="1" s="1"/>
  <c r="CH52" i="1"/>
  <c r="J123" i="1" s="1"/>
  <c r="CG52" i="1"/>
  <c r="J113" i="1" s="1"/>
  <c r="CF52" i="1"/>
  <c r="CD52" i="1"/>
  <c r="CC52" i="1"/>
  <c r="M100" i="1" s="1"/>
  <c r="CB52" i="1"/>
  <c r="J143" i="1" s="1"/>
  <c r="CA52" i="1"/>
  <c r="L90" i="1" s="1"/>
  <c r="BZ52" i="1"/>
  <c r="I133" i="1" s="1"/>
  <c r="BY52" i="1"/>
  <c r="I123" i="1" s="1"/>
  <c r="BX52" i="1"/>
  <c r="I113" i="1" s="1"/>
  <c r="BW52" i="1"/>
  <c r="BU52" i="1"/>
  <c r="BT52" i="1"/>
  <c r="L100" i="1" s="1"/>
  <c r="BS52" i="1"/>
  <c r="I143" i="1" s="1"/>
  <c r="BR52" i="1"/>
  <c r="K90" i="1" s="1"/>
  <c r="BQ52" i="1"/>
  <c r="H133" i="1" s="1"/>
  <c r="BP52" i="1"/>
  <c r="H123" i="1" s="1"/>
  <c r="BO52" i="1"/>
  <c r="H113" i="1" s="1"/>
  <c r="BN52" i="1"/>
  <c r="BL52" i="1"/>
  <c r="BK52" i="1"/>
  <c r="K100" i="1" s="1"/>
  <c r="BJ52" i="1"/>
  <c r="H143" i="1" s="1"/>
  <c r="BI52" i="1"/>
  <c r="J90" i="1" s="1"/>
  <c r="BH52" i="1"/>
  <c r="G133" i="1" s="1"/>
  <c r="BG52" i="1"/>
  <c r="G123" i="1" s="1"/>
  <c r="BF52" i="1"/>
  <c r="G113" i="1" s="1"/>
  <c r="BE52" i="1"/>
  <c r="BC52" i="1"/>
  <c r="BB52" i="1"/>
  <c r="J100" i="1" s="1"/>
  <c r="BA52" i="1"/>
  <c r="G143" i="1" s="1"/>
  <c r="AZ52" i="1"/>
  <c r="I90" i="1" s="1"/>
  <c r="AY52" i="1"/>
  <c r="F133" i="1" s="1"/>
  <c r="AX52" i="1"/>
  <c r="F123" i="1" s="1"/>
  <c r="AW52" i="1"/>
  <c r="F113" i="1" s="1"/>
  <c r="AV52" i="1"/>
  <c r="AT52" i="1"/>
  <c r="AS52" i="1"/>
  <c r="I100" i="1" s="1"/>
  <c r="AR52" i="1"/>
  <c r="F143" i="1" s="1"/>
  <c r="AQ52" i="1"/>
  <c r="H90" i="1" s="1"/>
  <c r="AP52" i="1"/>
  <c r="E133" i="1" s="1"/>
  <c r="AO52" i="1"/>
  <c r="E123" i="1" s="1"/>
  <c r="AN52" i="1"/>
  <c r="E113" i="1" s="1"/>
  <c r="AM52" i="1"/>
  <c r="AK52" i="1"/>
  <c r="AJ52" i="1"/>
  <c r="H100" i="1" s="1"/>
  <c r="AI52" i="1"/>
  <c r="E143" i="1" s="1"/>
  <c r="AH52" i="1"/>
  <c r="G90" i="1" s="1"/>
  <c r="AG52" i="1"/>
  <c r="D133" i="1" s="1"/>
  <c r="AF52" i="1"/>
  <c r="D123" i="1" s="1"/>
  <c r="AE52" i="1"/>
  <c r="D113" i="1" s="1"/>
  <c r="AD52" i="1"/>
  <c r="AB52" i="1"/>
  <c r="AA52" i="1"/>
  <c r="G100" i="1" s="1"/>
  <c r="Z52" i="1"/>
  <c r="D143" i="1" s="1"/>
  <c r="Y52" i="1"/>
  <c r="F90" i="1" s="1"/>
  <c r="X52" i="1"/>
  <c r="C133" i="1" s="1"/>
  <c r="W52" i="1"/>
  <c r="C123" i="1" s="1"/>
  <c r="V52" i="1"/>
  <c r="C113" i="1" s="1"/>
  <c r="U52" i="1"/>
  <c r="S52" i="1"/>
  <c r="R52" i="1"/>
  <c r="F100" i="1" s="1"/>
  <c r="Q52" i="1"/>
  <c r="C143" i="1" s="1"/>
  <c r="P52" i="1"/>
  <c r="E90" i="1" s="1"/>
  <c r="O52" i="1"/>
  <c r="B133" i="1" s="1"/>
  <c r="N52" i="1"/>
  <c r="B123" i="1" s="1"/>
  <c r="M52" i="1"/>
  <c r="B113" i="1" s="1"/>
  <c r="L52" i="1"/>
  <c r="K52" i="1"/>
  <c r="E100" i="1" s="1"/>
  <c r="J52" i="1"/>
  <c r="B143" i="1" s="1"/>
  <c r="I52" i="1"/>
  <c r="D90" i="1" s="1"/>
  <c r="H52" i="1"/>
  <c r="D100" i="1" s="1"/>
  <c r="G52" i="1"/>
  <c r="C100" i="1" s="1"/>
  <c r="F52" i="1"/>
  <c r="C90" i="1" s="1"/>
  <c r="E52" i="1"/>
  <c r="B100" i="1" s="1"/>
  <c r="D52" i="1"/>
  <c r="B90" i="1" s="1"/>
  <c r="C52" i="1"/>
  <c r="B52" i="1"/>
  <c r="CJ49" i="1"/>
  <c r="M89" i="1" s="1"/>
  <c r="CI49" i="1"/>
  <c r="J132" i="1" s="1"/>
  <c r="CH49" i="1"/>
  <c r="J122" i="1" s="1"/>
  <c r="CG49" i="1"/>
  <c r="J112" i="1" s="1"/>
  <c r="CF49" i="1"/>
  <c r="CD49" i="1"/>
  <c r="CC49" i="1"/>
  <c r="M103" i="1" s="1"/>
  <c r="CB49" i="1"/>
  <c r="J142" i="1" s="1"/>
  <c r="CA49" i="1"/>
  <c r="L89" i="1" s="1"/>
  <c r="BZ49" i="1"/>
  <c r="I132" i="1" s="1"/>
  <c r="BY49" i="1"/>
  <c r="I122" i="1" s="1"/>
  <c r="BX49" i="1"/>
  <c r="I112" i="1" s="1"/>
  <c r="BW49" i="1"/>
  <c r="BU49" i="1"/>
  <c r="BT49" i="1"/>
  <c r="L103" i="1" s="1"/>
  <c r="BS49" i="1"/>
  <c r="I142" i="1" s="1"/>
  <c r="BR49" i="1"/>
  <c r="K89" i="1" s="1"/>
  <c r="BQ49" i="1"/>
  <c r="H132" i="1" s="1"/>
  <c r="BP49" i="1"/>
  <c r="H122" i="1" s="1"/>
  <c r="BO49" i="1"/>
  <c r="H112" i="1" s="1"/>
  <c r="BN49" i="1"/>
  <c r="BL49" i="1"/>
  <c r="BK49" i="1"/>
  <c r="K103" i="1" s="1"/>
  <c r="BJ49" i="1"/>
  <c r="H142" i="1" s="1"/>
  <c r="BI49" i="1"/>
  <c r="J89" i="1" s="1"/>
  <c r="BH49" i="1"/>
  <c r="G132" i="1" s="1"/>
  <c r="BG49" i="1"/>
  <c r="G122" i="1" s="1"/>
  <c r="BF49" i="1"/>
  <c r="G112" i="1" s="1"/>
  <c r="BE49" i="1"/>
  <c r="BC49" i="1"/>
  <c r="BB49" i="1"/>
  <c r="J103" i="1" s="1"/>
  <c r="BA49" i="1"/>
  <c r="G142" i="1" s="1"/>
  <c r="AZ49" i="1"/>
  <c r="I89" i="1" s="1"/>
  <c r="AY49" i="1"/>
  <c r="F132" i="1" s="1"/>
  <c r="AX49" i="1"/>
  <c r="F122" i="1" s="1"/>
  <c r="AW49" i="1"/>
  <c r="F112" i="1" s="1"/>
  <c r="AV49" i="1"/>
  <c r="AT49" i="1"/>
  <c r="AS49" i="1"/>
  <c r="I103" i="1" s="1"/>
  <c r="AR49" i="1"/>
  <c r="F142" i="1" s="1"/>
  <c r="AQ49" i="1"/>
  <c r="H89" i="1" s="1"/>
  <c r="AP49" i="1"/>
  <c r="E132" i="1" s="1"/>
  <c r="AO49" i="1"/>
  <c r="E122" i="1" s="1"/>
  <c r="AN49" i="1"/>
  <c r="E112" i="1" s="1"/>
  <c r="AM49" i="1"/>
  <c r="AK49" i="1"/>
  <c r="AJ49" i="1"/>
  <c r="H103" i="1" s="1"/>
  <c r="AI49" i="1"/>
  <c r="E142" i="1" s="1"/>
  <c r="AH49" i="1"/>
  <c r="G89" i="1" s="1"/>
  <c r="AG49" i="1"/>
  <c r="D132" i="1" s="1"/>
  <c r="AF49" i="1"/>
  <c r="D122" i="1" s="1"/>
  <c r="AE49" i="1"/>
  <c r="D112" i="1" s="1"/>
  <c r="AD49" i="1"/>
  <c r="AB49" i="1"/>
  <c r="AA49" i="1"/>
  <c r="G103" i="1" s="1"/>
  <c r="Z49" i="1"/>
  <c r="D142" i="1" s="1"/>
  <c r="Y49" i="1"/>
  <c r="F89" i="1" s="1"/>
  <c r="X49" i="1"/>
  <c r="C132" i="1" s="1"/>
  <c r="W49" i="1"/>
  <c r="C122" i="1" s="1"/>
  <c r="V49" i="1"/>
  <c r="C112" i="1" s="1"/>
  <c r="U49" i="1"/>
  <c r="S49" i="1" l="1"/>
  <c r="R49" i="1"/>
  <c r="F103" i="1" s="1"/>
  <c r="Q49" i="1"/>
  <c r="C142" i="1" s="1"/>
  <c r="P49" i="1"/>
  <c r="E89" i="1" s="1"/>
  <c r="O49" i="1"/>
  <c r="B132" i="1" s="1"/>
  <c r="N49" i="1"/>
  <c r="B122" i="1" s="1"/>
  <c r="M49" i="1"/>
  <c r="B112" i="1" s="1"/>
  <c r="L49" i="1"/>
  <c r="K49" i="1"/>
  <c r="E103" i="1" s="1"/>
  <c r="J49" i="1"/>
  <c r="B142" i="1" s="1"/>
  <c r="I49" i="1"/>
  <c r="D89" i="1" s="1"/>
  <c r="H49" i="1"/>
  <c r="D103" i="1" s="1"/>
  <c r="G49" i="1"/>
  <c r="C103" i="1" s="1"/>
  <c r="F49" i="1"/>
  <c r="C89" i="1" s="1"/>
  <c r="E49" i="1"/>
  <c r="B103" i="1" s="1"/>
  <c r="D49" i="1"/>
  <c r="B89" i="1" s="1"/>
  <c r="C49" i="1"/>
  <c r="B49" i="1"/>
  <c r="CJ48" i="1"/>
  <c r="M88" i="1" s="1"/>
  <c r="CI48" i="1"/>
  <c r="J131" i="1" s="1"/>
  <c r="CH48" i="1"/>
  <c r="J121" i="1" s="1"/>
  <c r="CG48" i="1"/>
  <c r="J111" i="1" s="1"/>
  <c r="CF48" i="1"/>
  <c r="CD48" i="1"/>
  <c r="CC48" i="1"/>
  <c r="M102" i="1" s="1"/>
  <c r="CB48" i="1"/>
  <c r="J141" i="1" s="1"/>
  <c r="CA48" i="1"/>
  <c r="L88" i="1" s="1"/>
  <c r="BZ48" i="1"/>
  <c r="I131" i="1" s="1"/>
  <c r="BY48" i="1"/>
  <c r="I121" i="1" s="1"/>
  <c r="BX48" i="1"/>
  <c r="I111" i="1" s="1"/>
  <c r="BW48" i="1"/>
  <c r="BU48" i="1"/>
  <c r="BT48" i="1"/>
  <c r="L102" i="1" s="1"/>
  <c r="BS48" i="1"/>
  <c r="I141" i="1" s="1"/>
  <c r="BR48" i="1"/>
  <c r="K88" i="1" s="1"/>
  <c r="BQ48" i="1"/>
  <c r="H131" i="1" s="1"/>
  <c r="BP48" i="1"/>
  <c r="H121" i="1" s="1"/>
  <c r="BO48" i="1"/>
  <c r="H111" i="1" s="1"/>
  <c r="BN48" i="1"/>
  <c r="BL48" i="1"/>
  <c r="G61" i="1" s="1"/>
  <c r="BK48" i="1"/>
  <c r="K102" i="1" s="1"/>
  <c r="BJ48" i="1"/>
  <c r="H141" i="1" s="1"/>
  <c r="BI48" i="1"/>
  <c r="J88" i="1" s="1"/>
  <c r="BH48" i="1"/>
  <c r="G131" i="1" s="1"/>
  <c r="BG48" i="1"/>
  <c r="G121" i="1" s="1"/>
  <c r="BF48" i="1"/>
  <c r="G111" i="1" s="1"/>
  <c r="BE48" i="1"/>
  <c r="BC48" i="1"/>
  <c r="F61" i="1" s="1"/>
  <c r="BB48" i="1"/>
  <c r="J102" i="1" s="1"/>
  <c r="BA48" i="1"/>
  <c r="G141" i="1" s="1"/>
  <c r="AZ48" i="1"/>
  <c r="I88" i="1" s="1"/>
  <c r="AY48" i="1"/>
  <c r="F131" i="1" s="1"/>
  <c r="AX48" i="1"/>
  <c r="F121" i="1" s="1"/>
  <c r="AW48" i="1"/>
  <c r="F111" i="1" s="1"/>
  <c r="AV48" i="1"/>
  <c r="AT48" i="1"/>
  <c r="AS48" i="1"/>
  <c r="I102" i="1" s="1"/>
  <c r="AR48" i="1"/>
  <c r="F141" i="1" s="1"/>
  <c r="AQ48" i="1"/>
  <c r="H88" i="1" s="1"/>
  <c r="AP48" i="1"/>
  <c r="E131" i="1" s="1"/>
  <c r="AO48" i="1"/>
  <c r="E121" i="1" s="1"/>
  <c r="AN48" i="1"/>
  <c r="E111" i="1" s="1"/>
  <c r="AM48" i="1"/>
  <c r="AK48" i="1"/>
  <c r="AJ48" i="1"/>
  <c r="H102" i="1" s="1"/>
  <c r="AI48" i="1"/>
  <c r="E141" i="1" s="1"/>
  <c r="AH48" i="1"/>
  <c r="G88" i="1" s="1"/>
  <c r="AG48" i="1"/>
  <c r="D131" i="1" s="1"/>
  <c r="AF48" i="1"/>
  <c r="D121" i="1" s="1"/>
  <c r="AE48" i="1"/>
  <c r="D111" i="1" s="1"/>
  <c r="AD48" i="1"/>
  <c r="AB48" i="1"/>
  <c r="AA48" i="1"/>
  <c r="G102" i="1" s="1"/>
  <c r="Z48" i="1"/>
  <c r="D141" i="1" s="1"/>
  <c r="Y48" i="1"/>
  <c r="F88" i="1" s="1"/>
  <c r="X48" i="1"/>
  <c r="C131" i="1" s="1"/>
  <c r="W48" i="1"/>
  <c r="C121" i="1" s="1"/>
  <c r="V48" i="1"/>
  <c r="C111" i="1" s="1"/>
  <c r="U48" i="1"/>
  <c r="S48" i="1"/>
  <c r="R48" i="1"/>
  <c r="F102" i="1" s="1"/>
  <c r="Q48" i="1"/>
  <c r="C141" i="1" s="1"/>
  <c r="P48" i="1"/>
  <c r="E88" i="1" s="1"/>
  <c r="O48" i="1"/>
  <c r="B131" i="1" s="1"/>
  <c r="K131" i="1" s="1"/>
  <c r="N48" i="1"/>
  <c r="B121" i="1" s="1"/>
  <c r="K121" i="1" s="1"/>
  <c r="M48" i="1"/>
  <c r="B111" i="1" s="1"/>
  <c r="K111" i="1" s="1"/>
  <c r="L48" i="1"/>
  <c r="K48" i="1"/>
  <c r="E102" i="1" s="1"/>
  <c r="J48" i="1"/>
  <c r="B141" i="1" s="1"/>
  <c r="I48" i="1"/>
  <c r="D88" i="1" s="1"/>
  <c r="H48" i="1"/>
  <c r="D102" i="1" s="1"/>
  <c r="G48" i="1"/>
  <c r="C102" i="1" s="1"/>
  <c r="F48" i="1"/>
  <c r="C88" i="1" s="1"/>
  <c r="E48" i="1"/>
  <c r="B102" i="1" s="1"/>
  <c r="D48" i="1"/>
  <c r="B88" i="1" s="1"/>
  <c r="C48" i="1"/>
  <c r="B48" i="1"/>
  <c r="CE47" i="1"/>
  <c r="BV47" i="1"/>
  <c r="BM47" i="1"/>
  <c r="BD47" i="1"/>
  <c r="AU47" i="1"/>
  <c r="AL47" i="1"/>
  <c r="AC47" i="1"/>
  <c r="T47" i="1"/>
  <c r="CE46" i="1"/>
  <c r="BV46" i="1"/>
  <c r="BM46" i="1"/>
  <c r="BD46" i="1"/>
  <c r="AU46" i="1"/>
  <c r="AL46" i="1"/>
  <c r="AC46" i="1"/>
  <c r="T46" i="1"/>
  <c r="CE45" i="1"/>
  <c r="BV45" i="1"/>
  <c r="BM45" i="1"/>
  <c r="BD45" i="1"/>
  <c r="AU45" i="1"/>
  <c r="AL45" i="1"/>
  <c r="AC45" i="1"/>
  <c r="T45" i="1"/>
  <c r="CE44" i="1"/>
  <c r="BV44" i="1"/>
  <c r="BM44" i="1"/>
  <c r="BD44" i="1"/>
  <c r="AU44" i="1"/>
  <c r="AL44" i="1"/>
  <c r="AC44" i="1"/>
  <c r="T44" i="1"/>
  <c r="CE43" i="1"/>
  <c r="BV43" i="1"/>
  <c r="BM43" i="1"/>
  <c r="BD43" i="1"/>
  <c r="AU43" i="1"/>
  <c r="AL43" i="1"/>
  <c r="AC43" i="1"/>
  <c r="T43" i="1"/>
  <c r="CE42" i="1"/>
  <c r="BV42" i="1"/>
  <c r="BM42" i="1"/>
  <c r="BD42" i="1"/>
  <c r="AU42" i="1"/>
  <c r="AL42" i="1"/>
  <c r="AC42" i="1"/>
  <c r="T42" i="1"/>
  <c r="CE41" i="1"/>
  <c r="BV41" i="1"/>
  <c r="BM41" i="1"/>
  <c r="BD41" i="1"/>
  <c r="AU41" i="1"/>
  <c r="AL41" i="1"/>
  <c r="AC41" i="1"/>
  <c r="T41" i="1"/>
  <c r="CE40" i="1"/>
  <c r="BV40" i="1"/>
  <c r="BM40" i="1"/>
  <c r="BD40" i="1"/>
  <c r="AU40" i="1"/>
  <c r="AL40" i="1"/>
  <c r="AC40" i="1"/>
  <c r="T40" i="1"/>
  <c r="CE39" i="1"/>
  <c r="BV39" i="1"/>
  <c r="BM39" i="1"/>
  <c r="BD39" i="1"/>
  <c r="AU39" i="1"/>
  <c r="AL39" i="1"/>
  <c r="AC39" i="1"/>
  <c r="T39" i="1"/>
  <c r="CE38" i="1"/>
  <c r="BV38" i="1"/>
  <c r="BM38" i="1"/>
  <c r="BD38" i="1"/>
  <c r="AU38" i="1"/>
  <c r="AL38" i="1"/>
  <c r="AC38" i="1"/>
  <c r="T38" i="1"/>
  <c r="CE37" i="1"/>
  <c r="BV37" i="1"/>
  <c r="BM37" i="1"/>
  <c r="BD37" i="1"/>
  <c r="AU37" i="1"/>
  <c r="AL37" i="1"/>
  <c r="AC37" i="1"/>
  <c r="T37" i="1"/>
  <c r="CE36" i="1"/>
  <c r="BV36" i="1"/>
  <c r="BM36" i="1"/>
  <c r="BD36" i="1"/>
  <c r="AU36" i="1"/>
  <c r="AL36" i="1"/>
  <c r="AC36" i="1"/>
  <c r="T36" i="1"/>
  <c r="CE35" i="1"/>
  <c r="BV35" i="1"/>
  <c r="BM35" i="1"/>
  <c r="BD35" i="1"/>
  <c r="AU35" i="1"/>
  <c r="AL35" i="1"/>
  <c r="AC35" i="1"/>
  <c r="T35" i="1"/>
  <c r="CE34" i="1"/>
  <c r="BV34" i="1"/>
  <c r="BM34" i="1"/>
  <c r="BD34" i="1"/>
  <c r="AU34" i="1"/>
  <c r="AL34" i="1"/>
  <c r="AC34" i="1"/>
  <c r="T34" i="1"/>
  <c r="CE33" i="1"/>
  <c r="BV33" i="1"/>
  <c r="BM33" i="1"/>
  <c r="BD33" i="1"/>
  <c r="AU33" i="1"/>
  <c r="AL33" i="1"/>
  <c r="AC33" i="1"/>
  <c r="T33" i="1"/>
  <c r="CE32" i="1"/>
  <c r="BV32" i="1"/>
  <c r="BM32" i="1"/>
  <c r="BD32" i="1"/>
  <c r="AU32" i="1"/>
  <c r="AL32" i="1"/>
  <c r="AC32" i="1"/>
  <c r="T32" i="1"/>
  <c r="CE31" i="1"/>
  <c r="BV31" i="1"/>
  <c r="BM31" i="1"/>
  <c r="BD31" i="1"/>
  <c r="AU31" i="1"/>
  <c r="AL31" i="1"/>
  <c r="AC31" i="1"/>
  <c r="T31" i="1"/>
  <c r="CE30" i="1"/>
  <c r="BV30" i="1"/>
  <c r="BM30" i="1"/>
  <c r="BD30" i="1"/>
  <c r="AU30" i="1"/>
  <c r="AL30" i="1"/>
  <c r="AC30" i="1"/>
  <c r="T30" i="1"/>
  <c r="CE29" i="1"/>
  <c r="BV29" i="1"/>
  <c r="BM29" i="1"/>
  <c r="BD29" i="1"/>
  <c r="AU29" i="1"/>
  <c r="AL29" i="1"/>
  <c r="AC29" i="1"/>
  <c r="T29" i="1"/>
  <c r="CE28" i="1"/>
  <c r="CE49" i="1" s="1"/>
  <c r="BV28" i="1"/>
  <c r="BV49" i="1" s="1"/>
  <c r="BM28" i="1"/>
  <c r="BD28" i="1"/>
  <c r="AU28" i="1"/>
  <c r="AU49" i="1" s="1"/>
  <c r="AL28" i="1"/>
  <c r="AL49" i="1" s="1"/>
  <c r="AC28" i="1"/>
  <c r="AC49" i="1" s="1"/>
  <c r="T28" i="1"/>
  <c r="T49" i="1" s="1"/>
  <c r="CJ25" i="1"/>
  <c r="M86" i="1" s="1"/>
  <c r="CI25" i="1"/>
  <c r="J129" i="1" s="1"/>
  <c r="CH25" i="1"/>
  <c r="J119" i="1" s="1"/>
  <c r="CG25" i="1"/>
  <c r="J109" i="1" s="1"/>
  <c r="CF25" i="1"/>
  <c r="CD25" i="1"/>
  <c r="CC25" i="1"/>
  <c r="M99" i="1" s="1"/>
  <c r="CB25" i="1"/>
  <c r="J139" i="1" s="1"/>
  <c r="CA25" i="1"/>
  <c r="L86" i="1" s="1"/>
  <c r="BZ25" i="1"/>
  <c r="I129" i="1" s="1"/>
  <c r="BY25" i="1"/>
  <c r="I119" i="1" s="1"/>
  <c r="BX25" i="1"/>
  <c r="I109" i="1" s="1"/>
  <c r="BW25" i="1"/>
  <c r="BU25" i="1"/>
  <c r="BT25" i="1"/>
  <c r="L99" i="1" s="1"/>
  <c r="BS25" i="1"/>
  <c r="I139" i="1" s="1"/>
  <c r="BR25" i="1"/>
  <c r="K86" i="1" s="1"/>
  <c r="BQ25" i="1"/>
  <c r="H129" i="1" s="1"/>
  <c r="BP25" i="1"/>
  <c r="H119" i="1" s="1"/>
  <c r="BO25" i="1"/>
  <c r="H109" i="1" s="1"/>
  <c r="BN25" i="1"/>
  <c r="N88" i="1" l="1"/>
  <c r="N102" i="1"/>
  <c r="BD49" i="1"/>
  <c r="T48" i="1"/>
  <c r="AL48" i="1"/>
  <c r="BD48" i="1"/>
  <c r="F71" i="1" s="1"/>
  <c r="BV48" i="1"/>
  <c r="BM49" i="1"/>
  <c r="AC48" i="1"/>
  <c r="AU48" i="1"/>
  <c r="E61" i="1"/>
  <c r="D61" i="1" s="1"/>
  <c r="C61" i="1" s="1"/>
  <c r="BM48" i="1"/>
  <c r="G71" i="1" s="1"/>
  <c r="CE48" i="1"/>
  <c r="BL25" i="1"/>
  <c r="BK25" i="1"/>
  <c r="K99" i="1" s="1"/>
  <c r="BJ25" i="1"/>
  <c r="H139" i="1" s="1"/>
  <c r="BI25" i="1"/>
  <c r="J86" i="1" s="1"/>
  <c r="BH25" i="1"/>
  <c r="G129" i="1" s="1"/>
  <c r="BG25" i="1"/>
  <c r="G119" i="1" s="1"/>
  <c r="BF25" i="1"/>
  <c r="G109" i="1" s="1"/>
  <c r="BE25" i="1"/>
  <c r="BC25" i="1"/>
  <c r="BB25" i="1"/>
  <c r="J99" i="1" s="1"/>
  <c r="BA25" i="1"/>
  <c r="G139" i="1" s="1"/>
  <c r="AZ25" i="1"/>
  <c r="I86" i="1" s="1"/>
  <c r="AY25" i="1"/>
  <c r="F129" i="1" s="1"/>
  <c r="AX25" i="1"/>
  <c r="F119" i="1" s="1"/>
  <c r="AW25" i="1"/>
  <c r="F109" i="1" s="1"/>
  <c r="AV25" i="1"/>
  <c r="AT25" i="1"/>
  <c r="AS25" i="1"/>
  <c r="I99" i="1" s="1"/>
  <c r="AR25" i="1"/>
  <c r="F139" i="1" s="1"/>
  <c r="AQ25" i="1"/>
  <c r="H86" i="1" s="1"/>
  <c r="AP25" i="1"/>
  <c r="E129" i="1" s="1"/>
  <c r="AO25" i="1"/>
  <c r="E119" i="1" s="1"/>
  <c r="AN25" i="1"/>
  <c r="E109" i="1" s="1"/>
  <c r="AM25" i="1"/>
  <c r="AK25" i="1"/>
  <c r="AJ25" i="1"/>
  <c r="H99" i="1" s="1"/>
  <c r="AI25" i="1"/>
  <c r="E139" i="1" s="1"/>
  <c r="AH25" i="1"/>
  <c r="G86" i="1" s="1"/>
  <c r="AG25" i="1"/>
  <c r="D129" i="1" s="1"/>
  <c r="AF25" i="1"/>
  <c r="D119" i="1" s="1"/>
  <c r="AE25" i="1"/>
  <c r="D109" i="1" s="1"/>
  <c r="AD25" i="1"/>
  <c r="AB25" i="1"/>
  <c r="AA25" i="1"/>
  <c r="G99" i="1" s="1"/>
  <c r="Z25" i="1"/>
  <c r="D139" i="1" s="1"/>
  <c r="Y25" i="1"/>
  <c r="F86" i="1" s="1"/>
  <c r="X25" i="1"/>
  <c r="C129" i="1" s="1"/>
  <c r="W25" i="1"/>
  <c r="C119" i="1" s="1"/>
  <c r="V25" i="1"/>
  <c r="C109" i="1" s="1"/>
  <c r="U25" i="1"/>
  <c r="S25" i="1"/>
  <c r="R25" i="1"/>
  <c r="F99" i="1" s="1"/>
  <c r="Q25" i="1"/>
  <c r="C139" i="1" s="1"/>
  <c r="P25" i="1"/>
  <c r="E86" i="1" s="1"/>
  <c r="O25" i="1"/>
  <c r="B129" i="1" s="1"/>
  <c r="N25" i="1"/>
  <c r="B119" i="1" s="1"/>
  <c r="M25" i="1"/>
  <c r="B109" i="1" s="1"/>
  <c r="L25" i="1"/>
  <c r="K25" i="1"/>
  <c r="E99" i="1" s="1"/>
  <c r="J25" i="1"/>
  <c r="B139" i="1" s="1"/>
  <c r="I25" i="1"/>
  <c r="D86" i="1" s="1"/>
  <c r="H25" i="1"/>
  <c r="D99" i="1" s="1"/>
  <c r="G25" i="1"/>
  <c r="C99" i="1" s="1"/>
  <c r="F25" i="1"/>
  <c r="C86" i="1" s="1"/>
  <c r="E25" i="1"/>
  <c r="B99" i="1" s="1"/>
  <c r="D25" i="1"/>
  <c r="B86" i="1" s="1"/>
  <c r="C25" i="1"/>
  <c r="B25" i="1"/>
  <c r="CJ24" i="1"/>
  <c r="M85" i="1" s="1"/>
  <c r="CI24" i="1"/>
  <c r="J128" i="1" s="1"/>
  <c r="CH24" i="1"/>
  <c r="J118" i="1" s="1"/>
  <c r="CG24" i="1"/>
  <c r="J108" i="1" s="1"/>
  <c r="CF24" i="1"/>
  <c r="CD24" i="1"/>
  <c r="CC24" i="1"/>
  <c r="M98" i="1" s="1"/>
  <c r="CB24" i="1"/>
  <c r="J138" i="1" s="1"/>
  <c r="CA24" i="1"/>
  <c r="L85" i="1" s="1"/>
  <c r="BZ24" i="1"/>
  <c r="I128" i="1" s="1"/>
  <c r="BY24" i="1"/>
  <c r="I118" i="1" s="1"/>
  <c r="BX24" i="1"/>
  <c r="I108" i="1" s="1"/>
  <c r="BW24" i="1"/>
  <c r="BU24" i="1"/>
  <c r="BT24" i="1"/>
  <c r="L98" i="1" s="1"/>
  <c r="BS24" i="1"/>
  <c r="I138" i="1" s="1"/>
  <c r="BR24" i="1"/>
  <c r="K85" i="1" s="1"/>
  <c r="BQ24" i="1"/>
  <c r="H128" i="1" s="1"/>
  <c r="BP24" i="1"/>
  <c r="H118" i="1" s="1"/>
  <c r="BO24" i="1"/>
  <c r="H108" i="1" s="1"/>
  <c r="BN24" i="1"/>
  <c r="BL24" i="1"/>
  <c r="BK24" i="1"/>
  <c r="K98" i="1" s="1"/>
  <c r="BJ24" i="1"/>
  <c r="H138" i="1" s="1"/>
  <c r="BI24" i="1"/>
  <c r="J85" i="1" s="1"/>
  <c r="BH24" i="1"/>
  <c r="G128" i="1" s="1"/>
  <c r="BG24" i="1"/>
  <c r="G118" i="1" s="1"/>
  <c r="BF24" i="1"/>
  <c r="G108" i="1" s="1"/>
  <c r="BE24" i="1"/>
  <c r="BC24" i="1"/>
  <c r="BB24" i="1"/>
  <c r="J98" i="1" s="1"/>
  <c r="BA24" i="1"/>
  <c r="G138" i="1" s="1"/>
  <c r="AZ24" i="1"/>
  <c r="I85" i="1" s="1"/>
  <c r="AY24" i="1"/>
  <c r="F128" i="1" s="1"/>
  <c r="AX24" i="1"/>
  <c r="F118" i="1" s="1"/>
  <c r="AW24" i="1"/>
  <c r="F108" i="1" s="1"/>
  <c r="AV24" i="1"/>
  <c r="AT24" i="1"/>
  <c r="AS24" i="1"/>
  <c r="I98" i="1" s="1"/>
  <c r="AR24" i="1"/>
  <c r="F138" i="1" s="1"/>
  <c r="AQ24" i="1"/>
  <c r="H85" i="1" s="1"/>
  <c r="AP24" i="1"/>
  <c r="E128" i="1" s="1"/>
  <c r="AO24" i="1"/>
  <c r="E118" i="1" s="1"/>
  <c r="AN24" i="1"/>
  <c r="E108" i="1" s="1"/>
  <c r="AM24" i="1"/>
  <c r="AK24" i="1"/>
  <c r="AJ24" i="1"/>
  <c r="H98" i="1" s="1"/>
  <c r="AI24" i="1"/>
  <c r="E138" i="1" s="1"/>
  <c r="AH24" i="1"/>
  <c r="G85" i="1" s="1"/>
  <c r="AG24" i="1"/>
  <c r="D128" i="1" s="1"/>
  <c r="AF24" i="1"/>
  <c r="D118" i="1" s="1"/>
  <c r="AE24" i="1"/>
  <c r="D108" i="1" s="1"/>
  <c r="AD24" i="1"/>
  <c r="AB24" i="1"/>
  <c r="AA24" i="1"/>
  <c r="G98" i="1" s="1"/>
  <c r="Z24" i="1"/>
  <c r="D138" i="1" s="1"/>
  <c r="Y24" i="1"/>
  <c r="F85" i="1" s="1"/>
  <c r="X24" i="1"/>
  <c r="C128" i="1" s="1"/>
  <c r="W24" i="1"/>
  <c r="C118" i="1" s="1"/>
  <c r="V24" i="1"/>
  <c r="C108" i="1" s="1"/>
  <c r="U24" i="1"/>
  <c r="S24" i="1"/>
  <c r="R24" i="1"/>
  <c r="F98" i="1" s="1"/>
  <c r="Q24" i="1"/>
  <c r="C138" i="1" s="1"/>
  <c r="P24" i="1"/>
  <c r="E85" i="1" s="1"/>
  <c r="O24" i="1"/>
  <c r="B128" i="1" s="1"/>
  <c r="K128" i="1" s="1"/>
  <c r="N24" i="1"/>
  <c r="B118" i="1" s="1"/>
  <c r="K118" i="1" s="1"/>
  <c r="M24" i="1"/>
  <c r="B108" i="1" s="1"/>
  <c r="K108" i="1" s="1"/>
  <c r="L24" i="1"/>
  <c r="K24" i="1"/>
  <c r="E98" i="1" s="1"/>
  <c r="J24" i="1"/>
  <c r="B138" i="1" s="1"/>
  <c r="I24" i="1"/>
  <c r="D85" i="1" s="1"/>
  <c r="H24" i="1"/>
  <c r="D98" i="1" s="1"/>
  <c r="G24" i="1"/>
  <c r="C98" i="1" s="1"/>
  <c r="F24" i="1"/>
  <c r="C85" i="1" s="1"/>
  <c r="E24" i="1"/>
  <c r="B98" i="1" s="1"/>
  <c r="D24" i="1"/>
  <c r="B85" i="1" s="1"/>
  <c r="C24" i="1"/>
  <c r="B24" i="1"/>
  <c r="CE23" i="1"/>
  <c r="BV23" i="1"/>
  <c r="BM23" i="1"/>
  <c r="BD23" i="1"/>
  <c r="AU23" i="1"/>
  <c r="AL23" i="1"/>
  <c r="AC23" i="1"/>
  <c r="T23" i="1"/>
  <c r="CE22" i="1"/>
  <c r="BV22" i="1"/>
  <c r="BM22" i="1"/>
  <c r="BD22" i="1"/>
  <c r="AU22" i="1"/>
  <c r="AL22" i="1"/>
  <c r="AC22" i="1"/>
  <c r="T22" i="1"/>
  <c r="CE21" i="1"/>
  <c r="BV21" i="1"/>
  <c r="BM21" i="1"/>
  <c r="BD21" i="1"/>
  <c r="AU21" i="1"/>
  <c r="AL21" i="1"/>
  <c r="AC21" i="1"/>
  <c r="T21" i="1"/>
  <c r="CE20" i="1"/>
  <c r="BV20" i="1"/>
  <c r="BM20" i="1"/>
  <c r="BD20" i="1"/>
  <c r="AU20" i="1"/>
  <c r="AL20" i="1"/>
  <c r="AC20" i="1"/>
  <c r="T20" i="1"/>
  <c r="CE19" i="1"/>
  <c r="BV19" i="1"/>
  <c r="BM19" i="1"/>
  <c r="BD19" i="1"/>
  <c r="AU19" i="1"/>
  <c r="AL19" i="1"/>
  <c r="AC19" i="1"/>
  <c r="T19" i="1"/>
  <c r="CE18" i="1"/>
  <c r="BV18" i="1"/>
  <c r="BM18" i="1"/>
  <c r="BD18" i="1"/>
  <c r="AU18" i="1"/>
  <c r="AL18" i="1"/>
  <c r="AC18" i="1"/>
  <c r="T18" i="1"/>
  <c r="CE17" i="1"/>
  <c r="BV17" i="1"/>
  <c r="BM17" i="1"/>
  <c r="BD17" i="1"/>
  <c r="AU17" i="1"/>
  <c r="AL17" i="1"/>
  <c r="AC17" i="1"/>
  <c r="T17" i="1"/>
  <c r="CE16" i="1"/>
  <c r="BV16" i="1"/>
  <c r="BM16" i="1"/>
  <c r="BD16" i="1"/>
  <c r="AU16" i="1"/>
  <c r="AL16" i="1"/>
  <c r="AC16" i="1"/>
  <c r="T16" i="1"/>
  <c r="CE15" i="1"/>
  <c r="BV15" i="1"/>
  <c r="BM15" i="1"/>
  <c r="BD15" i="1"/>
  <c r="AU15" i="1"/>
  <c r="AL15" i="1"/>
  <c r="AC15" i="1"/>
  <c r="T15" i="1"/>
  <c r="CE14" i="1"/>
  <c r="BV14" i="1"/>
  <c r="BM14" i="1"/>
  <c r="BD14" i="1"/>
  <c r="AU14" i="1"/>
  <c r="AL14" i="1"/>
  <c r="AC14" i="1"/>
  <c r="T14" i="1"/>
  <c r="CE13" i="1"/>
  <c r="BV13" i="1"/>
  <c r="BM13" i="1"/>
  <c r="BD13" i="1"/>
  <c r="AU13" i="1"/>
  <c r="AL13" i="1"/>
  <c r="AC13" i="1"/>
  <c r="T13" i="1"/>
  <c r="CE12" i="1"/>
  <c r="BV12" i="1"/>
  <c r="BM12" i="1"/>
  <c r="BD12" i="1"/>
  <c r="AU12" i="1"/>
  <c r="AL12" i="1"/>
  <c r="AC12" i="1"/>
  <c r="T12" i="1"/>
  <c r="CE11" i="1"/>
  <c r="BV11" i="1"/>
  <c r="BM11" i="1"/>
  <c r="BD11" i="1"/>
  <c r="AU11" i="1"/>
  <c r="AL11" i="1"/>
  <c r="AC11" i="1"/>
  <c r="T11" i="1"/>
  <c r="CE10" i="1"/>
  <c r="BV10" i="1"/>
  <c r="BM10" i="1"/>
  <c r="BD10" i="1"/>
  <c r="AU10" i="1"/>
  <c r="AL10" i="1"/>
  <c r="AC10" i="1"/>
  <c r="T10" i="1"/>
  <c r="CE9" i="1"/>
  <c r="BV9" i="1"/>
  <c r="BM9" i="1"/>
  <c r="BD9" i="1"/>
  <c r="AU9" i="1"/>
  <c r="AL9" i="1"/>
  <c r="AC9" i="1"/>
  <c r="T9" i="1"/>
  <c r="CE8" i="1"/>
  <c r="BV8" i="1"/>
  <c r="BM8" i="1"/>
  <c r="BD8" i="1"/>
  <c r="AU8" i="1"/>
  <c r="AL8" i="1"/>
  <c r="AC8" i="1"/>
  <c r="T8" i="1"/>
  <c r="CE7" i="1"/>
  <c r="BV7" i="1"/>
  <c r="BM7" i="1"/>
  <c r="BD7" i="1"/>
  <c r="AU7" i="1"/>
  <c r="AL7" i="1"/>
  <c r="AC7" i="1"/>
  <c r="T7" i="1"/>
  <c r="CE6" i="1"/>
  <c r="BV6" i="1"/>
  <c r="BM6" i="1"/>
  <c r="BD6" i="1"/>
  <c r="AU6" i="1"/>
  <c r="AL6" i="1"/>
  <c r="AC6" i="1"/>
  <c r="T6" i="1"/>
  <c r="CE5" i="1"/>
  <c r="BV5" i="1"/>
  <c r="BM5" i="1"/>
  <c r="BD5" i="1"/>
  <c r="AU5" i="1"/>
  <c r="AL5" i="1"/>
  <c r="AC5" i="1"/>
  <c r="T5" i="1"/>
  <c r="CE4" i="1"/>
  <c r="BV4" i="1"/>
  <c r="BM4" i="1"/>
  <c r="BM25" i="1" s="1"/>
  <c r="BD4" i="1"/>
  <c r="BD24" i="1" s="1"/>
  <c r="AU4" i="1"/>
  <c r="AU52" i="1" s="1"/>
  <c r="AL4" i="1"/>
  <c r="AL52" i="1" s="1"/>
  <c r="AC4" i="1"/>
  <c r="AC52" i="1" s="1"/>
  <c r="T4" i="1"/>
  <c r="T52" i="1" s="1"/>
  <c r="I83" i="6"/>
  <c r="H83" i="6"/>
  <c r="G83" i="6"/>
  <c r="F83" i="6"/>
  <c r="E83" i="6"/>
  <c r="I82" i="6"/>
  <c r="H82" i="6"/>
  <c r="G82" i="6"/>
  <c r="F82" i="6"/>
  <c r="E82" i="6"/>
  <c r="I81" i="6"/>
  <c r="H81" i="6"/>
  <c r="G81" i="6"/>
  <c r="F81" i="6"/>
  <c r="E81" i="6"/>
  <c r="I80" i="6"/>
  <c r="H80" i="6"/>
  <c r="G80" i="6"/>
  <c r="F80" i="6"/>
  <c r="E80" i="6"/>
  <c r="I79" i="6"/>
  <c r="H79" i="6"/>
  <c r="G79" i="6"/>
  <c r="F79" i="6"/>
  <c r="E79" i="6"/>
  <c r="G66" i="6"/>
  <c r="F66" i="6"/>
  <c r="E66" i="6"/>
  <c r="D66" i="6"/>
  <c r="C66" i="6"/>
  <c r="G65" i="6"/>
  <c r="F65" i="6"/>
  <c r="E65" i="6"/>
  <c r="D65" i="6"/>
  <c r="C65" i="6"/>
  <c r="G64" i="6"/>
  <c r="F64" i="6"/>
  <c r="E64" i="6"/>
  <c r="D64" i="6"/>
  <c r="C64" i="6"/>
  <c r="G62" i="6"/>
  <c r="F62" i="6"/>
  <c r="E62" i="6"/>
  <c r="D62" i="6"/>
  <c r="C62" i="6"/>
  <c r="G61" i="6"/>
  <c r="F61" i="6"/>
  <c r="E61" i="6"/>
  <c r="D61" i="6"/>
  <c r="C61" i="6"/>
  <c r="N85" i="1" l="1"/>
  <c r="N98" i="1"/>
  <c r="CE52" i="1"/>
  <c r="I73" i="1" s="1"/>
  <c r="CE25" i="1"/>
  <c r="AC24" i="1"/>
  <c r="AU24" i="1"/>
  <c r="BM24" i="1"/>
  <c r="CE24" i="1"/>
  <c r="T25" i="1"/>
  <c r="AL25" i="1"/>
  <c r="BD25" i="1"/>
  <c r="BD52" i="1"/>
  <c r="BV52" i="1"/>
  <c r="BV25" i="1"/>
  <c r="T24" i="1"/>
  <c r="AL24" i="1"/>
  <c r="BV24" i="1"/>
  <c r="AC25" i="1"/>
  <c r="AU25" i="1"/>
  <c r="BM52" i="1"/>
  <c r="E71" i="1"/>
  <c r="D71" i="1" s="1"/>
  <c r="C71" i="1" s="1"/>
  <c r="H73" i="1" l="1"/>
  <c r="I69" i="1"/>
  <c r="H69" i="1" s="1"/>
  <c r="G69" i="1" s="1"/>
  <c r="F69" i="1" s="1"/>
  <c r="E69" i="1" s="1"/>
  <c r="D69" i="1" s="1"/>
  <c r="C69" i="1" s="1"/>
  <c r="G73" i="1"/>
  <c r="F73" i="1" s="1"/>
  <c r="E73" i="1" s="1"/>
  <c r="D73" i="1" s="1"/>
  <c r="C73" i="1" s="1"/>
  <c r="I71" i="1"/>
  <c r="H71" i="1"/>
  <c r="I61" i="1"/>
  <c r="H61" i="1"/>
  <c r="I58" i="1"/>
  <c r="H58" i="1"/>
  <c r="G58" i="1"/>
  <c r="F58" i="1"/>
  <c r="E58" i="1"/>
  <c r="D58" i="1"/>
  <c r="C58" i="1"/>
  <c r="I59" i="1"/>
  <c r="H59" i="1"/>
  <c r="G59" i="1"/>
  <c r="F59" i="1"/>
  <c r="E59" i="1"/>
  <c r="D59" i="1"/>
  <c r="C59" i="1"/>
  <c r="I68" i="1"/>
  <c r="H68" i="1"/>
  <c r="G68" i="1"/>
  <c r="F68" i="1"/>
  <c r="E68" i="1"/>
  <c r="D68" i="1"/>
  <c r="C68" i="1"/>
  <c r="I72" i="1"/>
  <c r="H72" i="1"/>
  <c r="G72" i="1"/>
  <c r="F72" i="1"/>
  <c r="E72" i="1"/>
  <c r="D72" i="1"/>
  <c r="C72" i="1"/>
  <c r="H63" i="1"/>
  <c r="G63" i="1"/>
  <c r="F63" i="1"/>
  <c r="E63" i="1"/>
  <c r="D63" i="1"/>
  <c r="C63" i="1"/>
  <c r="I62" i="1"/>
  <c r="H62" i="1"/>
  <c r="G62" i="1"/>
  <c r="F62" i="1"/>
  <c r="E62" i="1"/>
  <c r="D62" i="1"/>
  <c r="C62" i="1"/>
  <c r="I63" i="1"/>
  <c r="K73" i="1" l="1"/>
  <c r="K72" i="1"/>
  <c r="K68" i="1"/>
  <c r="K59" i="1"/>
  <c r="K58" i="1"/>
  <c r="K71" i="1"/>
  <c r="K69" i="1"/>
  <c r="K62" i="1"/>
  <c r="K63" i="1"/>
  <c r="K61" i="1"/>
</calcChain>
</file>

<file path=xl/sharedStrings.xml><?xml version="1.0" encoding="utf-8"?>
<sst xmlns="http://schemas.openxmlformats.org/spreadsheetml/2006/main" count="622" uniqueCount="175">
  <si>
    <t>Tempo</t>
  </si>
  <si>
    <t>Parametri</t>
  </si>
  <si>
    <t>Peso corporeo</t>
  </si>
  <si>
    <r>
      <t>Freq card (min</t>
    </r>
    <r>
      <rPr>
        <b/>
        <vertAlign val="superscript"/>
        <sz val="9"/>
        <rFont val="Arial"/>
        <family val="2"/>
      </rPr>
      <t>-1</t>
    </r>
    <r>
      <rPr>
        <b/>
        <sz val="9"/>
        <rFont val="Arial"/>
        <family val="2"/>
      </rPr>
      <t>)</t>
    </r>
  </si>
  <si>
    <r>
      <t>Freq resp (min</t>
    </r>
    <r>
      <rPr>
        <b/>
        <vertAlign val="superscript"/>
        <sz val="9"/>
        <rFont val="Arial"/>
        <family val="2"/>
      </rPr>
      <t>-1</t>
    </r>
    <r>
      <rPr>
        <b/>
        <sz val="9"/>
        <rFont val="Arial"/>
        <family val="2"/>
      </rPr>
      <t>)</t>
    </r>
  </si>
  <si>
    <t>EtCO2 (mmHg)</t>
  </si>
  <si>
    <t>Et alogen (%)</t>
  </si>
  <si>
    <t>Vaporizzatore (%)</t>
  </si>
  <si>
    <t>PAS (mmHg)</t>
  </si>
  <si>
    <t>PAD (mmHg)</t>
  </si>
  <si>
    <t>PAM (mmHg)</t>
  </si>
  <si>
    <t>Score sedazione</t>
  </si>
  <si>
    <t>Età (mesi)</t>
  </si>
  <si>
    <t xml:space="preserve">Tempo sedazione (minuti) </t>
  </si>
  <si>
    <t>Tempo estubazione(minuti)</t>
  </si>
  <si>
    <t>Tempo sollevamento testa (minuti)</t>
  </si>
  <si>
    <t>Tempo decubito sternale (minuti)</t>
  </si>
  <si>
    <t>gruppo Metadone</t>
  </si>
  <si>
    <t>gruppo Maropitant</t>
  </si>
  <si>
    <t>Cane 5</t>
  </si>
  <si>
    <t>Cane 6</t>
  </si>
  <si>
    <t>T0 - valori basali</t>
  </si>
  <si>
    <t>T1 - 10 min dopo sedazione</t>
  </si>
  <si>
    <t>T2 - appena prima della induzione</t>
  </si>
  <si>
    <t>T3 - subito dopo intubazione</t>
  </si>
  <si>
    <t>T5 - a metà della incisione della cute</t>
  </si>
  <si>
    <t>T6 - trazione peduncolo ovarico destro</t>
  </si>
  <si>
    <t>T7 - resezione del peduncolo ovarico destro</t>
  </si>
  <si>
    <t>T8 - trazione peduncolo ovarico sinistro</t>
  </si>
  <si>
    <t>T9 - resezione del peduncolo ovarico sinistro</t>
  </si>
  <si>
    <t>T10 - metà sutura fascia</t>
  </si>
  <si>
    <t>T11 - metà sutura cute</t>
  </si>
  <si>
    <t>media</t>
  </si>
  <si>
    <t>dev. St.</t>
  </si>
  <si>
    <t>Tempo in piedi / cammina (minuti)</t>
  </si>
  <si>
    <t>Punteggio Glasgow / 24 (30 min dopo ris)</t>
  </si>
  <si>
    <t>Punteggio Glasgow / 24  (60 min dopo ris)</t>
  </si>
  <si>
    <t>Punteggio Glasgow / 24  (90 min dopo ris)</t>
  </si>
  <si>
    <t xml:space="preserve">Punteggio Glasgow  / 20 (risveglio) </t>
  </si>
  <si>
    <t>Punteggio Glasgow / 20  (15 min dopo ris)</t>
  </si>
  <si>
    <t xml:space="preserve">Rescue analgesia </t>
  </si>
  <si>
    <t>no</t>
  </si>
  <si>
    <t>t-test</t>
  </si>
  <si>
    <t>Cane 8</t>
  </si>
  <si>
    <t>Cane 9</t>
  </si>
  <si>
    <t>Cane 10</t>
  </si>
  <si>
    <t>Cane 11</t>
  </si>
  <si>
    <t>Cane 12</t>
  </si>
  <si>
    <t>Cane 13</t>
  </si>
  <si>
    <t>Cane 14</t>
  </si>
  <si>
    <t>Cane 15</t>
  </si>
  <si>
    <t>Cane 16</t>
  </si>
  <si>
    <t>Cane 17</t>
  </si>
  <si>
    <t>Cane 18</t>
  </si>
  <si>
    <t>Cane 19</t>
  </si>
  <si>
    <t>Cane 20</t>
  </si>
  <si>
    <t>Cane 7</t>
  </si>
  <si>
    <t xml:space="preserve">Cane 1 </t>
  </si>
  <si>
    <t xml:space="preserve">Cane 2 </t>
  </si>
  <si>
    <t xml:space="preserve">Cane 3 </t>
  </si>
  <si>
    <t>Et Alog fraz MAC</t>
  </si>
  <si>
    <t>Et alog fraz MAC</t>
  </si>
  <si>
    <t>Meta</t>
  </si>
  <si>
    <t>Maropi</t>
  </si>
  <si>
    <t>T4</t>
  </si>
  <si>
    <t>T5</t>
  </si>
  <si>
    <t>T6</t>
  </si>
  <si>
    <t>T7</t>
  </si>
  <si>
    <t>T8</t>
  </si>
  <si>
    <t>T9</t>
  </si>
  <si>
    <t>T10</t>
  </si>
  <si>
    <t>T11</t>
  </si>
  <si>
    <t xml:space="preserve">Cane 4 </t>
  </si>
  <si>
    <t>Cane 21</t>
  </si>
  <si>
    <t>Cane 25</t>
  </si>
  <si>
    <t>Cane 26</t>
  </si>
  <si>
    <t>Cane 28</t>
  </si>
  <si>
    <t>Cane 31</t>
  </si>
  <si>
    <t>Cane 32</t>
  </si>
  <si>
    <t>Cane 34</t>
  </si>
  <si>
    <t>Cane 36</t>
  </si>
  <si>
    <t>Cane 39</t>
  </si>
  <si>
    <t>Cane 22</t>
  </si>
  <si>
    <t>Cane 23</t>
  </si>
  <si>
    <t>Cane 24</t>
  </si>
  <si>
    <t>Cane 27</t>
  </si>
  <si>
    <t>Cane 29</t>
  </si>
  <si>
    <t>Cane 30</t>
  </si>
  <si>
    <t>Cane 33</t>
  </si>
  <si>
    <t>Cane 35</t>
  </si>
  <si>
    <t>Cane 37</t>
  </si>
  <si>
    <t>Cane 38</t>
  </si>
  <si>
    <t>Cane 40</t>
  </si>
  <si>
    <t>sd meta</t>
  </si>
  <si>
    <t>sd maropi</t>
  </si>
  <si>
    <t xml:space="preserve">no </t>
  </si>
  <si>
    <t>Punteggio Glasgow / 20  (15 min dopo risveglio)</t>
  </si>
  <si>
    <t>Punteggio Glasgow / 24 (30 min dopo risveglio)</t>
  </si>
  <si>
    <t>Punteggio Glasgow / 24  (60 min dopo risveglio)</t>
  </si>
  <si>
    <t>Punteggio Glasgow / 24  (90 min dopo risveglio)</t>
  </si>
  <si>
    <t>dev Stand</t>
  </si>
  <si>
    <t>t-Test</t>
  </si>
  <si>
    <t>mediana</t>
  </si>
  <si>
    <t>1' quartile</t>
  </si>
  <si>
    <t>3' quartile</t>
  </si>
  <si>
    <t>T4 - 30 minuti dopo il raggiungimento della Et-alogenato desiderata</t>
  </si>
  <si>
    <t>Et Des %</t>
  </si>
  <si>
    <t>MAC values</t>
  </si>
  <si>
    <t>sd</t>
  </si>
  <si>
    <t xml:space="preserve">HR </t>
  </si>
  <si>
    <t>T1</t>
  </si>
  <si>
    <t>T2</t>
  </si>
  <si>
    <t>T3</t>
  </si>
  <si>
    <t xml:space="preserve">RR </t>
  </si>
  <si>
    <t>T0</t>
  </si>
  <si>
    <t xml:space="preserve">SAP </t>
  </si>
  <si>
    <t xml:space="preserve">DAP </t>
  </si>
  <si>
    <t>Sternal recumbancy</t>
  </si>
  <si>
    <t>Recovery score</t>
  </si>
  <si>
    <t>Tempo induzione (minuti)</t>
  </si>
  <si>
    <t>Metha group</t>
  </si>
  <si>
    <t>Maropi group</t>
  </si>
  <si>
    <t>MAP</t>
  </si>
  <si>
    <t>Sedation</t>
  </si>
  <si>
    <t>Extubation</t>
  </si>
  <si>
    <t>Head lifting</t>
  </si>
  <si>
    <t xml:space="preserve">Standing / walking </t>
  </si>
  <si>
    <t>Metha T4</t>
  </si>
  <si>
    <t>Maropi T4</t>
  </si>
  <si>
    <t>PAS (mmHg+AN2:AQ49)</t>
  </si>
  <si>
    <t>Meta T6</t>
  </si>
  <si>
    <t>Maropi T6</t>
  </si>
  <si>
    <t>Metha T8</t>
  </si>
  <si>
    <t>Maropi T8</t>
  </si>
  <si>
    <t>t, T4-T6</t>
  </si>
  <si>
    <t>t, T4-T8</t>
  </si>
  <si>
    <t>left</t>
  </si>
  <si>
    <t>right</t>
  </si>
  <si>
    <t>mean</t>
  </si>
  <si>
    <t>FR</t>
  </si>
  <si>
    <t>VT</t>
  </si>
  <si>
    <t>VM</t>
  </si>
  <si>
    <t xml:space="preserve">Variables </t>
  </si>
  <si>
    <t xml:space="preserve">Marquez 2015 Maropitant </t>
  </si>
  <si>
    <t xml:space="preserve">MAC values </t>
  </si>
  <si>
    <t xml:space="preserve">1.18 (ISO) </t>
  </si>
  <si>
    <t xml:space="preserve">1.05 (ISO) </t>
  </si>
  <si>
    <t xml:space="preserve">0.70 (DES) </t>
  </si>
  <si>
    <t xml:space="preserve">0.64 (DES) </t>
  </si>
  <si>
    <t>Our work Maropitant</t>
  </si>
  <si>
    <t>Our work Methadone</t>
  </si>
  <si>
    <t>Marquez 2015 Morphine</t>
  </si>
  <si>
    <t xml:space="preserve">0.76  (SEVO) </t>
  </si>
  <si>
    <t xml:space="preserve">0.70 (SEVO) </t>
  </si>
  <si>
    <t xml:space="preserve">Our work Maropitant 1 mg Kg-1 </t>
  </si>
  <si>
    <t xml:space="preserve">Our work Methadone 0,3 mg Kg-1 </t>
  </si>
  <si>
    <t xml:space="preserve">Boscan 2011 Maropitant 1 mg Kg-1
 </t>
  </si>
  <si>
    <t>Boscan 2011 Maropitant 5 mg Kg-1</t>
  </si>
  <si>
    <t>Marquez 2015</t>
  </si>
  <si>
    <t>Boscan 2011</t>
  </si>
  <si>
    <t>Fukui 2017</t>
  </si>
  <si>
    <t xml:space="preserve">0,88 (SEVO) </t>
  </si>
  <si>
    <t xml:space="preserve">Fukui 2017  Carprofen 4 mg Kg-1 </t>
  </si>
  <si>
    <t xml:space="preserve">Fukui 2017 Maropitant 1 mg Kg-1 </t>
  </si>
  <si>
    <t xml:space="preserve">Fukui 2017  Maropitant 1 mg Kg-1 + Carprofen 4 mg Kg-1  </t>
  </si>
  <si>
    <t xml:space="preserve">Our work Maropitant 1 mg Kg-1  </t>
  </si>
  <si>
    <t>Our work Metadone 0,3 mg Kg-1</t>
  </si>
  <si>
    <t>0,85 (SEVO)</t>
  </si>
  <si>
    <t>0,83 (SEVO)</t>
  </si>
  <si>
    <t>0,64 (DES)</t>
  </si>
  <si>
    <t>0,70 (DES)</t>
  </si>
  <si>
    <t>T-test</t>
  </si>
  <si>
    <t>HR</t>
  </si>
  <si>
    <t>Score intubazione</t>
  </si>
  <si>
    <t>PetCO2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</si>
</sst>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7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C00000"/>
      <name val="Arial"/>
      <family val="2"/>
    </font>
    <font>
      <sz val="9"/>
      <color rgb="FF00B050"/>
      <name val="Arial"/>
      <family val="2"/>
    </font>
    <font>
      <sz val="8"/>
      <color rgb="FF00B05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7030A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rgb="FFFF0000"/>
      <name val="Arial"/>
      <family val="2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9"/>
      <color rgb="FF00B050"/>
      <name val="Arial"/>
      <family val="2"/>
    </font>
    <font>
      <b/>
      <sz val="11"/>
      <color rgb="FF00B050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7E4BD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4" fontId="0" fillId="0" borderId="0" xfId="0" applyNumberFormat="1"/>
    <xf numFmtId="1" fontId="0" fillId="0" borderId="0" xfId="0" applyNumberFormat="1"/>
    <xf numFmtId="0" fontId="6" fillId="0" borderId="0" xfId="0" applyFont="1" applyAlignment="1">
      <alignment horizontal="left" vertical="center"/>
    </xf>
    <xf numFmtId="2" fontId="5" fillId="0" borderId="3" xfId="0" applyNumberFormat="1" applyFont="1" applyBorder="1" applyAlignment="1">
      <alignment horizontal="right" vertical="center"/>
    </xf>
    <xf numFmtId="2" fontId="5" fillId="0" borderId="14" xfId="0" applyNumberFormat="1" applyFont="1" applyBorder="1" applyAlignment="1">
      <alignment horizontal="right" vertical="center"/>
    </xf>
    <xf numFmtId="2" fontId="5" fillId="0" borderId="2" xfId="0" applyNumberFormat="1" applyFont="1" applyBorder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15" xfId="0" applyNumberFormat="1" applyFont="1" applyBorder="1" applyAlignment="1">
      <alignment horizontal="right" vertical="center"/>
    </xf>
    <xf numFmtId="2" fontId="5" fillId="0" borderId="16" xfId="0" applyNumberFormat="1" applyFont="1" applyBorder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8" fillId="0" borderId="20" xfId="0" applyNumberFormat="1" applyFont="1" applyBorder="1" applyAlignment="1">
      <alignment horizontal="right" vertical="center"/>
    </xf>
    <xf numFmtId="2" fontId="8" fillId="0" borderId="25" xfId="0" applyNumberFormat="1" applyFont="1" applyBorder="1" applyAlignment="1">
      <alignment horizontal="right" vertical="center"/>
    </xf>
    <xf numFmtId="2" fontId="8" fillId="0" borderId="26" xfId="0" applyNumberFormat="1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2" fontId="10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10" fillId="0" borderId="0" xfId="0" applyFont="1"/>
    <xf numFmtId="0" fontId="5" fillId="0" borderId="0" xfId="0" applyFont="1" applyAlignment="1">
      <alignment horizontal="center"/>
    </xf>
    <xf numFmtId="164" fontId="8" fillId="0" borderId="0" xfId="0" applyNumberFormat="1" applyFont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3" xfId="0" applyFont="1" applyBorder="1" applyAlignment="1" applyProtection="1">
      <alignment horizontal="left" vertical="center"/>
      <protection locked="0"/>
    </xf>
    <xf numFmtId="0" fontId="1" fillId="0" borderId="17" xfId="0" applyFont="1" applyBorder="1" applyAlignment="1" applyProtection="1">
      <alignment horizontal="left" vertical="center"/>
      <protection locked="0"/>
    </xf>
    <xf numFmtId="2" fontId="1" fillId="0" borderId="17" xfId="0" applyNumberFormat="1" applyFont="1" applyBorder="1" applyAlignment="1" applyProtection="1">
      <alignment horizontal="left" vertical="center"/>
      <protection locked="0"/>
    </xf>
    <xf numFmtId="2" fontId="5" fillId="0" borderId="21" xfId="0" applyNumberFormat="1" applyFont="1" applyBorder="1" applyAlignment="1">
      <alignment horizontal="right" vertical="center"/>
    </xf>
    <xf numFmtId="2" fontId="5" fillId="0" borderId="22" xfId="0" applyNumberFormat="1" applyFont="1" applyBorder="1" applyAlignment="1">
      <alignment horizontal="right" vertical="center"/>
    </xf>
    <xf numFmtId="2" fontId="5" fillId="0" borderId="23" xfId="0" applyNumberFormat="1" applyFont="1" applyBorder="1" applyAlignment="1">
      <alignment horizontal="right" vertical="center"/>
    </xf>
    <xf numFmtId="0" fontId="2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2" fontId="5" fillId="0" borderId="18" xfId="0" applyNumberFormat="1" applyFont="1" applyBorder="1" applyAlignment="1">
      <alignment horizontal="right" vertical="center"/>
    </xf>
    <xf numFmtId="2" fontId="5" fillId="0" borderId="29" xfId="0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horizontal="right" vertical="center"/>
    </xf>
    <xf numFmtId="164" fontId="8" fillId="0" borderId="20" xfId="0" applyNumberFormat="1" applyFont="1" applyBorder="1" applyAlignment="1">
      <alignment horizontal="right" vertical="center"/>
    </xf>
    <xf numFmtId="0" fontId="0" fillId="0" borderId="20" xfId="0" applyBorder="1"/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29" xfId="0" applyBorder="1" applyAlignment="1">
      <alignment horizontal="right"/>
    </xf>
    <xf numFmtId="2" fontId="11" fillId="0" borderId="14" xfId="0" applyNumberFormat="1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2" fontId="0" fillId="0" borderId="29" xfId="0" applyNumberFormat="1" applyBorder="1"/>
    <xf numFmtId="2" fontId="11" fillId="0" borderId="16" xfId="0" applyNumberFormat="1" applyFont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5" fillId="0" borderId="0" xfId="0" applyNumberFormat="1" applyFont="1" applyAlignment="1">
      <alignment horizontal="right" readingOrder="1"/>
    </xf>
    <xf numFmtId="2" fontId="5" fillId="0" borderId="2" xfId="0" applyNumberFormat="1" applyFont="1" applyBorder="1" applyAlignment="1">
      <alignment horizontal="right" readingOrder="1"/>
    </xf>
    <xf numFmtId="2" fontId="5" fillId="0" borderId="0" xfId="0" applyNumberFormat="1" applyFont="1" applyAlignment="1">
      <alignment horizontal="right"/>
    </xf>
    <xf numFmtId="2" fontId="5" fillId="0" borderId="2" xfId="0" applyNumberFormat="1" applyFont="1" applyBorder="1" applyAlignment="1">
      <alignment horizontal="right"/>
    </xf>
    <xf numFmtId="2" fontId="11" fillId="0" borderId="15" xfId="0" applyNumberFormat="1" applyFont="1" applyBorder="1" applyAlignment="1">
      <alignment horizontal="right" vertical="center"/>
    </xf>
    <xf numFmtId="2" fontId="7" fillId="0" borderId="3" xfId="0" applyNumberFormat="1" applyFont="1" applyBorder="1" applyAlignment="1">
      <alignment horizontal="right" vertical="center"/>
    </xf>
    <xf numFmtId="0" fontId="1" fillId="0" borderId="32" xfId="0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right"/>
    </xf>
    <xf numFmtId="2" fontId="5" fillId="0" borderId="12" xfId="0" applyNumberFormat="1" applyFont="1" applyBorder="1" applyAlignment="1">
      <alignment horizontal="right" vertical="center"/>
    </xf>
    <xf numFmtId="2" fontId="5" fillId="0" borderId="11" xfId="0" applyNumberFormat="1" applyFont="1" applyBorder="1" applyAlignment="1">
      <alignment horizontal="right" vertical="center"/>
    </xf>
    <xf numFmtId="164" fontId="13" fillId="0" borderId="0" xfId="0" applyNumberFormat="1" applyFont="1"/>
    <xf numFmtId="0" fontId="13" fillId="0" borderId="0" xfId="0" applyFont="1"/>
    <xf numFmtId="2" fontId="0" fillId="0" borderId="0" xfId="0" applyNumberFormat="1"/>
    <xf numFmtId="0" fontId="16" fillId="0" borderId="0" xfId="0" applyFont="1" applyAlignment="1">
      <alignment horizontal="right" vertical="center"/>
    </xf>
    <xf numFmtId="164" fontId="15" fillId="0" borderId="0" xfId="0" applyNumberFormat="1" applyFont="1"/>
    <xf numFmtId="2" fontId="15" fillId="0" borderId="0" xfId="0" applyNumberFormat="1" applyFont="1"/>
    <xf numFmtId="164" fontId="18" fillId="0" borderId="0" xfId="0" applyNumberFormat="1" applyFont="1" applyAlignment="1">
      <alignment horizontal="right" vertical="center"/>
    </xf>
    <xf numFmtId="165" fontId="17" fillId="0" borderId="0" xfId="0" applyNumberFormat="1" applyFont="1"/>
    <xf numFmtId="1" fontId="13" fillId="0" borderId="0" xfId="0" applyNumberFormat="1" applyFont="1"/>
    <xf numFmtId="164" fontId="18" fillId="0" borderId="22" xfId="0" applyNumberFormat="1" applyFont="1" applyBorder="1" applyAlignment="1">
      <alignment horizontal="right" vertical="center"/>
    </xf>
    <xf numFmtId="165" fontId="17" fillId="0" borderId="3" xfId="0" applyNumberFormat="1" applyFont="1" applyBorder="1"/>
    <xf numFmtId="164" fontId="9" fillId="0" borderId="23" xfId="0" applyNumberFormat="1" applyFont="1" applyBorder="1" applyAlignment="1">
      <alignment horizontal="right" vertical="center"/>
    </xf>
    <xf numFmtId="165" fontId="17" fillId="0" borderId="2" xfId="0" applyNumberFormat="1" applyFont="1" applyBorder="1"/>
    <xf numFmtId="0" fontId="17" fillId="0" borderId="0" xfId="0" applyFont="1" applyAlignment="1">
      <alignment horizontal="center"/>
    </xf>
    <xf numFmtId="0" fontId="5" fillId="2" borderId="0" xfId="0" applyFont="1" applyFill="1" applyAlignment="1">
      <alignment horizontal="right" vertical="center"/>
    </xf>
    <xf numFmtId="164" fontId="19" fillId="0" borderId="0" xfId="0" applyNumberFormat="1" applyFont="1"/>
    <xf numFmtId="0" fontId="19" fillId="0" borderId="0" xfId="0" applyFont="1"/>
    <xf numFmtId="166" fontId="19" fillId="0" borderId="0" xfId="0" applyNumberFormat="1" applyFont="1"/>
    <xf numFmtId="0" fontId="15" fillId="0" borderId="0" xfId="0" applyFont="1"/>
    <xf numFmtId="166" fontId="15" fillId="0" borderId="0" xfId="0" applyNumberFormat="1" applyFont="1"/>
    <xf numFmtId="0" fontId="20" fillId="0" borderId="0" xfId="0" applyFont="1"/>
    <xf numFmtId="164" fontId="20" fillId="0" borderId="0" xfId="0" applyNumberFormat="1" applyFont="1"/>
    <xf numFmtId="0" fontId="1" fillId="0" borderId="2" xfId="0" applyFont="1" applyBorder="1" applyAlignment="1" applyProtection="1">
      <alignment horizontal="left" vertical="center"/>
      <protection locked="0"/>
    </xf>
    <xf numFmtId="2" fontId="12" fillId="0" borderId="0" xfId="0" applyNumberFormat="1" applyFont="1" applyAlignment="1">
      <alignment horizontal="right" vertical="center"/>
    </xf>
    <xf numFmtId="2" fontId="10" fillId="0" borderId="2" xfId="0" applyNumberFormat="1" applyFont="1" applyBorder="1" applyAlignment="1">
      <alignment horizontal="right" vertical="center"/>
    </xf>
    <xf numFmtId="164" fontId="7" fillId="0" borderId="33" xfId="0" applyNumberFormat="1" applyFont="1" applyBorder="1" applyAlignment="1">
      <alignment horizontal="right" vertical="center"/>
    </xf>
    <xf numFmtId="0" fontId="1" fillId="0" borderId="0" xfId="0" applyFont="1" applyAlignment="1" applyProtection="1">
      <alignment horizontal="left" vertical="center"/>
      <protection locked="0"/>
    </xf>
    <xf numFmtId="164" fontId="8" fillId="0" borderId="34" xfId="0" applyNumberFormat="1" applyFont="1" applyBorder="1" applyAlignment="1">
      <alignment horizontal="right" vertical="center"/>
    </xf>
    <xf numFmtId="0" fontId="2" fillId="0" borderId="35" xfId="0" applyFont="1" applyBorder="1" applyAlignment="1">
      <alignment horizontal="center" vertical="center"/>
    </xf>
    <xf numFmtId="2" fontId="5" fillId="0" borderId="32" xfId="0" applyNumberFormat="1" applyFont="1" applyBorder="1" applyAlignment="1">
      <alignment horizontal="right" vertical="center"/>
    </xf>
    <xf numFmtId="164" fontId="9" fillId="0" borderId="2" xfId="0" applyNumberFormat="1" applyFont="1" applyBorder="1" applyAlignment="1">
      <alignment horizontal="right" vertical="center"/>
    </xf>
    <xf numFmtId="164" fontId="8" fillId="0" borderId="25" xfId="0" applyNumberFormat="1" applyFont="1" applyBorder="1" applyAlignment="1">
      <alignment horizontal="right" vertical="center"/>
    </xf>
    <xf numFmtId="164" fontId="8" fillId="0" borderId="21" xfId="0" applyNumberFormat="1" applyFont="1" applyBorder="1" applyAlignment="1">
      <alignment horizontal="right" vertical="center"/>
    </xf>
    <xf numFmtId="0" fontId="14" fillId="0" borderId="0" xfId="0" applyFont="1" applyAlignment="1">
      <alignment horizontal="left" vertical="center"/>
    </xf>
    <xf numFmtId="2" fontId="5" fillId="0" borderId="3" xfId="0" applyNumberFormat="1" applyFont="1" applyBorder="1" applyAlignment="1">
      <alignment horizontal="right" readingOrder="1"/>
    </xf>
    <xf numFmtId="164" fontId="9" fillId="0" borderId="22" xfId="0" applyNumberFormat="1" applyFont="1" applyBorder="1" applyAlignment="1">
      <alignment horizontal="right" vertical="center"/>
    </xf>
    <xf numFmtId="164" fontId="9" fillId="0" borderId="21" xfId="0" applyNumberFormat="1" applyFont="1" applyBorder="1" applyAlignment="1">
      <alignment horizontal="right" vertical="center"/>
    </xf>
    <xf numFmtId="164" fontId="18" fillId="0" borderId="21" xfId="0" applyNumberFormat="1" applyFont="1" applyBorder="1" applyAlignment="1">
      <alignment horizontal="right" vertical="center"/>
    </xf>
    <xf numFmtId="1" fontId="9" fillId="0" borderId="23" xfId="0" applyNumberFormat="1" applyFont="1" applyBorder="1" applyAlignment="1">
      <alignment horizontal="right" vertical="center"/>
    </xf>
    <xf numFmtId="164" fontId="8" fillId="0" borderId="22" xfId="0" applyNumberFormat="1" applyFont="1" applyBorder="1" applyAlignment="1">
      <alignment horizontal="right" vertical="center"/>
    </xf>
    <xf numFmtId="2" fontId="5" fillId="0" borderId="31" xfId="0" applyNumberFormat="1" applyFont="1" applyBorder="1" applyAlignment="1">
      <alignment horizontal="right" readingOrder="1"/>
    </xf>
    <xf numFmtId="2" fontId="1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2" fontId="19" fillId="0" borderId="0" xfId="0" applyNumberFormat="1" applyFont="1"/>
    <xf numFmtId="164" fontId="21" fillId="0" borderId="0" xfId="0" applyNumberFormat="1" applyFont="1"/>
    <xf numFmtId="0" fontId="21" fillId="0" borderId="0" xfId="0" applyFont="1"/>
    <xf numFmtId="1" fontId="19" fillId="0" borderId="0" xfId="0" applyNumberFormat="1" applyFont="1"/>
    <xf numFmtId="2" fontId="21" fillId="0" borderId="0" xfId="0" applyNumberFormat="1" applyFont="1"/>
    <xf numFmtId="0" fontId="11" fillId="0" borderId="13" xfId="0" applyFont="1" applyBorder="1" applyAlignment="1" applyProtection="1">
      <alignment horizontal="right" vertical="center"/>
      <protection locked="0"/>
    </xf>
    <xf numFmtId="2" fontId="11" fillId="0" borderId="18" xfId="0" applyNumberFormat="1" applyFont="1" applyBorder="1" applyAlignment="1">
      <alignment horizontal="right" vertical="center"/>
    </xf>
    <xf numFmtId="164" fontId="11" fillId="0" borderId="19" xfId="0" applyNumberFormat="1" applyFont="1" applyBorder="1" applyAlignment="1">
      <alignment horizontal="right" vertical="center"/>
    </xf>
    <xf numFmtId="2" fontId="11" fillId="0" borderId="24" xfId="0" applyNumberFormat="1" applyFont="1" applyBorder="1" applyAlignment="1">
      <alignment horizontal="right" vertical="center"/>
    </xf>
    <xf numFmtId="0" fontId="2" fillId="0" borderId="2" xfId="0" applyFont="1" applyBorder="1" applyAlignment="1" applyProtection="1">
      <alignment horizontal="right" vertical="center"/>
      <protection locked="0"/>
    </xf>
    <xf numFmtId="0" fontId="17" fillId="0" borderId="0" xfId="0" applyFont="1" applyAlignment="1">
      <alignment horizontal="right"/>
    </xf>
    <xf numFmtId="2" fontId="5" fillId="0" borderId="30" xfId="0" applyNumberFormat="1" applyFont="1" applyBorder="1" applyAlignment="1">
      <alignment horizontal="right" vertical="center"/>
    </xf>
    <xf numFmtId="0" fontId="0" fillId="0" borderId="36" xfId="0" applyBorder="1"/>
    <xf numFmtId="0" fontId="1" fillId="0" borderId="3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20" fillId="0" borderId="38" xfId="0" applyFont="1" applyBorder="1"/>
    <xf numFmtId="2" fontId="11" fillId="0" borderId="39" xfId="0" applyNumberFormat="1" applyFont="1" applyBorder="1" applyAlignment="1">
      <alignment horizontal="right" vertical="center"/>
    </xf>
    <xf numFmtId="2" fontId="11" fillId="0" borderId="40" xfId="0" applyNumberFormat="1" applyFont="1" applyBorder="1" applyAlignment="1">
      <alignment horizontal="right" vertical="center"/>
    </xf>
    <xf numFmtId="0" fontId="22" fillId="0" borderId="38" xfId="0" applyFont="1" applyBorder="1"/>
    <xf numFmtId="0" fontId="23" fillId="0" borderId="38" xfId="0" applyFont="1" applyBorder="1"/>
    <xf numFmtId="0" fontId="24" fillId="0" borderId="38" xfId="0" applyFont="1" applyBorder="1"/>
    <xf numFmtId="0" fontId="17" fillId="0" borderId="41" xfId="0" applyFont="1" applyBorder="1" applyAlignment="1">
      <alignment horizontal="right"/>
    </xf>
    <xf numFmtId="0" fontId="17" fillId="0" borderId="42" xfId="0" applyFont="1" applyBorder="1"/>
    <xf numFmtId="0" fontId="17" fillId="0" borderId="43" xfId="0" applyFont="1" applyBorder="1"/>
    <xf numFmtId="164" fontId="25" fillId="0" borderId="0" xfId="0" applyNumberFormat="1" applyFont="1" applyAlignment="1">
      <alignment horizontal="right" vertical="center"/>
    </xf>
    <xf numFmtId="0" fontId="26" fillId="0" borderId="0" xfId="0" applyFont="1" applyAlignment="1">
      <alignment horizontal="right"/>
    </xf>
    <xf numFmtId="167" fontId="17" fillId="0" borderId="0" xfId="0" applyNumberFormat="1" applyFont="1"/>
    <xf numFmtId="167" fontId="17" fillId="2" borderId="0" xfId="0" applyNumberFormat="1" applyFont="1" applyFill="1"/>
    <xf numFmtId="2" fontId="25" fillId="0" borderId="0" xfId="0" applyNumberFormat="1" applyFont="1" applyAlignment="1">
      <alignment horizontal="right" vertical="center"/>
    </xf>
    <xf numFmtId="164" fontId="25" fillId="0" borderId="21" xfId="0" applyNumberFormat="1" applyFont="1" applyBorder="1" applyAlignment="1">
      <alignment horizontal="right" vertical="center"/>
    </xf>
    <xf numFmtId="2" fontId="26" fillId="0" borderId="0" xfId="0" applyNumberFormat="1" applyFont="1"/>
    <xf numFmtId="165" fontId="17" fillId="2" borderId="3" xfId="0" applyNumberFormat="1" applyFont="1" applyFill="1" applyBorder="1"/>
    <xf numFmtId="165" fontId="17" fillId="2" borderId="2" xfId="0" applyNumberFormat="1" applyFont="1" applyFill="1" applyBorder="1"/>
    <xf numFmtId="165" fontId="17" fillId="2" borderId="0" xfId="0" applyNumberFormat="1" applyFont="1" applyFill="1"/>
    <xf numFmtId="0" fontId="14" fillId="0" borderId="0" xfId="0" applyFont="1" applyAlignment="1">
      <alignment horizontal="right" vertical="center"/>
    </xf>
    <xf numFmtId="167" fontId="21" fillId="0" borderId="0" xfId="0" applyNumberFormat="1" applyFont="1"/>
    <xf numFmtId="167" fontId="19" fillId="0" borderId="0" xfId="0" applyNumberFormat="1" applyFont="1"/>
    <xf numFmtId="0" fontId="14" fillId="2" borderId="0" xfId="0" applyFont="1" applyFill="1" applyAlignment="1">
      <alignment horizontal="right" vertical="center"/>
    </xf>
    <xf numFmtId="164" fontId="13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167" fontId="13" fillId="0" borderId="0" xfId="0" applyNumberFormat="1" applyFont="1"/>
    <xf numFmtId="167" fontId="1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right"/>
    </xf>
    <xf numFmtId="0" fontId="13" fillId="0" borderId="0" xfId="0" applyFont="1" applyAlignment="1">
      <alignment vertical="top" wrapText="1"/>
    </xf>
    <xf numFmtId="167" fontId="7" fillId="0" borderId="0" xfId="0" applyNumberFormat="1" applyFont="1" applyAlignment="1">
      <alignment horizontal="right" vertical="center"/>
    </xf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165" fontId="0" fillId="0" borderId="0" xfId="0" applyNumberFormat="1"/>
    <xf numFmtId="167" fontId="0" fillId="0" borderId="0" xfId="0" applyNumberFormat="1"/>
    <xf numFmtId="2" fontId="11" fillId="0" borderId="0" xfId="0" applyNumberFormat="1" applyFont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167" fontId="15" fillId="0" borderId="0" xfId="0" applyNumberFormat="1" applyFont="1"/>
    <xf numFmtId="0" fontId="17" fillId="0" borderId="0" xfId="0" applyFont="1"/>
    <xf numFmtId="2" fontId="13" fillId="0" borderId="0" xfId="0" applyNumberFormat="1" applyFont="1"/>
    <xf numFmtId="0" fontId="13" fillId="2" borderId="0" xfId="0" applyFont="1" applyFill="1"/>
    <xf numFmtId="0" fontId="27" fillId="3" borderId="44" xfId="0" applyFont="1" applyFill="1" applyBorder="1" applyAlignment="1">
      <alignment horizontal="center" vertical="top" wrapText="1" readingOrder="1"/>
    </xf>
    <xf numFmtId="0" fontId="28" fillId="4" borderId="45" xfId="0" applyFont="1" applyFill="1" applyBorder="1" applyAlignment="1">
      <alignment horizontal="left" vertical="top" wrapText="1" readingOrder="1"/>
    </xf>
    <xf numFmtId="0" fontId="28" fillId="5" borderId="45" xfId="0" applyFont="1" applyFill="1" applyBorder="1" applyAlignment="1">
      <alignment horizontal="center" vertical="top" wrapText="1" readingOrder="1"/>
    </xf>
    <xf numFmtId="0" fontId="28" fillId="6" borderId="45" xfId="0" applyFont="1" applyFill="1" applyBorder="1" applyAlignment="1">
      <alignment horizontal="center" vertical="top" wrapText="1" readingOrder="1"/>
    </xf>
    <xf numFmtId="0" fontId="28" fillId="4" borderId="46" xfId="0" applyFont="1" applyFill="1" applyBorder="1" applyAlignment="1">
      <alignment horizontal="left" vertical="top" wrapText="1" readingOrder="1"/>
    </xf>
    <xf numFmtId="0" fontId="28" fillId="5" borderId="46" xfId="0" applyFont="1" applyFill="1" applyBorder="1" applyAlignment="1">
      <alignment horizontal="center" vertical="top" wrapText="1" readingOrder="1"/>
    </xf>
    <xf numFmtId="0" fontId="28" fillId="6" borderId="46" xfId="0" applyFont="1" applyFill="1" applyBorder="1" applyAlignment="1">
      <alignment horizontal="center" vertical="top" wrapText="1" readingOrder="1"/>
    </xf>
    <xf numFmtId="0" fontId="29" fillId="3" borderId="44" xfId="0" applyFont="1" applyFill="1" applyBorder="1" applyAlignment="1">
      <alignment horizontal="center" vertical="top" wrapText="1"/>
    </xf>
    <xf numFmtId="0" fontId="29" fillId="3" borderId="44" xfId="0" applyFont="1" applyFill="1" applyBorder="1" applyAlignment="1">
      <alignment horizontal="center" vertical="top" wrapText="1" readingOrder="1"/>
    </xf>
    <xf numFmtId="0" fontId="29" fillId="4" borderId="45" xfId="0" applyFont="1" applyFill="1" applyBorder="1" applyAlignment="1">
      <alignment horizontal="left" vertical="top" wrapText="1" readingOrder="1"/>
    </xf>
    <xf numFmtId="0" fontId="30" fillId="5" borderId="45" xfId="0" applyFont="1" applyFill="1" applyBorder="1" applyAlignment="1">
      <alignment horizontal="center" vertical="top" wrapText="1" readingOrder="1"/>
    </xf>
    <xf numFmtId="0" fontId="30" fillId="6" borderId="45" xfId="0" applyFont="1" applyFill="1" applyBorder="1" applyAlignment="1">
      <alignment horizontal="center" vertical="top" wrapText="1" readingOrder="1"/>
    </xf>
    <xf numFmtId="0" fontId="29" fillId="2" borderId="0" xfId="0" applyFont="1" applyFill="1" applyAlignment="1">
      <alignment horizontal="left" vertical="top" wrapText="1" readingOrder="1"/>
    </xf>
    <xf numFmtId="0" fontId="31" fillId="2" borderId="0" xfId="0" applyFont="1" applyFill="1"/>
    <xf numFmtId="0" fontId="29" fillId="4" borderId="47" xfId="0" applyFont="1" applyFill="1" applyBorder="1" applyAlignment="1">
      <alignment horizontal="left" vertical="top" wrapText="1" readingOrder="1"/>
    </xf>
    <xf numFmtId="0" fontId="30" fillId="5" borderId="47" xfId="0" applyFont="1" applyFill="1" applyBorder="1" applyAlignment="1">
      <alignment horizontal="center" vertical="top" wrapText="1" readingOrder="1"/>
    </xf>
    <xf numFmtId="0" fontId="30" fillId="6" borderId="47" xfId="0" applyFont="1" applyFill="1" applyBorder="1" applyAlignment="1">
      <alignment horizontal="center" vertical="top" wrapText="1" readingOrder="1"/>
    </xf>
    <xf numFmtId="2" fontId="17" fillId="0" borderId="0" xfId="0" applyNumberFormat="1" applyFont="1"/>
    <xf numFmtId="1" fontId="21" fillId="0" borderId="0" xfId="0" applyNumberFormat="1" applyFont="1"/>
    <xf numFmtId="164" fontId="21" fillId="0" borderId="39" xfId="0" applyNumberFormat="1" applyFont="1" applyBorder="1"/>
    <xf numFmtId="164" fontId="0" fillId="0" borderId="39" xfId="0" applyNumberFormat="1" applyBorder="1"/>
    <xf numFmtId="0" fontId="14" fillId="0" borderId="39" xfId="0" applyFont="1" applyBorder="1" applyAlignment="1">
      <alignment horizontal="left" vertical="center"/>
    </xf>
    <xf numFmtId="0" fontId="14" fillId="7" borderId="39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751CB"/>
      <color rgb="FF009AD0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Et</a:t>
            </a:r>
            <a:r>
              <a:rPr lang="it-IT" baseline="0"/>
              <a:t>Des </a:t>
            </a:r>
            <a:endParaRPr lang="it-IT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211703520766757"/>
          <c:y val="0.1760711501815288"/>
          <c:w val="0.76119150048669348"/>
          <c:h val="0.611824108263100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 T0 a T12'!$A$58</c:f>
              <c:strCache>
                <c:ptCount val="1"/>
                <c:pt idx="0">
                  <c:v>Metha group</c:v>
                </c:pt>
              </c:strCache>
            </c:strRef>
          </c:tx>
          <c:spPr>
            <a:pattFill prst="lgCheck">
              <a:fgClr>
                <a:srgbClr val="009AD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'da T0 a T12'!$B$59:$I$59</c15:sqref>
                    </c15:fullRef>
                  </c:ext>
                </c:extLst>
                <c:f>'da T0 a T12'!$C$59:$I$59</c:f>
                <c:numCache>
                  <c:formatCode>General</c:formatCode>
                  <c:ptCount val="7"/>
                  <c:pt idx="0">
                    <c:v>0.23457688673327062</c:v>
                  </c:pt>
                  <c:pt idx="1">
                    <c:v>0.18180382718454347</c:v>
                  </c:pt>
                  <c:pt idx="2">
                    <c:v>0.36688589937185478</c:v>
                  </c:pt>
                  <c:pt idx="3">
                    <c:v>0.18238190122579831</c:v>
                  </c:pt>
                  <c:pt idx="4">
                    <c:v>0.34070360633316032</c:v>
                  </c:pt>
                  <c:pt idx="5">
                    <c:v>0.27453309646130386</c:v>
                  </c:pt>
                  <c:pt idx="6">
                    <c:v>0.21144863753590251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'da T0 a T12'!$B$59:$I$59</c15:sqref>
                    </c15:fullRef>
                  </c:ext>
                </c:extLst>
                <c:f>'da T0 a T12'!$C$59:$I$59</c:f>
                <c:numCache>
                  <c:formatCode>General</c:formatCode>
                  <c:ptCount val="7"/>
                  <c:pt idx="0">
                    <c:v>0.23457688673327062</c:v>
                  </c:pt>
                  <c:pt idx="1">
                    <c:v>0.18180382718454347</c:v>
                  </c:pt>
                  <c:pt idx="2">
                    <c:v>0.36688589937185478</c:v>
                  </c:pt>
                  <c:pt idx="3">
                    <c:v>0.18238190122579831</c:v>
                  </c:pt>
                  <c:pt idx="4">
                    <c:v>0.34070360633316032</c:v>
                  </c:pt>
                  <c:pt idx="5">
                    <c:v>0.27453309646130386</c:v>
                  </c:pt>
                  <c:pt idx="6">
                    <c:v>0.21144863753590251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'da T0 a T12'!$B$57:$I$57</c15:sqref>
                  </c15:fullRef>
                </c:ext>
              </c:extLst>
              <c:f>'da T0 a T12'!$C$57:$I$57</c:f>
              <c:strCache>
                <c:ptCount val="7"/>
                <c:pt idx="0">
                  <c:v>T5</c:v>
                </c:pt>
                <c:pt idx="1">
                  <c:v>T6</c:v>
                </c:pt>
                <c:pt idx="2">
                  <c:v>T7</c:v>
                </c:pt>
                <c:pt idx="3">
                  <c:v>T8</c:v>
                </c:pt>
                <c:pt idx="4">
                  <c:v>T9</c:v>
                </c:pt>
                <c:pt idx="5">
                  <c:v>T10</c:v>
                </c:pt>
                <c:pt idx="6">
                  <c:v>T11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 T0 a T12'!$B$58:$I$58</c15:sqref>
                  </c15:fullRef>
                </c:ext>
              </c:extLst>
              <c:f>'da T0 a T12'!$C$58:$I$58</c:f>
              <c:numCache>
                <c:formatCode>0.00</c:formatCode>
                <c:ptCount val="7"/>
                <c:pt idx="0">
                  <c:v>5.3650000000000002</c:v>
                </c:pt>
                <c:pt idx="1">
                  <c:v>5.4399999999999995</c:v>
                </c:pt>
                <c:pt idx="2">
                  <c:v>4.8250000000000002</c:v>
                </c:pt>
                <c:pt idx="3">
                  <c:v>5.42</c:v>
                </c:pt>
                <c:pt idx="4">
                  <c:v>4.7649999999999997</c:v>
                </c:pt>
                <c:pt idx="5">
                  <c:v>4.2799999999999994</c:v>
                </c:pt>
                <c:pt idx="6">
                  <c:v>4.2949999999999999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6-42A6-BBC7-68071A2F08A2}"/>
            </c:ext>
          </c:extLst>
        </c:ser>
        <c:ser>
          <c:idx val="1"/>
          <c:order val="1"/>
          <c:tx>
            <c:strRef>
              <c:f>'da T0 a T12'!$A$61</c:f>
              <c:strCache>
                <c:ptCount val="1"/>
                <c:pt idx="0">
                  <c:v>Maropi group</c:v>
                </c:pt>
              </c:strCache>
            </c:strRef>
          </c:tx>
          <c:spPr>
            <a:pattFill prst="wdUpDiag">
              <a:fgClr>
                <a:srgbClr val="9751CB"/>
              </a:fgClr>
              <a:bgClr>
                <a:schemeClr val="bg1"/>
              </a:bgClr>
            </a:pattFill>
            <a:ln>
              <a:solidFill>
                <a:srgbClr val="9751CB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'da T0 a T12'!$B$62:$I$62</c15:sqref>
                    </c15:fullRef>
                  </c:ext>
                </c:extLst>
                <c:f>'da T0 a T12'!$C$62:$I$62</c:f>
                <c:numCache>
                  <c:formatCode>General</c:formatCode>
                  <c:ptCount val="7"/>
                  <c:pt idx="0">
                    <c:v>0.28149039433924417</c:v>
                  </c:pt>
                  <c:pt idx="1">
                    <c:v>0.20026298499197195</c:v>
                  </c:pt>
                  <c:pt idx="2">
                    <c:v>0.22070461326349633</c:v>
                  </c:pt>
                  <c:pt idx="3">
                    <c:v>0.15694450913417915</c:v>
                  </c:pt>
                  <c:pt idx="4">
                    <c:v>0.13572417850765919</c:v>
                  </c:pt>
                  <c:pt idx="5">
                    <c:v>0.17252002172135514</c:v>
                  </c:pt>
                  <c:pt idx="6">
                    <c:v>0.2211810403980842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'da T0 a T12'!$B$62:$I$62</c15:sqref>
                    </c15:fullRef>
                  </c:ext>
                </c:extLst>
                <c:f>'da T0 a T12'!$C$62:$I$62</c:f>
                <c:numCache>
                  <c:formatCode>General</c:formatCode>
                  <c:ptCount val="7"/>
                  <c:pt idx="0">
                    <c:v>0.28149039433924417</c:v>
                  </c:pt>
                  <c:pt idx="1">
                    <c:v>0.20026298499197195</c:v>
                  </c:pt>
                  <c:pt idx="2">
                    <c:v>0.22070461326349633</c:v>
                  </c:pt>
                  <c:pt idx="3">
                    <c:v>0.15694450913417915</c:v>
                  </c:pt>
                  <c:pt idx="4">
                    <c:v>0.13572417850765919</c:v>
                  </c:pt>
                  <c:pt idx="5">
                    <c:v>0.17252002172135514</c:v>
                  </c:pt>
                  <c:pt idx="6">
                    <c:v>0.2211810403980842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'da T0 a T12'!$B$57:$I$57</c15:sqref>
                  </c15:fullRef>
                </c:ext>
              </c:extLst>
              <c:f>'da T0 a T12'!$C$57:$I$57</c:f>
              <c:strCache>
                <c:ptCount val="7"/>
                <c:pt idx="0">
                  <c:v>T5</c:v>
                </c:pt>
                <c:pt idx="1">
                  <c:v>T6</c:v>
                </c:pt>
                <c:pt idx="2">
                  <c:v>T7</c:v>
                </c:pt>
                <c:pt idx="3">
                  <c:v>T8</c:v>
                </c:pt>
                <c:pt idx="4">
                  <c:v>T9</c:v>
                </c:pt>
                <c:pt idx="5">
                  <c:v>T10</c:v>
                </c:pt>
                <c:pt idx="6">
                  <c:v>T11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 T0 a T12'!$B$61:$I$61</c15:sqref>
                  </c15:fullRef>
                </c:ext>
              </c:extLst>
              <c:f>'da T0 a T12'!$C$61:$I$61</c:f>
              <c:numCache>
                <c:formatCode>0.00</c:formatCode>
                <c:ptCount val="7"/>
                <c:pt idx="0">
                  <c:v>5.6650000000000009</c:v>
                </c:pt>
                <c:pt idx="1">
                  <c:v>5.7700000000000014</c:v>
                </c:pt>
                <c:pt idx="2">
                  <c:v>5.4649999999999999</c:v>
                </c:pt>
                <c:pt idx="3">
                  <c:v>5.74</c:v>
                </c:pt>
                <c:pt idx="4">
                  <c:v>5.4499999999999984</c:v>
                </c:pt>
                <c:pt idx="5">
                  <c:v>4.7649999999999988</c:v>
                </c:pt>
                <c:pt idx="6">
                  <c:v>4.8450000000000006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6-42A6-BBC7-68071A2F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34752"/>
        <c:axId val="87436288"/>
      </c:barChart>
      <c:catAx>
        <c:axId val="87434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7436288"/>
        <c:crosses val="autoZero"/>
        <c:auto val="1"/>
        <c:lblAlgn val="ctr"/>
        <c:lblOffset val="100"/>
        <c:noMultiLvlLbl val="0"/>
      </c:catAx>
      <c:valAx>
        <c:axId val="87436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EtDes (%)</a:t>
                </a:r>
              </a:p>
            </c:rich>
          </c:tx>
          <c:layout>
            <c:manualLayout>
              <c:xMode val="edge"/>
              <c:yMode val="edge"/>
              <c:x val="3.4884394090303264E-2"/>
              <c:y val="0.3762881860209640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87434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8201568156937074"/>
          <c:y val="0.86999331166812877"/>
          <c:w val="0.53271397592442593"/>
          <c:h val="0.10026639414290898"/>
        </c:manualLayout>
      </c:layout>
      <c:overlay val="0"/>
      <c:txPr>
        <a:bodyPr/>
        <a:lstStyle/>
        <a:p>
          <a:pPr>
            <a:defRPr b="1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Duration of considered times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17496903323678"/>
          <c:y val="0.17532316272965867"/>
          <c:w val="0.84764548922029237"/>
          <c:h val="0.558425923403173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'tempi e score'!$B$61</c:f>
              <c:strCache>
                <c:ptCount val="1"/>
                <c:pt idx="0">
                  <c:v>Metha group</c:v>
                </c:pt>
              </c:strCache>
            </c:strRef>
          </c:tx>
          <c:spPr>
            <a:pattFill prst="lgCheck">
              <a:fgClr>
                <a:srgbClr val="009AD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'tempi e score'!$C$62:$G$62</c:f>
                <c:numCache>
                  <c:formatCode>General</c:formatCode>
                  <c:ptCount val="5"/>
                  <c:pt idx="0">
                    <c:v>0.94032469196325486</c:v>
                  </c:pt>
                  <c:pt idx="1">
                    <c:v>1.164157703189193</c:v>
                  </c:pt>
                  <c:pt idx="2">
                    <c:v>1.1002392084403616</c:v>
                  </c:pt>
                  <c:pt idx="3">
                    <c:v>1.187655806953122</c:v>
                  </c:pt>
                  <c:pt idx="4">
                    <c:v>1.3484884325167896</c:v>
                  </c:pt>
                </c:numCache>
              </c:numRef>
            </c:plus>
            <c:minus>
              <c:numRef>
                <c:f>'tempi e score'!$C$62:$G$62</c:f>
                <c:numCache>
                  <c:formatCode>General</c:formatCode>
                  <c:ptCount val="5"/>
                  <c:pt idx="0">
                    <c:v>0.94032469196325486</c:v>
                  </c:pt>
                  <c:pt idx="1">
                    <c:v>1.164157703189193</c:v>
                  </c:pt>
                  <c:pt idx="2">
                    <c:v>1.1002392084403616</c:v>
                  </c:pt>
                  <c:pt idx="3">
                    <c:v>1.187655806953122</c:v>
                  </c:pt>
                  <c:pt idx="4">
                    <c:v>1.3484884325167896</c:v>
                  </c:pt>
                </c:numCache>
              </c:numRef>
            </c:minus>
          </c:errBars>
          <c:cat>
            <c:strRef>
              <c:f>'tempi e score'!$C$60:$G$60</c:f>
              <c:strCache>
                <c:ptCount val="5"/>
                <c:pt idx="0">
                  <c:v>Sedation</c:v>
                </c:pt>
                <c:pt idx="1">
                  <c:v>Extubation</c:v>
                </c:pt>
                <c:pt idx="2">
                  <c:v>Head lifting</c:v>
                </c:pt>
                <c:pt idx="3">
                  <c:v>Sternal recumbancy</c:v>
                </c:pt>
                <c:pt idx="4">
                  <c:v>Standing / walking </c:v>
                </c:pt>
              </c:strCache>
            </c:strRef>
          </c:cat>
          <c:val>
            <c:numRef>
              <c:f>'tempi e score'!$C$61:$G$61</c:f>
              <c:numCache>
                <c:formatCode>0</c:formatCode>
                <c:ptCount val="5"/>
                <c:pt idx="0">
                  <c:v>3.6</c:v>
                </c:pt>
                <c:pt idx="1">
                  <c:v>5.25</c:v>
                </c:pt>
                <c:pt idx="2">
                  <c:v>6.5</c:v>
                </c:pt>
                <c:pt idx="3">
                  <c:v>6.4</c:v>
                </c:pt>
                <c:pt idx="4">
                  <c:v>11.65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4-4169-BDDA-ABEE5E61946C}"/>
            </c:ext>
          </c:extLst>
        </c:ser>
        <c:ser>
          <c:idx val="1"/>
          <c:order val="1"/>
          <c:tx>
            <c:strRef>
              <c:f>'tempi e score'!$B$64</c:f>
              <c:strCache>
                <c:ptCount val="1"/>
                <c:pt idx="0">
                  <c:v>Maropi group</c:v>
                </c:pt>
              </c:strCache>
            </c:strRef>
          </c:tx>
          <c:spPr>
            <a:pattFill prst="wdUpDiag">
              <a:fgClr>
                <a:srgbClr val="9751CB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'tempi e score'!$C$65:$G$65</c:f>
                <c:numCache>
                  <c:formatCode>General</c:formatCode>
                  <c:ptCount val="5"/>
                  <c:pt idx="0">
                    <c:v>0.98808693416808457</c:v>
                  </c:pt>
                  <c:pt idx="1">
                    <c:v>0.85839507527895209</c:v>
                  </c:pt>
                  <c:pt idx="2">
                    <c:v>1.2096106376585978</c:v>
                  </c:pt>
                  <c:pt idx="3">
                    <c:v>1.0990426455975695</c:v>
                  </c:pt>
                  <c:pt idx="4">
                    <c:v>1.5183093090324955</c:v>
                  </c:pt>
                </c:numCache>
              </c:numRef>
            </c:plus>
            <c:minus>
              <c:numRef>
                <c:f>'tempi e score'!$C$65:$G$65</c:f>
                <c:numCache>
                  <c:formatCode>General</c:formatCode>
                  <c:ptCount val="5"/>
                  <c:pt idx="0">
                    <c:v>0.98808693416808457</c:v>
                  </c:pt>
                  <c:pt idx="1">
                    <c:v>0.85839507527895209</c:v>
                  </c:pt>
                  <c:pt idx="2">
                    <c:v>1.2096106376585978</c:v>
                  </c:pt>
                  <c:pt idx="3">
                    <c:v>1.0990426455975695</c:v>
                  </c:pt>
                  <c:pt idx="4">
                    <c:v>1.5183093090324955</c:v>
                  </c:pt>
                </c:numCache>
              </c:numRef>
            </c:minus>
          </c:errBars>
          <c:cat>
            <c:strRef>
              <c:f>'tempi e score'!$C$60:$G$60</c:f>
              <c:strCache>
                <c:ptCount val="5"/>
                <c:pt idx="0">
                  <c:v>Sedation</c:v>
                </c:pt>
                <c:pt idx="1">
                  <c:v>Extubation</c:v>
                </c:pt>
                <c:pt idx="2">
                  <c:v>Head lifting</c:v>
                </c:pt>
                <c:pt idx="3">
                  <c:v>Sternal recumbancy</c:v>
                </c:pt>
                <c:pt idx="4">
                  <c:v>Standing / walking </c:v>
                </c:pt>
              </c:strCache>
            </c:strRef>
          </c:cat>
          <c:val>
            <c:numRef>
              <c:f>'tempi e score'!$C$64:$G$64</c:f>
              <c:numCache>
                <c:formatCode>0</c:formatCode>
                <c:ptCount val="5"/>
                <c:pt idx="0">
                  <c:v>3.35</c:v>
                </c:pt>
                <c:pt idx="1">
                  <c:v>4</c:v>
                </c:pt>
                <c:pt idx="2">
                  <c:v>5.0999999999999996</c:v>
                </c:pt>
                <c:pt idx="3">
                  <c:v>4.95</c:v>
                </c:pt>
                <c:pt idx="4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4-4169-BDDA-ABEE5E619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50560"/>
        <c:axId val="90052096"/>
      </c:barChart>
      <c:catAx>
        <c:axId val="90050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IT"/>
          </a:p>
        </c:txPr>
        <c:crossAx val="90052096"/>
        <c:crosses val="autoZero"/>
        <c:auto val="1"/>
        <c:lblAlgn val="ctr"/>
        <c:lblOffset val="100"/>
        <c:noMultiLvlLbl val="0"/>
      </c:catAx>
      <c:valAx>
        <c:axId val="90052096"/>
        <c:scaling>
          <c:orientation val="minMax"/>
          <c:max val="1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(minutes)</a:t>
                </a:r>
              </a:p>
            </c:rich>
          </c:tx>
          <c:layout>
            <c:manualLayout>
              <c:xMode val="edge"/>
              <c:yMode val="edge"/>
              <c:x val="1.5047827961213789E-2"/>
              <c:y val="0.3575576928316486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IT"/>
          </a:p>
        </c:txPr>
        <c:crossAx val="9005056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600" b="0"/>
            </a:pPr>
            <a:endParaRPr lang="en-IT"/>
          </a:p>
        </c:txPr>
      </c:legendEntry>
      <c:legendEntry>
        <c:idx val="1"/>
        <c:txPr>
          <a:bodyPr/>
          <a:lstStyle/>
          <a:p>
            <a:pPr>
              <a:defRPr sz="1600" b="0"/>
            </a:pPr>
            <a:endParaRPr lang="en-IT"/>
          </a:p>
        </c:txPr>
      </c:legendEntry>
      <c:layout>
        <c:manualLayout>
          <c:xMode val="edge"/>
          <c:yMode val="edge"/>
          <c:x val="0.15444988295381992"/>
          <c:y val="0.8830871227601742"/>
          <c:w val="0.70019633200735565"/>
          <c:h val="0.11691287723982599"/>
        </c:manualLayout>
      </c:layout>
      <c:overlay val="0"/>
      <c:txPr>
        <a:bodyPr/>
        <a:lstStyle/>
        <a:p>
          <a:pPr>
            <a:defRPr b="0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Desflurane MAC multiples </a:t>
            </a:r>
          </a:p>
        </c:rich>
      </c:tx>
      <c:layout>
        <c:manualLayout>
          <c:xMode val="edge"/>
          <c:yMode val="edge"/>
          <c:x val="0.27295144356955381"/>
          <c:y val="2.777778790383052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90529308836395"/>
          <c:y val="0.18533595821708707"/>
          <c:w val="0.79012292213473323"/>
          <c:h val="0.587129842438091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 T0 a T12'!$A$68</c:f>
              <c:strCache>
                <c:ptCount val="1"/>
                <c:pt idx="0">
                  <c:v>Metha group</c:v>
                </c:pt>
              </c:strCache>
            </c:strRef>
          </c:tx>
          <c:spPr>
            <a:pattFill prst="lgCheck">
              <a:fgClr>
                <a:srgbClr val="009AD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'da T0 a T12'!$B$69:$I$69</c15:sqref>
                    </c15:fullRef>
                  </c:ext>
                </c:extLst>
                <c:f>'da T0 a T12'!$C$69:$I$69</c:f>
                <c:numCache>
                  <c:formatCode>General</c:formatCode>
                  <c:ptCount val="7"/>
                  <c:pt idx="0">
                    <c:v>3.0703780986030188E-2</c:v>
                  </c:pt>
                  <c:pt idx="1">
                    <c:v>2.3796312458709876E-2</c:v>
                  </c:pt>
                  <c:pt idx="2">
                    <c:v>4.80217145774679E-2</c:v>
                  </c:pt>
                  <c:pt idx="3">
                    <c:v>2.3871976600235378E-2</c:v>
                  </c:pt>
                  <c:pt idx="4">
                    <c:v>4.4594712870832498E-2</c:v>
                  </c:pt>
                  <c:pt idx="5">
                    <c:v>3.5933651369280624E-2</c:v>
                  </c:pt>
                  <c:pt idx="6">
                    <c:v>2.7676523237683576E-2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'da T0 a T12'!$B$69:$J$69</c15:sqref>
                    </c15:fullRef>
                  </c:ext>
                </c:extLst>
                <c:f>'da T0 a T12'!$C$69:$J$69</c:f>
                <c:numCache>
                  <c:formatCode>General</c:formatCode>
                  <c:ptCount val="8"/>
                  <c:pt idx="0">
                    <c:v>3.0703780986030188E-2</c:v>
                  </c:pt>
                  <c:pt idx="1">
                    <c:v>2.3796312458709876E-2</c:v>
                  </c:pt>
                  <c:pt idx="2">
                    <c:v>4.80217145774679E-2</c:v>
                  </c:pt>
                  <c:pt idx="3">
                    <c:v>2.3871976600235378E-2</c:v>
                  </c:pt>
                  <c:pt idx="4">
                    <c:v>4.4594712870832498E-2</c:v>
                  </c:pt>
                  <c:pt idx="5">
                    <c:v>3.5933651369280624E-2</c:v>
                  </c:pt>
                  <c:pt idx="6">
                    <c:v>2.7676523237683576E-2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'da T0 a T12'!$B$67:$I$67</c15:sqref>
                  </c15:fullRef>
                </c:ext>
              </c:extLst>
              <c:f>'da T0 a T12'!$C$67:$I$67</c:f>
              <c:strCache>
                <c:ptCount val="7"/>
                <c:pt idx="0">
                  <c:v>T5</c:v>
                </c:pt>
                <c:pt idx="1">
                  <c:v>T6</c:v>
                </c:pt>
                <c:pt idx="2">
                  <c:v>T7</c:v>
                </c:pt>
                <c:pt idx="3">
                  <c:v>T8</c:v>
                </c:pt>
                <c:pt idx="4">
                  <c:v>T9</c:v>
                </c:pt>
                <c:pt idx="5">
                  <c:v>T10</c:v>
                </c:pt>
                <c:pt idx="6">
                  <c:v>T11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 T0 a T12'!$B$68:$I$68</c15:sqref>
                  </c15:fullRef>
                </c:ext>
              </c:extLst>
              <c:f>'da T0 a T12'!$C$68:$I$68</c:f>
              <c:numCache>
                <c:formatCode>0.00</c:formatCode>
                <c:ptCount val="7"/>
                <c:pt idx="0">
                  <c:v>0.70222513089005223</c:v>
                </c:pt>
                <c:pt idx="1">
                  <c:v>0.71204188481675368</c:v>
                </c:pt>
                <c:pt idx="2">
                  <c:v>0.63154450261780104</c:v>
                </c:pt>
                <c:pt idx="3">
                  <c:v>0.7094240837696334</c:v>
                </c:pt>
                <c:pt idx="4">
                  <c:v>0.62369109947643975</c:v>
                </c:pt>
                <c:pt idx="5">
                  <c:v>0.56020942408376961</c:v>
                </c:pt>
                <c:pt idx="6">
                  <c:v>0.56217277486910988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1-4A3B-AE09-EB9D3FCA5992}"/>
            </c:ext>
          </c:extLst>
        </c:ser>
        <c:ser>
          <c:idx val="1"/>
          <c:order val="1"/>
          <c:tx>
            <c:strRef>
              <c:f>'da T0 a T12'!$A$71</c:f>
              <c:strCache>
                <c:ptCount val="1"/>
                <c:pt idx="0">
                  <c:v>Maropi group</c:v>
                </c:pt>
              </c:strCache>
            </c:strRef>
          </c:tx>
          <c:spPr>
            <a:pattFill prst="wdUpDiag">
              <a:fgClr>
                <a:srgbClr val="9751CB"/>
              </a:fgClr>
              <a:bgClr>
                <a:schemeClr val="bg1"/>
              </a:bgClr>
            </a:pattFill>
            <a:ln>
              <a:solidFill>
                <a:srgbClr val="9751CB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'da T0 a T12'!$B$72:$I$72</c15:sqref>
                    </c15:fullRef>
                  </c:ext>
                </c:extLst>
                <c:f>'da T0 a T12'!$C$72:$I$72</c:f>
                <c:numCache>
                  <c:formatCode>General</c:formatCode>
                  <c:ptCount val="7"/>
                  <c:pt idx="0">
                    <c:v>3.684429245278064E-2</c:v>
                  </c:pt>
                  <c:pt idx="1">
                    <c:v>2.6212432590572241E-2</c:v>
                  </c:pt>
                  <c:pt idx="2">
                    <c:v>2.888803838527439E-2</c:v>
                  </c:pt>
                  <c:pt idx="3">
                    <c:v>2.0542475017562702E-2</c:v>
                  </c:pt>
                  <c:pt idx="4">
                    <c:v>1.7764944830845446E-2</c:v>
                  </c:pt>
                  <c:pt idx="5">
                    <c:v>2.2581154675570047E-2</c:v>
                  </c:pt>
                  <c:pt idx="6">
                    <c:v>2.8950397957864433E-2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'da T0 a T12'!$B$72:$J$72</c15:sqref>
                    </c15:fullRef>
                  </c:ext>
                </c:extLst>
                <c:f>'da T0 a T12'!$C$72:$J$72</c:f>
                <c:numCache>
                  <c:formatCode>General</c:formatCode>
                  <c:ptCount val="8"/>
                  <c:pt idx="0">
                    <c:v>3.684429245278064E-2</c:v>
                  </c:pt>
                  <c:pt idx="1">
                    <c:v>2.6212432590572241E-2</c:v>
                  </c:pt>
                  <c:pt idx="2">
                    <c:v>2.888803838527439E-2</c:v>
                  </c:pt>
                  <c:pt idx="3">
                    <c:v>2.0542475017562702E-2</c:v>
                  </c:pt>
                  <c:pt idx="4">
                    <c:v>1.7764944830845446E-2</c:v>
                  </c:pt>
                  <c:pt idx="5">
                    <c:v>2.2581154675570047E-2</c:v>
                  </c:pt>
                  <c:pt idx="6">
                    <c:v>2.8950397957864433E-2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'da T0 a T12'!$B$67:$I$67</c15:sqref>
                  </c15:fullRef>
                </c:ext>
              </c:extLst>
              <c:f>'da T0 a T12'!$C$67:$I$67</c:f>
              <c:strCache>
                <c:ptCount val="7"/>
                <c:pt idx="0">
                  <c:v>T5</c:v>
                </c:pt>
                <c:pt idx="1">
                  <c:v>T6</c:v>
                </c:pt>
                <c:pt idx="2">
                  <c:v>T7</c:v>
                </c:pt>
                <c:pt idx="3">
                  <c:v>T8</c:v>
                </c:pt>
                <c:pt idx="4">
                  <c:v>T9</c:v>
                </c:pt>
                <c:pt idx="5">
                  <c:v>T10</c:v>
                </c:pt>
                <c:pt idx="6">
                  <c:v>T11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 T0 a T12'!$B$71:$I$71</c15:sqref>
                  </c15:fullRef>
                </c:ext>
              </c:extLst>
              <c:f>'da T0 a T12'!$C$71:$I$71</c:f>
              <c:numCache>
                <c:formatCode>0.00</c:formatCode>
                <c:ptCount val="7"/>
                <c:pt idx="0">
                  <c:v>0.74149214659685858</c:v>
                </c:pt>
                <c:pt idx="1">
                  <c:v>0.75523560209424079</c:v>
                </c:pt>
                <c:pt idx="2">
                  <c:v>0.71531413612565431</c:v>
                </c:pt>
                <c:pt idx="3">
                  <c:v>0.75130890052356003</c:v>
                </c:pt>
                <c:pt idx="4">
                  <c:v>0.71335078534031393</c:v>
                </c:pt>
                <c:pt idx="5">
                  <c:v>0.62369109947643975</c:v>
                </c:pt>
                <c:pt idx="6">
                  <c:v>0.63416230366492132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1-4A3B-AE09-EB9D3FCA5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13760"/>
        <c:axId val="88227840"/>
      </c:barChart>
      <c:catAx>
        <c:axId val="88213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8227840"/>
        <c:crosses val="autoZero"/>
        <c:auto val="1"/>
        <c:lblAlgn val="ctr"/>
        <c:lblOffset val="100"/>
        <c:noMultiLvlLbl val="0"/>
      </c:catAx>
      <c:valAx>
        <c:axId val="88227840"/>
        <c:scaling>
          <c:orientation val="minMax"/>
          <c:max val="0.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MAC multiples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8213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036154855643044"/>
          <c:y val="0.86666190615368266"/>
          <c:w val="0.77741622922134734"/>
          <c:h val="9.8596930080537354E-2"/>
        </c:manualLayout>
      </c:layout>
      <c:overlay val="0"/>
      <c:txPr>
        <a:bodyPr/>
        <a:lstStyle/>
        <a:p>
          <a:pPr>
            <a:defRPr sz="1600" b="0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Respiratory</a:t>
            </a:r>
            <a:r>
              <a:rPr lang="it-IT" baseline="0"/>
              <a:t> rate</a:t>
            </a:r>
            <a:endParaRPr lang="it-IT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09973753280839"/>
          <c:y val="0.19548227203306903"/>
          <c:w val="0.78988538932633423"/>
          <c:h val="0.58592700302706069"/>
        </c:manualLayout>
      </c:layout>
      <c:lineChart>
        <c:grouping val="standard"/>
        <c:varyColors val="0"/>
        <c:ser>
          <c:idx val="0"/>
          <c:order val="0"/>
          <c:tx>
            <c:strRef>
              <c:f>'da T0 a T12'!$A$98</c:f>
              <c:strCache>
                <c:ptCount val="1"/>
                <c:pt idx="0">
                  <c:v>Metha group</c:v>
                </c:pt>
              </c:strCache>
            </c:strRef>
          </c:tx>
          <c:spPr>
            <a:ln>
              <a:solidFill>
                <a:srgbClr val="009AD0"/>
              </a:solidFill>
            </a:ln>
          </c:spPr>
          <c:marker>
            <c:symbol val="diamond"/>
            <c:size val="10"/>
          </c:marker>
          <c:errBars>
            <c:errDir val="y"/>
            <c:errBarType val="minus"/>
            <c:errValType val="cust"/>
            <c:noEndCap val="0"/>
            <c:plus>
              <c:numRef>
                <c:f>'da T0 a T12'!$B$99:$M$99</c:f>
                <c:numCache>
                  <c:formatCode>General</c:formatCode>
                  <c:ptCount val="12"/>
                  <c:pt idx="0">
                    <c:v>3.3086807674740446</c:v>
                  </c:pt>
                  <c:pt idx="1">
                    <c:v>1.7044832524535778</c:v>
                  </c:pt>
                  <c:pt idx="2">
                    <c:v>2.0894471693929475</c:v>
                  </c:pt>
                  <c:pt idx="3">
                    <c:v>1.9439514830419637</c:v>
                  </c:pt>
                  <c:pt idx="4">
                    <c:v>2.2118104039808424</c:v>
                  </c:pt>
                  <c:pt idx="5">
                    <c:v>2.1740091511936379</c:v>
                  </c:pt>
                  <c:pt idx="6">
                    <c:v>2.5833474815685027</c:v>
                  </c:pt>
                  <c:pt idx="7">
                    <c:v>2.2004784168807232</c:v>
                  </c:pt>
                  <c:pt idx="8">
                    <c:v>2.4381831026617449</c:v>
                  </c:pt>
                  <c:pt idx="9">
                    <c:v>1.848897253129979</c:v>
                  </c:pt>
                  <c:pt idx="10">
                    <c:v>2.4381831026617475</c:v>
                  </c:pt>
                  <c:pt idx="11">
                    <c:v>2.0124611797498115</c:v>
                  </c:pt>
                </c:numCache>
              </c:numRef>
            </c:plus>
            <c:minus>
              <c:numRef>
                <c:f>'da T0 a T12'!$B$99:$M$99</c:f>
                <c:numCache>
                  <c:formatCode>General</c:formatCode>
                  <c:ptCount val="12"/>
                  <c:pt idx="0">
                    <c:v>3.3086807674740446</c:v>
                  </c:pt>
                  <c:pt idx="1">
                    <c:v>1.7044832524535778</c:v>
                  </c:pt>
                  <c:pt idx="2">
                    <c:v>2.0894471693929475</c:v>
                  </c:pt>
                  <c:pt idx="3">
                    <c:v>1.9439514830419637</c:v>
                  </c:pt>
                  <c:pt idx="4">
                    <c:v>2.2118104039808424</c:v>
                  </c:pt>
                  <c:pt idx="5">
                    <c:v>2.1740091511936379</c:v>
                  </c:pt>
                  <c:pt idx="6">
                    <c:v>2.5833474815685027</c:v>
                  </c:pt>
                  <c:pt idx="7">
                    <c:v>2.2004784168807232</c:v>
                  </c:pt>
                  <c:pt idx="8">
                    <c:v>2.4381831026617449</c:v>
                  </c:pt>
                  <c:pt idx="9">
                    <c:v>1.848897253129979</c:v>
                  </c:pt>
                  <c:pt idx="10">
                    <c:v>2.4381831026617475</c:v>
                  </c:pt>
                  <c:pt idx="11">
                    <c:v>2.0124611797498115</c:v>
                  </c:pt>
                </c:numCache>
              </c:numRef>
            </c:minus>
          </c:errBars>
          <c:cat>
            <c:strRef>
              <c:f>'da T0 a T12'!$B$97:$M$97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'da T0 a T12'!$B$98:$M$98</c:f>
              <c:numCache>
                <c:formatCode>0</c:formatCode>
                <c:ptCount val="12"/>
                <c:pt idx="0">
                  <c:v>24</c:v>
                </c:pt>
                <c:pt idx="1">
                  <c:v>11.8</c:v>
                </c:pt>
                <c:pt idx="2">
                  <c:v>11.55</c:v>
                </c:pt>
                <c:pt idx="3">
                  <c:v>10.1</c:v>
                </c:pt>
                <c:pt idx="4">
                  <c:v>10.050000000000001</c:v>
                </c:pt>
                <c:pt idx="5">
                  <c:v>9.9</c:v>
                </c:pt>
                <c:pt idx="6">
                  <c:v>10.4</c:v>
                </c:pt>
                <c:pt idx="7">
                  <c:v>10</c:v>
                </c:pt>
                <c:pt idx="8">
                  <c:v>10.45</c:v>
                </c:pt>
                <c:pt idx="9">
                  <c:v>9.9499999999999993</c:v>
                </c:pt>
                <c:pt idx="10">
                  <c:v>9.9499999999999993</c:v>
                </c:pt>
                <c:pt idx="11">
                  <c:v>9.4499999999999993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D-49B9-9DFF-D8DDC6107AF9}"/>
            </c:ext>
          </c:extLst>
        </c:ser>
        <c:ser>
          <c:idx val="1"/>
          <c:order val="1"/>
          <c:tx>
            <c:strRef>
              <c:f>'da T0 a T12'!$A$102</c:f>
              <c:strCache>
                <c:ptCount val="1"/>
                <c:pt idx="0">
                  <c:v>Maropi group</c:v>
                </c:pt>
              </c:strCache>
            </c:strRef>
          </c:tx>
          <c:spPr>
            <a:ln>
              <a:solidFill>
                <a:srgbClr val="9751CB"/>
              </a:solidFill>
            </a:ln>
          </c:spPr>
          <c:marker>
            <c:symbol val="square"/>
            <c:size val="8"/>
            <c:spPr>
              <a:solidFill>
                <a:srgbClr val="9751CB"/>
              </a:solidFill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T12'!$B$103:$M$103</c:f>
                <c:numCache>
                  <c:formatCode>General</c:formatCode>
                  <c:ptCount val="12"/>
                  <c:pt idx="0">
                    <c:v>3.5314377570019531</c:v>
                  </c:pt>
                  <c:pt idx="1">
                    <c:v>1.7501879598308385</c:v>
                  </c:pt>
                  <c:pt idx="2">
                    <c:v>1.9894458366193577</c:v>
                  </c:pt>
                  <c:pt idx="3">
                    <c:v>2.7236778540480096</c:v>
                  </c:pt>
                  <c:pt idx="4">
                    <c:v>2.6754242162397546</c:v>
                  </c:pt>
                  <c:pt idx="5">
                    <c:v>2.2618111047751537</c:v>
                  </c:pt>
                  <c:pt idx="6">
                    <c:v>2.1788456625132082</c:v>
                  </c:pt>
                  <c:pt idx="7">
                    <c:v>2.2219005615155614</c:v>
                  </c:pt>
                  <c:pt idx="8">
                    <c:v>2.4767338424456913</c:v>
                  </c:pt>
                  <c:pt idx="9">
                    <c:v>2.2820812292383668</c:v>
                  </c:pt>
                  <c:pt idx="10">
                    <c:v>1.9594574974238448</c:v>
                  </c:pt>
                  <c:pt idx="11">
                    <c:v>2.1144863753590228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T12'!$B$97:$M$97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'da T0 a T12'!$B$102:$M$102</c:f>
              <c:numCache>
                <c:formatCode>0</c:formatCode>
                <c:ptCount val="12"/>
                <c:pt idx="0">
                  <c:v>24.95</c:v>
                </c:pt>
                <c:pt idx="1">
                  <c:v>13.7</c:v>
                </c:pt>
                <c:pt idx="2">
                  <c:v>12.8</c:v>
                </c:pt>
                <c:pt idx="3">
                  <c:v>11.95</c:v>
                </c:pt>
                <c:pt idx="4">
                  <c:v>12</c:v>
                </c:pt>
                <c:pt idx="5">
                  <c:v>11.8</c:v>
                </c:pt>
                <c:pt idx="6">
                  <c:v>12.7</c:v>
                </c:pt>
                <c:pt idx="7">
                  <c:v>11.9</c:v>
                </c:pt>
                <c:pt idx="8">
                  <c:v>12.35</c:v>
                </c:pt>
                <c:pt idx="9">
                  <c:v>11.55</c:v>
                </c:pt>
                <c:pt idx="10">
                  <c:v>11.55</c:v>
                </c:pt>
                <c:pt idx="11">
                  <c:v>11.95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D-49B9-9DFF-D8DDC610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47296"/>
        <c:axId val="88277760"/>
      </c:lineChart>
      <c:catAx>
        <c:axId val="88247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8277760"/>
        <c:crosses val="autoZero"/>
        <c:auto val="1"/>
        <c:lblAlgn val="ctr"/>
        <c:lblOffset val="100"/>
        <c:noMultiLvlLbl val="0"/>
      </c:catAx>
      <c:valAx>
        <c:axId val="88277760"/>
        <c:scaling>
          <c:orientation val="minMax"/>
          <c:max val="30"/>
          <c:min val="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(breaths/min)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17214555497635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88247296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22809623797025372"/>
          <c:y val="0.87818632427044163"/>
          <c:w val="0.47745931758530175"/>
          <c:h val="0.10297712785901762"/>
        </c:manualLayout>
      </c:layout>
      <c:overlay val="0"/>
      <c:txPr>
        <a:bodyPr/>
        <a:lstStyle/>
        <a:p>
          <a:pPr>
            <a:defRPr b="1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32115063845541"/>
          <c:y val="0.18907888199142681"/>
          <c:w val="0.77500335041206792"/>
          <c:h val="0.57688158970603298"/>
        </c:manualLayout>
      </c:layout>
      <c:lineChart>
        <c:grouping val="standard"/>
        <c:varyColors val="0"/>
        <c:ser>
          <c:idx val="0"/>
          <c:order val="0"/>
          <c:tx>
            <c:strRef>
              <c:f>'da T0 a T12'!$A$85</c:f>
              <c:strCache>
                <c:ptCount val="1"/>
                <c:pt idx="0">
                  <c:v>Metha group</c:v>
                </c:pt>
              </c:strCache>
            </c:strRef>
          </c:tx>
          <c:marker>
            <c:symbol val="diamond"/>
            <c:size val="10"/>
            <c:spPr>
              <a:solidFill>
                <a:srgbClr val="0070C0"/>
              </a:solidFill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T12'!$B$86:$M$86</c:f>
                <c:numCache>
                  <c:formatCode>General</c:formatCode>
                  <c:ptCount val="12"/>
                  <c:pt idx="0">
                    <c:v>11.516578439248716</c:v>
                  </c:pt>
                  <c:pt idx="1">
                    <c:v>5.0990195135927845</c:v>
                  </c:pt>
                  <c:pt idx="2">
                    <c:v>6.7611506339333243</c:v>
                  </c:pt>
                  <c:pt idx="3">
                    <c:v>6.1889119866861391</c:v>
                  </c:pt>
                  <c:pt idx="4">
                    <c:v>6.35775531391221</c:v>
                  </c:pt>
                  <c:pt idx="5">
                    <c:v>6.27526472496747</c:v>
                  </c:pt>
                  <c:pt idx="6">
                    <c:v>6.1899749170480662</c:v>
                  </c:pt>
                  <c:pt idx="7">
                    <c:v>4.9934167186722753</c:v>
                  </c:pt>
                  <c:pt idx="8">
                    <c:v>5.3751376971346412</c:v>
                  </c:pt>
                  <c:pt idx="9">
                    <c:v>4.6732722672887919</c:v>
                  </c:pt>
                  <c:pt idx="10">
                    <c:v>5.4277551820056766</c:v>
                  </c:pt>
                  <c:pt idx="11">
                    <c:v>5.3370601014337273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T12'!$B$84:$M$84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'da T0 a T12'!$B$85:$M$85</c:f>
              <c:numCache>
                <c:formatCode>0</c:formatCode>
                <c:ptCount val="12"/>
                <c:pt idx="0">
                  <c:v>101</c:v>
                </c:pt>
                <c:pt idx="1">
                  <c:v>53</c:v>
                </c:pt>
                <c:pt idx="2">
                  <c:v>56.15</c:v>
                </c:pt>
                <c:pt idx="3">
                  <c:v>52.25</c:v>
                </c:pt>
                <c:pt idx="4">
                  <c:v>71</c:v>
                </c:pt>
                <c:pt idx="5">
                  <c:v>71.3</c:v>
                </c:pt>
                <c:pt idx="6">
                  <c:v>77</c:v>
                </c:pt>
                <c:pt idx="7">
                  <c:v>71.25</c:v>
                </c:pt>
                <c:pt idx="8">
                  <c:v>77.55</c:v>
                </c:pt>
                <c:pt idx="9">
                  <c:v>70.05</c:v>
                </c:pt>
                <c:pt idx="10">
                  <c:v>68.25</c:v>
                </c:pt>
                <c:pt idx="11">
                  <c:v>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E-46F8-AB34-3707F530D05F}"/>
            </c:ext>
          </c:extLst>
        </c:ser>
        <c:ser>
          <c:idx val="1"/>
          <c:order val="1"/>
          <c:tx>
            <c:strRef>
              <c:f>'da T0 a T12'!$A$88</c:f>
              <c:strCache>
                <c:ptCount val="1"/>
                <c:pt idx="0">
                  <c:v>Maropi group</c:v>
                </c:pt>
              </c:strCache>
            </c:strRef>
          </c:tx>
          <c:spPr>
            <a:ln w="28575">
              <a:solidFill>
                <a:srgbClr val="9751CB"/>
              </a:solidFill>
            </a:ln>
          </c:spPr>
          <c:marker>
            <c:symbol val="square"/>
            <c:size val="8"/>
            <c:spPr>
              <a:solidFill>
                <a:srgbClr val="9751CB"/>
              </a:solidFill>
              <a:ln>
                <a:solidFill>
                  <a:srgbClr val="9751CB"/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T12'!$B$89:$M$89</c:f>
                <c:numCache>
                  <c:formatCode>General</c:formatCode>
                  <c:ptCount val="12"/>
                  <c:pt idx="0">
                    <c:v>13.182424503461936</c:v>
                  </c:pt>
                  <c:pt idx="1">
                    <c:v>4.1735381935033953</c:v>
                  </c:pt>
                  <c:pt idx="2">
                    <c:v>5.9513377531973068</c:v>
                  </c:pt>
                  <c:pt idx="3">
                    <c:v>5.9205262923955813</c:v>
                  </c:pt>
                  <c:pt idx="4">
                    <c:v>6.3120603025603215</c:v>
                  </c:pt>
                  <c:pt idx="5">
                    <c:v>6.0428295916469645</c:v>
                  </c:pt>
                  <c:pt idx="6">
                    <c:v>5.7847349027191246</c:v>
                  </c:pt>
                  <c:pt idx="7">
                    <c:v>5.7075665383308225</c:v>
                  </c:pt>
                  <c:pt idx="8">
                    <c:v>5.7425008306027863</c:v>
                  </c:pt>
                  <c:pt idx="9">
                    <c:v>5.7454787716768632</c:v>
                  </c:pt>
                  <c:pt idx="10">
                    <c:v>6.2447872999048286</c:v>
                  </c:pt>
                  <c:pt idx="11">
                    <c:v>5.7845074393408353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T12'!$B$84:$M$84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'da T0 a T12'!$B$88:$M$88</c:f>
              <c:numCache>
                <c:formatCode>0</c:formatCode>
                <c:ptCount val="12"/>
                <c:pt idx="0">
                  <c:v>103.25</c:v>
                </c:pt>
                <c:pt idx="1">
                  <c:v>60.55</c:v>
                </c:pt>
                <c:pt idx="2">
                  <c:v>67.55</c:v>
                </c:pt>
                <c:pt idx="3">
                  <c:v>63</c:v>
                </c:pt>
                <c:pt idx="4">
                  <c:v>81.5</c:v>
                </c:pt>
                <c:pt idx="5">
                  <c:v>81.099999999999994</c:v>
                </c:pt>
                <c:pt idx="6">
                  <c:v>87.1</c:v>
                </c:pt>
                <c:pt idx="7">
                  <c:v>81.05</c:v>
                </c:pt>
                <c:pt idx="8">
                  <c:v>87.35</c:v>
                </c:pt>
                <c:pt idx="9">
                  <c:v>79.2</c:v>
                </c:pt>
                <c:pt idx="10">
                  <c:v>77.95</c:v>
                </c:pt>
                <c:pt idx="11">
                  <c:v>80.25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E-46F8-AB34-3707F530D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17952"/>
        <c:axId val="88319488"/>
      </c:lineChart>
      <c:catAx>
        <c:axId val="8831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8319488"/>
        <c:crosses val="autoZero"/>
        <c:auto val="1"/>
        <c:lblAlgn val="ctr"/>
        <c:lblOffset val="100"/>
        <c:noMultiLvlLbl val="0"/>
      </c:catAx>
      <c:valAx>
        <c:axId val="88319488"/>
        <c:scaling>
          <c:orientation val="minMax"/>
          <c:max val="120"/>
          <c:min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(beats/min)</a:t>
                </a:r>
              </a:p>
            </c:rich>
          </c:tx>
          <c:layout>
            <c:manualLayout>
              <c:xMode val="edge"/>
              <c:yMode val="edge"/>
              <c:x val="2.6023643650608993E-2"/>
              <c:y val="0.4377101333151550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88317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366516745730572"/>
          <c:y val="0.87224368337842062"/>
          <c:w val="0.56794264618382606"/>
          <c:h val="0.10724923711331187"/>
        </c:manualLayout>
      </c:layout>
      <c:overlay val="0"/>
      <c:txPr>
        <a:bodyPr/>
        <a:lstStyle/>
        <a:p>
          <a:pPr>
            <a:defRPr b="1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Systolic</a:t>
            </a:r>
            <a:r>
              <a:rPr lang="it-IT" baseline="0"/>
              <a:t> arterial pressure</a:t>
            </a:r>
            <a:endParaRPr lang="it-IT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94681781565663"/>
          <c:y val="0.17034805431929703"/>
          <c:w val="0.79182484868222902"/>
          <c:h val="0.5971241654095073"/>
        </c:manualLayout>
      </c:layout>
      <c:lineChart>
        <c:grouping val="standard"/>
        <c:varyColors val="0"/>
        <c:ser>
          <c:idx val="0"/>
          <c:order val="0"/>
          <c:tx>
            <c:strRef>
              <c:f>'da T0 a T12'!$A$108</c:f>
              <c:strCache>
                <c:ptCount val="1"/>
                <c:pt idx="0">
                  <c:v>Metha group</c:v>
                </c:pt>
              </c:strCache>
            </c:strRef>
          </c:tx>
          <c:spPr>
            <a:ln>
              <a:solidFill>
                <a:srgbClr val="009AD0"/>
              </a:solidFill>
            </a:ln>
          </c:spPr>
          <c:marker>
            <c:symbol val="diamond"/>
            <c:size val="10"/>
          </c:marker>
          <c:errBars>
            <c:errDir val="y"/>
            <c:errBarType val="plus"/>
            <c:errValType val="cust"/>
            <c:noEndCap val="0"/>
            <c:plus>
              <c:numRef>
                <c:f>'da T0 a T12'!$B$109:$J$109</c:f>
                <c:numCache>
                  <c:formatCode>General</c:formatCode>
                  <c:ptCount val="9"/>
                  <c:pt idx="0">
                    <c:v>8.0490274011996732</c:v>
                  </c:pt>
                  <c:pt idx="1">
                    <c:v>7.6088591025268206</c:v>
                  </c:pt>
                  <c:pt idx="2">
                    <c:v>6.227908325052895</c:v>
                  </c:pt>
                  <c:pt idx="3">
                    <c:v>6.1923127216012981</c:v>
                  </c:pt>
                  <c:pt idx="4">
                    <c:v>5.8783724922715423</c:v>
                  </c:pt>
                  <c:pt idx="5">
                    <c:v>6.2867864772494313</c:v>
                  </c:pt>
                  <c:pt idx="6">
                    <c:v>6.0652157509245423</c:v>
                  </c:pt>
                  <c:pt idx="7">
                    <c:v>6.0998274350052002</c:v>
                  </c:pt>
                  <c:pt idx="8">
                    <c:v>5.5904053143709858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T12'!$B$107:$J$107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T12'!$B$108:$J$108</c:f>
              <c:numCache>
                <c:formatCode>0</c:formatCode>
                <c:ptCount val="9"/>
                <c:pt idx="0">
                  <c:v>103.55</c:v>
                </c:pt>
                <c:pt idx="1">
                  <c:v>103</c:v>
                </c:pt>
                <c:pt idx="2">
                  <c:v>104.05</c:v>
                </c:pt>
                <c:pt idx="3">
                  <c:v>110.35</c:v>
                </c:pt>
                <c:pt idx="4">
                  <c:v>102.35</c:v>
                </c:pt>
                <c:pt idx="5">
                  <c:v>110.45</c:v>
                </c:pt>
                <c:pt idx="6">
                  <c:v>101.05</c:v>
                </c:pt>
                <c:pt idx="7">
                  <c:v>98.05</c:v>
                </c:pt>
                <c:pt idx="8">
                  <c:v>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D-4EB1-9844-C3BF25AEDB82}"/>
            </c:ext>
          </c:extLst>
        </c:ser>
        <c:ser>
          <c:idx val="1"/>
          <c:order val="1"/>
          <c:tx>
            <c:strRef>
              <c:f>'da T0 a T12'!$A$111</c:f>
              <c:strCache>
                <c:ptCount val="1"/>
                <c:pt idx="0">
                  <c:v>Maropi group</c:v>
                </c:pt>
              </c:strCache>
            </c:strRef>
          </c:tx>
          <c:spPr>
            <a:ln>
              <a:solidFill>
                <a:srgbClr val="9751CB"/>
              </a:solidFill>
            </a:ln>
          </c:spPr>
          <c:marker>
            <c:symbol val="square"/>
            <c:size val="8"/>
            <c:spPr>
              <a:solidFill>
                <a:srgbClr val="9751CB"/>
              </a:solidFill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T12'!$B$112:$J$112</c:f>
                <c:numCache>
                  <c:formatCode>General</c:formatCode>
                  <c:ptCount val="9"/>
                  <c:pt idx="0">
                    <c:v>7.7906826942255378</c:v>
                  </c:pt>
                  <c:pt idx="1">
                    <c:v>6.5764732189829527</c:v>
                  </c:pt>
                  <c:pt idx="2">
                    <c:v>5.8063032899373104</c:v>
                  </c:pt>
                  <c:pt idx="3">
                    <c:v>7.0133331665666061</c:v>
                  </c:pt>
                  <c:pt idx="4">
                    <c:v>7.4048348359277005</c:v>
                  </c:pt>
                  <c:pt idx="5">
                    <c:v>7.2373301270856132</c:v>
                  </c:pt>
                  <c:pt idx="6">
                    <c:v>7.3312596749162156</c:v>
                  </c:pt>
                  <c:pt idx="7">
                    <c:v>8.1621720535393614</c:v>
                  </c:pt>
                  <c:pt idx="8">
                    <c:v>7.7629348763683987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T12'!$B$107:$J$107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T12'!$B$111:$J$111</c:f>
              <c:numCache>
                <c:formatCode>0</c:formatCode>
                <c:ptCount val="9"/>
                <c:pt idx="0">
                  <c:v>119.2</c:v>
                </c:pt>
                <c:pt idx="1">
                  <c:v>118.25</c:v>
                </c:pt>
                <c:pt idx="2">
                  <c:v>120.15</c:v>
                </c:pt>
                <c:pt idx="3">
                  <c:v>126.15</c:v>
                </c:pt>
                <c:pt idx="4">
                  <c:v>122.1</c:v>
                </c:pt>
                <c:pt idx="5">
                  <c:v>126.2</c:v>
                </c:pt>
                <c:pt idx="6">
                  <c:v>121.8</c:v>
                </c:pt>
                <c:pt idx="7">
                  <c:v>119.1</c:v>
                </c:pt>
                <c:pt idx="8">
                  <c:v>122.5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D-4EB1-9844-C3BF25AED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08960"/>
        <c:axId val="89610496"/>
      </c:lineChart>
      <c:catAx>
        <c:axId val="89608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9610496"/>
        <c:crosses val="autoZero"/>
        <c:auto val="1"/>
        <c:lblAlgn val="ctr"/>
        <c:lblOffset val="100"/>
        <c:noMultiLvlLbl val="0"/>
      </c:catAx>
      <c:valAx>
        <c:axId val="89610496"/>
        <c:scaling>
          <c:orientation val="minMax"/>
          <c:max val="140"/>
          <c:min val="9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(mmHg)</a:t>
                </a:r>
              </a:p>
            </c:rich>
          </c:tx>
          <c:layout>
            <c:manualLayout>
              <c:xMode val="edge"/>
              <c:yMode val="edge"/>
              <c:x val="2.4430440850734723E-2"/>
              <c:y val="0.3933000838431475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89608960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17254086339876129"/>
          <c:y val="0.85495720780370466"/>
          <c:w val="0.59690363147339642"/>
          <c:h val="0.10762284923304737"/>
        </c:manualLayout>
      </c:layout>
      <c:overlay val="0"/>
      <c:txPr>
        <a:bodyPr/>
        <a:lstStyle/>
        <a:p>
          <a:pPr>
            <a:defRPr b="1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Diastolic arterial pressure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31490389419961"/>
          <c:y val="0.17261958658693188"/>
          <c:w val="0.79458509437066194"/>
          <c:h val="0.61298071723908376"/>
        </c:manualLayout>
      </c:layout>
      <c:lineChart>
        <c:grouping val="standard"/>
        <c:varyColors val="0"/>
        <c:ser>
          <c:idx val="0"/>
          <c:order val="0"/>
          <c:tx>
            <c:strRef>
              <c:f>'da T0 a T12'!$A$118</c:f>
              <c:strCache>
                <c:ptCount val="1"/>
                <c:pt idx="0">
                  <c:v>Metha group</c:v>
                </c:pt>
              </c:strCache>
            </c:strRef>
          </c:tx>
          <c:spPr>
            <a:ln>
              <a:solidFill>
                <a:srgbClr val="009AD0"/>
              </a:solidFill>
            </a:ln>
          </c:spPr>
          <c:marker>
            <c:symbol val="diamond"/>
            <c:size val="10"/>
          </c:marker>
          <c:errBars>
            <c:errDir val="y"/>
            <c:errBarType val="plus"/>
            <c:errValType val="cust"/>
            <c:noEndCap val="0"/>
            <c:plus>
              <c:numRef>
                <c:f>'da T0 a T12'!$B$119:$J$119</c:f>
                <c:numCache>
                  <c:formatCode>General</c:formatCode>
                  <c:ptCount val="9"/>
                  <c:pt idx="0">
                    <c:v>6.1942248145051684</c:v>
                  </c:pt>
                  <c:pt idx="1">
                    <c:v>6.0998274350052011</c:v>
                  </c:pt>
                  <c:pt idx="2">
                    <c:v>6.2945256081438696</c:v>
                  </c:pt>
                  <c:pt idx="3">
                    <c:v>5.2204053079188562</c:v>
                  </c:pt>
                  <c:pt idx="4">
                    <c:v>5.0500130276017465</c:v>
                  </c:pt>
                  <c:pt idx="5">
                    <c:v>5.2643288171177947</c:v>
                  </c:pt>
                  <c:pt idx="6">
                    <c:v>5.0356622937645552</c:v>
                  </c:pt>
                  <c:pt idx="7">
                    <c:v>5.6649894318663909</c:v>
                  </c:pt>
                  <c:pt idx="8">
                    <c:v>5.866048611781995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T12'!$B$117:$J$117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T12'!$B$118:$J$118</c:f>
              <c:numCache>
                <c:formatCode>0</c:formatCode>
                <c:ptCount val="9"/>
                <c:pt idx="0">
                  <c:v>68.5</c:v>
                </c:pt>
                <c:pt idx="1">
                  <c:v>68.05</c:v>
                </c:pt>
                <c:pt idx="2">
                  <c:v>68.400000000000006</c:v>
                </c:pt>
                <c:pt idx="3">
                  <c:v>74.900000000000006</c:v>
                </c:pt>
                <c:pt idx="4">
                  <c:v>67.849999999999994</c:v>
                </c:pt>
                <c:pt idx="5">
                  <c:v>75.150000000000006</c:v>
                </c:pt>
                <c:pt idx="6">
                  <c:v>68.099999999999994</c:v>
                </c:pt>
                <c:pt idx="7">
                  <c:v>66.25</c:v>
                </c:pt>
                <c:pt idx="8">
                  <c:v>65.900000000000006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2-4347-91AF-98D6C16EF8B0}"/>
            </c:ext>
          </c:extLst>
        </c:ser>
        <c:ser>
          <c:idx val="1"/>
          <c:order val="1"/>
          <c:tx>
            <c:strRef>
              <c:f>'da T0 a T12'!$A$121</c:f>
              <c:strCache>
                <c:ptCount val="1"/>
                <c:pt idx="0">
                  <c:v>Maropi group</c:v>
                </c:pt>
              </c:strCache>
            </c:strRef>
          </c:tx>
          <c:spPr>
            <a:ln>
              <a:solidFill>
                <a:srgbClr val="9751CB"/>
              </a:solidFill>
            </a:ln>
          </c:spPr>
          <c:marker>
            <c:symbol val="square"/>
            <c:size val="8"/>
            <c:spPr>
              <a:solidFill>
                <a:srgbClr val="9751CB"/>
              </a:solidFill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T12'!$B$122:$K$122</c:f>
                <c:numCache>
                  <c:formatCode>General</c:formatCode>
                  <c:ptCount val="10"/>
                  <c:pt idx="0">
                    <c:v>7.5568024426932547</c:v>
                  </c:pt>
                  <c:pt idx="1">
                    <c:v>7.3742082536650031</c:v>
                  </c:pt>
                  <c:pt idx="2">
                    <c:v>7.1862441694641781</c:v>
                  </c:pt>
                  <c:pt idx="3">
                    <c:v>6.6828531568327518</c:v>
                  </c:pt>
                  <c:pt idx="4">
                    <c:v>7.3841936451770875</c:v>
                  </c:pt>
                  <c:pt idx="5">
                    <c:v>6.3627203715325882</c:v>
                  </c:pt>
                  <c:pt idx="6">
                    <c:v>7.3375386666245603</c:v>
                  </c:pt>
                  <c:pt idx="7">
                    <c:v>7.5245213171757035</c:v>
                  </c:pt>
                  <c:pt idx="8">
                    <c:v>7.4310869078203456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T12'!$B$117:$J$117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T12'!$B$121:$J$121</c:f>
              <c:numCache>
                <c:formatCode>0</c:formatCode>
                <c:ptCount val="9"/>
                <c:pt idx="0">
                  <c:v>78.5</c:v>
                </c:pt>
                <c:pt idx="1">
                  <c:v>77.8</c:v>
                </c:pt>
                <c:pt idx="2">
                  <c:v>78.2</c:v>
                </c:pt>
                <c:pt idx="3">
                  <c:v>84.15</c:v>
                </c:pt>
                <c:pt idx="4">
                  <c:v>78</c:v>
                </c:pt>
                <c:pt idx="5">
                  <c:v>84.2</c:v>
                </c:pt>
                <c:pt idx="6">
                  <c:v>77.45</c:v>
                </c:pt>
                <c:pt idx="7">
                  <c:v>75.75</c:v>
                </c:pt>
                <c:pt idx="8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2-4347-91AF-98D6C16EF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79360"/>
        <c:axId val="89680896"/>
      </c:lineChart>
      <c:catAx>
        <c:axId val="89679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9680896"/>
        <c:crosses val="autoZero"/>
        <c:auto val="1"/>
        <c:lblAlgn val="ctr"/>
        <c:lblOffset val="100"/>
        <c:noMultiLvlLbl val="0"/>
      </c:catAx>
      <c:valAx>
        <c:axId val="89680896"/>
        <c:scaling>
          <c:orientation val="minMax"/>
          <c:max val="95"/>
          <c:min val="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(mmHg)</a:t>
                </a:r>
              </a:p>
            </c:rich>
          </c:tx>
          <c:layout>
            <c:manualLayout>
              <c:xMode val="edge"/>
              <c:yMode val="edge"/>
              <c:x val="3.2454774936079921E-2"/>
              <c:y val="0.38704457715652146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89679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649848636631494"/>
          <c:y val="0.8696788748173031"/>
          <c:w val="0.54082374266711852"/>
          <c:h val="0.10319600187251844"/>
        </c:manualLayout>
      </c:layout>
      <c:overlay val="0"/>
      <c:txPr>
        <a:bodyPr/>
        <a:lstStyle/>
        <a:p>
          <a:pPr>
            <a:defRPr b="1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Mean arterial</a:t>
            </a:r>
            <a:r>
              <a:rPr lang="it-IT" baseline="0"/>
              <a:t> pressure</a:t>
            </a:r>
            <a:endParaRPr lang="it-IT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48615147438531"/>
          <c:y val="0.16878390201224847"/>
          <c:w val="0.80051758185999644"/>
          <c:h val="0.61576976562140262"/>
        </c:manualLayout>
      </c:layout>
      <c:lineChart>
        <c:grouping val="standard"/>
        <c:varyColors val="0"/>
        <c:ser>
          <c:idx val="0"/>
          <c:order val="0"/>
          <c:tx>
            <c:strRef>
              <c:f>'da T0 a T12'!$A$128</c:f>
              <c:strCache>
                <c:ptCount val="1"/>
                <c:pt idx="0">
                  <c:v>Metha group</c:v>
                </c:pt>
              </c:strCache>
            </c:strRef>
          </c:tx>
          <c:spPr>
            <a:ln>
              <a:solidFill>
                <a:srgbClr val="009AD0"/>
              </a:solidFill>
            </a:ln>
          </c:spPr>
          <c:marker>
            <c:symbol val="diamond"/>
            <c:size val="10"/>
            <c:spPr>
              <a:solidFill>
                <a:srgbClr val="0070C0"/>
              </a:solidFill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T12'!$B$129:$K$129</c:f>
                <c:numCache>
                  <c:formatCode>General</c:formatCode>
                  <c:ptCount val="10"/>
                  <c:pt idx="0">
                    <c:v>7.1377425297535515</c:v>
                  </c:pt>
                  <c:pt idx="1">
                    <c:v>6.4193375621509503</c:v>
                  </c:pt>
                  <c:pt idx="2">
                    <c:v>6.4023022175003979</c:v>
                  </c:pt>
                  <c:pt idx="3">
                    <c:v>7.0866813553015735</c:v>
                  </c:pt>
                  <c:pt idx="4">
                    <c:v>6.6006379277030174</c:v>
                  </c:pt>
                  <c:pt idx="5">
                    <c:v>6.9530379577638763</c:v>
                  </c:pt>
                  <c:pt idx="6">
                    <c:v>6.6006379277030174</c:v>
                  </c:pt>
                  <c:pt idx="7">
                    <c:v>7.0358106554218312</c:v>
                  </c:pt>
                  <c:pt idx="8">
                    <c:v>7.195758984875817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T12'!$B$127:$J$127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T12'!$B$128:$J$128</c:f>
              <c:numCache>
                <c:formatCode>0</c:formatCode>
                <c:ptCount val="9"/>
                <c:pt idx="0">
                  <c:v>78</c:v>
                </c:pt>
                <c:pt idx="1">
                  <c:v>78.05</c:v>
                </c:pt>
                <c:pt idx="2">
                  <c:v>77.400000000000006</c:v>
                </c:pt>
                <c:pt idx="3">
                  <c:v>84.3</c:v>
                </c:pt>
                <c:pt idx="4">
                  <c:v>77.900000000000006</c:v>
                </c:pt>
                <c:pt idx="5">
                  <c:v>84.85</c:v>
                </c:pt>
                <c:pt idx="6">
                  <c:v>78.099999999999994</c:v>
                </c:pt>
                <c:pt idx="7">
                  <c:v>76.349999999999994</c:v>
                </c:pt>
                <c:pt idx="8">
                  <c:v>76.099999999999994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A-4AA2-9861-0B7B0AF58554}"/>
            </c:ext>
          </c:extLst>
        </c:ser>
        <c:ser>
          <c:idx val="1"/>
          <c:order val="1"/>
          <c:tx>
            <c:strRef>
              <c:f>'da T0 a T12'!$A$131</c:f>
              <c:strCache>
                <c:ptCount val="1"/>
                <c:pt idx="0">
                  <c:v>Maropi group</c:v>
                </c:pt>
              </c:strCache>
            </c:strRef>
          </c:tx>
          <c:spPr>
            <a:ln>
              <a:solidFill>
                <a:srgbClr val="9751CB"/>
              </a:solidFill>
            </a:ln>
          </c:spPr>
          <c:marker>
            <c:symbol val="square"/>
            <c:size val="8"/>
            <c:spPr>
              <a:solidFill>
                <a:srgbClr val="9751CB"/>
              </a:solidFill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T12'!$B$132:$J$132</c:f>
                <c:numCache>
                  <c:formatCode>General</c:formatCode>
                  <c:ptCount val="9"/>
                  <c:pt idx="0">
                    <c:v>7.1811155855223205</c:v>
                  </c:pt>
                  <c:pt idx="1">
                    <c:v>7.2538555991025619</c:v>
                  </c:pt>
                  <c:pt idx="2">
                    <c:v>7.0358106554218312</c:v>
                  </c:pt>
                  <c:pt idx="3">
                    <c:v>6.7236816355953453</c:v>
                  </c:pt>
                  <c:pt idx="4">
                    <c:v>7.2871552459754403</c:v>
                  </c:pt>
                  <c:pt idx="5">
                    <c:v>6.3782112655013563</c:v>
                  </c:pt>
                  <c:pt idx="6">
                    <c:v>7.5412898519801592</c:v>
                  </c:pt>
                  <c:pt idx="7">
                    <c:v>7.4216965006235887</c:v>
                  </c:pt>
                  <c:pt idx="8">
                    <c:v>7.743248332375896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T12'!$B$127:$J$127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T12'!$B$131:$J$131</c:f>
              <c:numCache>
                <c:formatCode>0</c:formatCode>
                <c:ptCount val="9"/>
                <c:pt idx="0">
                  <c:v>88.1</c:v>
                </c:pt>
                <c:pt idx="1">
                  <c:v>87.75</c:v>
                </c:pt>
                <c:pt idx="2">
                  <c:v>88.35</c:v>
                </c:pt>
                <c:pt idx="3">
                  <c:v>94.95</c:v>
                </c:pt>
                <c:pt idx="4">
                  <c:v>88.05</c:v>
                </c:pt>
                <c:pt idx="5">
                  <c:v>94.45</c:v>
                </c:pt>
                <c:pt idx="6">
                  <c:v>87.35</c:v>
                </c:pt>
                <c:pt idx="7">
                  <c:v>86.85</c:v>
                </c:pt>
                <c:pt idx="8">
                  <c:v>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A-4AA2-9861-0B7B0AF5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24480"/>
        <c:axId val="89546752"/>
      </c:lineChart>
      <c:catAx>
        <c:axId val="89524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9546752"/>
        <c:crosses val="autoZero"/>
        <c:auto val="1"/>
        <c:lblAlgn val="ctr"/>
        <c:lblOffset val="100"/>
        <c:noMultiLvlLbl val="0"/>
      </c:catAx>
      <c:valAx>
        <c:axId val="89546752"/>
        <c:scaling>
          <c:orientation val="minMax"/>
          <c:max val="105"/>
          <c:min val="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(mmHg)</a:t>
                </a:r>
              </a:p>
            </c:rich>
          </c:tx>
          <c:layout>
            <c:manualLayout>
              <c:xMode val="edge"/>
              <c:yMode val="edge"/>
              <c:x val="2.9501685482960272E-2"/>
              <c:y val="0.38415398075240598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crossAx val="89524480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2701990929648751"/>
          <c:y val="0.88551862596122854"/>
          <c:w val="0.4524000958452567"/>
          <c:h val="8.9664686651010725E-2"/>
        </c:manualLayout>
      </c:layout>
      <c:overlay val="0"/>
      <c:txPr>
        <a:bodyPr/>
        <a:lstStyle/>
        <a:p>
          <a:pPr>
            <a:defRPr b="1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of desflurane</a:t>
            </a:r>
            <a:r>
              <a:rPr lang="en-US" baseline="0"/>
              <a:t> </a:t>
            </a:r>
            <a:r>
              <a:rPr lang="en-US"/>
              <a:t>MAC multiples </a:t>
            </a:r>
          </a:p>
        </c:rich>
      </c:tx>
      <c:layout>
        <c:manualLayout>
          <c:xMode val="edge"/>
          <c:yMode val="edge"/>
          <c:x val="0.15248119119006584"/>
          <c:y val="3.6266556348668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559109270644939"/>
          <c:y val="0.19464450337850989"/>
          <c:w val="0.76306738863972989"/>
          <c:h val="0.61984723037209788"/>
        </c:manualLayout>
      </c:layout>
      <c:barChart>
        <c:barDir val="col"/>
        <c:grouping val="clustered"/>
        <c:varyColors val="0"/>
        <c:ser>
          <c:idx val="0"/>
          <c:order val="0"/>
          <c:tx>
            <c:v>Metha group</c:v>
          </c:tx>
          <c:spPr>
            <a:pattFill prst="lgCheck">
              <a:fgClr>
                <a:srgbClr val="009AD0"/>
              </a:fgClr>
              <a:bgClr>
                <a:schemeClr val="bg1"/>
              </a:bgClr>
            </a:pattFill>
            <a:ln>
              <a:solidFill>
                <a:srgbClr val="009AD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'da T0 a T12'!$K$69</c:f>
                <c:numCache>
                  <c:formatCode>General</c:formatCode>
                  <c:ptCount val="1"/>
                  <c:pt idx="0">
                    <c:v>3.3514096014320004E-2</c:v>
                  </c:pt>
                </c:numCache>
              </c:numRef>
            </c:plus>
            <c:minus>
              <c:numRef>
                <c:f>'da T0 a T12'!$K$69</c:f>
                <c:numCache>
                  <c:formatCode>General</c:formatCode>
                  <c:ptCount val="1"/>
                  <c:pt idx="0">
                    <c:v>3.3514096014320004E-2</c:v>
                  </c:pt>
                </c:numCache>
              </c:numRef>
            </c:minus>
          </c:errBars>
          <c:val>
            <c:numRef>
              <c:f>'da T0 a T12'!$K$68</c:f>
              <c:numCache>
                <c:formatCode>0.00</c:formatCode>
                <c:ptCount val="1"/>
                <c:pt idx="0">
                  <c:v>0.64304412864622262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4-4B93-ACCE-BF0799421167}"/>
            </c:ext>
          </c:extLst>
        </c:ser>
        <c:ser>
          <c:idx val="1"/>
          <c:order val="1"/>
          <c:tx>
            <c:v>Maropi group</c:v>
          </c:tx>
          <c:spPr>
            <a:pattFill prst="wdUpDiag">
              <a:fgClr>
                <a:srgbClr val="9751CB"/>
              </a:fgClr>
              <a:bgClr>
                <a:schemeClr val="bg1"/>
              </a:bgClr>
            </a:pattFill>
            <a:ln>
              <a:solidFill>
                <a:srgbClr val="9751CB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'da T0 a T12'!$K$72</c:f>
                <c:numCache>
                  <c:formatCode>General</c:formatCode>
                  <c:ptCount val="1"/>
                  <c:pt idx="0">
                    <c:v>2.5969105130067126E-2</c:v>
                  </c:pt>
                </c:numCache>
              </c:numRef>
            </c:plus>
            <c:minus>
              <c:numRef>
                <c:f>'da T0 a T12'!$K$72</c:f>
                <c:numCache>
                  <c:formatCode>General</c:formatCode>
                  <c:ptCount val="1"/>
                  <c:pt idx="0">
                    <c:v>2.5969105130067126E-2</c:v>
                  </c:pt>
                </c:numCache>
              </c:numRef>
            </c:minus>
          </c:errBars>
          <c:val>
            <c:numRef>
              <c:f>'da T0 a T12'!$K$71</c:f>
              <c:numCache>
                <c:formatCode>0.00</c:formatCode>
                <c:ptCount val="1"/>
                <c:pt idx="0">
                  <c:v>0.7049364248317127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4-4B93-ACCE-BF0799421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574400"/>
        <c:axId val="89584384"/>
      </c:barChart>
      <c:catAx>
        <c:axId val="89574400"/>
        <c:scaling>
          <c:orientation val="minMax"/>
        </c:scaling>
        <c:delete val="1"/>
        <c:axPos val="b"/>
        <c:majorTickMark val="none"/>
        <c:minorTickMark val="none"/>
        <c:tickLblPos val="none"/>
        <c:crossAx val="89584384"/>
        <c:crosses val="autoZero"/>
        <c:auto val="1"/>
        <c:lblAlgn val="ctr"/>
        <c:lblOffset val="100"/>
        <c:noMultiLvlLbl val="0"/>
      </c:catAx>
      <c:valAx>
        <c:axId val="89584384"/>
        <c:scaling>
          <c:orientation val="minMax"/>
          <c:max val="0.8"/>
          <c:min val="0.5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89574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292156783559797"/>
          <c:y val="0.85813798476580827"/>
          <c:w val="0.78103565515126183"/>
          <c:h val="0.11178750517676395"/>
        </c:manualLayout>
      </c:layout>
      <c:overlay val="0"/>
      <c:txPr>
        <a:bodyPr/>
        <a:lstStyle/>
        <a:p>
          <a:pPr>
            <a:defRPr sz="1600" b="0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GB" sz="1600" b="1" i="0" u="none" strike="noStrike" baseline="0">
                <a:effectLst/>
              </a:rPr>
              <a:t>Carbon dioxide end-tidal partial pressure</a:t>
            </a:r>
            <a:endParaRPr lang="en-US" sz="1600"/>
          </a:p>
        </c:rich>
      </c:tx>
      <c:layout>
        <c:manualLayout>
          <c:xMode val="edge"/>
          <c:yMode val="edge"/>
          <c:x val="0.15529572100762831"/>
          <c:y val="4.1958041958041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68500875401865"/>
          <c:y val="0.1961657764807371"/>
          <c:w val="0.80614824056060774"/>
          <c:h val="0.57515518602132776"/>
        </c:manualLayout>
      </c:layout>
      <c:lineChart>
        <c:grouping val="standard"/>
        <c:varyColors val="0"/>
        <c:ser>
          <c:idx val="0"/>
          <c:order val="0"/>
          <c:tx>
            <c:strRef>
              <c:f>'da T0 a T12'!$A$138</c:f>
              <c:strCache>
                <c:ptCount val="1"/>
                <c:pt idx="0">
                  <c:v>Metha group</c:v>
                </c:pt>
              </c:strCache>
            </c:strRef>
          </c:tx>
          <c:spPr>
            <a:ln>
              <a:solidFill>
                <a:srgbClr val="009AD0"/>
              </a:solidFill>
            </a:ln>
          </c:spPr>
          <c:marker>
            <c:symbol val="diamond"/>
            <c:size val="3"/>
            <c:spPr>
              <a:solidFill>
                <a:srgbClr val="0070C0"/>
              </a:solidFill>
              <a:ln w="63500" cap="sq">
                <a:miter lim="800000"/>
                <a:headEnd type="diamond"/>
                <a:tailEnd type="diamond"/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T12'!$B$139:$K$139</c:f>
                <c:numCache>
                  <c:formatCode>General</c:formatCode>
                  <c:ptCount val="10"/>
                  <c:pt idx="0">
                    <c:v>2.6051568293028269</c:v>
                  </c:pt>
                  <c:pt idx="1">
                    <c:v>1.4142135623730951</c:v>
                  </c:pt>
                  <c:pt idx="2">
                    <c:v>1.3945382182304158</c:v>
                  </c:pt>
                  <c:pt idx="3">
                    <c:v>1.5217718205053643</c:v>
                  </c:pt>
                  <c:pt idx="4">
                    <c:v>1.4244112357114616</c:v>
                  </c:pt>
                  <c:pt idx="5">
                    <c:v>1.3869694338832115</c:v>
                  </c:pt>
                  <c:pt idx="6">
                    <c:v>1.2139539573337679</c:v>
                  </c:pt>
                  <c:pt idx="7">
                    <c:v>1.5035046776746233</c:v>
                  </c:pt>
                  <c:pt idx="8">
                    <c:v>2.0875571218153781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T12'!$B$137:$J$137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T12'!$B$138:$J$138</c:f>
              <c:numCache>
                <c:formatCode>0</c:formatCode>
                <c:ptCount val="9"/>
                <c:pt idx="0">
                  <c:v>46.95</c:v>
                </c:pt>
                <c:pt idx="1">
                  <c:v>44</c:v>
                </c:pt>
                <c:pt idx="2">
                  <c:v>44.05</c:v>
                </c:pt>
                <c:pt idx="3">
                  <c:v>43</c:v>
                </c:pt>
                <c:pt idx="4">
                  <c:v>44.15</c:v>
                </c:pt>
                <c:pt idx="5">
                  <c:v>43.15</c:v>
                </c:pt>
                <c:pt idx="6">
                  <c:v>43</c:v>
                </c:pt>
                <c:pt idx="7">
                  <c:v>46.55</c:v>
                </c:pt>
                <c:pt idx="8">
                  <c:v>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7-4A5C-8CC5-0E6AF4B236CA}"/>
            </c:ext>
          </c:extLst>
        </c:ser>
        <c:ser>
          <c:idx val="1"/>
          <c:order val="1"/>
          <c:tx>
            <c:strRef>
              <c:f>'da T0 a T12'!$A$141</c:f>
              <c:strCache>
                <c:ptCount val="1"/>
                <c:pt idx="0">
                  <c:v>Maropi group</c:v>
                </c:pt>
              </c:strCache>
            </c:strRef>
          </c:tx>
          <c:spPr>
            <a:ln>
              <a:solidFill>
                <a:srgbClr val="9751CB"/>
              </a:solidFill>
            </a:ln>
          </c:spPr>
          <c:marker>
            <c:symbol val="square"/>
            <c:size val="8"/>
            <c:spPr>
              <a:solidFill>
                <a:srgbClr val="9751CB"/>
              </a:solidFill>
            </c:spPr>
          </c:marker>
          <c:errBars>
            <c:errDir val="y"/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T12'!$B$137:$J$137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T12'!$B$141:$J$141</c:f>
              <c:numCache>
                <c:formatCode>0</c:formatCode>
                <c:ptCount val="9"/>
                <c:pt idx="0">
                  <c:v>40.5</c:v>
                </c:pt>
                <c:pt idx="1">
                  <c:v>39.299999999999997</c:v>
                </c:pt>
                <c:pt idx="2">
                  <c:v>39.200000000000003</c:v>
                </c:pt>
                <c:pt idx="3">
                  <c:v>38.35</c:v>
                </c:pt>
                <c:pt idx="4">
                  <c:v>39.1</c:v>
                </c:pt>
                <c:pt idx="5">
                  <c:v>38.35</c:v>
                </c:pt>
                <c:pt idx="6">
                  <c:v>39.299999999999997</c:v>
                </c:pt>
                <c:pt idx="7">
                  <c:v>39.25</c:v>
                </c:pt>
                <c:pt idx="8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7-4A5C-8CC5-0E6AF4B23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6432"/>
        <c:axId val="89756416"/>
      </c:lineChart>
      <c:catAx>
        <c:axId val="89746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9756416"/>
        <c:crosses val="autoZero"/>
        <c:auto val="1"/>
        <c:lblAlgn val="ctr"/>
        <c:lblOffset val="100"/>
        <c:noMultiLvlLbl val="0"/>
      </c:catAx>
      <c:valAx>
        <c:axId val="89756416"/>
        <c:scaling>
          <c:orientation val="minMax"/>
          <c:min val="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mmHg</a:t>
                </a:r>
              </a:p>
            </c:rich>
          </c:tx>
          <c:layout>
            <c:manualLayout>
              <c:xMode val="edge"/>
              <c:yMode val="edge"/>
              <c:x val="2.9603443393455657E-2"/>
              <c:y val="0.39208817429289872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crossAx val="89746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761922254495152"/>
          <c:y val="0.8608604518840739"/>
          <c:w val="0.45618738597200287"/>
          <c:h val="0.10799919240864123"/>
        </c:manualLayout>
      </c:layout>
      <c:overlay val="0"/>
      <c:txPr>
        <a:bodyPr/>
        <a:lstStyle/>
        <a:p>
          <a:pPr>
            <a:defRPr b="1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535641</xdr:colOff>
      <xdr:row>52</xdr:row>
      <xdr:rowOff>31374</xdr:rowOff>
    </xdr:from>
    <xdr:to>
      <xdr:col>19</xdr:col>
      <xdr:colOff>219075</xdr:colOff>
      <xdr:row>64</xdr:row>
      <xdr:rowOff>190499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248210</xdr:colOff>
      <xdr:row>52</xdr:row>
      <xdr:rowOff>38100</xdr:rowOff>
    </xdr:from>
    <xdr:to>
      <xdr:col>26</xdr:col>
      <xdr:colOff>553010</xdr:colOff>
      <xdr:row>65</xdr:row>
      <xdr:rowOff>19049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205067</xdr:colOff>
      <xdr:row>97</xdr:row>
      <xdr:rowOff>95250</xdr:rowOff>
    </xdr:from>
    <xdr:to>
      <xdr:col>21</xdr:col>
      <xdr:colOff>509867</xdr:colOff>
      <xdr:row>111</xdr:row>
      <xdr:rowOff>161925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209550</xdr:colOff>
      <xdr:row>82</xdr:row>
      <xdr:rowOff>19050</xdr:rowOff>
    </xdr:from>
    <xdr:to>
      <xdr:col>21</xdr:col>
      <xdr:colOff>523876</xdr:colOff>
      <xdr:row>96</xdr:row>
      <xdr:rowOff>95249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228599</xdr:colOff>
      <xdr:row>113</xdr:row>
      <xdr:rowOff>123825</xdr:rowOff>
    </xdr:from>
    <xdr:to>
      <xdr:col>21</xdr:col>
      <xdr:colOff>533400</xdr:colOff>
      <xdr:row>128</xdr:row>
      <xdr:rowOff>1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219074</xdr:colOff>
      <xdr:row>129</xdr:row>
      <xdr:rowOff>43898</xdr:rowOff>
    </xdr:from>
    <xdr:to>
      <xdr:col>21</xdr:col>
      <xdr:colOff>504825</xdr:colOff>
      <xdr:row>143</xdr:row>
      <xdr:rowOff>104775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231912</xdr:colOff>
      <xdr:row>144</xdr:row>
      <xdr:rowOff>123825</xdr:rowOff>
    </xdr:from>
    <xdr:to>
      <xdr:col>21</xdr:col>
      <xdr:colOff>542925</xdr:colOff>
      <xdr:row>158</xdr:row>
      <xdr:rowOff>171450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333935</xdr:colOff>
      <xdr:row>66</xdr:row>
      <xdr:rowOff>82923</xdr:rowOff>
    </xdr:from>
    <xdr:to>
      <xdr:col>27</xdr:col>
      <xdr:colOff>38100</xdr:colOff>
      <xdr:row>80</xdr:row>
      <xdr:rowOff>152399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257174</xdr:colOff>
      <xdr:row>160</xdr:row>
      <xdr:rowOff>114300</xdr:rowOff>
    </xdr:from>
    <xdr:to>
      <xdr:col>21</xdr:col>
      <xdr:colOff>552450</xdr:colOff>
      <xdr:row>174</xdr:row>
      <xdr:rowOff>171450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0.01598</cdr:x>
      <cdr:y>0.29696</cdr:y>
    </cdr:from>
    <cdr:to>
      <cdr:x>0.07239</cdr:x>
      <cdr:y>0.65566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AD91C69D-8422-4488-AC5E-6C9040B1D84F}"/>
            </a:ext>
          </a:extLst>
        </cdr:cNvPr>
        <cdr:cNvSpPr txBox="1"/>
      </cdr:nvSpPr>
      <cdr:spPr>
        <a:xfrm xmlns:a="http://schemas.openxmlformats.org/drawingml/2006/main" rot="16200000">
          <a:off x="-288394" y="1174208"/>
          <a:ext cx="981574" cy="258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000" b="1"/>
            <a:t>MAC multiples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266700</xdr:colOff>
      <xdr:row>78</xdr:row>
      <xdr:rowOff>57150</xdr:rowOff>
    </xdr:from>
    <xdr:ext cx="184731" cy="264560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6802100" y="16325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9</xdr:col>
      <xdr:colOff>447675</xdr:colOff>
      <xdr:row>59</xdr:row>
      <xdr:rowOff>200025</xdr:rowOff>
    </xdr:from>
    <xdr:to>
      <xdr:col>14</xdr:col>
      <xdr:colOff>742950</xdr:colOff>
      <xdr:row>73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143"/>
  <sheetViews>
    <sheetView tabSelected="1" zoomScale="112" zoomScaleNormal="85" workbookViewId="0">
      <pane ySplit="2" topLeftCell="A3" activePane="bottomLeft" state="frozen"/>
      <selection pane="bottomLeft" activeCell="A2" sqref="A2:P2"/>
    </sheetView>
  </sheetViews>
  <sheetFormatPr baseColWidth="10" defaultColWidth="8.83203125" defaultRowHeight="15" x14ac:dyDescent="0.2"/>
  <cols>
    <col min="1" max="1" width="19.1640625" style="8" customWidth="1"/>
    <col min="2" max="2" width="9.1640625" style="6"/>
    <col min="3" max="3" width="9.33203125" style="6" customWidth="1"/>
    <col min="6" max="6" width="9.1640625" style="6"/>
    <col min="9" max="9" width="9.1640625" style="7"/>
    <col min="10" max="11" width="9.1640625"/>
    <col min="12" max="12" width="9.1640625" style="6"/>
    <col min="13" max="14" width="9.1640625"/>
    <col min="15" max="15" width="9.1640625" style="6"/>
    <col min="16" max="16" width="9.1640625" style="7"/>
    <col min="17" max="20" width="9.1640625"/>
    <col min="21" max="21" width="9.1640625" style="6"/>
    <col min="22" max="23" width="9.1640625"/>
    <col min="24" max="25" width="9.1640625" style="6"/>
    <col min="26" max="31" width="9.1640625"/>
    <col min="32" max="33" width="9.1640625" style="6"/>
    <col min="34" max="40" width="9.1640625"/>
    <col min="41" max="42" width="9.1640625" style="6"/>
    <col min="43" max="48" width="9.1640625"/>
    <col min="49" max="50" width="9.1640625" style="6"/>
    <col min="51" max="58" width="9.1640625"/>
    <col min="59" max="60" width="9.1640625" style="6"/>
    <col min="61" max="66" width="9.1640625"/>
    <col min="67" max="68" width="9.1640625" style="6"/>
    <col min="69" max="75" width="9.1640625"/>
    <col min="76" max="77" width="9.1640625" style="6"/>
    <col min="78" max="84" width="9.1640625"/>
    <col min="85" max="86" width="9.1640625" style="6"/>
    <col min="87" max="88" width="9.1640625"/>
    <col min="316" max="316" width="30.1640625" customWidth="1"/>
    <col min="572" max="572" width="30.1640625" customWidth="1"/>
    <col min="828" max="828" width="30.1640625" customWidth="1"/>
    <col min="1084" max="1084" width="30.1640625" customWidth="1"/>
    <col min="1340" max="1340" width="30.1640625" customWidth="1"/>
    <col min="1596" max="1596" width="30.1640625" customWidth="1"/>
    <col min="1852" max="1852" width="30.1640625" customWidth="1"/>
    <col min="2108" max="2108" width="30.1640625" customWidth="1"/>
    <col min="2364" max="2364" width="30.1640625" customWidth="1"/>
    <col min="2620" max="2620" width="30.1640625" customWidth="1"/>
    <col min="2876" max="2876" width="30.1640625" customWidth="1"/>
    <col min="3132" max="3132" width="30.1640625" customWidth="1"/>
    <col min="3388" max="3388" width="30.1640625" customWidth="1"/>
    <col min="3644" max="3644" width="30.1640625" customWidth="1"/>
    <col min="3900" max="3900" width="30.1640625" customWidth="1"/>
    <col min="4156" max="4156" width="30.1640625" customWidth="1"/>
    <col min="4412" max="4412" width="30.1640625" customWidth="1"/>
    <col min="4668" max="4668" width="30.1640625" customWidth="1"/>
    <col min="4924" max="4924" width="30.1640625" customWidth="1"/>
    <col min="5180" max="5180" width="30.1640625" customWidth="1"/>
    <col min="5436" max="5436" width="30.1640625" customWidth="1"/>
    <col min="5692" max="5692" width="30.1640625" customWidth="1"/>
    <col min="5948" max="5948" width="30.1640625" customWidth="1"/>
    <col min="6204" max="6204" width="30.1640625" customWidth="1"/>
    <col min="6460" max="6460" width="30.1640625" customWidth="1"/>
    <col min="6716" max="6716" width="30.1640625" customWidth="1"/>
    <col min="6972" max="6972" width="30.1640625" customWidth="1"/>
    <col min="7228" max="7228" width="30.1640625" customWidth="1"/>
    <col min="7484" max="7484" width="30.1640625" customWidth="1"/>
    <col min="7740" max="7740" width="30.1640625" customWidth="1"/>
    <col min="7996" max="7996" width="30.1640625" customWidth="1"/>
    <col min="8252" max="8252" width="30.1640625" customWidth="1"/>
    <col min="8508" max="8508" width="30.1640625" customWidth="1"/>
    <col min="8764" max="8764" width="30.1640625" customWidth="1"/>
    <col min="9020" max="9020" width="30.1640625" customWidth="1"/>
    <col min="9276" max="9276" width="30.1640625" customWidth="1"/>
    <col min="9532" max="9532" width="30.1640625" customWidth="1"/>
    <col min="9788" max="9788" width="30.1640625" customWidth="1"/>
    <col min="10044" max="10044" width="30.1640625" customWidth="1"/>
    <col min="10300" max="10300" width="30.1640625" customWidth="1"/>
    <col min="10556" max="10556" width="30.1640625" customWidth="1"/>
    <col min="10812" max="10812" width="30.1640625" customWidth="1"/>
    <col min="11068" max="11068" width="30.1640625" customWidth="1"/>
    <col min="11324" max="11324" width="30.1640625" customWidth="1"/>
    <col min="11580" max="11580" width="30.1640625" customWidth="1"/>
    <col min="11836" max="11836" width="30.1640625" customWidth="1"/>
    <col min="12092" max="12092" width="30.1640625" customWidth="1"/>
    <col min="12348" max="12348" width="30.1640625" customWidth="1"/>
    <col min="12604" max="12604" width="30.1640625" customWidth="1"/>
    <col min="12860" max="12860" width="30.1640625" customWidth="1"/>
    <col min="13116" max="13116" width="30.1640625" customWidth="1"/>
    <col min="13372" max="13372" width="30.1640625" customWidth="1"/>
    <col min="13628" max="13628" width="30.1640625" customWidth="1"/>
    <col min="13884" max="13884" width="30.1640625" customWidth="1"/>
    <col min="14140" max="14140" width="30.1640625" customWidth="1"/>
    <col min="14396" max="14396" width="30.1640625" customWidth="1"/>
    <col min="14652" max="14652" width="30.1640625" customWidth="1"/>
    <col min="14908" max="14908" width="30.1640625" customWidth="1"/>
    <col min="15164" max="15164" width="30.1640625" customWidth="1"/>
    <col min="15420" max="15420" width="30.1640625" customWidth="1"/>
    <col min="15676" max="15676" width="30.1640625" customWidth="1"/>
    <col min="15932" max="15932" width="30.1640625" customWidth="1"/>
  </cols>
  <sheetData>
    <row r="1" spans="1:88" s="2" customFormat="1" ht="42" customHeight="1" thickBot="1" x14ac:dyDescent="0.2">
      <c r="A1" s="1" t="s">
        <v>0</v>
      </c>
      <c r="B1" s="188" t="s">
        <v>21</v>
      </c>
      <c r="C1" s="189"/>
      <c r="D1" s="189"/>
      <c r="E1" s="190"/>
      <c r="F1" s="188" t="s">
        <v>22</v>
      </c>
      <c r="G1" s="190"/>
      <c r="H1" s="189" t="s">
        <v>23</v>
      </c>
      <c r="I1" s="190"/>
      <c r="J1" s="191" t="s">
        <v>24</v>
      </c>
      <c r="K1" s="186"/>
      <c r="L1" s="186"/>
      <c r="M1" s="186"/>
      <c r="N1" s="186"/>
      <c r="O1" s="186"/>
      <c r="P1" s="187"/>
      <c r="Q1" s="186" t="s">
        <v>105</v>
      </c>
      <c r="R1" s="186"/>
      <c r="S1" s="186"/>
      <c r="T1" s="186"/>
      <c r="U1" s="186"/>
      <c r="V1" s="186"/>
      <c r="W1" s="186"/>
      <c r="X1" s="186"/>
      <c r="Y1" s="186"/>
      <c r="Z1" s="191" t="s">
        <v>25</v>
      </c>
      <c r="AA1" s="186"/>
      <c r="AB1" s="186"/>
      <c r="AC1" s="186"/>
      <c r="AD1" s="186"/>
      <c r="AE1" s="186"/>
      <c r="AF1" s="186"/>
      <c r="AG1" s="186"/>
      <c r="AH1" s="187"/>
      <c r="AI1" s="191" t="s">
        <v>26</v>
      </c>
      <c r="AJ1" s="186"/>
      <c r="AK1" s="186"/>
      <c r="AL1" s="186"/>
      <c r="AM1" s="186"/>
      <c r="AN1" s="186"/>
      <c r="AO1" s="186"/>
      <c r="AP1" s="186"/>
      <c r="AQ1" s="187"/>
      <c r="AR1" s="191" t="s">
        <v>27</v>
      </c>
      <c r="AS1" s="186"/>
      <c r="AT1" s="186"/>
      <c r="AU1" s="186"/>
      <c r="AV1" s="186"/>
      <c r="AW1" s="186"/>
      <c r="AX1" s="186"/>
      <c r="AY1" s="186"/>
      <c r="AZ1" s="187"/>
      <c r="BA1" s="191" t="s">
        <v>28</v>
      </c>
      <c r="BB1" s="186"/>
      <c r="BC1" s="186"/>
      <c r="BD1" s="186"/>
      <c r="BE1" s="186"/>
      <c r="BF1" s="186"/>
      <c r="BG1" s="186"/>
      <c r="BH1" s="186"/>
      <c r="BI1" s="187"/>
      <c r="BJ1" s="191" t="s">
        <v>29</v>
      </c>
      <c r="BK1" s="186"/>
      <c r="BL1" s="186"/>
      <c r="BM1" s="186"/>
      <c r="BN1" s="186"/>
      <c r="BO1" s="186"/>
      <c r="BP1" s="186"/>
      <c r="BQ1" s="186"/>
      <c r="BR1" s="187"/>
      <c r="BS1" s="186" t="s">
        <v>30</v>
      </c>
      <c r="BT1" s="186"/>
      <c r="BU1" s="186"/>
      <c r="BV1" s="186"/>
      <c r="BW1" s="186"/>
      <c r="BX1" s="186"/>
      <c r="BY1" s="186"/>
      <c r="BZ1" s="186"/>
      <c r="CA1" s="187"/>
      <c r="CB1" s="186" t="s">
        <v>31</v>
      </c>
      <c r="CC1" s="186"/>
      <c r="CD1" s="186"/>
      <c r="CE1" s="186"/>
      <c r="CF1" s="186"/>
      <c r="CG1" s="186"/>
      <c r="CH1" s="186"/>
      <c r="CI1" s="186"/>
      <c r="CJ1" s="187"/>
    </row>
    <row r="2" spans="1:88" s="2" customFormat="1" ht="57.75" customHeight="1" thickBot="1" x14ac:dyDescent="0.2">
      <c r="A2" s="3" t="s">
        <v>1</v>
      </c>
      <c r="B2" s="5" t="s">
        <v>12</v>
      </c>
      <c r="C2" s="4" t="s">
        <v>2</v>
      </c>
      <c r="D2" s="4" t="s">
        <v>3</v>
      </c>
      <c r="E2" s="3" t="s">
        <v>4</v>
      </c>
      <c r="F2" s="5" t="s">
        <v>3</v>
      </c>
      <c r="G2" s="3" t="s">
        <v>4</v>
      </c>
      <c r="H2" s="4" t="s">
        <v>4</v>
      </c>
      <c r="I2" s="3" t="s">
        <v>3</v>
      </c>
      <c r="J2" s="5" t="s">
        <v>5</v>
      </c>
      <c r="K2" s="4" t="s">
        <v>4</v>
      </c>
      <c r="L2" s="4" t="s">
        <v>7</v>
      </c>
      <c r="M2" s="4" t="s">
        <v>8</v>
      </c>
      <c r="N2" s="4" t="s">
        <v>9</v>
      </c>
      <c r="O2" s="4" t="s">
        <v>10</v>
      </c>
      <c r="P2" s="3" t="s">
        <v>3</v>
      </c>
      <c r="Q2" s="4" t="s">
        <v>5</v>
      </c>
      <c r="R2" s="4" t="s">
        <v>4</v>
      </c>
      <c r="S2" s="4" t="s">
        <v>6</v>
      </c>
      <c r="T2" s="4" t="s">
        <v>60</v>
      </c>
      <c r="U2" s="4" t="s">
        <v>7</v>
      </c>
      <c r="V2" s="4" t="s">
        <v>8</v>
      </c>
      <c r="W2" s="4" t="s">
        <v>9</v>
      </c>
      <c r="X2" s="4" t="s">
        <v>10</v>
      </c>
      <c r="Y2" s="4" t="s">
        <v>3</v>
      </c>
      <c r="Z2" s="5" t="s">
        <v>5</v>
      </c>
      <c r="AA2" s="4" t="s">
        <v>4</v>
      </c>
      <c r="AB2" s="4" t="s">
        <v>6</v>
      </c>
      <c r="AC2" s="4" t="s">
        <v>60</v>
      </c>
      <c r="AD2" s="4" t="s">
        <v>7</v>
      </c>
      <c r="AE2" s="4" t="s">
        <v>8</v>
      </c>
      <c r="AF2" s="4" t="s">
        <v>9</v>
      </c>
      <c r="AG2" s="4" t="s">
        <v>10</v>
      </c>
      <c r="AH2" s="3" t="s">
        <v>3</v>
      </c>
      <c r="AI2" s="5" t="s">
        <v>5</v>
      </c>
      <c r="AJ2" s="4" t="s">
        <v>4</v>
      </c>
      <c r="AK2" s="4" t="s">
        <v>6</v>
      </c>
      <c r="AL2" s="4" t="s">
        <v>60</v>
      </c>
      <c r="AM2" s="4" t="s">
        <v>7</v>
      </c>
      <c r="AN2" s="4" t="s">
        <v>129</v>
      </c>
      <c r="AO2" s="4" t="s">
        <v>9</v>
      </c>
      <c r="AP2" s="4" t="s">
        <v>10</v>
      </c>
      <c r="AQ2" s="3" t="s">
        <v>3</v>
      </c>
      <c r="AR2" s="5" t="s">
        <v>5</v>
      </c>
      <c r="AS2" s="4" t="s">
        <v>4</v>
      </c>
      <c r="AT2" s="4" t="s">
        <v>6</v>
      </c>
      <c r="AU2" s="4" t="s">
        <v>60</v>
      </c>
      <c r="AV2" s="4" t="s">
        <v>7</v>
      </c>
      <c r="AW2" s="4" t="s">
        <v>8</v>
      </c>
      <c r="AX2" s="4" t="s">
        <v>9</v>
      </c>
      <c r="AY2" s="4" t="s">
        <v>10</v>
      </c>
      <c r="AZ2" s="3" t="s">
        <v>3</v>
      </c>
      <c r="BA2" s="5" t="s">
        <v>5</v>
      </c>
      <c r="BB2" s="4" t="s">
        <v>4</v>
      </c>
      <c r="BC2" s="4" t="s">
        <v>6</v>
      </c>
      <c r="BD2" s="4" t="s">
        <v>60</v>
      </c>
      <c r="BE2" s="4" t="s">
        <v>7</v>
      </c>
      <c r="BF2" s="4" t="s">
        <v>8</v>
      </c>
      <c r="BG2" s="4" t="s">
        <v>9</v>
      </c>
      <c r="BH2" s="4" t="s">
        <v>10</v>
      </c>
      <c r="BI2" s="3" t="s">
        <v>3</v>
      </c>
      <c r="BJ2" s="5" t="s">
        <v>5</v>
      </c>
      <c r="BK2" s="4" t="s">
        <v>4</v>
      </c>
      <c r="BL2" s="4" t="s">
        <v>6</v>
      </c>
      <c r="BM2" s="4" t="s">
        <v>60</v>
      </c>
      <c r="BN2" s="4" t="s">
        <v>7</v>
      </c>
      <c r="BO2" s="4" t="s">
        <v>8</v>
      </c>
      <c r="BP2" s="4" t="s">
        <v>9</v>
      </c>
      <c r="BQ2" s="4" t="s">
        <v>10</v>
      </c>
      <c r="BR2" s="3" t="s">
        <v>3</v>
      </c>
      <c r="BS2" s="4" t="s">
        <v>5</v>
      </c>
      <c r="BT2" s="4" t="s">
        <v>4</v>
      </c>
      <c r="BU2" s="4" t="s">
        <v>6</v>
      </c>
      <c r="BV2" s="4" t="s">
        <v>60</v>
      </c>
      <c r="BW2" s="4" t="s">
        <v>7</v>
      </c>
      <c r="BX2" s="4" t="s">
        <v>8</v>
      </c>
      <c r="BY2" s="4" t="s">
        <v>9</v>
      </c>
      <c r="BZ2" s="4" t="s">
        <v>10</v>
      </c>
      <c r="CA2" s="3" t="s">
        <v>3</v>
      </c>
      <c r="CB2" s="4" t="s">
        <v>5</v>
      </c>
      <c r="CC2" s="4" t="s">
        <v>4</v>
      </c>
      <c r="CD2" s="4" t="s">
        <v>6</v>
      </c>
      <c r="CE2" s="4" t="s">
        <v>61</v>
      </c>
      <c r="CF2" s="4" t="s">
        <v>7</v>
      </c>
      <c r="CG2" s="4" t="s">
        <v>8</v>
      </c>
      <c r="CH2" s="4" t="s">
        <v>9</v>
      </c>
      <c r="CI2" s="4" t="s">
        <v>10</v>
      </c>
      <c r="CJ2" s="3" t="s">
        <v>3</v>
      </c>
    </row>
    <row r="3" spans="1:88" s="24" customFormat="1" ht="16.5" customHeight="1" x14ac:dyDescent="0.15">
      <c r="A3" s="26" t="s">
        <v>17</v>
      </c>
      <c r="B3" s="59"/>
      <c r="C3" s="30"/>
      <c r="D3" s="30"/>
      <c r="E3" s="29"/>
      <c r="F3" s="31"/>
      <c r="G3" s="28"/>
      <c r="H3" s="27"/>
      <c r="I3" s="29"/>
      <c r="J3" s="59"/>
      <c r="K3" s="27"/>
      <c r="L3" s="27"/>
      <c r="M3" s="27"/>
      <c r="N3" s="27"/>
      <c r="O3" s="27"/>
      <c r="P3" s="29"/>
      <c r="Q3" s="27"/>
      <c r="R3" s="27"/>
      <c r="S3" s="27"/>
      <c r="T3" s="27"/>
      <c r="U3" s="27"/>
      <c r="V3" s="27"/>
      <c r="W3" s="27"/>
      <c r="X3" s="27"/>
      <c r="Y3" s="30"/>
      <c r="Z3" s="31"/>
      <c r="AA3" s="27"/>
      <c r="AB3" s="27"/>
      <c r="AC3" s="27"/>
      <c r="AD3" s="27"/>
      <c r="AE3" s="27"/>
      <c r="AF3" s="27"/>
      <c r="AG3" s="27"/>
      <c r="AH3" s="29"/>
      <c r="AI3" s="31"/>
      <c r="AJ3" s="27"/>
      <c r="AK3" s="27"/>
      <c r="AL3" s="27"/>
      <c r="AM3" s="27"/>
      <c r="AN3" s="27"/>
      <c r="AO3" s="27"/>
      <c r="AP3" s="27"/>
      <c r="AQ3" s="28"/>
      <c r="AR3" s="31"/>
      <c r="AS3" s="27"/>
      <c r="AT3" s="27"/>
      <c r="AU3" s="27"/>
      <c r="AV3" s="27"/>
      <c r="AW3" s="27"/>
      <c r="AX3" s="27"/>
      <c r="AY3" s="27"/>
      <c r="AZ3" s="28"/>
      <c r="BA3" s="31"/>
      <c r="BB3" s="27"/>
      <c r="BC3" s="27"/>
      <c r="BD3" s="27"/>
      <c r="BE3" s="27"/>
      <c r="BF3" s="27"/>
      <c r="BG3" s="27"/>
      <c r="BH3" s="27"/>
      <c r="BI3" s="28"/>
      <c r="BJ3" s="31"/>
      <c r="BK3" s="27"/>
      <c r="BL3" s="27"/>
      <c r="BM3" s="27"/>
      <c r="BN3" s="27"/>
      <c r="BO3" s="27"/>
      <c r="BP3" s="27"/>
      <c r="BQ3" s="27"/>
      <c r="BR3" s="28"/>
      <c r="BS3" s="27"/>
      <c r="BT3" s="27"/>
      <c r="BU3" s="27"/>
      <c r="BV3" s="27"/>
      <c r="BW3" s="27"/>
      <c r="BX3" s="27"/>
      <c r="BY3" s="27"/>
      <c r="BZ3" s="27"/>
      <c r="CA3" s="28"/>
      <c r="CB3" s="27"/>
      <c r="CC3" s="27"/>
      <c r="CD3" s="27"/>
      <c r="CE3" s="27"/>
      <c r="CF3" s="27"/>
      <c r="CG3" s="27"/>
      <c r="CH3" s="27"/>
      <c r="CI3" s="27"/>
      <c r="CJ3" s="28"/>
    </row>
    <row r="4" spans="1:88" s="19" customFormat="1" ht="12" x14ac:dyDescent="0.2">
      <c r="A4" s="32" t="s">
        <v>57</v>
      </c>
      <c r="B4" s="9">
        <v>13</v>
      </c>
      <c r="C4" s="12">
        <v>21</v>
      </c>
      <c r="D4" s="12">
        <v>91</v>
      </c>
      <c r="E4" s="11">
        <v>25</v>
      </c>
      <c r="F4" s="13">
        <v>51</v>
      </c>
      <c r="G4" s="14">
        <v>10</v>
      </c>
      <c r="H4" s="10">
        <v>9</v>
      </c>
      <c r="I4" s="11">
        <v>61</v>
      </c>
      <c r="J4" s="9">
        <v>48</v>
      </c>
      <c r="K4" s="10">
        <v>7</v>
      </c>
      <c r="L4" s="10">
        <v>8</v>
      </c>
      <c r="M4" s="10">
        <v>102</v>
      </c>
      <c r="N4" s="10">
        <v>70</v>
      </c>
      <c r="O4" s="10">
        <v>77</v>
      </c>
      <c r="P4" s="14">
        <v>55</v>
      </c>
      <c r="Q4" s="10">
        <v>41</v>
      </c>
      <c r="R4" s="10">
        <v>12</v>
      </c>
      <c r="S4" s="10">
        <v>5.5</v>
      </c>
      <c r="T4" s="10">
        <f>S4/7.64</f>
        <v>0.71989528795811519</v>
      </c>
      <c r="U4" s="10">
        <v>6</v>
      </c>
      <c r="V4" s="10">
        <v>102</v>
      </c>
      <c r="W4" s="10">
        <v>58</v>
      </c>
      <c r="X4" s="10">
        <v>79</v>
      </c>
      <c r="Y4" s="12">
        <v>80</v>
      </c>
      <c r="Z4" s="13">
        <v>42</v>
      </c>
      <c r="AA4" s="10">
        <v>5</v>
      </c>
      <c r="AB4" s="10">
        <v>5.6</v>
      </c>
      <c r="AC4" s="10">
        <f>AB4/7.64</f>
        <v>0.73298429319371727</v>
      </c>
      <c r="AD4" s="10">
        <v>6.2</v>
      </c>
      <c r="AE4" s="10">
        <v>106</v>
      </c>
      <c r="AF4" s="10">
        <v>58</v>
      </c>
      <c r="AG4" s="10">
        <v>79</v>
      </c>
      <c r="AH4" s="12">
        <v>83</v>
      </c>
      <c r="AI4" s="13">
        <v>44</v>
      </c>
      <c r="AJ4" s="10">
        <v>5</v>
      </c>
      <c r="AK4" s="10">
        <v>5.4</v>
      </c>
      <c r="AL4" s="10">
        <f>AK4/7.64</f>
        <v>0.70680628272251311</v>
      </c>
      <c r="AM4" s="10">
        <v>5.7</v>
      </c>
      <c r="AN4" s="10">
        <v>123</v>
      </c>
      <c r="AO4" s="10">
        <v>84</v>
      </c>
      <c r="AP4" s="10">
        <v>95</v>
      </c>
      <c r="AQ4" s="14">
        <v>68</v>
      </c>
      <c r="AR4" s="13">
        <v>42</v>
      </c>
      <c r="AS4" s="10">
        <v>5</v>
      </c>
      <c r="AT4" s="10">
        <v>5.3</v>
      </c>
      <c r="AU4" s="10">
        <f>AT4/7.64</f>
        <v>0.69371727748691103</v>
      </c>
      <c r="AV4" s="10">
        <v>5.2</v>
      </c>
      <c r="AW4" s="10">
        <v>93</v>
      </c>
      <c r="AX4" s="10">
        <v>59</v>
      </c>
      <c r="AY4" s="10">
        <v>69</v>
      </c>
      <c r="AZ4" s="14">
        <v>76</v>
      </c>
      <c r="BA4" s="13">
        <v>44</v>
      </c>
      <c r="BB4" s="10">
        <v>5</v>
      </c>
      <c r="BC4" s="10">
        <v>5.3</v>
      </c>
      <c r="BD4" s="10">
        <f>BC4/7.64</f>
        <v>0.69371727748691103</v>
      </c>
      <c r="BE4" s="10">
        <v>6</v>
      </c>
      <c r="BF4" s="10">
        <v>123</v>
      </c>
      <c r="BG4" s="10">
        <v>85</v>
      </c>
      <c r="BH4" s="10">
        <v>95</v>
      </c>
      <c r="BI4" s="14">
        <v>70</v>
      </c>
      <c r="BJ4" s="13">
        <v>44</v>
      </c>
      <c r="BK4" s="10">
        <v>12</v>
      </c>
      <c r="BL4" s="10">
        <v>5.2</v>
      </c>
      <c r="BM4" s="10">
        <f>BL4/7.64</f>
        <v>0.68062827225130895</v>
      </c>
      <c r="BN4" s="10">
        <v>5.2</v>
      </c>
      <c r="BO4" s="10">
        <v>91</v>
      </c>
      <c r="BP4" s="10">
        <v>59</v>
      </c>
      <c r="BQ4" s="10">
        <v>69</v>
      </c>
      <c r="BR4" s="14">
        <v>73</v>
      </c>
      <c r="BS4" s="13">
        <v>45</v>
      </c>
      <c r="BT4" s="10">
        <v>15</v>
      </c>
      <c r="BU4" s="10">
        <v>4.5</v>
      </c>
      <c r="BV4" s="10">
        <f>BU4/7.64</f>
        <v>0.58900523560209428</v>
      </c>
      <c r="BW4" s="10">
        <v>4.3</v>
      </c>
      <c r="BX4" s="10">
        <v>87</v>
      </c>
      <c r="BY4" s="10">
        <v>56</v>
      </c>
      <c r="BZ4" s="10">
        <v>66</v>
      </c>
      <c r="CA4" s="14">
        <v>70</v>
      </c>
      <c r="CB4" s="10">
        <v>47</v>
      </c>
      <c r="CC4" s="10">
        <v>12</v>
      </c>
      <c r="CD4" s="10">
        <v>4.5</v>
      </c>
      <c r="CE4" s="10">
        <f>CD4/7.64</f>
        <v>0.58900523560209428</v>
      </c>
      <c r="CF4" s="10">
        <v>4.5</v>
      </c>
      <c r="CG4" s="10">
        <v>90</v>
      </c>
      <c r="CH4" s="10">
        <v>55</v>
      </c>
      <c r="CI4" s="10">
        <v>65</v>
      </c>
      <c r="CJ4" s="14">
        <v>73</v>
      </c>
    </row>
    <row r="5" spans="1:88" s="19" customFormat="1" ht="12" x14ac:dyDescent="0.2">
      <c r="A5" s="33" t="s">
        <v>58</v>
      </c>
      <c r="B5" s="9">
        <v>21</v>
      </c>
      <c r="C5" s="12">
        <v>17</v>
      </c>
      <c r="D5" s="12">
        <v>89</v>
      </c>
      <c r="E5" s="11">
        <v>21</v>
      </c>
      <c r="F5" s="9">
        <v>50</v>
      </c>
      <c r="G5" s="11">
        <v>12</v>
      </c>
      <c r="H5" s="12">
        <v>11</v>
      </c>
      <c r="I5" s="11">
        <v>56</v>
      </c>
      <c r="J5" s="9">
        <v>50</v>
      </c>
      <c r="K5" s="12">
        <v>11</v>
      </c>
      <c r="L5" s="12">
        <v>8</v>
      </c>
      <c r="M5" s="12">
        <v>104</v>
      </c>
      <c r="N5" s="12">
        <v>60</v>
      </c>
      <c r="O5" s="12">
        <v>83</v>
      </c>
      <c r="P5" s="11">
        <v>61</v>
      </c>
      <c r="Q5" s="12">
        <v>44</v>
      </c>
      <c r="R5" s="12">
        <v>10</v>
      </c>
      <c r="S5" s="12">
        <v>5.5</v>
      </c>
      <c r="T5" s="12">
        <f t="shared" ref="T5:T23" si="0">S5/7.64</f>
        <v>0.71989528795811519</v>
      </c>
      <c r="U5" s="12">
        <v>6</v>
      </c>
      <c r="V5" s="12">
        <v>90</v>
      </c>
      <c r="W5" s="12">
        <v>49</v>
      </c>
      <c r="X5" s="12">
        <v>70</v>
      </c>
      <c r="Y5" s="12">
        <v>82</v>
      </c>
      <c r="Z5" s="9">
        <v>42</v>
      </c>
      <c r="AA5" s="12">
        <v>12</v>
      </c>
      <c r="AB5" s="12">
        <v>5.2</v>
      </c>
      <c r="AC5" s="12">
        <f t="shared" ref="AC5:AC23" si="1">AB5/7.64</f>
        <v>0.68062827225130895</v>
      </c>
      <c r="AD5" s="12">
        <v>6</v>
      </c>
      <c r="AE5" s="12">
        <v>105</v>
      </c>
      <c r="AF5" s="12">
        <v>49</v>
      </c>
      <c r="AG5" s="12">
        <v>70</v>
      </c>
      <c r="AH5" s="12">
        <v>70</v>
      </c>
      <c r="AI5" s="9">
        <v>42</v>
      </c>
      <c r="AJ5" s="12">
        <v>12</v>
      </c>
      <c r="AK5" s="12">
        <v>5.5</v>
      </c>
      <c r="AL5" s="12">
        <f>AK5/7.64</f>
        <v>0.71989528795811519</v>
      </c>
      <c r="AM5" s="12">
        <v>6.2</v>
      </c>
      <c r="AN5" s="12">
        <v>114</v>
      </c>
      <c r="AO5" s="12">
        <v>75</v>
      </c>
      <c r="AP5" s="12">
        <v>86</v>
      </c>
      <c r="AQ5" s="11">
        <v>83</v>
      </c>
      <c r="AR5" s="9">
        <v>42</v>
      </c>
      <c r="AS5" s="12">
        <v>12</v>
      </c>
      <c r="AT5" s="12">
        <v>5</v>
      </c>
      <c r="AU5" s="12">
        <f t="shared" ref="AU5:AU23" si="2">AT5/7.64</f>
        <v>0.65445026178010479</v>
      </c>
      <c r="AV5" s="12">
        <v>5.4</v>
      </c>
      <c r="AW5" s="12">
        <v>100</v>
      </c>
      <c r="AX5" s="12">
        <v>70</v>
      </c>
      <c r="AY5" s="12">
        <v>82</v>
      </c>
      <c r="AZ5" s="11">
        <v>71</v>
      </c>
      <c r="BA5" s="9">
        <v>42</v>
      </c>
      <c r="BB5" s="12">
        <v>12</v>
      </c>
      <c r="BC5" s="12">
        <v>5.4</v>
      </c>
      <c r="BD5" s="12">
        <f t="shared" ref="BD5:BD23" si="3">BC5/7.64</f>
        <v>0.70680628272251311</v>
      </c>
      <c r="BE5" s="12">
        <v>6</v>
      </c>
      <c r="BF5" s="12">
        <v>114</v>
      </c>
      <c r="BG5" s="12">
        <v>76</v>
      </c>
      <c r="BH5" s="12">
        <v>86</v>
      </c>
      <c r="BI5" s="11">
        <v>88</v>
      </c>
      <c r="BJ5" s="9">
        <v>41</v>
      </c>
      <c r="BK5" s="12">
        <v>10</v>
      </c>
      <c r="BL5" s="12">
        <v>4.8</v>
      </c>
      <c r="BM5" s="12">
        <f t="shared" ref="BM5:BM23" si="4">BL5/7.64</f>
        <v>0.62827225130890052</v>
      </c>
      <c r="BN5" s="12">
        <v>5.4</v>
      </c>
      <c r="BO5" s="12">
        <v>100</v>
      </c>
      <c r="BP5" s="12">
        <v>70</v>
      </c>
      <c r="BQ5" s="12">
        <v>82</v>
      </c>
      <c r="BR5" s="11">
        <v>70</v>
      </c>
      <c r="BS5" s="9">
        <v>48</v>
      </c>
      <c r="BT5" s="12">
        <v>8</v>
      </c>
      <c r="BU5" s="12">
        <v>4.2</v>
      </c>
      <c r="BV5" s="12">
        <f t="shared" ref="BV5:BV23" si="5">BU5/7.64</f>
        <v>0.54973821989528804</v>
      </c>
      <c r="BW5" s="12">
        <v>4.4000000000000004</v>
      </c>
      <c r="BX5" s="12">
        <v>97</v>
      </c>
      <c r="BY5" s="12">
        <v>67</v>
      </c>
      <c r="BZ5" s="12">
        <v>79</v>
      </c>
      <c r="CA5" s="11">
        <v>69</v>
      </c>
      <c r="CB5" s="12">
        <v>45</v>
      </c>
      <c r="CC5" s="12">
        <v>10</v>
      </c>
      <c r="CD5" s="12">
        <v>4.3</v>
      </c>
      <c r="CE5" s="12">
        <f t="shared" ref="CE5:CE23" si="6">CD5/7.64</f>
        <v>0.56282722513089001</v>
      </c>
      <c r="CF5" s="12">
        <v>4.2</v>
      </c>
      <c r="CG5" s="12">
        <v>97</v>
      </c>
      <c r="CH5" s="12">
        <v>66</v>
      </c>
      <c r="CI5" s="12">
        <v>78</v>
      </c>
      <c r="CJ5" s="11">
        <v>68</v>
      </c>
    </row>
    <row r="6" spans="1:88" s="19" customFormat="1" ht="12" x14ac:dyDescent="0.2">
      <c r="A6" s="34" t="s">
        <v>72</v>
      </c>
      <c r="B6" s="9">
        <v>13</v>
      </c>
      <c r="C6" s="12">
        <v>17</v>
      </c>
      <c r="D6" s="12">
        <v>113</v>
      </c>
      <c r="E6" s="11">
        <v>29</v>
      </c>
      <c r="F6" s="9">
        <v>58</v>
      </c>
      <c r="G6" s="11">
        <v>13</v>
      </c>
      <c r="H6" s="12">
        <v>13</v>
      </c>
      <c r="I6" s="11">
        <v>61</v>
      </c>
      <c r="J6" s="9">
        <v>46</v>
      </c>
      <c r="K6" s="12">
        <v>10</v>
      </c>
      <c r="L6" s="12">
        <v>8</v>
      </c>
      <c r="M6" s="12">
        <v>90</v>
      </c>
      <c r="N6" s="12">
        <v>59</v>
      </c>
      <c r="O6" s="12">
        <v>78</v>
      </c>
      <c r="P6" s="11">
        <v>66</v>
      </c>
      <c r="Q6" s="12">
        <v>45</v>
      </c>
      <c r="R6" s="12">
        <v>11</v>
      </c>
      <c r="S6" s="12">
        <v>5.5</v>
      </c>
      <c r="T6" s="12">
        <f t="shared" si="0"/>
        <v>0.71989528795811519</v>
      </c>
      <c r="U6" s="12">
        <v>6</v>
      </c>
      <c r="V6" s="12">
        <v>104</v>
      </c>
      <c r="W6" s="12">
        <v>70</v>
      </c>
      <c r="X6" s="12">
        <v>82</v>
      </c>
      <c r="Y6" s="12">
        <v>70</v>
      </c>
      <c r="Z6" s="9">
        <v>45</v>
      </c>
      <c r="AA6" s="12">
        <v>10</v>
      </c>
      <c r="AB6" s="12">
        <v>5.4</v>
      </c>
      <c r="AC6" s="12">
        <f t="shared" si="1"/>
        <v>0.70680628272251311</v>
      </c>
      <c r="AD6" s="12">
        <v>6.1</v>
      </c>
      <c r="AE6" s="12">
        <v>104</v>
      </c>
      <c r="AF6" s="12">
        <v>70</v>
      </c>
      <c r="AG6" s="12">
        <v>82</v>
      </c>
      <c r="AH6" s="12">
        <v>72</v>
      </c>
      <c r="AI6" s="9">
        <v>42</v>
      </c>
      <c r="AJ6" s="12">
        <v>10</v>
      </c>
      <c r="AK6" s="12">
        <v>5.6</v>
      </c>
      <c r="AL6" s="12">
        <f t="shared" ref="AL6:AL23" si="7">AK6/7.64</f>
        <v>0.73298429319371727</v>
      </c>
      <c r="AM6" s="12">
        <v>5.5</v>
      </c>
      <c r="AN6" s="12">
        <v>103</v>
      </c>
      <c r="AO6" s="12">
        <v>65</v>
      </c>
      <c r="AP6" s="12">
        <v>91</v>
      </c>
      <c r="AQ6" s="11">
        <v>70</v>
      </c>
      <c r="AR6" s="9">
        <v>45</v>
      </c>
      <c r="AS6" s="12">
        <v>10</v>
      </c>
      <c r="AT6" s="12">
        <v>5.3</v>
      </c>
      <c r="AU6" s="12">
        <f t="shared" si="2"/>
        <v>0.69371727748691103</v>
      </c>
      <c r="AV6" s="12">
        <v>5.4</v>
      </c>
      <c r="AW6" s="12">
        <v>105</v>
      </c>
      <c r="AX6" s="12">
        <v>71</v>
      </c>
      <c r="AY6" s="12">
        <v>84</v>
      </c>
      <c r="AZ6" s="11">
        <v>63</v>
      </c>
      <c r="BA6" s="9">
        <v>42</v>
      </c>
      <c r="BB6" s="12">
        <v>10</v>
      </c>
      <c r="BC6" s="12">
        <v>5.5</v>
      </c>
      <c r="BD6" s="12">
        <f t="shared" si="3"/>
        <v>0.71989528795811519</v>
      </c>
      <c r="BE6" s="12">
        <v>5.3</v>
      </c>
      <c r="BF6" s="12">
        <v>103</v>
      </c>
      <c r="BG6" s="12">
        <v>66</v>
      </c>
      <c r="BH6" s="12">
        <v>91</v>
      </c>
      <c r="BI6" s="11">
        <v>75</v>
      </c>
      <c r="BJ6" s="9">
        <v>42</v>
      </c>
      <c r="BK6" s="12">
        <v>10</v>
      </c>
      <c r="BL6" s="12">
        <v>5</v>
      </c>
      <c r="BM6" s="12">
        <f t="shared" si="4"/>
        <v>0.65445026178010479</v>
      </c>
      <c r="BN6" s="12">
        <v>5.4</v>
      </c>
      <c r="BO6" s="12">
        <v>105</v>
      </c>
      <c r="BP6" s="12">
        <v>71</v>
      </c>
      <c r="BQ6" s="12">
        <v>84</v>
      </c>
      <c r="BR6" s="11">
        <v>62</v>
      </c>
      <c r="BS6" s="9">
        <v>47</v>
      </c>
      <c r="BT6" s="12">
        <v>10</v>
      </c>
      <c r="BU6" s="12">
        <v>4.2</v>
      </c>
      <c r="BV6" s="12">
        <f t="shared" si="5"/>
        <v>0.54973821989528804</v>
      </c>
      <c r="BW6" s="12">
        <v>4</v>
      </c>
      <c r="BX6" s="12">
        <v>100</v>
      </c>
      <c r="BY6" s="12">
        <v>68</v>
      </c>
      <c r="BZ6" s="12">
        <v>81</v>
      </c>
      <c r="CA6" s="11">
        <v>60</v>
      </c>
      <c r="CB6" s="9">
        <v>42</v>
      </c>
      <c r="CC6" s="12">
        <v>4</v>
      </c>
      <c r="CD6" s="12">
        <v>4.0999999999999996</v>
      </c>
      <c r="CE6" s="12">
        <f t="shared" si="6"/>
        <v>0.53664921465968585</v>
      </c>
      <c r="CF6" s="12">
        <v>4.5</v>
      </c>
      <c r="CG6" s="12">
        <v>98</v>
      </c>
      <c r="CH6" s="12">
        <v>67</v>
      </c>
      <c r="CI6" s="12">
        <v>80</v>
      </c>
      <c r="CJ6" s="11">
        <v>60</v>
      </c>
    </row>
    <row r="7" spans="1:88" s="86" customFormat="1" ht="12" x14ac:dyDescent="0.15">
      <c r="A7" s="85" t="s">
        <v>20</v>
      </c>
      <c r="B7" s="9">
        <v>13</v>
      </c>
      <c r="C7" s="53">
        <v>21</v>
      </c>
      <c r="D7" s="53">
        <v>89</v>
      </c>
      <c r="E7" s="54">
        <v>25</v>
      </c>
      <c r="F7" s="9">
        <v>57</v>
      </c>
      <c r="G7" s="11">
        <v>12</v>
      </c>
      <c r="H7" s="12">
        <v>11</v>
      </c>
      <c r="I7" s="54">
        <v>68</v>
      </c>
      <c r="J7" s="60">
        <v>46</v>
      </c>
      <c r="K7" s="55">
        <v>9</v>
      </c>
      <c r="L7" s="12">
        <v>8</v>
      </c>
      <c r="M7" s="55">
        <v>100</v>
      </c>
      <c r="N7" s="55">
        <v>70</v>
      </c>
      <c r="O7" s="55">
        <v>90</v>
      </c>
      <c r="P7" s="56">
        <v>61</v>
      </c>
      <c r="Q7" s="12">
        <v>46</v>
      </c>
      <c r="R7" s="12">
        <v>10</v>
      </c>
      <c r="S7" s="12">
        <v>5.5</v>
      </c>
      <c r="T7" s="12">
        <f t="shared" si="0"/>
        <v>0.71989528795811519</v>
      </c>
      <c r="U7" s="12">
        <v>7</v>
      </c>
      <c r="V7" s="12">
        <v>102</v>
      </c>
      <c r="W7" s="12">
        <v>68</v>
      </c>
      <c r="X7" s="12">
        <v>78</v>
      </c>
      <c r="Y7" s="12">
        <v>72</v>
      </c>
      <c r="Z7" s="60">
        <v>44</v>
      </c>
      <c r="AA7" s="55">
        <v>10</v>
      </c>
      <c r="AB7" s="55">
        <v>5.2</v>
      </c>
      <c r="AC7" s="12">
        <f t="shared" si="1"/>
        <v>0.68062827225130895</v>
      </c>
      <c r="AD7" s="12">
        <v>7.1</v>
      </c>
      <c r="AE7" s="12">
        <v>108</v>
      </c>
      <c r="AF7" s="12">
        <v>69</v>
      </c>
      <c r="AG7" s="12">
        <v>78</v>
      </c>
      <c r="AH7" s="12">
        <v>72</v>
      </c>
      <c r="AI7" s="60">
        <v>45</v>
      </c>
      <c r="AJ7" s="55">
        <v>10</v>
      </c>
      <c r="AK7" s="55">
        <v>5.7</v>
      </c>
      <c r="AL7" s="12">
        <f t="shared" si="7"/>
        <v>0.74607329842931946</v>
      </c>
      <c r="AM7" s="12">
        <v>5.7</v>
      </c>
      <c r="AN7" s="55">
        <v>111</v>
      </c>
      <c r="AO7" s="55">
        <v>76</v>
      </c>
      <c r="AP7" s="55">
        <v>94</v>
      </c>
      <c r="AQ7" s="56">
        <v>75</v>
      </c>
      <c r="AR7" s="60">
        <v>44</v>
      </c>
      <c r="AS7" s="55">
        <v>10</v>
      </c>
      <c r="AT7" s="12">
        <v>4.8</v>
      </c>
      <c r="AU7" s="12">
        <f t="shared" si="2"/>
        <v>0.62827225130890052</v>
      </c>
      <c r="AV7" s="12">
        <v>5.7</v>
      </c>
      <c r="AW7" s="55">
        <v>93</v>
      </c>
      <c r="AX7" s="55">
        <v>62</v>
      </c>
      <c r="AY7" s="55">
        <v>73</v>
      </c>
      <c r="AZ7" s="56">
        <v>71</v>
      </c>
      <c r="BA7" s="60">
        <v>45</v>
      </c>
      <c r="BB7" s="55">
        <v>10</v>
      </c>
      <c r="BC7" s="55">
        <v>5.5</v>
      </c>
      <c r="BD7" s="12">
        <f t="shared" si="3"/>
        <v>0.71989528795811519</v>
      </c>
      <c r="BE7" s="12">
        <v>5.5</v>
      </c>
      <c r="BF7" s="55">
        <v>111</v>
      </c>
      <c r="BG7" s="55">
        <v>78</v>
      </c>
      <c r="BH7" s="55">
        <v>94</v>
      </c>
      <c r="BI7" s="56">
        <v>79</v>
      </c>
      <c r="BJ7" s="60">
        <v>43</v>
      </c>
      <c r="BK7" s="55">
        <v>10</v>
      </c>
      <c r="BL7" s="12">
        <v>4.7</v>
      </c>
      <c r="BM7" s="12">
        <f t="shared" si="4"/>
        <v>0.61518324607329844</v>
      </c>
      <c r="BN7" s="12">
        <v>5.7</v>
      </c>
      <c r="BO7" s="55">
        <v>91</v>
      </c>
      <c r="BP7" s="55">
        <v>62</v>
      </c>
      <c r="BQ7" s="55">
        <v>73</v>
      </c>
      <c r="BR7" s="56">
        <v>70</v>
      </c>
      <c r="BS7" s="60">
        <v>46</v>
      </c>
      <c r="BT7" s="12">
        <v>8</v>
      </c>
      <c r="BU7" s="12">
        <v>4.4000000000000004</v>
      </c>
      <c r="BV7" s="12">
        <f t="shared" si="5"/>
        <v>0.5759162303664922</v>
      </c>
      <c r="BW7" s="12">
        <v>4.3</v>
      </c>
      <c r="BX7" s="55">
        <v>90</v>
      </c>
      <c r="BY7" s="55">
        <v>59</v>
      </c>
      <c r="BZ7" s="55">
        <v>70</v>
      </c>
      <c r="CA7" s="56">
        <v>72</v>
      </c>
      <c r="CB7" s="55">
        <v>43</v>
      </c>
      <c r="CC7" s="55">
        <v>8</v>
      </c>
      <c r="CD7" s="12">
        <v>4.3</v>
      </c>
      <c r="CE7" s="12">
        <f t="shared" si="6"/>
        <v>0.56282722513089001</v>
      </c>
      <c r="CF7" s="12">
        <v>4.7</v>
      </c>
      <c r="CG7" s="55">
        <v>89</v>
      </c>
      <c r="CH7" s="55">
        <v>58</v>
      </c>
      <c r="CI7" s="55">
        <v>69</v>
      </c>
      <c r="CJ7" s="56">
        <v>67</v>
      </c>
    </row>
    <row r="8" spans="1:88" s="86" customFormat="1" ht="12" x14ac:dyDescent="0.15">
      <c r="A8" s="85" t="s">
        <v>45</v>
      </c>
      <c r="B8" s="9">
        <v>12</v>
      </c>
      <c r="C8" s="55">
        <v>17</v>
      </c>
      <c r="D8" s="55">
        <v>103</v>
      </c>
      <c r="E8" s="56">
        <v>29</v>
      </c>
      <c r="F8" s="97">
        <v>51</v>
      </c>
      <c r="G8" s="54">
        <v>11</v>
      </c>
      <c r="H8" s="12">
        <v>17</v>
      </c>
      <c r="I8" s="56">
        <v>51</v>
      </c>
      <c r="J8" s="60">
        <v>45</v>
      </c>
      <c r="K8" s="55">
        <v>11</v>
      </c>
      <c r="L8" s="12">
        <v>8</v>
      </c>
      <c r="M8" s="55">
        <v>85</v>
      </c>
      <c r="N8" s="55">
        <v>55</v>
      </c>
      <c r="O8" s="55">
        <v>72</v>
      </c>
      <c r="P8" s="56">
        <v>45</v>
      </c>
      <c r="Q8" s="12">
        <v>44</v>
      </c>
      <c r="R8" s="12">
        <v>12</v>
      </c>
      <c r="S8" s="12">
        <v>5.5</v>
      </c>
      <c r="T8" s="12">
        <f t="shared" si="0"/>
        <v>0.71989528795811519</v>
      </c>
      <c r="U8" s="12">
        <v>6</v>
      </c>
      <c r="V8" s="12">
        <v>96</v>
      </c>
      <c r="W8" s="12">
        <v>68</v>
      </c>
      <c r="X8" s="12">
        <v>82</v>
      </c>
      <c r="Y8" s="12">
        <v>72</v>
      </c>
      <c r="Z8" s="60">
        <v>45</v>
      </c>
      <c r="AA8" s="55">
        <v>10</v>
      </c>
      <c r="AB8" s="55">
        <v>5.2</v>
      </c>
      <c r="AC8" s="12">
        <f t="shared" si="1"/>
        <v>0.68062827225130895</v>
      </c>
      <c r="AD8" s="12">
        <v>6.1</v>
      </c>
      <c r="AE8" s="12">
        <v>94</v>
      </c>
      <c r="AF8" s="12">
        <v>69</v>
      </c>
      <c r="AG8" s="12">
        <v>82</v>
      </c>
      <c r="AH8" s="12">
        <v>70</v>
      </c>
      <c r="AI8" s="60">
        <v>46</v>
      </c>
      <c r="AJ8" s="55">
        <v>10</v>
      </c>
      <c r="AK8" s="55">
        <v>5.7</v>
      </c>
      <c r="AL8" s="12">
        <f t="shared" si="7"/>
        <v>0.74607329842931946</v>
      </c>
      <c r="AM8" s="12">
        <v>5.2</v>
      </c>
      <c r="AN8" s="55">
        <v>109</v>
      </c>
      <c r="AO8" s="55">
        <v>75</v>
      </c>
      <c r="AP8" s="55">
        <v>91</v>
      </c>
      <c r="AQ8" s="56">
        <v>78</v>
      </c>
      <c r="AR8" s="60">
        <v>45</v>
      </c>
      <c r="AS8" s="55">
        <v>10</v>
      </c>
      <c r="AT8" s="12">
        <v>5.4</v>
      </c>
      <c r="AU8" s="12">
        <f t="shared" si="2"/>
        <v>0.70680628272251311</v>
      </c>
      <c r="AV8" s="12">
        <v>5.4</v>
      </c>
      <c r="AW8" s="55">
        <v>95</v>
      </c>
      <c r="AX8" s="55">
        <v>59</v>
      </c>
      <c r="AY8" s="55">
        <v>69</v>
      </c>
      <c r="AZ8" s="56">
        <v>65</v>
      </c>
      <c r="BA8" s="60">
        <v>46</v>
      </c>
      <c r="BB8" s="55">
        <v>10</v>
      </c>
      <c r="BC8" s="55">
        <v>5.5</v>
      </c>
      <c r="BD8" s="12">
        <f t="shared" si="3"/>
        <v>0.71989528795811519</v>
      </c>
      <c r="BE8" s="12">
        <v>5</v>
      </c>
      <c r="BF8" s="55">
        <v>109</v>
      </c>
      <c r="BG8" s="55">
        <v>75</v>
      </c>
      <c r="BH8" s="55">
        <v>91</v>
      </c>
      <c r="BI8" s="56">
        <v>75</v>
      </c>
      <c r="BJ8" s="60">
        <v>44</v>
      </c>
      <c r="BK8" s="55">
        <v>7</v>
      </c>
      <c r="BL8" s="12">
        <v>5.2</v>
      </c>
      <c r="BM8" s="12">
        <f t="shared" si="4"/>
        <v>0.68062827225130895</v>
      </c>
      <c r="BN8" s="12">
        <v>5.4</v>
      </c>
      <c r="BO8" s="55">
        <v>92</v>
      </c>
      <c r="BP8" s="55">
        <v>59</v>
      </c>
      <c r="BQ8" s="55">
        <v>69</v>
      </c>
      <c r="BR8" s="56">
        <v>64</v>
      </c>
      <c r="BS8" s="60">
        <v>48</v>
      </c>
      <c r="BT8" s="12">
        <v>10</v>
      </c>
      <c r="BU8" s="12">
        <v>4.2</v>
      </c>
      <c r="BV8" s="12">
        <f t="shared" si="5"/>
        <v>0.54973821989528804</v>
      </c>
      <c r="BW8" s="12">
        <v>4.4000000000000004</v>
      </c>
      <c r="BX8" s="55">
        <v>88</v>
      </c>
      <c r="BY8" s="55">
        <v>56</v>
      </c>
      <c r="BZ8" s="55">
        <v>66</v>
      </c>
      <c r="CA8" s="56">
        <v>62</v>
      </c>
      <c r="CB8" s="55">
        <v>46</v>
      </c>
      <c r="CC8" s="55">
        <v>7</v>
      </c>
      <c r="CD8" s="12">
        <v>4.5</v>
      </c>
      <c r="CE8" s="12">
        <f t="shared" si="6"/>
        <v>0.58900523560209428</v>
      </c>
      <c r="CF8" s="12">
        <v>4.5</v>
      </c>
      <c r="CG8" s="55">
        <v>90</v>
      </c>
      <c r="CH8" s="55">
        <v>55</v>
      </c>
      <c r="CI8" s="55">
        <v>65</v>
      </c>
      <c r="CJ8" s="56">
        <v>63</v>
      </c>
    </row>
    <row r="9" spans="1:88" s="86" customFormat="1" ht="12" x14ac:dyDescent="0.15">
      <c r="A9" s="33" t="s">
        <v>46</v>
      </c>
      <c r="B9" s="9">
        <v>10</v>
      </c>
      <c r="C9" s="53">
        <v>20</v>
      </c>
      <c r="D9" s="53">
        <v>121</v>
      </c>
      <c r="E9" s="54">
        <v>29</v>
      </c>
      <c r="F9" s="60">
        <v>53</v>
      </c>
      <c r="G9" s="56">
        <v>10</v>
      </c>
      <c r="H9" s="12">
        <v>15</v>
      </c>
      <c r="I9" s="54">
        <v>59</v>
      </c>
      <c r="J9" s="60">
        <v>47</v>
      </c>
      <c r="K9" s="55">
        <v>9</v>
      </c>
      <c r="L9" s="12">
        <v>8</v>
      </c>
      <c r="M9" s="55">
        <v>114</v>
      </c>
      <c r="N9" s="55">
        <v>72</v>
      </c>
      <c r="O9" s="55">
        <v>88</v>
      </c>
      <c r="P9" s="56">
        <v>63</v>
      </c>
      <c r="Q9" s="12">
        <v>43</v>
      </c>
      <c r="R9" s="12">
        <v>10</v>
      </c>
      <c r="S9" s="12">
        <v>5.5</v>
      </c>
      <c r="T9" s="12">
        <f t="shared" si="0"/>
        <v>0.71989528795811519</v>
      </c>
      <c r="U9" s="12">
        <v>6</v>
      </c>
      <c r="V9" s="12">
        <v>106</v>
      </c>
      <c r="W9" s="12">
        <v>77</v>
      </c>
      <c r="X9" s="12">
        <v>78</v>
      </c>
      <c r="Y9" s="12">
        <v>70</v>
      </c>
      <c r="Z9" s="60">
        <v>44</v>
      </c>
      <c r="AA9" s="55">
        <v>12</v>
      </c>
      <c r="AB9" s="55">
        <v>5.2</v>
      </c>
      <c r="AC9" s="12">
        <f t="shared" si="1"/>
        <v>0.68062827225130895</v>
      </c>
      <c r="AD9" s="12">
        <v>6.1</v>
      </c>
      <c r="AE9" s="12">
        <v>102</v>
      </c>
      <c r="AF9" s="12">
        <v>78</v>
      </c>
      <c r="AG9" s="12">
        <v>79</v>
      </c>
      <c r="AH9" s="12">
        <v>66</v>
      </c>
      <c r="AI9" s="60">
        <v>44</v>
      </c>
      <c r="AJ9" s="55">
        <v>12</v>
      </c>
      <c r="AK9" s="55">
        <v>5.2</v>
      </c>
      <c r="AL9" s="12">
        <f t="shared" si="7"/>
        <v>0.68062827225130895</v>
      </c>
      <c r="AM9" s="12">
        <v>5.7</v>
      </c>
      <c r="AN9" s="55">
        <v>111</v>
      </c>
      <c r="AO9" s="55">
        <v>79</v>
      </c>
      <c r="AP9" s="55">
        <v>95</v>
      </c>
      <c r="AQ9" s="56">
        <v>90</v>
      </c>
      <c r="AR9" s="60">
        <v>44</v>
      </c>
      <c r="AS9" s="55">
        <v>12</v>
      </c>
      <c r="AT9" s="12">
        <v>5.2</v>
      </c>
      <c r="AU9" s="12">
        <f t="shared" si="2"/>
        <v>0.68062827225130895</v>
      </c>
      <c r="AV9" s="12">
        <v>5.4</v>
      </c>
      <c r="AW9" s="55">
        <v>108</v>
      </c>
      <c r="AX9" s="55">
        <v>74</v>
      </c>
      <c r="AY9" s="55">
        <v>82</v>
      </c>
      <c r="AZ9" s="56">
        <v>71</v>
      </c>
      <c r="BA9" s="60">
        <v>44</v>
      </c>
      <c r="BB9" s="55">
        <v>12</v>
      </c>
      <c r="BC9" s="55">
        <v>5.0999999999999996</v>
      </c>
      <c r="BD9" s="12">
        <f t="shared" si="3"/>
        <v>0.66753926701570676</v>
      </c>
      <c r="BE9" s="12">
        <v>5.5</v>
      </c>
      <c r="BF9" s="55">
        <v>111</v>
      </c>
      <c r="BG9" s="55">
        <v>79</v>
      </c>
      <c r="BH9" s="55">
        <v>95</v>
      </c>
      <c r="BI9" s="56">
        <v>79</v>
      </c>
      <c r="BJ9" s="60">
        <v>45</v>
      </c>
      <c r="BK9" s="55">
        <v>7</v>
      </c>
      <c r="BL9" s="12">
        <v>4.9000000000000004</v>
      </c>
      <c r="BM9" s="12">
        <f t="shared" si="4"/>
        <v>0.64136125654450271</v>
      </c>
      <c r="BN9" s="12">
        <v>5.4</v>
      </c>
      <c r="BO9" s="55">
        <v>106</v>
      </c>
      <c r="BP9" s="55">
        <v>74</v>
      </c>
      <c r="BQ9" s="55">
        <v>83</v>
      </c>
      <c r="BR9" s="56">
        <v>70</v>
      </c>
      <c r="BS9" s="60">
        <v>49</v>
      </c>
      <c r="BT9" s="12">
        <v>11</v>
      </c>
      <c r="BU9" s="12">
        <v>4.0999999999999996</v>
      </c>
      <c r="BV9" s="12">
        <f t="shared" si="5"/>
        <v>0.53664921465968585</v>
      </c>
      <c r="BW9" s="12">
        <v>4.3</v>
      </c>
      <c r="BX9" s="55">
        <v>103</v>
      </c>
      <c r="BY9" s="55">
        <v>71</v>
      </c>
      <c r="BZ9" s="55">
        <v>80</v>
      </c>
      <c r="CA9" s="56">
        <v>69</v>
      </c>
      <c r="CB9" s="55">
        <v>45</v>
      </c>
      <c r="CC9" s="55">
        <v>7</v>
      </c>
      <c r="CD9" s="12">
        <v>4.3</v>
      </c>
      <c r="CE9" s="12">
        <f t="shared" si="6"/>
        <v>0.56282722513089001</v>
      </c>
      <c r="CF9" s="12">
        <v>4.5</v>
      </c>
      <c r="CG9" s="55">
        <v>110</v>
      </c>
      <c r="CH9" s="55">
        <v>70</v>
      </c>
      <c r="CI9" s="55">
        <v>80</v>
      </c>
      <c r="CJ9" s="56">
        <v>68</v>
      </c>
    </row>
    <row r="10" spans="1:88" s="86" customFormat="1" ht="12" x14ac:dyDescent="0.15">
      <c r="A10" s="33" t="s">
        <v>48</v>
      </c>
      <c r="B10" s="9">
        <v>13</v>
      </c>
      <c r="C10" s="53">
        <v>21</v>
      </c>
      <c r="D10" s="53">
        <v>101</v>
      </c>
      <c r="E10" s="54">
        <v>25</v>
      </c>
      <c r="F10" s="97">
        <v>63</v>
      </c>
      <c r="G10" s="54">
        <v>15</v>
      </c>
      <c r="H10" s="12">
        <v>13</v>
      </c>
      <c r="I10" s="54">
        <v>50</v>
      </c>
      <c r="J10" s="60">
        <v>45</v>
      </c>
      <c r="K10" s="55">
        <v>9</v>
      </c>
      <c r="L10" s="12">
        <v>8</v>
      </c>
      <c r="M10" s="55">
        <v>102</v>
      </c>
      <c r="N10" s="55">
        <v>75</v>
      </c>
      <c r="O10" s="55">
        <v>88</v>
      </c>
      <c r="P10" s="56">
        <v>56</v>
      </c>
      <c r="Q10" s="12">
        <v>45</v>
      </c>
      <c r="R10" s="12">
        <v>10</v>
      </c>
      <c r="S10" s="12">
        <v>5.5</v>
      </c>
      <c r="T10" s="12">
        <f t="shared" si="0"/>
        <v>0.71989528795811519</v>
      </c>
      <c r="U10" s="12">
        <v>6</v>
      </c>
      <c r="V10" s="12">
        <v>110</v>
      </c>
      <c r="W10" s="12">
        <v>70</v>
      </c>
      <c r="X10" s="12">
        <v>85</v>
      </c>
      <c r="Y10" s="12">
        <v>66</v>
      </c>
      <c r="Z10" s="60">
        <v>44</v>
      </c>
      <c r="AA10" s="55">
        <v>12</v>
      </c>
      <c r="AB10" s="55">
        <v>5.4</v>
      </c>
      <c r="AC10" s="12">
        <f t="shared" si="1"/>
        <v>0.70680628272251311</v>
      </c>
      <c r="AD10" s="12">
        <v>6.1</v>
      </c>
      <c r="AE10" s="12">
        <v>106</v>
      </c>
      <c r="AF10" s="12">
        <v>71</v>
      </c>
      <c r="AG10" s="12">
        <v>68</v>
      </c>
      <c r="AH10" s="12">
        <v>70</v>
      </c>
      <c r="AI10" s="60">
        <v>44</v>
      </c>
      <c r="AJ10" s="55">
        <v>15</v>
      </c>
      <c r="AK10" s="55">
        <v>5.4</v>
      </c>
      <c r="AL10" s="12">
        <f t="shared" si="7"/>
        <v>0.70680628272251311</v>
      </c>
      <c r="AM10" s="12">
        <v>5.6</v>
      </c>
      <c r="AN10" s="55">
        <v>105</v>
      </c>
      <c r="AO10" s="55">
        <v>69</v>
      </c>
      <c r="AP10" s="55">
        <v>85</v>
      </c>
      <c r="AQ10" s="56">
        <v>75</v>
      </c>
      <c r="AR10" s="60">
        <v>44</v>
      </c>
      <c r="AS10" s="55">
        <v>12</v>
      </c>
      <c r="AT10" s="12">
        <v>4.2</v>
      </c>
      <c r="AU10" s="12">
        <f t="shared" si="2"/>
        <v>0.54973821989528804</v>
      </c>
      <c r="AV10" s="12">
        <v>5.5</v>
      </c>
      <c r="AW10" s="55">
        <v>100</v>
      </c>
      <c r="AX10" s="55">
        <v>70</v>
      </c>
      <c r="AY10" s="55">
        <v>77</v>
      </c>
      <c r="AZ10" s="56">
        <v>74</v>
      </c>
      <c r="BA10" s="60">
        <v>45</v>
      </c>
      <c r="BB10" s="55">
        <v>12</v>
      </c>
      <c r="BC10" s="55">
        <v>5.4</v>
      </c>
      <c r="BD10" s="12">
        <f t="shared" si="3"/>
        <v>0.70680628272251311</v>
      </c>
      <c r="BE10" s="12">
        <v>5.4</v>
      </c>
      <c r="BF10" s="55">
        <v>105</v>
      </c>
      <c r="BG10" s="55">
        <v>69</v>
      </c>
      <c r="BH10" s="55">
        <v>85</v>
      </c>
      <c r="BI10" s="56">
        <v>74</v>
      </c>
      <c r="BJ10" s="60">
        <v>43</v>
      </c>
      <c r="BK10" s="55">
        <v>9</v>
      </c>
      <c r="BL10" s="12">
        <v>4.3</v>
      </c>
      <c r="BM10" s="12">
        <f t="shared" si="4"/>
        <v>0.56282722513089001</v>
      </c>
      <c r="BN10" s="12">
        <v>5.5</v>
      </c>
      <c r="BO10" s="55">
        <v>99</v>
      </c>
      <c r="BP10" s="55">
        <v>70</v>
      </c>
      <c r="BQ10" s="55">
        <v>78</v>
      </c>
      <c r="BR10" s="56">
        <v>72</v>
      </c>
      <c r="BS10" s="60">
        <v>47</v>
      </c>
      <c r="BT10" s="12">
        <v>9</v>
      </c>
      <c r="BU10" s="12">
        <v>4.5999999999999996</v>
      </c>
      <c r="BV10" s="12">
        <f t="shared" si="5"/>
        <v>0.60209424083769636</v>
      </c>
      <c r="BW10" s="12">
        <v>4.5</v>
      </c>
      <c r="BX10" s="55">
        <v>97</v>
      </c>
      <c r="BY10" s="55">
        <v>67</v>
      </c>
      <c r="BZ10" s="55">
        <v>75</v>
      </c>
      <c r="CA10" s="56">
        <v>71</v>
      </c>
      <c r="CB10" s="55">
        <v>44</v>
      </c>
      <c r="CC10" s="55">
        <v>9</v>
      </c>
      <c r="CD10" s="12">
        <v>4.7</v>
      </c>
      <c r="CE10" s="12">
        <f t="shared" si="6"/>
        <v>0.61518324607329844</v>
      </c>
      <c r="CF10" s="12">
        <v>4.4000000000000004</v>
      </c>
      <c r="CG10" s="55">
        <v>97</v>
      </c>
      <c r="CH10" s="55">
        <v>66</v>
      </c>
      <c r="CI10" s="55">
        <v>75</v>
      </c>
      <c r="CJ10" s="56">
        <v>69</v>
      </c>
    </row>
    <row r="11" spans="1:88" s="86" customFormat="1" ht="12" x14ac:dyDescent="0.15">
      <c r="A11" s="33" t="s">
        <v>49</v>
      </c>
      <c r="B11" s="9">
        <v>19</v>
      </c>
      <c r="C11" s="53">
        <v>23</v>
      </c>
      <c r="D11" s="53">
        <v>89</v>
      </c>
      <c r="E11" s="54">
        <v>23</v>
      </c>
      <c r="F11" s="97">
        <v>49</v>
      </c>
      <c r="G11" s="54">
        <v>10</v>
      </c>
      <c r="H11" s="12">
        <v>12</v>
      </c>
      <c r="I11" s="54">
        <v>53</v>
      </c>
      <c r="J11" s="60">
        <v>45</v>
      </c>
      <c r="K11" s="55">
        <v>11</v>
      </c>
      <c r="L11" s="12">
        <v>8</v>
      </c>
      <c r="M11" s="55">
        <v>98</v>
      </c>
      <c r="N11" s="55">
        <v>70</v>
      </c>
      <c r="O11" s="55">
        <v>66</v>
      </c>
      <c r="P11" s="56">
        <v>47</v>
      </c>
      <c r="Q11" s="12">
        <v>46</v>
      </c>
      <c r="R11" s="12">
        <v>12</v>
      </c>
      <c r="S11" s="12">
        <v>5.4</v>
      </c>
      <c r="T11" s="12">
        <f t="shared" si="0"/>
        <v>0.70680628272251311</v>
      </c>
      <c r="U11" s="12">
        <v>7</v>
      </c>
      <c r="V11" s="12">
        <v>92</v>
      </c>
      <c r="W11" s="12">
        <v>72</v>
      </c>
      <c r="X11" s="12">
        <v>65</v>
      </c>
      <c r="Y11" s="12">
        <v>70</v>
      </c>
      <c r="Z11" s="60">
        <v>44</v>
      </c>
      <c r="AA11" s="55">
        <v>12</v>
      </c>
      <c r="AB11" s="55">
        <v>5.8</v>
      </c>
      <c r="AC11" s="12">
        <f t="shared" si="1"/>
        <v>0.75916230366492143</v>
      </c>
      <c r="AD11" s="12">
        <v>7.1</v>
      </c>
      <c r="AE11" s="12">
        <v>111</v>
      </c>
      <c r="AF11" s="12">
        <v>73</v>
      </c>
      <c r="AG11" s="12">
        <v>66</v>
      </c>
      <c r="AH11" s="12">
        <v>65</v>
      </c>
      <c r="AI11" s="60">
        <v>41</v>
      </c>
      <c r="AJ11" s="55">
        <v>13</v>
      </c>
      <c r="AK11" s="55">
        <v>5.3</v>
      </c>
      <c r="AL11" s="12">
        <f t="shared" si="7"/>
        <v>0.69371727748691103</v>
      </c>
      <c r="AM11" s="12">
        <v>5.5</v>
      </c>
      <c r="AN11" s="55">
        <v>112</v>
      </c>
      <c r="AO11" s="55">
        <v>78</v>
      </c>
      <c r="AP11" s="55">
        <v>85</v>
      </c>
      <c r="AQ11" s="56">
        <v>81</v>
      </c>
      <c r="AR11" s="60">
        <v>44</v>
      </c>
      <c r="AS11" s="55">
        <v>12</v>
      </c>
      <c r="AT11" s="12">
        <v>5.3</v>
      </c>
      <c r="AU11" s="12">
        <f t="shared" si="2"/>
        <v>0.69371727748691103</v>
      </c>
      <c r="AV11" s="12">
        <v>5.4</v>
      </c>
      <c r="AW11" s="55">
        <v>101</v>
      </c>
      <c r="AX11" s="55">
        <v>65</v>
      </c>
      <c r="AY11" s="55">
        <v>71</v>
      </c>
      <c r="AZ11" s="56">
        <v>77</v>
      </c>
      <c r="BA11" s="60">
        <v>42</v>
      </c>
      <c r="BB11" s="55">
        <v>12</v>
      </c>
      <c r="BC11" s="55">
        <v>5.3</v>
      </c>
      <c r="BD11" s="12">
        <f t="shared" si="3"/>
        <v>0.69371727748691103</v>
      </c>
      <c r="BE11" s="12">
        <v>5.3</v>
      </c>
      <c r="BF11" s="55">
        <v>112</v>
      </c>
      <c r="BG11" s="55">
        <v>78</v>
      </c>
      <c r="BH11" s="55">
        <v>85</v>
      </c>
      <c r="BI11" s="56">
        <v>79</v>
      </c>
      <c r="BJ11" s="60">
        <v>41</v>
      </c>
      <c r="BK11" s="55">
        <v>11</v>
      </c>
      <c r="BL11" s="12">
        <v>5.4</v>
      </c>
      <c r="BM11" s="12">
        <f t="shared" si="4"/>
        <v>0.70680628272251311</v>
      </c>
      <c r="BN11" s="12">
        <v>5.4</v>
      </c>
      <c r="BO11" s="55">
        <v>99</v>
      </c>
      <c r="BP11" s="55">
        <v>65</v>
      </c>
      <c r="BQ11" s="55">
        <v>72</v>
      </c>
      <c r="BR11" s="56">
        <v>74</v>
      </c>
      <c r="BS11" s="60">
        <v>46</v>
      </c>
      <c r="BT11" s="12">
        <v>8</v>
      </c>
      <c r="BU11" s="12">
        <v>4.4000000000000004</v>
      </c>
      <c r="BV11" s="12">
        <f t="shared" si="5"/>
        <v>0.5759162303664922</v>
      </c>
      <c r="BW11" s="12">
        <v>4.3</v>
      </c>
      <c r="BX11" s="55">
        <v>97</v>
      </c>
      <c r="BY11" s="55">
        <v>62</v>
      </c>
      <c r="BZ11" s="55">
        <v>70</v>
      </c>
      <c r="CA11" s="56">
        <v>73</v>
      </c>
      <c r="CB11" s="55">
        <v>45</v>
      </c>
      <c r="CC11" s="55">
        <v>12</v>
      </c>
      <c r="CD11" s="12">
        <v>4.5</v>
      </c>
      <c r="CE11" s="12">
        <f t="shared" si="6"/>
        <v>0.58900523560209428</v>
      </c>
      <c r="CF11" s="12">
        <v>4.5999999999999996</v>
      </c>
      <c r="CG11" s="55">
        <v>97</v>
      </c>
      <c r="CH11" s="55">
        <v>62</v>
      </c>
      <c r="CI11" s="55">
        <v>70</v>
      </c>
      <c r="CJ11" s="56">
        <v>71</v>
      </c>
    </row>
    <row r="12" spans="1:88" s="86" customFormat="1" ht="12" x14ac:dyDescent="0.15">
      <c r="A12" s="33" t="s">
        <v>51</v>
      </c>
      <c r="B12" s="9">
        <v>13</v>
      </c>
      <c r="C12" s="53">
        <v>21</v>
      </c>
      <c r="D12" s="53">
        <v>89</v>
      </c>
      <c r="E12" s="54">
        <v>23</v>
      </c>
      <c r="F12" s="97">
        <v>41</v>
      </c>
      <c r="G12" s="54">
        <v>15</v>
      </c>
      <c r="H12" s="12">
        <v>11</v>
      </c>
      <c r="I12" s="54">
        <v>56</v>
      </c>
      <c r="J12" s="60">
        <v>44</v>
      </c>
      <c r="K12" s="55">
        <v>11</v>
      </c>
      <c r="L12" s="12">
        <v>8</v>
      </c>
      <c r="M12" s="55">
        <v>96</v>
      </c>
      <c r="N12" s="55">
        <v>68</v>
      </c>
      <c r="O12" s="55">
        <v>80</v>
      </c>
      <c r="P12" s="56">
        <v>49</v>
      </c>
      <c r="Q12" s="12">
        <v>44</v>
      </c>
      <c r="R12" s="12">
        <v>11</v>
      </c>
      <c r="S12" s="12">
        <v>5.5</v>
      </c>
      <c r="T12" s="12">
        <f t="shared" si="0"/>
        <v>0.71989528795811519</v>
      </c>
      <c r="U12" s="12">
        <v>6</v>
      </c>
      <c r="V12" s="12">
        <v>90</v>
      </c>
      <c r="W12" s="12">
        <v>70</v>
      </c>
      <c r="X12" s="12">
        <v>63</v>
      </c>
      <c r="Y12" s="12">
        <v>64</v>
      </c>
      <c r="Z12" s="60">
        <v>44</v>
      </c>
      <c r="AA12" s="55">
        <v>10</v>
      </c>
      <c r="AB12" s="55">
        <v>5.2</v>
      </c>
      <c r="AC12" s="12">
        <f t="shared" si="1"/>
        <v>0.68062827225130895</v>
      </c>
      <c r="AD12" s="12">
        <v>6.1</v>
      </c>
      <c r="AE12" s="12">
        <v>98</v>
      </c>
      <c r="AF12" s="12">
        <v>71</v>
      </c>
      <c r="AG12" s="12">
        <v>64</v>
      </c>
      <c r="AH12" s="12">
        <v>70</v>
      </c>
      <c r="AI12" s="60">
        <v>39</v>
      </c>
      <c r="AJ12" s="55">
        <v>11</v>
      </c>
      <c r="AK12" s="55">
        <v>5.4</v>
      </c>
      <c r="AL12" s="12">
        <f t="shared" si="7"/>
        <v>0.70680628272251311</v>
      </c>
      <c r="AM12" s="12">
        <v>5.7</v>
      </c>
      <c r="AN12" s="55">
        <v>110</v>
      </c>
      <c r="AO12" s="55">
        <v>80</v>
      </c>
      <c r="AP12" s="55">
        <v>86</v>
      </c>
      <c r="AQ12" s="56">
        <v>88</v>
      </c>
      <c r="AR12" s="60">
        <v>45</v>
      </c>
      <c r="AS12" s="55">
        <v>10</v>
      </c>
      <c r="AT12" s="12">
        <v>5.0999999999999996</v>
      </c>
      <c r="AU12" s="12">
        <f t="shared" si="2"/>
        <v>0.66753926701570676</v>
      </c>
      <c r="AV12" s="12">
        <v>5.4</v>
      </c>
      <c r="AW12" s="55">
        <v>102</v>
      </c>
      <c r="AX12" s="55">
        <v>72</v>
      </c>
      <c r="AY12" s="55">
        <v>80</v>
      </c>
      <c r="AZ12" s="56">
        <v>74</v>
      </c>
      <c r="BA12" s="60">
        <v>40</v>
      </c>
      <c r="BB12" s="55">
        <v>11</v>
      </c>
      <c r="BC12" s="55">
        <v>5.4</v>
      </c>
      <c r="BD12" s="12">
        <f t="shared" si="3"/>
        <v>0.70680628272251311</v>
      </c>
      <c r="BE12" s="12">
        <v>5.5</v>
      </c>
      <c r="BF12" s="55">
        <v>110</v>
      </c>
      <c r="BG12" s="55">
        <v>80</v>
      </c>
      <c r="BH12" s="55">
        <v>88</v>
      </c>
      <c r="BI12" s="56">
        <v>87</v>
      </c>
      <c r="BJ12" s="60">
        <v>44</v>
      </c>
      <c r="BK12" s="55">
        <v>10</v>
      </c>
      <c r="BL12" s="12">
        <v>5.0999999999999996</v>
      </c>
      <c r="BM12" s="12">
        <f t="shared" si="4"/>
        <v>0.66753926701570676</v>
      </c>
      <c r="BN12" s="12">
        <v>5.4</v>
      </c>
      <c r="BO12" s="55">
        <v>103</v>
      </c>
      <c r="BP12" s="55">
        <v>72</v>
      </c>
      <c r="BQ12" s="55">
        <v>81</v>
      </c>
      <c r="BR12" s="56">
        <v>72</v>
      </c>
      <c r="BS12" s="60">
        <v>45</v>
      </c>
      <c r="BT12" s="12">
        <v>9</v>
      </c>
      <c r="BU12" s="12">
        <v>5</v>
      </c>
      <c r="BV12" s="12">
        <f t="shared" si="5"/>
        <v>0.65445026178010479</v>
      </c>
      <c r="BW12" s="12">
        <v>4.3</v>
      </c>
      <c r="BX12" s="55">
        <v>100</v>
      </c>
      <c r="BY12" s="55">
        <v>70</v>
      </c>
      <c r="BZ12" s="55">
        <v>79</v>
      </c>
      <c r="CA12" s="56">
        <v>70</v>
      </c>
      <c r="CB12" s="55">
        <v>46</v>
      </c>
      <c r="CC12" s="55">
        <v>10</v>
      </c>
      <c r="CD12" s="12">
        <v>4.5999999999999996</v>
      </c>
      <c r="CE12" s="12">
        <f t="shared" si="6"/>
        <v>0.60209424083769636</v>
      </c>
      <c r="CF12" s="12">
        <v>4.5</v>
      </c>
      <c r="CG12" s="55">
        <v>100</v>
      </c>
      <c r="CH12" s="55">
        <v>70</v>
      </c>
      <c r="CI12" s="55">
        <v>79</v>
      </c>
      <c r="CJ12" s="56">
        <v>69</v>
      </c>
    </row>
    <row r="13" spans="1:88" s="86" customFormat="1" ht="12" x14ac:dyDescent="0.15">
      <c r="A13" s="33" t="s">
        <v>54</v>
      </c>
      <c r="B13" s="9">
        <v>19</v>
      </c>
      <c r="C13" s="53">
        <v>23</v>
      </c>
      <c r="D13" s="53">
        <v>103</v>
      </c>
      <c r="E13" s="54">
        <v>25</v>
      </c>
      <c r="F13" s="97">
        <v>51</v>
      </c>
      <c r="G13" s="54">
        <v>12</v>
      </c>
      <c r="H13" s="12">
        <v>11</v>
      </c>
      <c r="I13" s="54">
        <v>71</v>
      </c>
      <c r="J13" s="60">
        <v>42</v>
      </c>
      <c r="K13" s="55">
        <v>14</v>
      </c>
      <c r="L13" s="12">
        <v>8</v>
      </c>
      <c r="M13" s="12">
        <v>116</v>
      </c>
      <c r="N13" s="12">
        <v>66</v>
      </c>
      <c r="O13" s="12">
        <v>88</v>
      </c>
      <c r="P13" s="56">
        <v>45</v>
      </c>
      <c r="Q13" s="12">
        <v>43</v>
      </c>
      <c r="R13" s="12">
        <v>8</v>
      </c>
      <c r="S13" s="12">
        <v>5.5</v>
      </c>
      <c r="T13" s="12">
        <f t="shared" si="0"/>
        <v>0.71989528795811519</v>
      </c>
      <c r="U13" s="12">
        <v>6</v>
      </c>
      <c r="V13" s="12">
        <v>102</v>
      </c>
      <c r="W13" s="12">
        <v>72</v>
      </c>
      <c r="X13" s="12">
        <v>80</v>
      </c>
      <c r="Y13" s="12">
        <v>69</v>
      </c>
      <c r="Z13" s="60">
        <v>44</v>
      </c>
      <c r="AA13" s="55">
        <v>13</v>
      </c>
      <c r="AB13" s="55">
        <v>5.3</v>
      </c>
      <c r="AC13" s="12">
        <f t="shared" si="1"/>
        <v>0.69371727748691103</v>
      </c>
      <c r="AD13" s="12">
        <v>6.1</v>
      </c>
      <c r="AE13" s="12">
        <v>98</v>
      </c>
      <c r="AF13" s="12">
        <v>73</v>
      </c>
      <c r="AG13" s="12">
        <v>81</v>
      </c>
      <c r="AH13" s="11">
        <v>87</v>
      </c>
      <c r="AI13" s="55">
        <v>43</v>
      </c>
      <c r="AJ13" s="55">
        <v>14</v>
      </c>
      <c r="AK13" s="55">
        <v>5.4</v>
      </c>
      <c r="AL13" s="12">
        <f t="shared" si="7"/>
        <v>0.70680628272251311</v>
      </c>
      <c r="AM13" s="12">
        <v>5.6</v>
      </c>
      <c r="AN13" s="12">
        <v>100</v>
      </c>
      <c r="AO13" s="12">
        <v>69</v>
      </c>
      <c r="AP13" s="12">
        <v>82</v>
      </c>
      <c r="AQ13" s="56">
        <v>75</v>
      </c>
      <c r="AR13" s="60">
        <v>45</v>
      </c>
      <c r="AS13" s="55">
        <v>13</v>
      </c>
      <c r="AT13" s="12">
        <v>4.5999999999999996</v>
      </c>
      <c r="AU13" s="12">
        <f t="shared" si="2"/>
        <v>0.60209424083769636</v>
      </c>
      <c r="AV13" s="12">
        <v>5.2</v>
      </c>
      <c r="AW13" s="12">
        <v>105</v>
      </c>
      <c r="AX13" s="12">
        <v>67</v>
      </c>
      <c r="AY13" s="12">
        <v>78</v>
      </c>
      <c r="AZ13" s="56">
        <v>79</v>
      </c>
      <c r="BA13" s="55">
        <v>43</v>
      </c>
      <c r="BB13" s="55">
        <v>13</v>
      </c>
      <c r="BC13" s="55">
        <v>5.5</v>
      </c>
      <c r="BD13" s="12">
        <f t="shared" si="3"/>
        <v>0.71989528795811519</v>
      </c>
      <c r="BE13" s="12">
        <v>5.4</v>
      </c>
      <c r="BF13" s="12">
        <v>100</v>
      </c>
      <c r="BG13" s="12">
        <v>69</v>
      </c>
      <c r="BH13" s="12">
        <v>82</v>
      </c>
      <c r="BI13" s="56">
        <v>75</v>
      </c>
      <c r="BJ13" s="55">
        <v>43</v>
      </c>
      <c r="BK13" s="55">
        <v>9</v>
      </c>
      <c r="BL13" s="12">
        <v>4.5999999999999996</v>
      </c>
      <c r="BM13" s="12">
        <f t="shared" si="4"/>
        <v>0.60209424083769636</v>
      </c>
      <c r="BN13" s="12">
        <v>5.2</v>
      </c>
      <c r="BO13" s="12">
        <v>102</v>
      </c>
      <c r="BP13" s="12">
        <v>68</v>
      </c>
      <c r="BQ13" s="12">
        <v>78</v>
      </c>
      <c r="BR13" s="56">
        <v>77</v>
      </c>
      <c r="BS13" s="55">
        <v>44</v>
      </c>
      <c r="BT13" s="12">
        <v>9</v>
      </c>
      <c r="BU13" s="12">
        <v>4.2</v>
      </c>
      <c r="BV13" s="12">
        <f t="shared" si="5"/>
        <v>0.54973821989528804</v>
      </c>
      <c r="BW13" s="12">
        <v>4.4000000000000004</v>
      </c>
      <c r="BX13" s="12">
        <v>98</v>
      </c>
      <c r="BY13" s="12">
        <v>65</v>
      </c>
      <c r="BZ13" s="12">
        <v>75</v>
      </c>
      <c r="CA13" s="56">
        <v>77</v>
      </c>
      <c r="CB13" s="55">
        <v>46</v>
      </c>
      <c r="CC13" s="55">
        <v>9</v>
      </c>
      <c r="CD13" s="12">
        <v>4.5</v>
      </c>
      <c r="CE13" s="12">
        <f t="shared" si="6"/>
        <v>0.58900523560209428</v>
      </c>
      <c r="CF13" s="12">
        <v>4.8</v>
      </c>
      <c r="CG13" s="12">
        <v>92</v>
      </c>
      <c r="CH13" s="12">
        <v>65</v>
      </c>
      <c r="CI13" s="12">
        <v>75</v>
      </c>
      <c r="CJ13" s="56">
        <v>73</v>
      </c>
    </row>
    <row r="14" spans="1:88" s="86" customFormat="1" ht="12" x14ac:dyDescent="0.15">
      <c r="A14" s="33" t="s">
        <v>55</v>
      </c>
      <c r="B14" s="9">
        <v>13</v>
      </c>
      <c r="C14" s="53">
        <v>19</v>
      </c>
      <c r="D14" s="53">
        <v>113</v>
      </c>
      <c r="E14" s="54">
        <v>27</v>
      </c>
      <c r="F14" s="97">
        <v>57</v>
      </c>
      <c r="G14" s="54">
        <v>10</v>
      </c>
      <c r="H14" s="12">
        <v>11</v>
      </c>
      <c r="I14" s="54">
        <v>39</v>
      </c>
      <c r="J14" s="60">
        <v>44</v>
      </c>
      <c r="K14" s="55">
        <v>9</v>
      </c>
      <c r="L14" s="12">
        <v>8</v>
      </c>
      <c r="M14" s="12">
        <v>115</v>
      </c>
      <c r="N14" s="12">
        <v>72</v>
      </c>
      <c r="O14" s="12">
        <v>82</v>
      </c>
      <c r="P14" s="56">
        <v>51</v>
      </c>
      <c r="Q14" s="12">
        <v>46</v>
      </c>
      <c r="R14" s="12">
        <v>6</v>
      </c>
      <c r="S14" s="12">
        <v>5.5</v>
      </c>
      <c r="T14" s="12">
        <f t="shared" si="0"/>
        <v>0.71989528795811519</v>
      </c>
      <c r="U14" s="12">
        <v>7</v>
      </c>
      <c r="V14" s="12">
        <v>104</v>
      </c>
      <c r="W14" s="12">
        <v>72</v>
      </c>
      <c r="X14" s="12">
        <v>83</v>
      </c>
      <c r="Y14" s="11">
        <v>87</v>
      </c>
      <c r="Z14" s="55">
        <v>46</v>
      </c>
      <c r="AA14" s="55">
        <v>9</v>
      </c>
      <c r="AB14" s="55">
        <v>5.3</v>
      </c>
      <c r="AC14" s="12">
        <f t="shared" si="1"/>
        <v>0.69371727748691103</v>
      </c>
      <c r="AD14" s="12">
        <v>7.1</v>
      </c>
      <c r="AE14" s="12">
        <v>112</v>
      </c>
      <c r="AF14" s="12">
        <v>72</v>
      </c>
      <c r="AG14" s="12">
        <v>83</v>
      </c>
      <c r="AH14" s="11">
        <v>71</v>
      </c>
      <c r="AI14" s="55">
        <v>44</v>
      </c>
      <c r="AJ14" s="55">
        <v>9</v>
      </c>
      <c r="AK14" s="55">
        <v>5.6</v>
      </c>
      <c r="AL14" s="12">
        <f t="shared" si="7"/>
        <v>0.73298429319371727</v>
      </c>
      <c r="AM14" s="12">
        <v>5.5</v>
      </c>
      <c r="AN14" s="12">
        <v>114</v>
      </c>
      <c r="AO14" s="12">
        <v>75</v>
      </c>
      <c r="AP14" s="12">
        <v>80</v>
      </c>
      <c r="AQ14" s="56">
        <v>70</v>
      </c>
      <c r="AR14" s="55">
        <v>46</v>
      </c>
      <c r="AS14" s="55">
        <v>9</v>
      </c>
      <c r="AT14" s="12">
        <v>4.5999999999999996</v>
      </c>
      <c r="AU14" s="12">
        <f t="shared" si="2"/>
        <v>0.60209424083769636</v>
      </c>
      <c r="AV14" s="12">
        <v>5.7</v>
      </c>
      <c r="AW14" s="12">
        <v>104</v>
      </c>
      <c r="AX14" s="12">
        <v>69</v>
      </c>
      <c r="AY14" s="12">
        <v>82</v>
      </c>
      <c r="AZ14" s="56">
        <v>71</v>
      </c>
      <c r="BA14" s="55">
        <v>44</v>
      </c>
      <c r="BB14" s="55">
        <v>9</v>
      </c>
      <c r="BC14" s="55">
        <v>5.7</v>
      </c>
      <c r="BD14" s="12">
        <f t="shared" si="3"/>
        <v>0.74607329842931946</v>
      </c>
      <c r="BE14" s="12">
        <v>5.3</v>
      </c>
      <c r="BF14" s="12">
        <v>114</v>
      </c>
      <c r="BG14" s="12">
        <v>75</v>
      </c>
      <c r="BH14" s="12">
        <v>80</v>
      </c>
      <c r="BI14" s="56">
        <v>72</v>
      </c>
      <c r="BJ14" s="55">
        <v>43</v>
      </c>
      <c r="BK14" s="55">
        <v>9</v>
      </c>
      <c r="BL14" s="12">
        <v>4.5999999999999996</v>
      </c>
      <c r="BM14" s="12">
        <f t="shared" si="4"/>
        <v>0.60209424083769636</v>
      </c>
      <c r="BN14" s="12">
        <v>5.7</v>
      </c>
      <c r="BO14" s="12">
        <v>105</v>
      </c>
      <c r="BP14" s="12">
        <v>70</v>
      </c>
      <c r="BQ14" s="12">
        <v>82</v>
      </c>
      <c r="BR14" s="56">
        <v>67</v>
      </c>
      <c r="BS14" s="55">
        <v>45</v>
      </c>
      <c r="BT14" s="12">
        <v>9</v>
      </c>
      <c r="BU14" s="12">
        <v>4.8</v>
      </c>
      <c r="BV14" s="12">
        <f t="shared" si="5"/>
        <v>0.62827225130890052</v>
      </c>
      <c r="BW14" s="12">
        <v>4.2</v>
      </c>
      <c r="BX14" s="12">
        <v>101</v>
      </c>
      <c r="BY14" s="12">
        <v>67</v>
      </c>
      <c r="BZ14" s="12">
        <v>80</v>
      </c>
      <c r="CA14" s="56">
        <v>65</v>
      </c>
      <c r="CB14" s="55">
        <v>40</v>
      </c>
      <c r="CC14" s="55">
        <v>9</v>
      </c>
      <c r="CD14" s="12">
        <v>4.3</v>
      </c>
      <c r="CE14" s="12">
        <f t="shared" si="6"/>
        <v>0.56282722513089001</v>
      </c>
      <c r="CF14" s="12">
        <v>4.4000000000000004</v>
      </c>
      <c r="CG14" s="12">
        <v>100</v>
      </c>
      <c r="CH14" s="12">
        <v>67</v>
      </c>
      <c r="CI14" s="12">
        <v>80</v>
      </c>
      <c r="CJ14" s="56">
        <v>63</v>
      </c>
    </row>
    <row r="15" spans="1:88" s="12" customFormat="1" ht="12" x14ac:dyDescent="0.15">
      <c r="A15" s="85" t="s">
        <v>73</v>
      </c>
      <c r="B15" s="9">
        <v>9</v>
      </c>
      <c r="C15" s="53">
        <v>20</v>
      </c>
      <c r="D15" s="53">
        <v>103</v>
      </c>
      <c r="E15" s="54">
        <v>24</v>
      </c>
      <c r="F15" s="97">
        <v>59</v>
      </c>
      <c r="G15" s="54">
        <v>11</v>
      </c>
      <c r="H15" s="12">
        <v>13</v>
      </c>
      <c r="I15" s="54">
        <v>51</v>
      </c>
      <c r="J15" s="55">
        <v>48</v>
      </c>
      <c r="K15" s="55">
        <v>10</v>
      </c>
      <c r="L15" s="20">
        <v>8</v>
      </c>
      <c r="M15" s="20">
        <v>112</v>
      </c>
      <c r="N15" s="20">
        <v>68</v>
      </c>
      <c r="O15" s="20">
        <v>75</v>
      </c>
      <c r="P15" s="56">
        <v>47</v>
      </c>
      <c r="Q15" s="12">
        <v>43</v>
      </c>
      <c r="R15" s="12">
        <v>9</v>
      </c>
      <c r="S15" s="12">
        <v>5.5</v>
      </c>
      <c r="T15" s="12">
        <f t="shared" si="0"/>
        <v>0.71989528795811519</v>
      </c>
      <c r="U15" s="12">
        <v>7</v>
      </c>
      <c r="V15" s="12">
        <v>108</v>
      </c>
      <c r="W15" s="12">
        <v>65</v>
      </c>
      <c r="X15" s="12">
        <v>80</v>
      </c>
      <c r="Y15" s="11">
        <v>69</v>
      </c>
      <c r="Z15" s="55">
        <v>43</v>
      </c>
      <c r="AA15" s="55">
        <v>10</v>
      </c>
      <c r="AB15" s="55">
        <v>5.5</v>
      </c>
      <c r="AC15" s="12">
        <f t="shared" si="1"/>
        <v>0.71989528795811519</v>
      </c>
      <c r="AD15" s="12">
        <v>7.1</v>
      </c>
      <c r="AE15" s="12">
        <v>117</v>
      </c>
      <c r="AF15" s="12">
        <v>65</v>
      </c>
      <c r="AG15" s="12">
        <v>80</v>
      </c>
      <c r="AH15" s="11">
        <v>69</v>
      </c>
      <c r="AI15" s="55">
        <v>44</v>
      </c>
      <c r="AJ15" s="55">
        <v>12</v>
      </c>
      <c r="AK15" s="55">
        <v>5.4</v>
      </c>
      <c r="AL15" s="12">
        <f t="shared" si="7"/>
        <v>0.70680628272251311</v>
      </c>
      <c r="AM15" s="12">
        <v>5.7</v>
      </c>
      <c r="AN15" s="12">
        <v>113</v>
      </c>
      <c r="AO15" s="12">
        <v>72</v>
      </c>
      <c r="AP15" s="12">
        <v>77</v>
      </c>
      <c r="AQ15" s="56">
        <v>75</v>
      </c>
      <c r="AR15" s="55">
        <v>43</v>
      </c>
      <c r="AS15" s="55">
        <v>10</v>
      </c>
      <c r="AT15" s="12">
        <v>4.5999999999999996</v>
      </c>
      <c r="AU15" s="12">
        <f t="shared" si="2"/>
        <v>0.60209424083769636</v>
      </c>
      <c r="AV15" s="12">
        <v>5.2</v>
      </c>
      <c r="AW15" s="12">
        <v>94</v>
      </c>
      <c r="AX15" s="12">
        <v>64</v>
      </c>
      <c r="AY15" s="12">
        <v>72</v>
      </c>
      <c r="AZ15" s="56">
        <v>68</v>
      </c>
      <c r="BA15" s="55">
        <v>44</v>
      </c>
      <c r="BB15" s="55">
        <v>13</v>
      </c>
      <c r="BC15" s="55">
        <v>5.5</v>
      </c>
      <c r="BD15" s="12">
        <f t="shared" si="3"/>
        <v>0.71989528795811519</v>
      </c>
      <c r="BE15" s="12">
        <v>5.5</v>
      </c>
      <c r="BF15" s="12">
        <v>113</v>
      </c>
      <c r="BG15" s="12">
        <v>72</v>
      </c>
      <c r="BH15" s="12">
        <v>78</v>
      </c>
      <c r="BI15" s="56">
        <v>70</v>
      </c>
      <c r="BJ15" s="55">
        <v>43</v>
      </c>
      <c r="BK15" s="55">
        <v>15</v>
      </c>
      <c r="BL15" s="12">
        <v>4.5999999999999996</v>
      </c>
      <c r="BM15" s="12">
        <f t="shared" si="4"/>
        <v>0.60209424083769636</v>
      </c>
      <c r="BN15" s="12">
        <v>5.2</v>
      </c>
      <c r="BO15" s="12">
        <v>91</v>
      </c>
      <c r="BP15" s="12">
        <v>65</v>
      </c>
      <c r="BQ15" s="12">
        <v>72</v>
      </c>
      <c r="BR15" s="56">
        <v>64</v>
      </c>
      <c r="BS15" s="55">
        <v>46</v>
      </c>
      <c r="BT15" s="20">
        <v>9</v>
      </c>
      <c r="BU15" s="20">
        <v>4</v>
      </c>
      <c r="BV15" s="12">
        <f t="shared" si="5"/>
        <v>0.52356020942408377</v>
      </c>
      <c r="BW15" s="20">
        <v>4.3</v>
      </c>
      <c r="BX15" s="12">
        <v>90</v>
      </c>
      <c r="BY15" s="12">
        <v>62</v>
      </c>
      <c r="BZ15" s="12">
        <v>70</v>
      </c>
      <c r="CA15" s="56">
        <v>63</v>
      </c>
      <c r="CB15" s="55">
        <v>40</v>
      </c>
      <c r="CC15" s="55">
        <v>10</v>
      </c>
      <c r="CD15" s="12">
        <v>4.3</v>
      </c>
      <c r="CE15" s="12">
        <f t="shared" si="6"/>
        <v>0.56282722513089001</v>
      </c>
      <c r="CF15" s="12">
        <v>4.3</v>
      </c>
      <c r="CG15" s="12">
        <v>88</v>
      </c>
      <c r="CH15" s="12">
        <v>62</v>
      </c>
      <c r="CI15" s="12">
        <v>70</v>
      </c>
      <c r="CJ15" s="56">
        <v>60</v>
      </c>
    </row>
    <row r="16" spans="1:88" s="12" customFormat="1" ht="12" x14ac:dyDescent="0.15">
      <c r="A16" s="85" t="s">
        <v>74</v>
      </c>
      <c r="B16" s="9">
        <v>23</v>
      </c>
      <c r="C16" s="53">
        <v>23</v>
      </c>
      <c r="D16" s="53">
        <v>121</v>
      </c>
      <c r="E16" s="54">
        <v>24</v>
      </c>
      <c r="F16" s="97">
        <v>59</v>
      </c>
      <c r="G16" s="54">
        <v>13</v>
      </c>
      <c r="H16" s="12">
        <v>13</v>
      </c>
      <c r="I16" s="54">
        <v>54</v>
      </c>
      <c r="J16" s="55">
        <v>45</v>
      </c>
      <c r="K16" s="55">
        <v>11</v>
      </c>
      <c r="L16" s="20">
        <v>8</v>
      </c>
      <c r="M16" s="20">
        <v>110</v>
      </c>
      <c r="N16" s="20">
        <v>65</v>
      </c>
      <c r="O16" s="20">
        <v>77</v>
      </c>
      <c r="P16" s="56">
        <v>53</v>
      </c>
      <c r="Q16" s="12">
        <v>42</v>
      </c>
      <c r="R16" s="12">
        <v>11</v>
      </c>
      <c r="S16" s="12">
        <v>5.6</v>
      </c>
      <c r="T16" s="12">
        <f t="shared" si="0"/>
        <v>0.73298429319371727</v>
      </c>
      <c r="U16" s="12">
        <v>7</v>
      </c>
      <c r="V16" s="12">
        <v>106</v>
      </c>
      <c r="W16" s="12">
        <v>72</v>
      </c>
      <c r="X16" s="12">
        <v>83</v>
      </c>
      <c r="Y16" s="11">
        <v>69</v>
      </c>
      <c r="Z16" s="55">
        <v>43</v>
      </c>
      <c r="AA16" s="55">
        <v>4</v>
      </c>
      <c r="AB16" s="55">
        <v>5.5</v>
      </c>
      <c r="AC16" s="12">
        <f t="shared" si="1"/>
        <v>0.71989528795811519</v>
      </c>
      <c r="AD16" s="12">
        <v>7.1</v>
      </c>
      <c r="AE16" s="12">
        <v>112</v>
      </c>
      <c r="AF16" s="12">
        <v>72</v>
      </c>
      <c r="AG16" s="12">
        <v>83</v>
      </c>
      <c r="AH16" s="11">
        <v>77</v>
      </c>
      <c r="AI16" s="55">
        <v>43</v>
      </c>
      <c r="AJ16" s="55">
        <v>4</v>
      </c>
      <c r="AK16" s="55">
        <v>5.6</v>
      </c>
      <c r="AL16" s="12">
        <f t="shared" si="7"/>
        <v>0.73298429319371727</v>
      </c>
      <c r="AM16" s="12">
        <v>5.8</v>
      </c>
      <c r="AN16" s="12">
        <v>115</v>
      </c>
      <c r="AO16" s="12">
        <v>75</v>
      </c>
      <c r="AP16" s="12">
        <v>78</v>
      </c>
      <c r="AQ16" s="56">
        <v>73</v>
      </c>
      <c r="AR16" s="55">
        <v>43</v>
      </c>
      <c r="AS16" s="55">
        <v>4</v>
      </c>
      <c r="AT16" s="12">
        <v>5.0999999999999996</v>
      </c>
      <c r="AU16" s="12">
        <f t="shared" si="2"/>
        <v>0.66753926701570676</v>
      </c>
      <c r="AV16" s="12">
        <v>5.2</v>
      </c>
      <c r="AW16" s="12">
        <v>102</v>
      </c>
      <c r="AX16" s="12">
        <v>71</v>
      </c>
      <c r="AY16" s="12">
        <v>80</v>
      </c>
      <c r="AZ16" s="56">
        <v>73</v>
      </c>
      <c r="BA16" s="55">
        <v>43</v>
      </c>
      <c r="BB16" s="55">
        <v>4</v>
      </c>
      <c r="BC16" s="55">
        <v>5.7</v>
      </c>
      <c r="BD16" s="12">
        <f t="shared" si="3"/>
        <v>0.74607329842931946</v>
      </c>
      <c r="BE16" s="20">
        <v>5.6</v>
      </c>
      <c r="BF16" s="12">
        <v>117</v>
      </c>
      <c r="BG16" s="12">
        <v>75</v>
      </c>
      <c r="BH16" s="12">
        <v>78</v>
      </c>
      <c r="BI16" s="56">
        <v>79</v>
      </c>
      <c r="BJ16" s="55">
        <v>44</v>
      </c>
      <c r="BK16" s="55">
        <v>9</v>
      </c>
      <c r="BL16" s="12">
        <v>5.2</v>
      </c>
      <c r="BM16" s="12">
        <f t="shared" si="4"/>
        <v>0.68062827225130895</v>
      </c>
      <c r="BN16" s="12">
        <v>5.2</v>
      </c>
      <c r="BO16" s="12">
        <v>102</v>
      </c>
      <c r="BP16" s="12">
        <v>72</v>
      </c>
      <c r="BQ16" s="12">
        <v>80</v>
      </c>
      <c r="BR16" s="56">
        <v>72</v>
      </c>
      <c r="BS16" s="55">
        <v>48</v>
      </c>
      <c r="BT16" s="20">
        <v>8</v>
      </c>
      <c r="BU16" s="20">
        <v>4.0999999999999996</v>
      </c>
      <c r="BV16" s="12">
        <f t="shared" si="5"/>
        <v>0.53664921465968585</v>
      </c>
      <c r="BW16" s="20">
        <v>4.4000000000000004</v>
      </c>
      <c r="BX16" s="12">
        <v>95</v>
      </c>
      <c r="BY16" s="12">
        <v>71</v>
      </c>
      <c r="BZ16" s="12">
        <v>78</v>
      </c>
      <c r="CA16" s="56">
        <v>67</v>
      </c>
      <c r="CB16" s="55">
        <v>42</v>
      </c>
      <c r="CC16" s="55">
        <v>8</v>
      </c>
      <c r="CD16" s="20">
        <v>4.3</v>
      </c>
      <c r="CE16" s="12">
        <f t="shared" si="6"/>
        <v>0.56282722513089001</v>
      </c>
      <c r="CF16" s="20">
        <v>4.0999999999999996</v>
      </c>
      <c r="CG16" s="12">
        <v>95</v>
      </c>
      <c r="CH16" s="12">
        <v>71</v>
      </c>
      <c r="CI16" s="12">
        <v>78</v>
      </c>
      <c r="CJ16" s="56">
        <v>65</v>
      </c>
    </row>
    <row r="17" spans="1:200" s="12" customFormat="1" ht="12" x14ac:dyDescent="0.15">
      <c r="A17" s="85" t="s">
        <v>75</v>
      </c>
      <c r="B17" s="9">
        <v>24</v>
      </c>
      <c r="C17" s="53">
        <v>17</v>
      </c>
      <c r="D17" s="53">
        <v>91</v>
      </c>
      <c r="E17" s="54">
        <v>23</v>
      </c>
      <c r="F17" s="97">
        <v>51</v>
      </c>
      <c r="G17" s="54">
        <v>11</v>
      </c>
      <c r="H17" s="12">
        <v>11</v>
      </c>
      <c r="I17" s="54">
        <v>56</v>
      </c>
      <c r="J17" s="55">
        <v>46</v>
      </c>
      <c r="K17" s="55">
        <v>12</v>
      </c>
      <c r="L17" s="20">
        <v>8</v>
      </c>
      <c r="M17" s="20">
        <v>107</v>
      </c>
      <c r="N17" s="20">
        <v>76</v>
      </c>
      <c r="O17" s="20">
        <v>78</v>
      </c>
      <c r="P17" s="56">
        <v>49</v>
      </c>
      <c r="Q17" s="12">
        <v>43</v>
      </c>
      <c r="R17" s="12">
        <v>5</v>
      </c>
      <c r="S17" s="12">
        <v>5.5</v>
      </c>
      <c r="T17" s="12">
        <f t="shared" si="0"/>
        <v>0.71989528795811519</v>
      </c>
      <c r="U17" s="12">
        <v>7</v>
      </c>
      <c r="V17" s="12">
        <v>122</v>
      </c>
      <c r="W17" s="12">
        <v>70</v>
      </c>
      <c r="X17" s="12">
        <v>85</v>
      </c>
      <c r="Y17" s="11">
        <v>76</v>
      </c>
      <c r="Z17" s="55">
        <v>43</v>
      </c>
      <c r="AA17" s="55">
        <v>9</v>
      </c>
      <c r="AB17" s="55">
        <v>5.5</v>
      </c>
      <c r="AC17" s="12">
        <f t="shared" si="1"/>
        <v>0.71989528795811519</v>
      </c>
      <c r="AD17" s="12">
        <v>7.1</v>
      </c>
      <c r="AE17" s="12">
        <v>98</v>
      </c>
      <c r="AF17" s="12">
        <v>70</v>
      </c>
      <c r="AG17" s="12">
        <v>85</v>
      </c>
      <c r="AH17" s="11">
        <v>66</v>
      </c>
      <c r="AI17" s="55">
        <v>42</v>
      </c>
      <c r="AJ17" s="55">
        <v>9</v>
      </c>
      <c r="AK17" s="55">
        <v>5.5</v>
      </c>
      <c r="AL17" s="12">
        <f t="shared" si="7"/>
        <v>0.71989528795811519</v>
      </c>
      <c r="AM17" s="20">
        <v>5.7</v>
      </c>
      <c r="AN17" s="20">
        <v>117</v>
      </c>
      <c r="AO17" s="20">
        <v>71</v>
      </c>
      <c r="AP17" s="20">
        <v>73</v>
      </c>
      <c r="AQ17" s="56">
        <v>77</v>
      </c>
      <c r="AR17" s="55">
        <v>43</v>
      </c>
      <c r="AS17" s="55">
        <v>9</v>
      </c>
      <c r="AT17" s="12">
        <v>4.5</v>
      </c>
      <c r="AU17" s="12">
        <f t="shared" si="2"/>
        <v>0.58900523560209428</v>
      </c>
      <c r="AV17" s="20">
        <v>5.2</v>
      </c>
      <c r="AW17" s="20">
        <v>99</v>
      </c>
      <c r="AX17" s="20">
        <v>65</v>
      </c>
      <c r="AY17" s="20">
        <v>75</v>
      </c>
      <c r="AZ17" s="56">
        <v>61</v>
      </c>
      <c r="BA17" s="55">
        <v>42</v>
      </c>
      <c r="BB17" s="55">
        <v>9</v>
      </c>
      <c r="BC17" s="55">
        <v>5.5</v>
      </c>
      <c r="BD17" s="12">
        <f t="shared" si="3"/>
        <v>0.71989528795811519</v>
      </c>
      <c r="BE17" s="20">
        <v>5.6</v>
      </c>
      <c r="BF17" s="20">
        <v>117</v>
      </c>
      <c r="BG17" s="20">
        <v>71</v>
      </c>
      <c r="BH17" s="20">
        <v>73</v>
      </c>
      <c r="BI17" s="56">
        <v>85</v>
      </c>
      <c r="BJ17" s="55">
        <v>43</v>
      </c>
      <c r="BK17" s="55">
        <v>9</v>
      </c>
      <c r="BL17" s="12">
        <v>4.5</v>
      </c>
      <c r="BM17" s="12">
        <f t="shared" si="4"/>
        <v>0.58900523560209428</v>
      </c>
      <c r="BN17" s="20">
        <v>5.2</v>
      </c>
      <c r="BO17" s="20">
        <v>98</v>
      </c>
      <c r="BP17" s="20">
        <v>66</v>
      </c>
      <c r="BQ17" s="20">
        <v>75</v>
      </c>
      <c r="BR17" s="56">
        <v>63</v>
      </c>
      <c r="BS17" s="55">
        <v>49</v>
      </c>
      <c r="BT17" s="20">
        <v>9</v>
      </c>
      <c r="BU17" s="20">
        <v>4.4000000000000004</v>
      </c>
      <c r="BV17" s="12">
        <f t="shared" si="5"/>
        <v>0.5759162303664922</v>
      </c>
      <c r="BW17" s="20">
        <v>4.3</v>
      </c>
      <c r="BX17" s="20">
        <v>95</v>
      </c>
      <c r="BY17" s="20">
        <v>65</v>
      </c>
      <c r="BZ17" s="20">
        <v>72</v>
      </c>
      <c r="CA17" s="56">
        <v>58</v>
      </c>
      <c r="CB17" s="55">
        <v>42</v>
      </c>
      <c r="CC17" s="55">
        <v>10</v>
      </c>
      <c r="CD17" s="20">
        <v>4.2</v>
      </c>
      <c r="CE17" s="12">
        <f t="shared" si="6"/>
        <v>0.54973821989528804</v>
      </c>
      <c r="CF17" s="20">
        <v>4.2</v>
      </c>
      <c r="CG17" s="20">
        <v>93</v>
      </c>
      <c r="CH17" s="20">
        <v>65</v>
      </c>
      <c r="CI17" s="20">
        <v>72</v>
      </c>
      <c r="CJ17" s="56">
        <v>55</v>
      </c>
    </row>
    <row r="18" spans="1:200" s="12" customFormat="1" ht="12" x14ac:dyDescent="0.15">
      <c r="A18" s="85" t="s">
        <v>76</v>
      </c>
      <c r="B18" s="9">
        <v>18</v>
      </c>
      <c r="C18" s="53">
        <v>19</v>
      </c>
      <c r="D18" s="53">
        <v>89</v>
      </c>
      <c r="E18" s="54">
        <v>22</v>
      </c>
      <c r="F18" s="97">
        <v>49</v>
      </c>
      <c r="G18" s="54">
        <v>12</v>
      </c>
      <c r="H18" s="12">
        <v>8</v>
      </c>
      <c r="I18" s="54">
        <v>57</v>
      </c>
      <c r="J18" s="55">
        <v>50</v>
      </c>
      <c r="K18" s="55">
        <v>7</v>
      </c>
      <c r="L18" s="20">
        <v>8</v>
      </c>
      <c r="M18" s="20">
        <v>98</v>
      </c>
      <c r="N18" s="20">
        <v>64</v>
      </c>
      <c r="O18" s="20">
        <v>65</v>
      </c>
      <c r="P18" s="56">
        <v>51</v>
      </c>
      <c r="Q18" s="12">
        <v>44</v>
      </c>
      <c r="R18" s="12">
        <v>9</v>
      </c>
      <c r="S18" s="12">
        <v>5.5</v>
      </c>
      <c r="T18" s="12">
        <f t="shared" si="0"/>
        <v>0.71989528795811519</v>
      </c>
      <c r="U18" s="12">
        <v>7</v>
      </c>
      <c r="V18" s="12">
        <v>104</v>
      </c>
      <c r="W18" s="12">
        <v>68</v>
      </c>
      <c r="X18" s="12">
        <v>80</v>
      </c>
      <c r="Y18" s="11">
        <v>66</v>
      </c>
      <c r="Z18" s="55">
        <v>43</v>
      </c>
      <c r="AA18" s="55">
        <v>11</v>
      </c>
      <c r="AB18" s="55">
        <v>5.7</v>
      </c>
      <c r="AC18" s="12">
        <f t="shared" si="1"/>
        <v>0.74607329842931946</v>
      </c>
      <c r="AD18" s="12">
        <v>7.2</v>
      </c>
      <c r="AE18" s="12">
        <v>107</v>
      </c>
      <c r="AF18" s="12">
        <v>68</v>
      </c>
      <c r="AG18" s="12">
        <v>80</v>
      </c>
      <c r="AH18" s="11">
        <v>61</v>
      </c>
      <c r="AI18" s="55">
        <v>42</v>
      </c>
      <c r="AJ18" s="55">
        <v>11</v>
      </c>
      <c r="AK18" s="55">
        <v>5.3</v>
      </c>
      <c r="AL18" s="12">
        <f t="shared" si="7"/>
        <v>0.69371727748691103</v>
      </c>
      <c r="AM18" s="20">
        <v>5.9</v>
      </c>
      <c r="AN18" s="20">
        <v>100</v>
      </c>
      <c r="AO18" s="20">
        <v>68</v>
      </c>
      <c r="AP18" s="20">
        <v>71</v>
      </c>
      <c r="AQ18" s="56">
        <v>79</v>
      </c>
      <c r="AR18" s="55">
        <v>43</v>
      </c>
      <c r="AS18" s="55">
        <v>11</v>
      </c>
      <c r="AT18" s="12">
        <v>4.5999999999999996</v>
      </c>
      <c r="AU18" s="12">
        <f t="shared" si="2"/>
        <v>0.60209424083769636</v>
      </c>
      <c r="AV18" s="20">
        <v>5.2</v>
      </c>
      <c r="AW18" s="20">
        <v>104</v>
      </c>
      <c r="AX18" s="20">
        <v>66</v>
      </c>
      <c r="AY18" s="20">
        <v>74</v>
      </c>
      <c r="AZ18" s="56">
        <v>66</v>
      </c>
      <c r="BA18" s="55">
        <v>42</v>
      </c>
      <c r="BB18" s="55">
        <v>11</v>
      </c>
      <c r="BC18" s="55">
        <v>5.3</v>
      </c>
      <c r="BD18" s="12">
        <f t="shared" si="3"/>
        <v>0.69371727748691103</v>
      </c>
      <c r="BE18" s="20">
        <v>5.5</v>
      </c>
      <c r="BF18" s="20">
        <v>100</v>
      </c>
      <c r="BG18" s="20">
        <v>68</v>
      </c>
      <c r="BH18" s="20">
        <v>71</v>
      </c>
      <c r="BI18" s="56">
        <v>85</v>
      </c>
      <c r="BJ18" s="55">
        <v>45</v>
      </c>
      <c r="BK18" s="55">
        <v>11</v>
      </c>
      <c r="BL18" s="12">
        <v>4.5999999999999996</v>
      </c>
      <c r="BM18" s="12">
        <f t="shared" si="4"/>
        <v>0.60209424083769636</v>
      </c>
      <c r="BN18" s="20">
        <v>5.2</v>
      </c>
      <c r="BO18" s="20">
        <v>105</v>
      </c>
      <c r="BP18" s="20">
        <v>66</v>
      </c>
      <c r="BQ18" s="20">
        <v>74</v>
      </c>
      <c r="BR18" s="56">
        <v>66</v>
      </c>
      <c r="BS18" s="55">
        <v>46</v>
      </c>
      <c r="BT18" s="20">
        <v>10</v>
      </c>
      <c r="BU18" s="20">
        <v>4</v>
      </c>
      <c r="BV18" s="12">
        <f t="shared" si="5"/>
        <v>0.52356020942408377</v>
      </c>
      <c r="BW18" s="20">
        <v>4.2</v>
      </c>
      <c r="BX18" s="20">
        <v>97</v>
      </c>
      <c r="BY18" s="20">
        <v>65</v>
      </c>
      <c r="BZ18" s="20">
        <v>76</v>
      </c>
      <c r="CA18" s="56">
        <v>63</v>
      </c>
      <c r="CB18" s="55">
        <v>42</v>
      </c>
      <c r="CC18" s="55">
        <v>11</v>
      </c>
      <c r="CD18" s="20">
        <v>4</v>
      </c>
      <c r="CE18" s="12">
        <f t="shared" si="6"/>
        <v>0.52356020942408377</v>
      </c>
      <c r="CF18" s="20">
        <v>4</v>
      </c>
      <c r="CG18" s="20">
        <v>98</v>
      </c>
      <c r="CH18" s="20">
        <v>65</v>
      </c>
      <c r="CI18" s="20">
        <v>76</v>
      </c>
      <c r="CJ18" s="56">
        <v>60</v>
      </c>
    </row>
    <row r="19" spans="1:200" s="12" customFormat="1" ht="12" x14ac:dyDescent="0.15">
      <c r="A19" s="85" t="s">
        <v>77</v>
      </c>
      <c r="B19" s="9">
        <v>17</v>
      </c>
      <c r="C19" s="53">
        <v>17</v>
      </c>
      <c r="D19" s="53">
        <v>91</v>
      </c>
      <c r="E19" s="54">
        <v>21</v>
      </c>
      <c r="F19" s="97">
        <v>51</v>
      </c>
      <c r="G19" s="54">
        <v>10</v>
      </c>
      <c r="H19" s="12">
        <v>9</v>
      </c>
      <c r="I19" s="54">
        <v>51</v>
      </c>
      <c r="J19" s="55">
        <v>52</v>
      </c>
      <c r="K19" s="55">
        <v>14</v>
      </c>
      <c r="L19" s="20">
        <v>8</v>
      </c>
      <c r="M19" s="20">
        <v>102</v>
      </c>
      <c r="N19" s="20">
        <v>72</v>
      </c>
      <c r="O19" s="20">
        <v>75</v>
      </c>
      <c r="P19" s="56">
        <v>47</v>
      </c>
      <c r="Q19" s="12">
        <v>43</v>
      </c>
      <c r="R19" s="12">
        <v>15</v>
      </c>
      <c r="S19" s="12">
        <v>5.5</v>
      </c>
      <c r="T19" s="12">
        <f t="shared" si="0"/>
        <v>0.71989528795811519</v>
      </c>
      <c r="U19" s="12">
        <v>7</v>
      </c>
      <c r="V19" s="12">
        <v>102</v>
      </c>
      <c r="W19" s="12">
        <v>72</v>
      </c>
      <c r="X19" s="12">
        <v>81</v>
      </c>
      <c r="Y19" s="11">
        <v>61</v>
      </c>
      <c r="Z19" s="55">
        <v>42</v>
      </c>
      <c r="AA19" s="55">
        <v>10</v>
      </c>
      <c r="AB19" s="55">
        <v>5.7</v>
      </c>
      <c r="AC19" s="12">
        <f t="shared" si="1"/>
        <v>0.74607329842931946</v>
      </c>
      <c r="AD19" s="12">
        <v>7.1</v>
      </c>
      <c r="AE19" s="12">
        <v>108</v>
      </c>
      <c r="AF19" s="12">
        <v>72</v>
      </c>
      <c r="AG19" s="12">
        <v>81</v>
      </c>
      <c r="AH19" s="11">
        <v>70</v>
      </c>
      <c r="AI19" s="55">
        <v>43</v>
      </c>
      <c r="AJ19" s="55">
        <v>11</v>
      </c>
      <c r="AK19" s="55">
        <v>5.6</v>
      </c>
      <c r="AL19" s="12">
        <f t="shared" si="7"/>
        <v>0.73298429319371727</v>
      </c>
      <c r="AM19" s="20">
        <v>5.9</v>
      </c>
      <c r="AN19" s="20">
        <v>110</v>
      </c>
      <c r="AO19" s="20">
        <v>79</v>
      </c>
      <c r="AP19" s="20">
        <v>85</v>
      </c>
      <c r="AQ19" s="56">
        <v>75</v>
      </c>
      <c r="AR19" s="55">
        <v>42</v>
      </c>
      <c r="AS19" s="55">
        <v>11</v>
      </c>
      <c r="AT19" s="12">
        <v>5</v>
      </c>
      <c r="AU19" s="12">
        <f t="shared" si="2"/>
        <v>0.65445026178010479</v>
      </c>
      <c r="AV19" s="20">
        <v>5</v>
      </c>
      <c r="AW19" s="20">
        <v>110</v>
      </c>
      <c r="AX19" s="20">
        <v>72</v>
      </c>
      <c r="AY19" s="20">
        <v>73</v>
      </c>
      <c r="AZ19" s="56">
        <v>76</v>
      </c>
      <c r="BA19" s="55">
        <v>43</v>
      </c>
      <c r="BB19" s="55">
        <v>13</v>
      </c>
      <c r="BC19" s="55">
        <v>5.6</v>
      </c>
      <c r="BD19" s="12">
        <f t="shared" si="3"/>
        <v>0.73298429319371727</v>
      </c>
      <c r="BE19" s="20">
        <v>5.8</v>
      </c>
      <c r="BF19" s="20">
        <v>110</v>
      </c>
      <c r="BG19" s="20">
        <v>79</v>
      </c>
      <c r="BH19" s="20">
        <v>85</v>
      </c>
      <c r="BI19" s="56">
        <v>78</v>
      </c>
      <c r="BJ19" s="55">
        <v>44</v>
      </c>
      <c r="BK19" s="55">
        <v>9</v>
      </c>
      <c r="BL19" s="12">
        <v>5</v>
      </c>
      <c r="BM19" s="12">
        <f t="shared" si="4"/>
        <v>0.65445026178010479</v>
      </c>
      <c r="BN19" s="20">
        <v>5</v>
      </c>
      <c r="BO19" s="20">
        <v>106</v>
      </c>
      <c r="BP19" s="20">
        <v>72</v>
      </c>
      <c r="BQ19" s="20">
        <v>73</v>
      </c>
      <c r="BR19" s="56">
        <v>76</v>
      </c>
      <c r="BS19" s="55">
        <v>45</v>
      </c>
      <c r="BT19" s="20">
        <v>12</v>
      </c>
      <c r="BU19" s="20">
        <v>4.2</v>
      </c>
      <c r="BV19" s="12">
        <f t="shared" si="5"/>
        <v>0.54973821989528804</v>
      </c>
      <c r="BW19" s="20">
        <v>4.3</v>
      </c>
      <c r="BX19" s="20">
        <v>106</v>
      </c>
      <c r="BY19" s="20">
        <v>73</v>
      </c>
      <c r="BZ19" s="20">
        <v>73</v>
      </c>
      <c r="CA19" s="56">
        <v>73</v>
      </c>
      <c r="CB19" s="55">
        <v>41</v>
      </c>
      <c r="CC19" s="55">
        <v>10</v>
      </c>
      <c r="CD19" s="20">
        <v>4</v>
      </c>
      <c r="CE19" s="12">
        <f t="shared" si="6"/>
        <v>0.52356020942408377</v>
      </c>
      <c r="CF19" s="20">
        <v>4</v>
      </c>
      <c r="CG19" s="20">
        <v>102</v>
      </c>
      <c r="CH19" s="20">
        <v>73</v>
      </c>
      <c r="CI19" s="20">
        <v>73</v>
      </c>
      <c r="CJ19" s="56">
        <v>73</v>
      </c>
    </row>
    <row r="20" spans="1:200" s="12" customFormat="1" ht="12" x14ac:dyDescent="0.15">
      <c r="A20" s="85" t="s">
        <v>78</v>
      </c>
      <c r="B20" s="9">
        <v>20</v>
      </c>
      <c r="C20" s="53">
        <v>21</v>
      </c>
      <c r="D20" s="53">
        <v>101</v>
      </c>
      <c r="E20" s="54">
        <v>21</v>
      </c>
      <c r="F20" s="97">
        <v>51</v>
      </c>
      <c r="G20" s="54">
        <v>12</v>
      </c>
      <c r="H20" s="20">
        <v>10</v>
      </c>
      <c r="I20" s="54">
        <v>56</v>
      </c>
      <c r="J20" s="55">
        <v>48</v>
      </c>
      <c r="K20" s="55">
        <v>8</v>
      </c>
      <c r="L20" s="20">
        <v>8</v>
      </c>
      <c r="M20" s="20">
        <v>110</v>
      </c>
      <c r="N20" s="20">
        <v>82</v>
      </c>
      <c r="O20" s="20">
        <v>80</v>
      </c>
      <c r="P20" s="56">
        <v>51</v>
      </c>
      <c r="Q20" s="12">
        <v>43</v>
      </c>
      <c r="R20" s="12">
        <v>10</v>
      </c>
      <c r="S20" s="12">
        <v>5.5</v>
      </c>
      <c r="T20" s="12">
        <f t="shared" si="0"/>
        <v>0.71989528795811519</v>
      </c>
      <c r="U20" s="12">
        <v>7</v>
      </c>
      <c r="V20" s="12">
        <v>114</v>
      </c>
      <c r="W20" s="12">
        <v>73</v>
      </c>
      <c r="X20" s="12">
        <v>85</v>
      </c>
      <c r="Y20" s="11">
        <v>70</v>
      </c>
      <c r="Z20" s="55">
        <v>47</v>
      </c>
      <c r="AA20" s="55">
        <v>10</v>
      </c>
      <c r="AB20" s="55">
        <v>5.2</v>
      </c>
      <c r="AC20" s="12">
        <f t="shared" si="1"/>
        <v>0.68062827225130895</v>
      </c>
      <c r="AD20" s="12">
        <v>7.1</v>
      </c>
      <c r="AE20" s="12">
        <v>102</v>
      </c>
      <c r="AF20" s="12">
        <v>73</v>
      </c>
      <c r="AG20" s="12">
        <v>85</v>
      </c>
      <c r="AH20" s="11">
        <v>71</v>
      </c>
      <c r="AI20" s="55">
        <v>42</v>
      </c>
      <c r="AJ20" s="55">
        <v>11</v>
      </c>
      <c r="AK20" s="55">
        <v>5.2</v>
      </c>
      <c r="AL20" s="12">
        <f t="shared" si="7"/>
        <v>0.68062827225130895</v>
      </c>
      <c r="AM20" s="20">
        <v>5.7</v>
      </c>
      <c r="AN20" s="20">
        <v>111</v>
      </c>
      <c r="AO20" s="20">
        <v>82</v>
      </c>
      <c r="AP20" s="20">
        <v>87</v>
      </c>
      <c r="AQ20" s="56">
        <v>73</v>
      </c>
      <c r="AR20" s="55">
        <v>47</v>
      </c>
      <c r="AS20" s="55">
        <v>11</v>
      </c>
      <c r="AT20" s="12">
        <v>4.5</v>
      </c>
      <c r="AU20" s="12">
        <f t="shared" si="2"/>
        <v>0.58900523560209428</v>
      </c>
      <c r="AV20" s="20">
        <v>5</v>
      </c>
      <c r="AW20" s="20">
        <v>108</v>
      </c>
      <c r="AX20" s="20">
        <v>69</v>
      </c>
      <c r="AY20" s="20">
        <v>81</v>
      </c>
      <c r="AZ20" s="56">
        <v>71</v>
      </c>
      <c r="BA20" s="55">
        <v>42</v>
      </c>
      <c r="BB20" s="55">
        <v>12</v>
      </c>
      <c r="BC20" s="55">
        <v>5.2</v>
      </c>
      <c r="BD20" s="12">
        <f t="shared" si="3"/>
        <v>0.68062827225130895</v>
      </c>
      <c r="BE20" s="20">
        <v>5.7</v>
      </c>
      <c r="BF20" s="20">
        <v>111</v>
      </c>
      <c r="BG20" s="20">
        <v>82</v>
      </c>
      <c r="BH20" s="20">
        <v>88</v>
      </c>
      <c r="BI20" s="56">
        <v>73</v>
      </c>
      <c r="BJ20" s="55">
        <v>42</v>
      </c>
      <c r="BK20" s="55">
        <v>9</v>
      </c>
      <c r="BL20" s="12">
        <v>4.2</v>
      </c>
      <c r="BM20" s="12">
        <f t="shared" si="4"/>
        <v>0.54973821989528804</v>
      </c>
      <c r="BN20" s="20">
        <v>5</v>
      </c>
      <c r="BO20" s="20">
        <v>106</v>
      </c>
      <c r="BP20" s="20">
        <v>69</v>
      </c>
      <c r="BQ20" s="20">
        <v>81</v>
      </c>
      <c r="BR20" s="56">
        <v>71</v>
      </c>
      <c r="BS20" s="55">
        <v>48</v>
      </c>
      <c r="BT20" s="20">
        <v>8</v>
      </c>
      <c r="BU20" s="20">
        <v>4</v>
      </c>
      <c r="BV20" s="12">
        <f t="shared" si="5"/>
        <v>0.52356020942408377</v>
      </c>
      <c r="BW20" s="20">
        <v>4.3</v>
      </c>
      <c r="BX20" s="20">
        <v>106</v>
      </c>
      <c r="BY20" s="20">
        <v>69</v>
      </c>
      <c r="BZ20" s="20">
        <v>81</v>
      </c>
      <c r="CA20" s="56">
        <v>69</v>
      </c>
      <c r="CB20" s="55">
        <v>44</v>
      </c>
      <c r="CC20" s="55">
        <v>10</v>
      </c>
      <c r="CD20" s="20">
        <v>4.3</v>
      </c>
      <c r="CE20" s="12">
        <f t="shared" si="6"/>
        <v>0.56282722513089001</v>
      </c>
      <c r="CF20" s="20">
        <v>4.2</v>
      </c>
      <c r="CG20" s="20">
        <v>103</v>
      </c>
      <c r="CH20" s="20">
        <v>69</v>
      </c>
      <c r="CI20" s="20">
        <v>81</v>
      </c>
      <c r="CJ20" s="56">
        <v>70</v>
      </c>
    </row>
    <row r="21" spans="1:200" s="12" customFormat="1" ht="12" x14ac:dyDescent="0.15">
      <c r="A21" s="89" t="s">
        <v>79</v>
      </c>
      <c r="B21" s="9">
        <v>16</v>
      </c>
      <c r="C21" s="53">
        <v>22</v>
      </c>
      <c r="D21" s="53">
        <v>121</v>
      </c>
      <c r="E21" s="54">
        <v>15</v>
      </c>
      <c r="F21" s="97">
        <v>59</v>
      </c>
      <c r="G21" s="54">
        <v>12</v>
      </c>
      <c r="H21" s="20">
        <v>12</v>
      </c>
      <c r="I21" s="54">
        <v>61</v>
      </c>
      <c r="J21" s="55">
        <v>51</v>
      </c>
      <c r="K21" s="55">
        <v>10</v>
      </c>
      <c r="L21" s="20">
        <v>8</v>
      </c>
      <c r="M21" s="20">
        <v>104</v>
      </c>
      <c r="N21" s="20">
        <v>70</v>
      </c>
      <c r="O21" s="20">
        <v>75</v>
      </c>
      <c r="P21" s="56">
        <v>47</v>
      </c>
      <c r="Q21" s="12">
        <v>44</v>
      </c>
      <c r="R21" s="12">
        <v>9</v>
      </c>
      <c r="S21" s="12">
        <v>5.4</v>
      </c>
      <c r="T21" s="12">
        <f t="shared" si="0"/>
        <v>0.70680628272251311</v>
      </c>
      <c r="U21" s="12">
        <v>7</v>
      </c>
      <c r="V21" s="12">
        <v>100</v>
      </c>
      <c r="W21" s="12">
        <v>65</v>
      </c>
      <c r="X21" s="12">
        <v>75</v>
      </c>
      <c r="Y21" s="11">
        <v>71</v>
      </c>
      <c r="Z21" s="55">
        <v>46</v>
      </c>
      <c r="AA21" s="55">
        <v>10</v>
      </c>
      <c r="AB21" s="55">
        <v>4.8</v>
      </c>
      <c r="AC21" s="12">
        <f t="shared" si="1"/>
        <v>0.62827225130890052</v>
      </c>
      <c r="AD21" s="12">
        <v>7</v>
      </c>
      <c r="AE21" s="12">
        <v>98</v>
      </c>
      <c r="AF21" s="12">
        <v>65</v>
      </c>
      <c r="AG21" s="12">
        <v>75</v>
      </c>
      <c r="AH21" s="11">
        <v>73</v>
      </c>
      <c r="AI21" s="55">
        <v>44</v>
      </c>
      <c r="AJ21" s="55">
        <v>10</v>
      </c>
      <c r="AK21" s="55">
        <v>5</v>
      </c>
      <c r="AL21" s="12">
        <f t="shared" si="7"/>
        <v>0.65445026178010479</v>
      </c>
      <c r="AM21" s="20">
        <v>5.8</v>
      </c>
      <c r="AN21" s="20">
        <v>100</v>
      </c>
      <c r="AO21" s="20">
        <v>82</v>
      </c>
      <c r="AP21" s="20">
        <v>88</v>
      </c>
      <c r="AQ21" s="56">
        <v>72</v>
      </c>
      <c r="AR21" s="55">
        <v>46</v>
      </c>
      <c r="AS21" s="55">
        <v>10</v>
      </c>
      <c r="AT21" s="12">
        <v>4.4000000000000004</v>
      </c>
      <c r="AU21" s="12">
        <f t="shared" si="2"/>
        <v>0.5759162303664922</v>
      </c>
      <c r="AV21" s="20">
        <v>5.0999999999999996</v>
      </c>
      <c r="AW21" s="20">
        <v>112</v>
      </c>
      <c r="AX21" s="20">
        <v>72</v>
      </c>
      <c r="AY21" s="20">
        <v>86</v>
      </c>
      <c r="AZ21" s="56">
        <v>69</v>
      </c>
      <c r="BA21" s="55">
        <v>44</v>
      </c>
      <c r="BB21" s="55">
        <v>12</v>
      </c>
      <c r="BC21" s="55">
        <v>5</v>
      </c>
      <c r="BD21" s="12">
        <f t="shared" si="3"/>
        <v>0.65445026178010479</v>
      </c>
      <c r="BE21" s="20">
        <v>5.6</v>
      </c>
      <c r="BF21" s="20">
        <v>100</v>
      </c>
      <c r="BG21" s="20">
        <v>82</v>
      </c>
      <c r="BH21" s="20">
        <v>90</v>
      </c>
      <c r="BI21" s="56">
        <v>72</v>
      </c>
      <c r="BJ21" s="55">
        <v>41</v>
      </c>
      <c r="BK21" s="55">
        <v>10</v>
      </c>
      <c r="BL21" s="12">
        <v>4.4000000000000004</v>
      </c>
      <c r="BM21" s="12">
        <f t="shared" si="4"/>
        <v>0.5759162303664922</v>
      </c>
      <c r="BN21" s="20">
        <v>5.0999999999999996</v>
      </c>
      <c r="BO21" s="20">
        <v>108</v>
      </c>
      <c r="BP21" s="20">
        <v>72</v>
      </c>
      <c r="BQ21" s="20">
        <v>86</v>
      </c>
      <c r="BR21" s="56">
        <v>69</v>
      </c>
      <c r="BS21" s="60">
        <v>48</v>
      </c>
      <c r="BT21" s="20">
        <v>17</v>
      </c>
      <c r="BU21" s="20">
        <v>4.0999999999999996</v>
      </c>
      <c r="BV21" s="12">
        <f t="shared" si="5"/>
        <v>0.53664921465968585</v>
      </c>
      <c r="BW21" s="20">
        <v>4.4000000000000004</v>
      </c>
      <c r="BX21" s="20">
        <v>107</v>
      </c>
      <c r="BY21" s="20">
        <v>72</v>
      </c>
      <c r="BZ21" s="20">
        <v>86</v>
      </c>
      <c r="CA21" s="56">
        <v>65</v>
      </c>
      <c r="CB21" s="55">
        <v>42</v>
      </c>
      <c r="CC21" s="55">
        <v>9</v>
      </c>
      <c r="CD21" s="20">
        <v>4.2</v>
      </c>
      <c r="CE21" s="12">
        <f t="shared" si="6"/>
        <v>0.54973821989528804</v>
      </c>
      <c r="CF21" s="20">
        <v>4.2</v>
      </c>
      <c r="CG21" s="20">
        <v>99</v>
      </c>
      <c r="CH21" s="20">
        <v>72</v>
      </c>
      <c r="CI21" s="20">
        <v>86</v>
      </c>
      <c r="CJ21" s="56">
        <v>65</v>
      </c>
    </row>
    <row r="22" spans="1:200" s="12" customFormat="1" ht="12" x14ac:dyDescent="0.15">
      <c r="A22" s="89" t="s">
        <v>80</v>
      </c>
      <c r="B22" s="9">
        <v>17</v>
      </c>
      <c r="C22" s="53">
        <v>23</v>
      </c>
      <c r="D22" s="53">
        <v>101</v>
      </c>
      <c r="E22" s="54">
        <v>23</v>
      </c>
      <c r="F22" s="97">
        <v>51</v>
      </c>
      <c r="G22" s="54">
        <v>15</v>
      </c>
      <c r="H22" s="20">
        <v>10</v>
      </c>
      <c r="I22" s="54">
        <v>55</v>
      </c>
      <c r="J22" s="55">
        <v>49</v>
      </c>
      <c r="K22" s="55">
        <v>11</v>
      </c>
      <c r="L22" s="20">
        <v>8</v>
      </c>
      <c r="M22" s="20">
        <v>102</v>
      </c>
      <c r="N22" s="20">
        <v>71</v>
      </c>
      <c r="O22" s="20">
        <v>74</v>
      </c>
      <c r="P22" s="56">
        <v>51</v>
      </c>
      <c r="Q22" s="12">
        <v>45</v>
      </c>
      <c r="R22" s="12">
        <v>12</v>
      </c>
      <c r="S22" s="12">
        <v>5.5</v>
      </c>
      <c r="T22" s="12">
        <f t="shared" si="0"/>
        <v>0.71989528795811519</v>
      </c>
      <c r="U22" s="12">
        <v>7</v>
      </c>
      <c r="V22" s="12">
        <v>104</v>
      </c>
      <c r="W22" s="12">
        <v>63</v>
      </c>
      <c r="X22" s="12">
        <v>70</v>
      </c>
      <c r="Y22" s="11">
        <v>73</v>
      </c>
      <c r="Z22" s="55">
        <v>45</v>
      </c>
      <c r="AA22" s="55">
        <v>9</v>
      </c>
      <c r="AB22" s="55">
        <v>5.4</v>
      </c>
      <c r="AC22" s="12">
        <f t="shared" si="1"/>
        <v>0.70680628272251311</v>
      </c>
      <c r="AD22" s="12">
        <v>7.1</v>
      </c>
      <c r="AE22" s="12">
        <v>99</v>
      </c>
      <c r="AF22" s="12">
        <v>63</v>
      </c>
      <c r="AG22" s="12">
        <v>70</v>
      </c>
      <c r="AH22" s="56">
        <v>79</v>
      </c>
      <c r="AI22" s="55">
        <v>43</v>
      </c>
      <c r="AJ22" s="55">
        <v>9</v>
      </c>
      <c r="AK22" s="55">
        <v>5.4</v>
      </c>
      <c r="AL22" s="12">
        <f t="shared" si="7"/>
        <v>0.70680628272251311</v>
      </c>
      <c r="AM22" s="20">
        <v>6.2</v>
      </c>
      <c r="AN22" s="20">
        <v>111</v>
      </c>
      <c r="AO22" s="20">
        <v>74</v>
      </c>
      <c r="AP22" s="20">
        <v>82</v>
      </c>
      <c r="AQ22" s="56">
        <v>75</v>
      </c>
      <c r="AR22" s="55">
        <v>45</v>
      </c>
      <c r="AS22" s="55">
        <v>9</v>
      </c>
      <c r="AT22" s="12">
        <v>4.5</v>
      </c>
      <c r="AU22" s="12">
        <f t="shared" si="2"/>
        <v>0.58900523560209428</v>
      </c>
      <c r="AV22" s="20">
        <v>4.5999999999999996</v>
      </c>
      <c r="AW22" s="20">
        <v>112</v>
      </c>
      <c r="AX22" s="20">
        <v>78</v>
      </c>
      <c r="AY22" s="20">
        <v>96</v>
      </c>
      <c r="AZ22" s="56">
        <v>70</v>
      </c>
      <c r="BA22" s="55">
        <v>43</v>
      </c>
      <c r="BB22" s="55">
        <v>9</v>
      </c>
      <c r="BC22" s="55">
        <v>5.4</v>
      </c>
      <c r="BD22" s="12">
        <f t="shared" si="3"/>
        <v>0.70680628272251311</v>
      </c>
      <c r="BE22" s="20">
        <v>5.4</v>
      </c>
      <c r="BF22" s="20">
        <v>111</v>
      </c>
      <c r="BG22" s="20">
        <v>74</v>
      </c>
      <c r="BH22" s="20">
        <v>84</v>
      </c>
      <c r="BI22" s="56">
        <v>77</v>
      </c>
      <c r="BJ22" s="55">
        <v>42</v>
      </c>
      <c r="BK22" s="55">
        <v>10</v>
      </c>
      <c r="BL22" s="12">
        <v>4.5</v>
      </c>
      <c r="BM22" s="12">
        <f t="shared" si="4"/>
        <v>0.58900523560209428</v>
      </c>
      <c r="BN22" s="20">
        <v>4.5999999999999996</v>
      </c>
      <c r="BO22" s="20">
        <v>112</v>
      </c>
      <c r="BP22" s="20">
        <v>78</v>
      </c>
      <c r="BQ22" s="20">
        <v>96</v>
      </c>
      <c r="BR22" s="56">
        <v>70</v>
      </c>
      <c r="BS22" s="60">
        <v>45</v>
      </c>
      <c r="BT22" s="20">
        <v>8</v>
      </c>
      <c r="BU22" s="20">
        <v>4.2</v>
      </c>
      <c r="BV22" s="12">
        <f t="shared" si="5"/>
        <v>0.54973821989528804</v>
      </c>
      <c r="BW22" s="20">
        <v>4.5</v>
      </c>
      <c r="BX22" s="20">
        <v>107</v>
      </c>
      <c r="BY22" s="20">
        <v>78</v>
      </c>
      <c r="BZ22" s="20">
        <v>96</v>
      </c>
      <c r="CA22" s="56">
        <v>70</v>
      </c>
      <c r="CB22" s="55">
        <v>44</v>
      </c>
      <c r="CC22" s="55">
        <v>12</v>
      </c>
      <c r="CD22" s="20">
        <v>4.0999999999999996</v>
      </c>
      <c r="CE22" s="12">
        <f t="shared" si="6"/>
        <v>0.53664921465968585</v>
      </c>
      <c r="CF22" s="20">
        <v>4.2</v>
      </c>
      <c r="CG22" s="20">
        <v>103</v>
      </c>
      <c r="CH22" s="20">
        <v>78</v>
      </c>
      <c r="CI22" s="20">
        <v>96</v>
      </c>
      <c r="CJ22" s="56">
        <v>69</v>
      </c>
    </row>
    <row r="23" spans="1:200" s="12" customFormat="1" ht="12" x14ac:dyDescent="0.15">
      <c r="A23" s="89" t="s">
        <v>81</v>
      </c>
      <c r="B23" s="9">
        <v>15</v>
      </c>
      <c r="C23" s="53">
        <v>17</v>
      </c>
      <c r="D23" s="53">
        <v>101</v>
      </c>
      <c r="E23" s="103">
        <v>26</v>
      </c>
      <c r="F23" s="97">
        <v>49</v>
      </c>
      <c r="G23" s="54">
        <v>10</v>
      </c>
      <c r="H23" s="20">
        <v>11</v>
      </c>
      <c r="I23" s="54">
        <v>57</v>
      </c>
      <c r="J23" s="55">
        <v>48</v>
      </c>
      <c r="K23" s="55">
        <v>8</v>
      </c>
      <c r="L23" s="20">
        <v>8</v>
      </c>
      <c r="M23" s="20">
        <v>104</v>
      </c>
      <c r="N23" s="20">
        <v>65</v>
      </c>
      <c r="O23" s="20">
        <v>69</v>
      </c>
      <c r="P23" s="56">
        <v>50</v>
      </c>
      <c r="Q23" s="20">
        <v>46</v>
      </c>
      <c r="R23" s="20">
        <v>9</v>
      </c>
      <c r="S23" s="20">
        <v>5.5</v>
      </c>
      <c r="T23" s="12">
        <f t="shared" si="0"/>
        <v>0.71989528795811519</v>
      </c>
      <c r="U23" s="20">
        <v>7</v>
      </c>
      <c r="V23" s="12">
        <v>102</v>
      </c>
      <c r="W23" s="12">
        <v>67</v>
      </c>
      <c r="X23" s="12">
        <v>77</v>
      </c>
      <c r="Y23" s="87">
        <v>63</v>
      </c>
      <c r="Z23" s="55">
        <v>45</v>
      </c>
      <c r="AA23" s="55">
        <v>10</v>
      </c>
      <c r="AB23" s="55">
        <v>5.2</v>
      </c>
      <c r="AC23" s="12">
        <f t="shared" si="1"/>
        <v>0.68062827225130895</v>
      </c>
      <c r="AD23" s="20">
        <v>7.1</v>
      </c>
      <c r="AE23" s="12">
        <v>96</v>
      </c>
      <c r="AF23" s="12">
        <v>67</v>
      </c>
      <c r="AG23" s="12">
        <v>77</v>
      </c>
      <c r="AH23" s="56">
        <v>64</v>
      </c>
      <c r="AI23" s="55">
        <v>43</v>
      </c>
      <c r="AJ23" s="55">
        <v>10</v>
      </c>
      <c r="AK23" s="55">
        <v>5.6</v>
      </c>
      <c r="AL23" s="12">
        <f t="shared" si="7"/>
        <v>0.73298429319371727</v>
      </c>
      <c r="AM23" s="20">
        <v>5.6</v>
      </c>
      <c r="AN23" s="20">
        <v>118</v>
      </c>
      <c r="AO23" s="20">
        <v>70</v>
      </c>
      <c r="AP23" s="20">
        <v>75</v>
      </c>
      <c r="AQ23" s="56">
        <v>88</v>
      </c>
      <c r="AR23" s="55">
        <v>45</v>
      </c>
      <c r="AS23" s="55">
        <v>10</v>
      </c>
      <c r="AT23" s="12">
        <v>4.5</v>
      </c>
      <c r="AU23" s="12">
        <f t="shared" si="2"/>
        <v>0.58900523560209428</v>
      </c>
      <c r="AV23" s="20">
        <v>5.2</v>
      </c>
      <c r="AW23" s="20">
        <v>100</v>
      </c>
      <c r="AX23" s="20">
        <v>62</v>
      </c>
      <c r="AY23" s="20">
        <v>74</v>
      </c>
      <c r="AZ23" s="56">
        <v>79</v>
      </c>
      <c r="BA23" s="55">
        <v>43</v>
      </c>
      <c r="BB23" s="55">
        <v>10</v>
      </c>
      <c r="BC23" s="55">
        <v>5.6</v>
      </c>
      <c r="BD23" s="12">
        <f t="shared" si="3"/>
        <v>0.73298429319371727</v>
      </c>
      <c r="BE23" s="20">
        <v>5.6</v>
      </c>
      <c r="BF23" s="20">
        <v>118</v>
      </c>
      <c r="BG23" s="20">
        <v>70</v>
      </c>
      <c r="BH23" s="20">
        <v>78</v>
      </c>
      <c r="BI23" s="56">
        <v>79</v>
      </c>
      <c r="BJ23" s="55">
        <v>43</v>
      </c>
      <c r="BK23" s="55">
        <v>13</v>
      </c>
      <c r="BL23" s="12">
        <v>4.5</v>
      </c>
      <c r="BM23" s="12">
        <f t="shared" si="4"/>
        <v>0.58900523560209428</v>
      </c>
      <c r="BN23" s="20">
        <v>5.2</v>
      </c>
      <c r="BO23" s="20">
        <v>100</v>
      </c>
      <c r="BP23" s="20">
        <v>62</v>
      </c>
      <c r="BQ23" s="20">
        <v>74</v>
      </c>
      <c r="BR23" s="56">
        <v>79</v>
      </c>
      <c r="BS23" s="60">
        <v>46</v>
      </c>
      <c r="BT23" s="20">
        <v>12</v>
      </c>
      <c r="BU23" s="20">
        <v>4</v>
      </c>
      <c r="BV23" s="12">
        <f t="shared" si="5"/>
        <v>0.52356020942408377</v>
      </c>
      <c r="BW23" s="20">
        <v>4.2</v>
      </c>
      <c r="BX23" s="20">
        <v>100</v>
      </c>
      <c r="BY23" s="20">
        <v>62</v>
      </c>
      <c r="BZ23" s="20">
        <v>74</v>
      </c>
      <c r="CA23" s="56">
        <v>79</v>
      </c>
      <c r="CB23" s="55">
        <v>42</v>
      </c>
      <c r="CC23" s="55">
        <v>12</v>
      </c>
      <c r="CD23" s="20">
        <v>3.9</v>
      </c>
      <c r="CE23" s="12">
        <f t="shared" si="6"/>
        <v>0.51047120418848169</v>
      </c>
      <c r="CF23" s="20">
        <v>4.3</v>
      </c>
      <c r="CG23" s="20">
        <v>101</v>
      </c>
      <c r="CH23" s="20">
        <v>62</v>
      </c>
      <c r="CI23" s="20">
        <v>74</v>
      </c>
      <c r="CJ23" s="56">
        <v>75</v>
      </c>
    </row>
    <row r="24" spans="1:200" s="49" customFormat="1" ht="12" x14ac:dyDescent="0.2">
      <c r="A24" s="57" t="s">
        <v>32</v>
      </c>
      <c r="B24" s="57">
        <f>AVERAGE(B4:B23)</f>
        <v>15.9</v>
      </c>
      <c r="C24" s="48">
        <f t="shared" ref="C24:BN24" si="8">AVERAGE(C4:C23)</f>
        <v>19.95</v>
      </c>
      <c r="D24" s="48">
        <f t="shared" si="8"/>
        <v>101</v>
      </c>
      <c r="E24" s="51">
        <f t="shared" si="8"/>
        <v>24</v>
      </c>
      <c r="F24" s="57">
        <f t="shared" si="8"/>
        <v>53</v>
      </c>
      <c r="G24" s="51">
        <f t="shared" si="8"/>
        <v>11.8</v>
      </c>
      <c r="H24" s="48">
        <f t="shared" si="8"/>
        <v>11.55</v>
      </c>
      <c r="I24" s="51">
        <f t="shared" si="8"/>
        <v>56.15</v>
      </c>
      <c r="J24" s="57">
        <f t="shared" si="8"/>
        <v>46.95</v>
      </c>
      <c r="K24" s="48">
        <f t="shared" si="8"/>
        <v>10.1</v>
      </c>
      <c r="L24" s="48">
        <f t="shared" si="8"/>
        <v>8</v>
      </c>
      <c r="M24" s="48">
        <f t="shared" si="8"/>
        <v>103.55</v>
      </c>
      <c r="N24" s="48">
        <f t="shared" si="8"/>
        <v>68.5</v>
      </c>
      <c r="O24" s="48">
        <f t="shared" si="8"/>
        <v>78</v>
      </c>
      <c r="P24" s="51">
        <f t="shared" si="8"/>
        <v>52.25</v>
      </c>
      <c r="Q24" s="48">
        <f t="shared" si="8"/>
        <v>44</v>
      </c>
      <c r="R24" s="48">
        <f t="shared" si="8"/>
        <v>10.050000000000001</v>
      </c>
      <c r="S24" s="48">
        <f t="shared" si="8"/>
        <v>5.4950000000000001</v>
      </c>
      <c r="T24" s="48">
        <f t="shared" si="8"/>
        <v>0.71924083769633507</v>
      </c>
      <c r="U24" s="48">
        <f t="shared" si="8"/>
        <v>6.6</v>
      </c>
      <c r="V24" s="48">
        <f t="shared" si="8"/>
        <v>103</v>
      </c>
      <c r="W24" s="48">
        <f t="shared" si="8"/>
        <v>68.05</v>
      </c>
      <c r="X24" s="48">
        <f t="shared" si="8"/>
        <v>78.05</v>
      </c>
      <c r="Y24" s="48">
        <f t="shared" si="8"/>
        <v>71</v>
      </c>
      <c r="Z24" s="57">
        <f t="shared" si="8"/>
        <v>44.05</v>
      </c>
      <c r="AA24" s="48">
        <f t="shared" si="8"/>
        <v>9.9</v>
      </c>
      <c r="AB24" s="48">
        <f t="shared" si="8"/>
        <v>5.3650000000000002</v>
      </c>
      <c r="AC24" s="48">
        <f t="shared" si="8"/>
        <v>0.70222513089005223</v>
      </c>
      <c r="AD24" s="48">
        <f t="shared" si="8"/>
        <v>6.6999999999999984</v>
      </c>
      <c r="AE24" s="48">
        <f t="shared" si="8"/>
        <v>104.05</v>
      </c>
      <c r="AF24" s="48">
        <f t="shared" si="8"/>
        <v>68.400000000000006</v>
      </c>
      <c r="AG24" s="48">
        <f t="shared" si="8"/>
        <v>77.400000000000006</v>
      </c>
      <c r="AH24" s="51">
        <f t="shared" si="8"/>
        <v>71.3</v>
      </c>
      <c r="AI24" s="48">
        <f t="shared" si="8"/>
        <v>43</v>
      </c>
      <c r="AJ24" s="48">
        <f t="shared" si="8"/>
        <v>10.4</v>
      </c>
      <c r="AK24" s="48">
        <f t="shared" si="8"/>
        <v>5.4399999999999995</v>
      </c>
      <c r="AL24" s="48">
        <f t="shared" si="8"/>
        <v>0.71204188481675368</v>
      </c>
      <c r="AM24" s="48">
        <f t="shared" si="8"/>
        <v>5.7100000000000009</v>
      </c>
      <c r="AN24" s="48">
        <f t="shared" si="8"/>
        <v>110.35</v>
      </c>
      <c r="AO24" s="48">
        <f t="shared" si="8"/>
        <v>74.900000000000006</v>
      </c>
      <c r="AP24" s="48">
        <f t="shared" si="8"/>
        <v>84.3</v>
      </c>
      <c r="AQ24" s="48">
        <f t="shared" si="8"/>
        <v>77</v>
      </c>
      <c r="AR24" s="57">
        <f t="shared" si="8"/>
        <v>44.15</v>
      </c>
      <c r="AS24" s="48">
        <f t="shared" si="8"/>
        <v>10</v>
      </c>
      <c r="AT24" s="48">
        <f t="shared" si="8"/>
        <v>4.8250000000000002</v>
      </c>
      <c r="AU24" s="48">
        <f t="shared" si="8"/>
        <v>0.63154450261780104</v>
      </c>
      <c r="AV24" s="48">
        <f t="shared" si="8"/>
        <v>5.2700000000000005</v>
      </c>
      <c r="AW24" s="48">
        <f t="shared" si="8"/>
        <v>102.35</v>
      </c>
      <c r="AX24" s="48">
        <f t="shared" si="8"/>
        <v>67.849999999999994</v>
      </c>
      <c r="AY24" s="48">
        <f t="shared" si="8"/>
        <v>77.900000000000006</v>
      </c>
      <c r="AZ24" s="51">
        <f t="shared" si="8"/>
        <v>71.25</v>
      </c>
      <c r="BA24" s="48">
        <f t="shared" si="8"/>
        <v>43.15</v>
      </c>
      <c r="BB24" s="48">
        <f t="shared" si="8"/>
        <v>10.45</v>
      </c>
      <c r="BC24" s="48">
        <f t="shared" si="8"/>
        <v>5.42</v>
      </c>
      <c r="BD24" s="48">
        <f t="shared" si="8"/>
        <v>0.7094240837696334</v>
      </c>
      <c r="BE24" s="48">
        <f t="shared" si="8"/>
        <v>5.5249999999999986</v>
      </c>
      <c r="BF24" s="48">
        <f t="shared" si="8"/>
        <v>110.45</v>
      </c>
      <c r="BG24" s="48">
        <f t="shared" si="8"/>
        <v>75.150000000000006</v>
      </c>
      <c r="BH24" s="48">
        <f t="shared" si="8"/>
        <v>84.85</v>
      </c>
      <c r="BI24" s="48">
        <f t="shared" si="8"/>
        <v>77.55</v>
      </c>
      <c r="BJ24" s="57">
        <f t="shared" si="8"/>
        <v>43</v>
      </c>
      <c r="BK24" s="48">
        <f t="shared" si="8"/>
        <v>9.9499999999999993</v>
      </c>
      <c r="BL24" s="48">
        <f t="shared" si="8"/>
        <v>4.7649999999999997</v>
      </c>
      <c r="BM24" s="48">
        <f t="shared" si="8"/>
        <v>0.62369109947643975</v>
      </c>
      <c r="BN24" s="48">
        <f t="shared" si="8"/>
        <v>5.2700000000000005</v>
      </c>
      <c r="BO24" s="48">
        <f t="shared" ref="BO24:CJ24" si="9">AVERAGE(BO4:BO23)</f>
        <v>101.05</v>
      </c>
      <c r="BP24" s="48">
        <f t="shared" si="9"/>
        <v>68.099999999999994</v>
      </c>
      <c r="BQ24" s="48">
        <f t="shared" si="9"/>
        <v>78.099999999999994</v>
      </c>
      <c r="BR24" s="51">
        <f t="shared" si="9"/>
        <v>70.05</v>
      </c>
      <c r="BS24" s="48">
        <f t="shared" si="9"/>
        <v>46.55</v>
      </c>
      <c r="BT24" s="48">
        <f t="shared" si="9"/>
        <v>9.9499999999999993</v>
      </c>
      <c r="BU24" s="48">
        <f t="shared" si="9"/>
        <v>4.2799999999999994</v>
      </c>
      <c r="BV24" s="48">
        <f t="shared" si="9"/>
        <v>0.56020942408376961</v>
      </c>
      <c r="BW24" s="48">
        <f t="shared" si="9"/>
        <v>4.3149999999999995</v>
      </c>
      <c r="BX24" s="48">
        <f t="shared" si="9"/>
        <v>98.05</v>
      </c>
      <c r="BY24" s="48">
        <f t="shared" si="9"/>
        <v>66.25</v>
      </c>
      <c r="BZ24" s="48">
        <f t="shared" si="9"/>
        <v>76.349999999999994</v>
      </c>
      <c r="CA24" s="48">
        <f t="shared" si="9"/>
        <v>68.25</v>
      </c>
      <c r="CB24" s="57">
        <f t="shared" si="9"/>
        <v>43.4</v>
      </c>
      <c r="CC24" s="48">
        <f t="shared" si="9"/>
        <v>9.4499999999999993</v>
      </c>
      <c r="CD24" s="48">
        <f t="shared" si="9"/>
        <v>4.2949999999999999</v>
      </c>
      <c r="CE24" s="48">
        <f t="shared" si="9"/>
        <v>0.56217277486910988</v>
      </c>
      <c r="CF24" s="48">
        <f t="shared" si="9"/>
        <v>4.3549999999999995</v>
      </c>
      <c r="CG24" s="48">
        <f t="shared" si="9"/>
        <v>97.1</v>
      </c>
      <c r="CH24" s="48">
        <f t="shared" si="9"/>
        <v>65.900000000000006</v>
      </c>
      <c r="CI24" s="48">
        <f t="shared" si="9"/>
        <v>76.099999999999994</v>
      </c>
      <c r="CJ24" s="51">
        <f t="shared" si="9"/>
        <v>66.8</v>
      </c>
    </row>
    <row r="25" spans="1:200" s="12" customFormat="1" ht="12" x14ac:dyDescent="0.2">
      <c r="A25" s="88" t="s">
        <v>33</v>
      </c>
      <c r="B25" s="58">
        <f t="shared" ref="B25:BJ25" si="10">STDEV(B4:B23)</f>
        <v>4.1914700348006297</v>
      </c>
      <c r="C25" s="15">
        <f t="shared" si="10"/>
        <v>2.3050288273114572</v>
      </c>
      <c r="D25" s="15">
        <f t="shared" si="10"/>
        <v>11.516578439248716</v>
      </c>
      <c r="E25" s="52">
        <f t="shared" si="10"/>
        <v>3.3086807674740446</v>
      </c>
      <c r="F25" s="58">
        <f t="shared" si="10"/>
        <v>5.0990195135927845</v>
      </c>
      <c r="G25" s="52">
        <f t="shared" si="10"/>
        <v>1.7044832524535778</v>
      </c>
      <c r="H25" s="15">
        <f t="shared" si="10"/>
        <v>2.0894471693929475</v>
      </c>
      <c r="I25" s="52">
        <f t="shared" si="10"/>
        <v>6.7611506339333243</v>
      </c>
      <c r="J25" s="58">
        <f t="shared" si="10"/>
        <v>2.6051568293028269</v>
      </c>
      <c r="K25" s="15">
        <f t="shared" si="10"/>
        <v>1.9439514830419637</v>
      </c>
      <c r="L25" s="15">
        <f t="shared" si="10"/>
        <v>0</v>
      </c>
      <c r="M25" s="15">
        <f t="shared" si="10"/>
        <v>8.0490274011996732</v>
      </c>
      <c r="N25" s="15">
        <f t="shared" si="10"/>
        <v>6.1942248145051684</v>
      </c>
      <c r="O25" s="15">
        <f t="shared" si="10"/>
        <v>7.1377425297535515</v>
      </c>
      <c r="P25" s="52">
        <f t="shared" si="10"/>
        <v>6.1889119866861391</v>
      </c>
      <c r="Q25" s="15">
        <f t="shared" si="10"/>
        <v>1.4142135623730951</v>
      </c>
      <c r="R25" s="15">
        <f t="shared" si="10"/>
        <v>2.2118104039808424</v>
      </c>
      <c r="S25" s="15">
        <f t="shared" si="10"/>
        <v>3.940344628262047E-2</v>
      </c>
      <c r="T25" s="15">
        <f t="shared" si="10"/>
        <v>5.1575191469398658E-3</v>
      </c>
      <c r="U25" s="15">
        <f t="shared" si="10"/>
        <v>0.50262468995003451</v>
      </c>
      <c r="V25" s="15">
        <f t="shared" si="10"/>
        <v>7.6088591025268206</v>
      </c>
      <c r="W25" s="15">
        <f t="shared" si="10"/>
        <v>6.0998274350052011</v>
      </c>
      <c r="X25" s="15">
        <f t="shared" si="10"/>
        <v>6.4193375621509503</v>
      </c>
      <c r="Y25" s="15">
        <f t="shared" si="10"/>
        <v>6.35775531391221</v>
      </c>
      <c r="Z25" s="58">
        <f t="shared" si="10"/>
        <v>1.3945382182304158</v>
      </c>
      <c r="AA25" s="15">
        <f t="shared" si="10"/>
        <v>2.1740091511936379</v>
      </c>
      <c r="AB25" s="15">
        <f t="shared" si="10"/>
        <v>0.23457688673327062</v>
      </c>
      <c r="AC25" s="15">
        <f t="shared" si="10"/>
        <v>3.0703780986030188E-2</v>
      </c>
      <c r="AD25" s="15">
        <f t="shared" si="10"/>
        <v>0.50471461451523592</v>
      </c>
      <c r="AE25" s="15">
        <f t="shared" si="10"/>
        <v>6.227908325052895</v>
      </c>
      <c r="AF25" s="15">
        <f t="shared" si="10"/>
        <v>6.2945256081438696</v>
      </c>
      <c r="AG25" s="15">
        <f t="shared" si="10"/>
        <v>6.4023022175003979</v>
      </c>
      <c r="AH25" s="52">
        <f t="shared" si="10"/>
        <v>6.27526472496747</v>
      </c>
      <c r="AI25" s="15">
        <f t="shared" si="10"/>
        <v>1.5217718205053643</v>
      </c>
      <c r="AJ25" s="15">
        <f t="shared" si="10"/>
        <v>2.5833474815685027</v>
      </c>
      <c r="AK25" s="15">
        <f t="shared" si="10"/>
        <v>0.18180382718454347</v>
      </c>
      <c r="AL25" s="15">
        <f t="shared" si="10"/>
        <v>2.3796312458709876E-2</v>
      </c>
      <c r="AM25" s="15">
        <f t="shared" si="10"/>
        <v>0.22918620331397285</v>
      </c>
      <c r="AN25" s="15">
        <f t="shared" si="10"/>
        <v>6.1923127216012981</v>
      </c>
      <c r="AO25" s="15">
        <f t="shared" si="10"/>
        <v>5.2204053079188562</v>
      </c>
      <c r="AP25" s="15">
        <f t="shared" si="10"/>
        <v>7.0866813553015735</v>
      </c>
      <c r="AQ25" s="15">
        <f t="shared" si="10"/>
        <v>6.1899749170480662</v>
      </c>
      <c r="AR25" s="58">
        <f t="shared" si="10"/>
        <v>1.4244112357114616</v>
      </c>
      <c r="AS25" s="15">
        <f t="shared" si="10"/>
        <v>2.2004784168807232</v>
      </c>
      <c r="AT25" s="15">
        <f t="shared" si="10"/>
        <v>0.36688589937185478</v>
      </c>
      <c r="AU25" s="15">
        <f t="shared" si="10"/>
        <v>4.80217145774679E-2</v>
      </c>
      <c r="AV25" s="15">
        <f t="shared" si="10"/>
        <v>0.24942038071454695</v>
      </c>
      <c r="AW25" s="15">
        <f t="shared" si="10"/>
        <v>5.8783724922715423</v>
      </c>
      <c r="AX25" s="15">
        <f t="shared" si="10"/>
        <v>5.0500130276017465</v>
      </c>
      <c r="AY25" s="15">
        <f t="shared" si="10"/>
        <v>6.6006379277030174</v>
      </c>
      <c r="AZ25" s="52">
        <f t="shared" si="10"/>
        <v>4.9934167186722753</v>
      </c>
      <c r="BA25" s="15">
        <f t="shared" si="10"/>
        <v>1.3869694338832115</v>
      </c>
      <c r="BB25" s="15">
        <f t="shared" si="10"/>
        <v>2.4381831026617449</v>
      </c>
      <c r="BC25" s="15">
        <f t="shared" si="10"/>
        <v>0.18238190122579831</v>
      </c>
      <c r="BD25" s="15">
        <f t="shared" si="10"/>
        <v>2.3871976600235378E-2</v>
      </c>
      <c r="BE25" s="15">
        <f t="shared" si="10"/>
        <v>0.23591925469711475</v>
      </c>
      <c r="BF25" s="15">
        <f t="shared" si="10"/>
        <v>6.2867864772494313</v>
      </c>
      <c r="BG25" s="15">
        <f t="shared" si="10"/>
        <v>5.2643288171177947</v>
      </c>
      <c r="BH25" s="15">
        <f t="shared" si="10"/>
        <v>6.9530379577638763</v>
      </c>
      <c r="BI25" s="15">
        <f t="shared" si="10"/>
        <v>5.3751376971346412</v>
      </c>
      <c r="BJ25" s="58">
        <f t="shared" si="10"/>
        <v>1.2139539573337679</v>
      </c>
      <c r="BK25" s="15">
        <f t="shared" ref="BK25:CJ25" si="11">STDEV(BK4:BK23)</f>
        <v>1.848897253129979</v>
      </c>
      <c r="BL25" s="15">
        <f t="shared" si="11"/>
        <v>0.34070360633316032</v>
      </c>
      <c r="BM25" s="15">
        <f t="shared" si="11"/>
        <v>4.4594712870832498E-2</v>
      </c>
      <c r="BN25" s="15">
        <f t="shared" si="11"/>
        <v>0.24942038071454695</v>
      </c>
      <c r="BO25" s="15">
        <f t="shared" si="11"/>
        <v>6.0652157509245423</v>
      </c>
      <c r="BP25" s="15">
        <f t="shared" si="11"/>
        <v>5.0356622937645552</v>
      </c>
      <c r="BQ25" s="15">
        <f t="shared" si="11"/>
        <v>6.6006379277030174</v>
      </c>
      <c r="BR25" s="52">
        <f t="shared" si="11"/>
        <v>4.6732722672887919</v>
      </c>
      <c r="BS25" s="15">
        <f t="shared" si="11"/>
        <v>1.5035046776746233</v>
      </c>
      <c r="BT25" s="15">
        <f t="shared" si="11"/>
        <v>2.4381831026617475</v>
      </c>
      <c r="BU25" s="15">
        <f t="shared" si="11"/>
        <v>0.27453309646130386</v>
      </c>
      <c r="BV25" s="15">
        <f t="shared" si="11"/>
        <v>3.5933651369280624E-2</v>
      </c>
      <c r="BW25" s="15">
        <f t="shared" si="11"/>
        <v>0.11367080817685322</v>
      </c>
      <c r="BX25" s="15">
        <f t="shared" si="11"/>
        <v>6.0998274350052002</v>
      </c>
      <c r="BY25" s="15">
        <f t="shared" si="11"/>
        <v>5.6649894318663909</v>
      </c>
      <c r="BZ25" s="15">
        <f t="shared" si="11"/>
        <v>7.0358106554218312</v>
      </c>
      <c r="CA25" s="15">
        <f t="shared" si="11"/>
        <v>5.4277551820056766</v>
      </c>
      <c r="CB25" s="58">
        <f t="shared" si="11"/>
        <v>2.0875571218153781</v>
      </c>
      <c r="CC25" s="15">
        <f t="shared" si="11"/>
        <v>2.0124611797498115</v>
      </c>
      <c r="CD25" s="15">
        <f t="shared" si="11"/>
        <v>0.21144863753590251</v>
      </c>
      <c r="CE25" s="15">
        <f t="shared" si="11"/>
        <v>2.7676523237683576E-2</v>
      </c>
      <c r="CF25" s="15">
        <f t="shared" si="11"/>
        <v>0.22118104039808417</v>
      </c>
      <c r="CG25" s="15">
        <f t="shared" si="11"/>
        <v>5.5904053143709858</v>
      </c>
      <c r="CH25" s="15">
        <f t="shared" si="11"/>
        <v>5.866048611781995</v>
      </c>
      <c r="CI25" s="15">
        <f t="shared" si="11"/>
        <v>7.195758984875817</v>
      </c>
      <c r="CJ25" s="52">
        <f t="shared" si="11"/>
        <v>5.3370601014337273</v>
      </c>
    </row>
    <row r="26" spans="1:200" s="21" customFormat="1" ht="13" thickBot="1" x14ac:dyDescent="0.25">
      <c r="A26" s="90"/>
      <c r="B26" s="17"/>
      <c r="C26" s="16"/>
      <c r="D26" s="16"/>
      <c r="E26" s="18"/>
      <c r="F26" s="17"/>
      <c r="G26" s="18"/>
      <c r="H26" s="16"/>
      <c r="I26" s="18"/>
      <c r="J26" s="17"/>
      <c r="K26" s="16"/>
      <c r="L26" s="16"/>
      <c r="M26" s="16"/>
      <c r="N26" s="16"/>
      <c r="O26" s="16"/>
      <c r="P26" s="18"/>
      <c r="Q26" s="16"/>
      <c r="R26" s="16"/>
      <c r="S26" s="16"/>
      <c r="T26" s="16"/>
      <c r="U26" s="16"/>
      <c r="V26" s="16"/>
      <c r="W26" s="16"/>
      <c r="X26" s="16"/>
      <c r="Y26" s="16"/>
      <c r="Z26" s="17"/>
      <c r="AA26" s="16"/>
      <c r="AB26" s="16"/>
      <c r="AC26" s="16"/>
      <c r="AD26" s="16"/>
      <c r="AE26" s="16"/>
      <c r="AF26" s="16"/>
      <c r="AG26" s="16"/>
      <c r="AH26" s="18"/>
      <c r="AI26" s="16"/>
      <c r="AJ26" s="16"/>
      <c r="AK26" s="16"/>
      <c r="AL26" s="16"/>
      <c r="AM26" s="16"/>
      <c r="AN26" s="16"/>
      <c r="AO26" s="16"/>
      <c r="AP26" s="16"/>
      <c r="AQ26" s="16"/>
      <c r="AR26" s="17"/>
      <c r="AS26" s="16"/>
      <c r="AT26" s="16"/>
      <c r="AU26" s="16"/>
      <c r="AV26" s="16"/>
      <c r="AW26" s="16"/>
      <c r="AX26" s="16"/>
      <c r="AY26" s="16"/>
      <c r="AZ26" s="18"/>
      <c r="BA26" s="16"/>
      <c r="BB26" s="16"/>
      <c r="BC26" s="16"/>
      <c r="BD26" s="16"/>
      <c r="BE26" s="16"/>
      <c r="BF26" s="16"/>
      <c r="BG26" s="16"/>
      <c r="BH26" s="16"/>
      <c r="BI26" s="16"/>
      <c r="BJ26" s="17"/>
      <c r="BK26" s="16"/>
      <c r="BL26" s="16"/>
      <c r="BM26" s="16"/>
      <c r="BN26" s="16"/>
      <c r="BO26" s="16"/>
      <c r="BP26" s="16"/>
      <c r="BQ26" s="16"/>
      <c r="BR26" s="18"/>
      <c r="BS26" s="16"/>
      <c r="BT26" s="16"/>
      <c r="BU26" s="16"/>
      <c r="BV26" s="16"/>
      <c r="BW26" s="16"/>
      <c r="BX26" s="16"/>
      <c r="BY26" s="16"/>
      <c r="BZ26" s="16"/>
      <c r="CA26" s="16"/>
      <c r="CB26" s="17"/>
      <c r="CC26" s="16"/>
      <c r="CD26" s="16"/>
      <c r="CE26" s="16"/>
      <c r="CF26" s="16"/>
      <c r="CG26" s="16"/>
      <c r="CH26" s="16"/>
      <c r="CI26" s="16"/>
      <c r="CJ26" s="18"/>
    </row>
    <row r="27" spans="1:200" s="25" customFormat="1" ht="12" x14ac:dyDescent="0.2">
      <c r="A27" s="91" t="s">
        <v>18</v>
      </c>
      <c r="B27" s="92"/>
      <c r="C27" s="35"/>
      <c r="D27" s="35"/>
      <c r="E27" s="62"/>
      <c r="F27" s="92"/>
      <c r="G27" s="62"/>
      <c r="H27" s="61"/>
      <c r="I27" s="12"/>
      <c r="J27" s="92"/>
      <c r="K27" s="61"/>
      <c r="L27" s="61"/>
      <c r="M27" s="61"/>
      <c r="N27" s="61"/>
      <c r="O27" s="61"/>
      <c r="P27" s="62"/>
      <c r="Q27" s="35"/>
      <c r="R27" s="35"/>
      <c r="S27" s="35"/>
      <c r="T27" s="35"/>
      <c r="U27" s="35"/>
      <c r="V27" s="35"/>
      <c r="W27" s="35"/>
      <c r="X27" s="35"/>
      <c r="Y27" s="37"/>
      <c r="Z27" s="35"/>
      <c r="AA27" s="35"/>
      <c r="AB27" s="35"/>
      <c r="AC27" s="35"/>
      <c r="AD27" s="35"/>
      <c r="AE27" s="35"/>
      <c r="AF27" s="35"/>
      <c r="AG27" s="35"/>
      <c r="AH27" s="37"/>
      <c r="AI27" s="35"/>
      <c r="AJ27" s="35"/>
      <c r="AK27" s="35"/>
      <c r="AL27" s="35"/>
      <c r="AM27" s="35"/>
      <c r="AN27" s="35"/>
      <c r="AO27" s="35"/>
      <c r="AP27" s="35"/>
      <c r="AQ27" s="37"/>
      <c r="AR27" s="35"/>
      <c r="AS27" s="35"/>
      <c r="AT27" s="61"/>
      <c r="AU27" s="35"/>
      <c r="AV27" s="35"/>
      <c r="AW27" s="35"/>
      <c r="AX27" s="35"/>
      <c r="AY27" s="35"/>
      <c r="AZ27" s="37"/>
      <c r="BA27" s="35"/>
      <c r="BB27" s="35"/>
      <c r="BC27" s="35"/>
      <c r="BD27" s="35"/>
      <c r="BE27" s="35"/>
      <c r="BF27" s="35"/>
      <c r="BG27" s="35"/>
      <c r="BH27" s="35"/>
      <c r="BI27" s="35"/>
      <c r="BJ27" s="36"/>
      <c r="BK27" s="35"/>
      <c r="BL27" s="35"/>
      <c r="BM27" s="35"/>
      <c r="BN27" s="35"/>
      <c r="BO27" s="61"/>
      <c r="BP27" s="61"/>
      <c r="BQ27" s="61"/>
      <c r="BR27" s="62"/>
      <c r="BS27" s="36"/>
      <c r="BT27" s="35"/>
      <c r="BU27" s="35"/>
      <c r="BV27" s="35"/>
      <c r="BW27" s="35"/>
      <c r="BX27" s="61"/>
      <c r="BY27" s="61"/>
      <c r="BZ27" s="61"/>
      <c r="CA27" s="62"/>
      <c r="CB27" s="35"/>
      <c r="CC27" s="35"/>
      <c r="CD27" s="35"/>
      <c r="CE27" s="35"/>
      <c r="CF27" s="35"/>
      <c r="CG27" s="61"/>
      <c r="CH27" s="61"/>
      <c r="CI27" s="61"/>
      <c r="CJ27" s="62"/>
    </row>
    <row r="28" spans="1:200" s="77" customFormat="1" ht="12" x14ac:dyDescent="0.2">
      <c r="A28" s="32" t="s">
        <v>59</v>
      </c>
      <c r="B28" s="13">
        <v>21</v>
      </c>
      <c r="C28" s="10">
        <v>23</v>
      </c>
      <c r="D28" s="10">
        <v>89</v>
      </c>
      <c r="E28" s="11">
        <v>28</v>
      </c>
      <c r="F28" s="9">
        <v>63</v>
      </c>
      <c r="G28" s="11">
        <v>13</v>
      </c>
      <c r="H28" s="12">
        <v>7</v>
      </c>
      <c r="I28" s="14">
        <v>66</v>
      </c>
      <c r="J28" s="10">
        <v>39</v>
      </c>
      <c r="K28" s="10">
        <v>9</v>
      </c>
      <c r="L28" s="10">
        <v>8</v>
      </c>
      <c r="M28" s="10">
        <v>118</v>
      </c>
      <c r="N28" s="10">
        <v>75</v>
      </c>
      <c r="O28" s="10">
        <v>85</v>
      </c>
      <c r="P28" s="14">
        <v>73</v>
      </c>
      <c r="Q28" s="10">
        <v>43</v>
      </c>
      <c r="R28" s="10">
        <v>9</v>
      </c>
      <c r="S28" s="10">
        <v>5.5</v>
      </c>
      <c r="T28" s="10">
        <f>S28/7.64</f>
        <v>0.71989528795811519</v>
      </c>
      <c r="U28" s="10">
        <v>7</v>
      </c>
      <c r="V28" s="10">
        <v>124</v>
      </c>
      <c r="W28" s="10">
        <v>74</v>
      </c>
      <c r="X28" s="10">
        <v>85</v>
      </c>
      <c r="Y28" s="14">
        <v>81</v>
      </c>
      <c r="Z28" s="10">
        <v>40</v>
      </c>
      <c r="AA28" s="10">
        <v>11</v>
      </c>
      <c r="AB28" s="10">
        <v>5.6</v>
      </c>
      <c r="AC28" s="10">
        <f>AB28/7.64</f>
        <v>0.73298429319371727</v>
      </c>
      <c r="AD28" s="10">
        <v>7.1</v>
      </c>
      <c r="AE28" s="10">
        <v>112</v>
      </c>
      <c r="AF28" s="10">
        <v>75</v>
      </c>
      <c r="AG28" s="10">
        <v>86</v>
      </c>
      <c r="AH28" s="14">
        <v>87</v>
      </c>
      <c r="AI28" s="10">
        <v>37</v>
      </c>
      <c r="AJ28" s="10">
        <v>14</v>
      </c>
      <c r="AK28" s="10">
        <v>5.9</v>
      </c>
      <c r="AL28" s="10">
        <f>AK28/7.64</f>
        <v>0.77225130890052363</v>
      </c>
      <c r="AM28" s="10">
        <v>6.2</v>
      </c>
      <c r="AN28" s="10">
        <v>128</v>
      </c>
      <c r="AO28" s="10">
        <v>85</v>
      </c>
      <c r="AP28" s="10">
        <v>96</v>
      </c>
      <c r="AQ28" s="14">
        <v>84</v>
      </c>
      <c r="AR28" s="10">
        <v>40</v>
      </c>
      <c r="AS28" s="10">
        <v>11</v>
      </c>
      <c r="AT28" s="12">
        <v>5.8</v>
      </c>
      <c r="AU28" s="10">
        <f>AT28/7.64</f>
        <v>0.75916230366492143</v>
      </c>
      <c r="AV28" s="10">
        <v>5.7</v>
      </c>
      <c r="AW28" s="10">
        <v>122</v>
      </c>
      <c r="AX28" s="10">
        <v>82</v>
      </c>
      <c r="AY28" s="10">
        <v>93</v>
      </c>
      <c r="AZ28" s="14">
        <v>83</v>
      </c>
      <c r="BA28" s="10">
        <v>37</v>
      </c>
      <c r="BB28" s="10">
        <v>12</v>
      </c>
      <c r="BC28" s="10">
        <v>5.6</v>
      </c>
      <c r="BD28" s="10">
        <f>BC28/7.64</f>
        <v>0.73298429319371727</v>
      </c>
      <c r="BE28" s="10">
        <v>6.1</v>
      </c>
      <c r="BF28" s="10">
        <v>129</v>
      </c>
      <c r="BG28" s="10">
        <v>85</v>
      </c>
      <c r="BH28" s="10">
        <v>96</v>
      </c>
      <c r="BI28" s="14">
        <v>85</v>
      </c>
      <c r="BJ28" s="10">
        <v>40</v>
      </c>
      <c r="BK28" s="10">
        <v>11</v>
      </c>
      <c r="BL28" s="12">
        <v>5.5</v>
      </c>
      <c r="BM28" s="10">
        <f>BL28/7.64</f>
        <v>0.71989528795811519</v>
      </c>
      <c r="BN28" s="10">
        <v>6</v>
      </c>
      <c r="BO28" s="10">
        <v>123</v>
      </c>
      <c r="BP28" s="10">
        <v>81</v>
      </c>
      <c r="BQ28" s="10">
        <v>93</v>
      </c>
      <c r="BR28" s="14">
        <v>81</v>
      </c>
      <c r="BS28" s="10">
        <v>40</v>
      </c>
      <c r="BT28" s="10">
        <v>15</v>
      </c>
      <c r="BU28" s="10">
        <v>4.7</v>
      </c>
      <c r="BV28" s="10">
        <f>BU28/7.64</f>
        <v>0.61518324607329844</v>
      </c>
      <c r="BW28" s="10">
        <v>5.5</v>
      </c>
      <c r="BX28" s="10">
        <v>118</v>
      </c>
      <c r="BY28" s="10">
        <v>78</v>
      </c>
      <c r="BZ28" s="10">
        <v>92</v>
      </c>
      <c r="CA28" s="14">
        <v>79</v>
      </c>
      <c r="CB28" s="10">
        <v>40</v>
      </c>
      <c r="CC28" s="10">
        <v>9</v>
      </c>
      <c r="CD28" s="10">
        <v>4.8</v>
      </c>
      <c r="CE28" s="10">
        <f>CD28/7.64</f>
        <v>0.62827225130890052</v>
      </c>
      <c r="CF28" s="10">
        <v>5.5</v>
      </c>
      <c r="CG28" s="10">
        <v>125</v>
      </c>
      <c r="CH28" s="10">
        <v>81</v>
      </c>
      <c r="CI28" s="10">
        <v>93</v>
      </c>
      <c r="CJ28" s="14">
        <v>83</v>
      </c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</row>
    <row r="29" spans="1:200" s="19" customFormat="1" ht="12" x14ac:dyDescent="0.2">
      <c r="A29" s="33" t="s">
        <v>19</v>
      </c>
      <c r="B29" s="9">
        <v>19</v>
      </c>
      <c r="C29" s="12">
        <v>16</v>
      </c>
      <c r="D29" s="12">
        <v>96</v>
      </c>
      <c r="E29" s="11">
        <v>24</v>
      </c>
      <c r="F29" s="9">
        <v>65</v>
      </c>
      <c r="G29" s="11">
        <v>14</v>
      </c>
      <c r="H29" s="12">
        <v>16</v>
      </c>
      <c r="I29" s="11">
        <v>67</v>
      </c>
      <c r="J29" s="12">
        <v>37</v>
      </c>
      <c r="K29" s="12">
        <v>15</v>
      </c>
      <c r="L29" s="12">
        <v>8</v>
      </c>
      <c r="M29" s="12">
        <v>128</v>
      </c>
      <c r="N29" s="12">
        <v>82</v>
      </c>
      <c r="O29" s="12">
        <v>98</v>
      </c>
      <c r="P29" s="11">
        <v>61</v>
      </c>
      <c r="Q29" s="12">
        <v>39</v>
      </c>
      <c r="R29" s="12">
        <v>6</v>
      </c>
      <c r="S29" s="12">
        <v>5.5</v>
      </c>
      <c r="T29" s="12">
        <f t="shared" ref="T29:T47" si="12">S29/7.64</f>
        <v>0.71989528795811519</v>
      </c>
      <c r="U29" s="12">
        <v>6</v>
      </c>
      <c r="V29" s="12">
        <v>121</v>
      </c>
      <c r="W29" s="12">
        <v>81</v>
      </c>
      <c r="X29" s="12">
        <v>98</v>
      </c>
      <c r="Y29" s="11">
        <v>86</v>
      </c>
      <c r="Z29" s="12">
        <v>37</v>
      </c>
      <c r="AA29" s="12">
        <v>14</v>
      </c>
      <c r="AB29" s="12">
        <v>6</v>
      </c>
      <c r="AC29" s="12">
        <f t="shared" ref="AC29:AC47" si="13">AB29/7.64</f>
        <v>0.78534031413612571</v>
      </c>
      <c r="AD29" s="12">
        <v>6.1</v>
      </c>
      <c r="AE29" s="12">
        <v>122</v>
      </c>
      <c r="AF29" s="12">
        <v>82</v>
      </c>
      <c r="AG29" s="12">
        <v>99</v>
      </c>
      <c r="AH29" s="11">
        <v>80</v>
      </c>
      <c r="AI29" s="12">
        <v>37</v>
      </c>
      <c r="AJ29" s="12">
        <v>17</v>
      </c>
      <c r="AK29" s="12">
        <v>6</v>
      </c>
      <c r="AL29" s="12">
        <f>AK29/7.64</f>
        <v>0.78534031413612571</v>
      </c>
      <c r="AM29" s="12">
        <v>6</v>
      </c>
      <c r="AN29" s="12">
        <v>127</v>
      </c>
      <c r="AO29" s="12">
        <v>84</v>
      </c>
      <c r="AP29" s="12">
        <v>94</v>
      </c>
      <c r="AQ29" s="11">
        <v>70</v>
      </c>
      <c r="AR29" s="12">
        <v>37</v>
      </c>
      <c r="AS29" s="12">
        <v>14</v>
      </c>
      <c r="AT29" s="12">
        <v>5.5</v>
      </c>
      <c r="AU29" s="12">
        <f t="shared" ref="AU29:AU47" si="14">AT29/7.64</f>
        <v>0.71989528795811519</v>
      </c>
      <c r="AV29" s="12">
        <v>5.7</v>
      </c>
      <c r="AW29" s="12">
        <v>126</v>
      </c>
      <c r="AX29" s="12">
        <v>84</v>
      </c>
      <c r="AY29" s="12">
        <v>95</v>
      </c>
      <c r="AZ29" s="11">
        <v>82</v>
      </c>
      <c r="BA29" s="12">
        <v>37</v>
      </c>
      <c r="BB29" s="12">
        <v>15</v>
      </c>
      <c r="BC29" s="12">
        <v>5.7</v>
      </c>
      <c r="BD29" s="12">
        <f t="shared" ref="BD29:BD47" si="15">BC29/7.64</f>
        <v>0.74607329842931946</v>
      </c>
      <c r="BE29" s="12">
        <v>5.9</v>
      </c>
      <c r="BF29" s="12">
        <v>127</v>
      </c>
      <c r="BG29" s="12">
        <v>84</v>
      </c>
      <c r="BH29" s="12">
        <v>104</v>
      </c>
      <c r="BI29" s="11">
        <v>71</v>
      </c>
      <c r="BJ29" s="12">
        <v>37</v>
      </c>
      <c r="BK29" s="12">
        <v>14</v>
      </c>
      <c r="BL29" s="12">
        <v>5.5</v>
      </c>
      <c r="BM29" s="12">
        <f t="shared" ref="BM29:BM47" si="16">BL29/7.64</f>
        <v>0.71989528795811519</v>
      </c>
      <c r="BN29" s="12">
        <v>5.8</v>
      </c>
      <c r="BO29" s="12">
        <v>127</v>
      </c>
      <c r="BP29" s="12">
        <v>83</v>
      </c>
      <c r="BQ29" s="12">
        <v>95</v>
      </c>
      <c r="BR29" s="11">
        <v>80</v>
      </c>
      <c r="BS29" s="12">
        <v>37</v>
      </c>
      <c r="BT29" s="12">
        <v>10</v>
      </c>
      <c r="BU29" s="12">
        <v>5.0999999999999996</v>
      </c>
      <c r="BV29" s="12">
        <f t="shared" ref="BV29:BV47" si="17">BU29/7.64</f>
        <v>0.66753926701570676</v>
      </c>
      <c r="BW29" s="12">
        <v>5.3</v>
      </c>
      <c r="BX29" s="12">
        <v>123</v>
      </c>
      <c r="BY29" s="12">
        <v>80</v>
      </c>
      <c r="BZ29" s="12">
        <v>94</v>
      </c>
      <c r="CA29" s="11">
        <v>81</v>
      </c>
      <c r="CB29" s="12">
        <v>38</v>
      </c>
      <c r="CC29" s="12">
        <v>13</v>
      </c>
      <c r="CD29" s="12">
        <v>5</v>
      </c>
      <c r="CE29" s="12">
        <f t="shared" ref="CE29:CE47" si="18">CD29/7.64</f>
        <v>0.65445026178010479</v>
      </c>
      <c r="CF29" s="12">
        <v>5.2</v>
      </c>
      <c r="CG29" s="12">
        <v>127</v>
      </c>
      <c r="CH29" s="12">
        <v>83</v>
      </c>
      <c r="CI29" s="12">
        <v>95</v>
      </c>
      <c r="CJ29" s="11">
        <v>81</v>
      </c>
    </row>
    <row r="30" spans="1:200" s="12" customFormat="1" ht="12" x14ac:dyDescent="0.2">
      <c r="A30" s="34" t="s">
        <v>56</v>
      </c>
      <c r="B30" s="9">
        <v>13</v>
      </c>
      <c r="C30" s="12">
        <v>21</v>
      </c>
      <c r="D30" s="12">
        <v>109</v>
      </c>
      <c r="E30" s="11">
        <v>22</v>
      </c>
      <c r="F30" s="9">
        <v>57</v>
      </c>
      <c r="G30" s="11">
        <v>15</v>
      </c>
      <c r="H30" s="12">
        <v>15</v>
      </c>
      <c r="I30" s="11">
        <v>81</v>
      </c>
      <c r="J30" s="12">
        <v>39</v>
      </c>
      <c r="K30" s="12">
        <v>12</v>
      </c>
      <c r="L30" s="12">
        <v>8</v>
      </c>
      <c r="M30" s="12">
        <v>118</v>
      </c>
      <c r="N30" s="12">
        <v>72</v>
      </c>
      <c r="O30" s="12">
        <v>88</v>
      </c>
      <c r="P30" s="11">
        <v>63</v>
      </c>
      <c r="Q30" s="12">
        <v>39</v>
      </c>
      <c r="R30" s="12">
        <v>13</v>
      </c>
      <c r="S30" s="12">
        <v>5.5</v>
      </c>
      <c r="T30" s="12">
        <f t="shared" si="12"/>
        <v>0.71989528795811519</v>
      </c>
      <c r="U30" s="12">
        <v>6</v>
      </c>
      <c r="V30" s="12">
        <v>126</v>
      </c>
      <c r="W30" s="12">
        <v>71</v>
      </c>
      <c r="X30" s="12">
        <v>88</v>
      </c>
      <c r="Y30" s="11">
        <v>74</v>
      </c>
      <c r="Z30" s="12">
        <v>42</v>
      </c>
      <c r="AA30" s="12">
        <v>11</v>
      </c>
      <c r="AB30" s="12">
        <v>5.5</v>
      </c>
      <c r="AC30" s="12">
        <f t="shared" si="13"/>
        <v>0.71989528795811519</v>
      </c>
      <c r="AD30" s="12">
        <v>6.1</v>
      </c>
      <c r="AE30" s="12">
        <v>110</v>
      </c>
      <c r="AF30" s="12">
        <v>72</v>
      </c>
      <c r="AG30" s="12">
        <v>89</v>
      </c>
      <c r="AH30" s="11">
        <v>70</v>
      </c>
      <c r="AI30" s="12">
        <v>37</v>
      </c>
      <c r="AJ30" s="12">
        <v>13</v>
      </c>
      <c r="AK30" s="12">
        <v>5.8</v>
      </c>
      <c r="AL30" s="12">
        <f t="shared" ref="AL30:AL47" si="19">AK30/7.64</f>
        <v>0.75916230366492143</v>
      </c>
      <c r="AM30" s="12">
        <v>6.2</v>
      </c>
      <c r="AN30" s="12">
        <v>130</v>
      </c>
      <c r="AO30" s="12">
        <v>88</v>
      </c>
      <c r="AP30" s="12">
        <v>100</v>
      </c>
      <c r="AQ30" s="11">
        <v>90</v>
      </c>
      <c r="AR30" s="12">
        <v>42</v>
      </c>
      <c r="AS30" s="12">
        <v>11</v>
      </c>
      <c r="AT30" s="12">
        <v>5.6</v>
      </c>
      <c r="AU30" s="12">
        <f t="shared" si="14"/>
        <v>0.73298429319371727</v>
      </c>
      <c r="AV30" s="12">
        <v>5.5</v>
      </c>
      <c r="AW30" s="12">
        <v>126</v>
      </c>
      <c r="AX30" s="12">
        <v>80</v>
      </c>
      <c r="AY30" s="12">
        <v>93</v>
      </c>
      <c r="AZ30" s="11">
        <v>75</v>
      </c>
      <c r="BA30" s="12">
        <v>36</v>
      </c>
      <c r="BB30" s="12">
        <v>12</v>
      </c>
      <c r="BC30" s="12">
        <v>5.7</v>
      </c>
      <c r="BD30" s="12">
        <f t="shared" si="15"/>
        <v>0.74607329842931946</v>
      </c>
      <c r="BE30" s="12">
        <v>6.1</v>
      </c>
      <c r="BF30" s="12">
        <v>130</v>
      </c>
      <c r="BG30" s="12">
        <v>88</v>
      </c>
      <c r="BH30" s="12">
        <v>90</v>
      </c>
      <c r="BI30" s="11">
        <v>91</v>
      </c>
      <c r="BJ30" s="12">
        <v>42</v>
      </c>
      <c r="BK30" s="12">
        <v>11</v>
      </c>
      <c r="BL30" s="12">
        <v>5.3</v>
      </c>
      <c r="BM30" s="12">
        <f t="shared" si="16"/>
        <v>0.69371727748691103</v>
      </c>
      <c r="BN30" s="12">
        <v>6</v>
      </c>
      <c r="BO30" s="12">
        <v>126</v>
      </c>
      <c r="BP30" s="12">
        <v>79</v>
      </c>
      <c r="BQ30" s="12">
        <v>93</v>
      </c>
      <c r="BR30" s="11">
        <v>72</v>
      </c>
      <c r="BS30" s="12">
        <v>42</v>
      </c>
      <c r="BT30" s="12">
        <v>10</v>
      </c>
      <c r="BU30" s="12">
        <v>4.5999999999999996</v>
      </c>
      <c r="BV30" s="12">
        <f t="shared" si="17"/>
        <v>0.60209424083769636</v>
      </c>
      <c r="BW30" s="12">
        <v>5.5</v>
      </c>
      <c r="BX30" s="12">
        <v>122</v>
      </c>
      <c r="BY30" s="12">
        <v>76</v>
      </c>
      <c r="BZ30" s="12">
        <v>92</v>
      </c>
      <c r="CA30" s="11">
        <v>70</v>
      </c>
      <c r="CB30" s="12">
        <v>37</v>
      </c>
      <c r="CC30" s="12">
        <v>13</v>
      </c>
      <c r="CD30" s="12">
        <v>4.9000000000000004</v>
      </c>
      <c r="CE30" s="12">
        <f t="shared" si="18"/>
        <v>0.64136125654450271</v>
      </c>
      <c r="CF30" s="12">
        <v>5</v>
      </c>
      <c r="CG30" s="12">
        <v>126</v>
      </c>
      <c r="CH30" s="12">
        <v>79</v>
      </c>
      <c r="CI30" s="12">
        <v>93</v>
      </c>
      <c r="CJ30" s="11">
        <v>73</v>
      </c>
    </row>
    <row r="31" spans="1:200" s="12" customFormat="1" ht="12" x14ac:dyDescent="0.2">
      <c r="A31" s="85" t="s">
        <v>43</v>
      </c>
      <c r="B31" s="9">
        <v>23</v>
      </c>
      <c r="C31" s="12">
        <v>16</v>
      </c>
      <c r="D31" s="12">
        <v>89</v>
      </c>
      <c r="E31" s="11">
        <v>28</v>
      </c>
      <c r="F31" s="9">
        <v>67</v>
      </c>
      <c r="G31" s="11">
        <v>11</v>
      </c>
      <c r="H31" s="12">
        <v>13</v>
      </c>
      <c r="I31" s="11">
        <v>61</v>
      </c>
      <c r="J31" s="12">
        <v>43</v>
      </c>
      <c r="K31" s="12">
        <v>6</v>
      </c>
      <c r="L31" s="12">
        <v>8</v>
      </c>
      <c r="M31" s="12">
        <v>120</v>
      </c>
      <c r="N31" s="12">
        <v>78</v>
      </c>
      <c r="O31" s="12">
        <v>92</v>
      </c>
      <c r="P31" s="11">
        <v>61</v>
      </c>
      <c r="Q31" s="12">
        <v>40</v>
      </c>
      <c r="R31" s="12">
        <v>12</v>
      </c>
      <c r="S31" s="12">
        <v>5.5</v>
      </c>
      <c r="T31" s="12">
        <f t="shared" si="12"/>
        <v>0.71989528795811519</v>
      </c>
      <c r="U31" s="12">
        <v>7</v>
      </c>
      <c r="V31" s="12">
        <v>120</v>
      </c>
      <c r="W31" s="12">
        <v>77</v>
      </c>
      <c r="X31" s="12">
        <v>92</v>
      </c>
      <c r="Y31" s="11">
        <v>72</v>
      </c>
      <c r="Z31" s="12">
        <v>37</v>
      </c>
      <c r="AA31" s="12">
        <v>15</v>
      </c>
      <c r="AB31" s="12">
        <v>5.6</v>
      </c>
      <c r="AC31" s="12">
        <f t="shared" si="13"/>
        <v>0.73298429319371727</v>
      </c>
      <c r="AD31" s="12">
        <v>7.1</v>
      </c>
      <c r="AE31" s="12">
        <v>128</v>
      </c>
      <c r="AF31" s="12">
        <v>78</v>
      </c>
      <c r="AG31" s="12">
        <v>93</v>
      </c>
      <c r="AH31" s="11">
        <v>80</v>
      </c>
      <c r="AI31" s="12">
        <v>39</v>
      </c>
      <c r="AJ31" s="12">
        <v>16</v>
      </c>
      <c r="AK31" s="12">
        <v>5.9</v>
      </c>
      <c r="AL31" s="12">
        <f t="shared" si="19"/>
        <v>0.77225130890052363</v>
      </c>
      <c r="AM31" s="12">
        <v>6.2</v>
      </c>
      <c r="AN31" s="12">
        <v>136</v>
      </c>
      <c r="AO31" s="12">
        <v>88</v>
      </c>
      <c r="AP31" s="12">
        <v>106</v>
      </c>
      <c r="AQ31" s="11">
        <v>92</v>
      </c>
      <c r="AR31" s="12">
        <v>37</v>
      </c>
      <c r="AS31" s="12">
        <v>15</v>
      </c>
      <c r="AT31" s="12">
        <v>5.7</v>
      </c>
      <c r="AU31" s="12">
        <f t="shared" si="14"/>
        <v>0.74607329842931946</v>
      </c>
      <c r="AV31" s="12">
        <v>6.2</v>
      </c>
      <c r="AW31" s="12">
        <v>130</v>
      </c>
      <c r="AX31" s="12">
        <v>67</v>
      </c>
      <c r="AY31" s="12">
        <v>79</v>
      </c>
      <c r="AZ31" s="11">
        <v>87</v>
      </c>
      <c r="BA31" s="12">
        <v>38</v>
      </c>
      <c r="BB31" s="12">
        <v>16</v>
      </c>
      <c r="BC31" s="12">
        <v>5.7</v>
      </c>
      <c r="BD31" s="12">
        <f t="shared" si="15"/>
        <v>0.74607329842931946</v>
      </c>
      <c r="BE31" s="12">
        <v>6.1</v>
      </c>
      <c r="BF31" s="12">
        <v>135</v>
      </c>
      <c r="BG31" s="12">
        <v>88</v>
      </c>
      <c r="BH31" s="12">
        <v>92</v>
      </c>
      <c r="BI31" s="11">
        <v>93</v>
      </c>
      <c r="BJ31" s="12">
        <v>37</v>
      </c>
      <c r="BK31" s="12">
        <v>15</v>
      </c>
      <c r="BL31" s="12">
        <v>5.5</v>
      </c>
      <c r="BM31" s="12">
        <f t="shared" si="16"/>
        <v>0.71989528795811519</v>
      </c>
      <c r="BN31" s="12">
        <v>6</v>
      </c>
      <c r="BO31" s="12">
        <v>130</v>
      </c>
      <c r="BP31" s="12">
        <v>66</v>
      </c>
      <c r="BQ31" s="12">
        <v>79</v>
      </c>
      <c r="BR31" s="11">
        <v>85</v>
      </c>
      <c r="BS31" s="12">
        <v>39</v>
      </c>
      <c r="BT31" s="12">
        <v>9</v>
      </c>
      <c r="BU31" s="12">
        <v>5</v>
      </c>
      <c r="BV31" s="12">
        <f t="shared" si="17"/>
        <v>0.65445026178010479</v>
      </c>
      <c r="BW31" s="12">
        <v>5.6</v>
      </c>
      <c r="BX31" s="12">
        <v>127</v>
      </c>
      <c r="BY31" s="12">
        <v>63</v>
      </c>
      <c r="BZ31" s="12">
        <v>78</v>
      </c>
      <c r="CA31" s="11">
        <v>85</v>
      </c>
      <c r="CB31" s="12">
        <v>38</v>
      </c>
      <c r="CC31" s="12">
        <v>14</v>
      </c>
      <c r="CD31" s="12">
        <v>4.8</v>
      </c>
      <c r="CE31" s="12">
        <f t="shared" si="18"/>
        <v>0.62827225130890052</v>
      </c>
      <c r="CF31" s="12">
        <v>5</v>
      </c>
      <c r="CG31" s="12">
        <v>133</v>
      </c>
      <c r="CH31" s="12">
        <v>66</v>
      </c>
      <c r="CI31" s="12">
        <v>79</v>
      </c>
      <c r="CJ31" s="11">
        <v>86</v>
      </c>
    </row>
    <row r="32" spans="1:200" s="19" customFormat="1" ht="12" x14ac:dyDescent="0.2">
      <c r="A32" s="85" t="s">
        <v>44</v>
      </c>
      <c r="B32" s="9">
        <v>13</v>
      </c>
      <c r="C32" s="12">
        <v>19</v>
      </c>
      <c r="D32" s="12">
        <v>105</v>
      </c>
      <c r="E32" s="11">
        <v>28</v>
      </c>
      <c r="F32" s="9">
        <v>53</v>
      </c>
      <c r="G32" s="11">
        <v>11</v>
      </c>
      <c r="H32" s="12">
        <v>12</v>
      </c>
      <c r="I32" s="11">
        <v>63</v>
      </c>
      <c r="J32" s="12">
        <v>40</v>
      </c>
      <c r="K32" s="12">
        <v>13</v>
      </c>
      <c r="L32" s="12">
        <v>8</v>
      </c>
      <c r="M32" s="12">
        <v>105</v>
      </c>
      <c r="N32" s="12">
        <v>65</v>
      </c>
      <c r="O32" s="12">
        <v>78</v>
      </c>
      <c r="P32" s="11">
        <v>67</v>
      </c>
      <c r="Q32" s="12">
        <v>41</v>
      </c>
      <c r="R32" s="12">
        <v>10</v>
      </c>
      <c r="S32" s="12">
        <v>5.5</v>
      </c>
      <c r="T32" s="12">
        <f t="shared" si="12"/>
        <v>0.71989528795811519</v>
      </c>
      <c r="U32" s="12">
        <v>6</v>
      </c>
      <c r="V32" s="12">
        <v>114</v>
      </c>
      <c r="W32" s="12">
        <v>65</v>
      </c>
      <c r="X32" s="12">
        <v>78</v>
      </c>
      <c r="Y32" s="12">
        <v>89</v>
      </c>
      <c r="Z32" s="9">
        <v>42</v>
      </c>
      <c r="AA32" s="12">
        <v>13</v>
      </c>
      <c r="AB32" s="12">
        <v>5.4</v>
      </c>
      <c r="AC32" s="12">
        <f t="shared" si="13"/>
        <v>0.70680628272251311</v>
      </c>
      <c r="AD32" s="12">
        <v>6.1</v>
      </c>
      <c r="AE32" s="12">
        <v>127</v>
      </c>
      <c r="AF32" s="12">
        <v>66</v>
      </c>
      <c r="AG32" s="12">
        <v>79</v>
      </c>
      <c r="AH32" s="11">
        <v>84</v>
      </c>
      <c r="AI32" s="12">
        <v>38</v>
      </c>
      <c r="AJ32" s="12">
        <v>14</v>
      </c>
      <c r="AK32" s="12">
        <v>5.6</v>
      </c>
      <c r="AL32" s="12">
        <f t="shared" si="19"/>
        <v>0.73298429319371727</v>
      </c>
      <c r="AM32" s="12">
        <v>6.1</v>
      </c>
      <c r="AN32" s="12">
        <v>129</v>
      </c>
      <c r="AO32" s="12">
        <v>84</v>
      </c>
      <c r="AP32" s="12">
        <v>97</v>
      </c>
      <c r="AQ32" s="11">
        <v>93</v>
      </c>
      <c r="AR32" s="9">
        <v>42</v>
      </c>
      <c r="AS32" s="12">
        <v>13</v>
      </c>
      <c r="AT32" s="12">
        <v>5.6</v>
      </c>
      <c r="AU32" s="12">
        <f t="shared" si="14"/>
        <v>0.73298429319371727</v>
      </c>
      <c r="AV32" s="12">
        <v>5.7</v>
      </c>
      <c r="AW32" s="12">
        <v>127</v>
      </c>
      <c r="AX32" s="12">
        <v>80</v>
      </c>
      <c r="AY32" s="12">
        <v>91</v>
      </c>
      <c r="AZ32" s="11">
        <v>85</v>
      </c>
      <c r="BA32" s="12">
        <v>37</v>
      </c>
      <c r="BB32" s="12">
        <v>14</v>
      </c>
      <c r="BC32" s="12">
        <v>5.7</v>
      </c>
      <c r="BD32" s="12">
        <f t="shared" si="15"/>
        <v>0.74607329842931946</v>
      </c>
      <c r="BE32" s="12">
        <v>6</v>
      </c>
      <c r="BF32" s="12">
        <v>129</v>
      </c>
      <c r="BG32" s="12">
        <v>84</v>
      </c>
      <c r="BH32" s="12">
        <v>97</v>
      </c>
      <c r="BI32" s="11">
        <v>94</v>
      </c>
      <c r="BJ32" s="9">
        <v>42</v>
      </c>
      <c r="BK32" s="12">
        <v>13</v>
      </c>
      <c r="BL32" s="12">
        <v>5.3</v>
      </c>
      <c r="BM32" s="12">
        <f t="shared" si="16"/>
        <v>0.69371727748691103</v>
      </c>
      <c r="BN32" s="12">
        <v>5.8</v>
      </c>
      <c r="BO32" s="12">
        <v>127</v>
      </c>
      <c r="BP32" s="12">
        <v>78</v>
      </c>
      <c r="BQ32" s="12">
        <v>91</v>
      </c>
      <c r="BR32" s="11">
        <v>83</v>
      </c>
      <c r="BS32" s="9">
        <v>43</v>
      </c>
      <c r="BT32" s="12">
        <v>10</v>
      </c>
      <c r="BU32" s="12">
        <v>4.5</v>
      </c>
      <c r="BV32" s="12">
        <f t="shared" si="17"/>
        <v>0.58900523560209428</v>
      </c>
      <c r="BW32" s="12">
        <v>5.2</v>
      </c>
      <c r="BX32" s="12">
        <v>124</v>
      </c>
      <c r="BY32" s="12">
        <v>75</v>
      </c>
      <c r="BZ32" s="12">
        <v>90</v>
      </c>
      <c r="CA32" s="11">
        <v>84</v>
      </c>
      <c r="CB32" s="12">
        <v>40</v>
      </c>
      <c r="CC32" s="12">
        <v>12</v>
      </c>
      <c r="CD32" s="12">
        <v>4.9000000000000004</v>
      </c>
      <c r="CE32" s="12">
        <f t="shared" si="18"/>
        <v>0.64136125654450271</v>
      </c>
      <c r="CF32" s="12">
        <v>5.2</v>
      </c>
      <c r="CG32" s="12">
        <v>129</v>
      </c>
      <c r="CH32" s="12">
        <v>79</v>
      </c>
      <c r="CI32" s="12">
        <v>93</v>
      </c>
      <c r="CJ32" s="11">
        <v>84</v>
      </c>
    </row>
    <row r="33" spans="1:200" s="19" customFormat="1" ht="12" x14ac:dyDescent="0.2">
      <c r="A33" s="33" t="s">
        <v>47</v>
      </c>
      <c r="B33" s="9">
        <v>19</v>
      </c>
      <c r="C33" s="12">
        <v>24</v>
      </c>
      <c r="D33" s="12">
        <v>99</v>
      </c>
      <c r="E33" s="11">
        <v>26</v>
      </c>
      <c r="F33" s="9">
        <v>61</v>
      </c>
      <c r="G33" s="11">
        <v>14</v>
      </c>
      <c r="H33" s="12">
        <v>14</v>
      </c>
      <c r="I33" s="11">
        <v>66</v>
      </c>
      <c r="J33" s="12">
        <v>42</v>
      </c>
      <c r="K33" s="12">
        <v>11</v>
      </c>
      <c r="L33" s="12">
        <v>8</v>
      </c>
      <c r="M33" s="12">
        <v>120</v>
      </c>
      <c r="N33" s="12">
        <v>80</v>
      </c>
      <c r="O33" s="12">
        <v>85</v>
      </c>
      <c r="P33" s="11">
        <v>77</v>
      </c>
      <c r="Q33" s="12">
        <v>43</v>
      </c>
      <c r="R33" s="12">
        <v>10</v>
      </c>
      <c r="S33" s="12">
        <v>5.5</v>
      </c>
      <c r="T33" s="12">
        <f t="shared" si="12"/>
        <v>0.71989528795811519</v>
      </c>
      <c r="U33" s="12">
        <v>6</v>
      </c>
      <c r="V33" s="12">
        <v>122</v>
      </c>
      <c r="W33" s="12">
        <v>79</v>
      </c>
      <c r="X33" s="12">
        <v>85</v>
      </c>
      <c r="Y33" s="12">
        <v>84</v>
      </c>
      <c r="Z33" s="9">
        <v>41</v>
      </c>
      <c r="AA33" s="12">
        <v>13</v>
      </c>
      <c r="AB33" s="12">
        <v>5.3</v>
      </c>
      <c r="AC33" s="12">
        <f t="shared" si="13"/>
        <v>0.69371727748691103</v>
      </c>
      <c r="AD33" s="12">
        <v>6.1</v>
      </c>
      <c r="AE33" s="12">
        <v>122</v>
      </c>
      <c r="AF33" s="12">
        <v>80</v>
      </c>
      <c r="AG33" s="12">
        <v>86</v>
      </c>
      <c r="AH33" s="11">
        <v>83</v>
      </c>
      <c r="AI33" s="12">
        <v>37</v>
      </c>
      <c r="AJ33" s="12">
        <v>14</v>
      </c>
      <c r="AK33" s="12">
        <v>6</v>
      </c>
      <c r="AL33" s="12">
        <f t="shared" si="19"/>
        <v>0.78534031413612571</v>
      </c>
      <c r="AM33" s="12">
        <v>6.2</v>
      </c>
      <c r="AN33" s="12">
        <v>128</v>
      </c>
      <c r="AO33" s="12">
        <v>82</v>
      </c>
      <c r="AP33" s="12">
        <v>93</v>
      </c>
      <c r="AQ33" s="11">
        <v>85</v>
      </c>
      <c r="AR33" s="9">
        <v>41</v>
      </c>
      <c r="AS33" s="12">
        <v>13</v>
      </c>
      <c r="AT33" s="12">
        <v>5.5</v>
      </c>
      <c r="AU33" s="12">
        <f t="shared" si="14"/>
        <v>0.71989528795811519</v>
      </c>
      <c r="AV33" s="12">
        <v>5.7</v>
      </c>
      <c r="AW33" s="12">
        <v>116</v>
      </c>
      <c r="AX33" s="12">
        <v>75</v>
      </c>
      <c r="AY33" s="12">
        <v>85</v>
      </c>
      <c r="AZ33" s="11">
        <v>93</v>
      </c>
      <c r="BA33" s="12">
        <v>38</v>
      </c>
      <c r="BB33" s="12">
        <v>14</v>
      </c>
      <c r="BC33" s="12">
        <v>5.9</v>
      </c>
      <c r="BD33" s="12">
        <f t="shared" si="15"/>
        <v>0.77225130890052363</v>
      </c>
      <c r="BE33" s="12">
        <v>6.1</v>
      </c>
      <c r="BF33" s="12">
        <v>128</v>
      </c>
      <c r="BG33" s="12">
        <v>81</v>
      </c>
      <c r="BH33" s="12">
        <v>102</v>
      </c>
      <c r="BI33" s="11">
        <v>85</v>
      </c>
      <c r="BJ33" s="9">
        <v>41</v>
      </c>
      <c r="BK33" s="12">
        <v>13</v>
      </c>
      <c r="BL33" s="12">
        <v>5.5</v>
      </c>
      <c r="BM33" s="12">
        <f t="shared" si="16"/>
        <v>0.71989528795811519</v>
      </c>
      <c r="BN33" s="12">
        <v>6</v>
      </c>
      <c r="BO33" s="12">
        <v>116</v>
      </c>
      <c r="BP33" s="12">
        <v>74</v>
      </c>
      <c r="BQ33" s="12">
        <v>85</v>
      </c>
      <c r="BR33" s="11">
        <v>91</v>
      </c>
      <c r="BS33" s="9">
        <v>41</v>
      </c>
      <c r="BT33" s="12">
        <v>10</v>
      </c>
      <c r="BU33" s="12">
        <v>4.7</v>
      </c>
      <c r="BV33" s="12">
        <f t="shared" si="17"/>
        <v>0.61518324607329844</v>
      </c>
      <c r="BW33" s="12">
        <v>5.4</v>
      </c>
      <c r="BX33" s="12">
        <v>113</v>
      </c>
      <c r="BY33" s="12">
        <v>70</v>
      </c>
      <c r="BZ33" s="12">
        <v>84</v>
      </c>
      <c r="CA33" s="11">
        <v>91</v>
      </c>
      <c r="CB33" s="12">
        <v>38</v>
      </c>
      <c r="CC33" s="12">
        <v>11</v>
      </c>
      <c r="CD33" s="12">
        <v>4.5</v>
      </c>
      <c r="CE33" s="12">
        <f t="shared" si="18"/>
        <v>0.58900523560209428</v>
      </c>
      <c r="CF33" s="12">
        <v>5</v>
      </c>
      <c r="CG33" s="12">
        <v>116</v>
      </c>
      <c r="CH33" s="12">
        <v>75</v>
      </c>
      <c r="CI33" s="12">
        <v>87</v>
      </c>
      <c r="CJ33" s="11">
        <v>93</v>
      </c>
    </row>
    <row r="34" spans="1:200" s="19" customFormat="1" ht="12" x14ac:dyDescent="0.2">
      <c r="A34" s="33" t="s">
        <v>50</v>
      </c>
      <c r="B34" s="9">
        <v>13</v>
      </c>
      <c r="C34" s="12">
        <v>24</v>
      </c>
      <c r="D34" s="12">
        <v>110</v>
      </c>
      <c r="E34" s="11">
        <v>15</v>
      </c>
      <c r="F34" s="9">
        <v>63</v>
      </c>
      <c r="G34" s="11">
        <v>12</v>
      </c>
      <c r="H34" s="12">
        <v>15</v>
      </c>
      <c r="I34" s="11">
        <v>69</v>
      </c>
      <c r="J34" s="9">
        <v>45</v>
      </c>
      <c r="K34" s="12">
        <v>11</v>
      </c>
      <c r="L34" s="12">
        <v>8</v>
      </c>
      <c r="M34" s="12">
        <v>112</v>
      </c>
      <c r="N34" s="12">
        <v>75</v>
      </c>
      <c r="O34" s="12">
        <v>98</v>
      </c>
      <c r="P34" s="11">
        <v>55</v>
      </c>
      <c r="Q34" s="12">
        <v>43</v>
      </c>
      <c r="R34" s="12">
        <v>13</v>
      </c>
      <c r="S34" s="12">
        <v>5.5</v>
      </c>
      <c r="T34" s="12">
        <f t="shared" si="12"/>
        <v>0.71989528795811519</v>
      </c>
      <c r="U34" s="12">
        <v>6</v>
      </c>
      <c r="V34" s="12">
        <v>110</v>
      </c>
      <c r="W34" s="12">
        <v>74</v>
      </c>
      <c r="X34" s="12">
        <v>98</v>
      </c>
      <c r="Y34" s="12">
        <v>91</v>
      </c>
      <c r="Z34" s="9">
        <v>38</v>
      </c>
      <c r="AA34" s="12">
        <v>10</v>
      </c>
      <c r="AB34" s="12">
        <v>5.3</v>
      </c>
      <c r="AC34" s="12">
        <f t="shared" si="13"/>
        <v>0.69371727748691103</v>
      </c>
      <c r="AD34" s="12">
        <v>6.1</v>
      </c>
      <c r="AE34" s="12">
        <v>125</v>
      </c>
      <c r="AF34" s="12">
        <v>74</v>
      </c>
      <c r="AG34" s="12">
        <v>99</v>
      </c>
      <c r="AH34" s="11">
        <v>82</v>
      </c>
      <c r="AI34" s="12">
        <v>36</v>
      </c>
      <c r="AJ34" s="12">
        <v>11</v>
      </c>
      <c r="AK34" s="12">
        <v>6.2</v>
      </c>
      <c r="AL34" s="12">
        <f t="shared" si="19"/>
        <v>0.81151832460732987</v>
      </c>
      <c r="AM34" s="12">
        <v>5.2</v>
      </c>
      <c r="AN34" s="12">
        <v>128</v>
      </c>
      <c r="AO34" s="12">
        <v>86</v>
      </c>
      <c r="AP34" s="12">
        <v>96</v>
      </c>
      <c r="AQ34" s="11">
        <v>88</v>
      </c>
      <c r="AR34" s="9">
        <v>38</v>
      </c>
      <c r="AS34" s="12">
        <v>11</v>
      </c>
      <c r="AT34" s="12">
        <v>5.5</v>
      </c>
      <c r="AU34" s="12">
        <f t="shared" si="14"/>
        <v>0.71989528795811519</v>
      </c>
      <c r="AV34" s="12">
        <v>5.7</v>
      </c>
      <c r="AW34" s="12">
        <v>122</v>
      </c>
      <c r="AX34" s="12">
        <v>79</v>
      </c>
      <c r="AY34" s="12">
        <v>91</v>
      </c>
      <c r="AZ34" s="11">
        <v>71</v>
      </c>
      <c r="BA34" s="12">
        <v>37</v>
      </c>
      <c r="BB34" s="12">
        <v>11</v>
      </c>
      <c r="BC34" s="12">
        <v>6.2</v>
      </c>
      <c r="BD34" s="12">
        <f t="shared" si="15"/>
        <v>0.81151832460732987</v>
      </c>
      <c r="BE34" s="12">
        <v>5.0999999999999996</v>
      </c>
      <c r="BF34" s="12">
        <v>130</v>
      </c>
      <c r="BG34" s="12">
        <v>85</v>
      </c>
      <c r="BH34" s="12">
        <v>100</v>
      </c>
      <c r="BI34" s="11">
        <v>88</v>
      </c>
      <c r="BJ34" s="9">
        <v>38</v>
      </c>
      <c r="BK34" s="12">
        <v>11</v>
      </c>
      <c r="BL34" s="12">
        <v>5.5</v>
      </c>
      <c r="BM34" s="12">
        <f t="shared" si="16"/>
        <v>0.71989528795811519</v>
      </c>
      <c r="BN34" s="12">
        <v>5</v>
      </c>
      <c r="BO34" s="12">
        <v>122</v>
      </c>
      <c r="BP34" s="12">
        <v>77</v>
      </c>
      <c r="BQ34" s="12">
        <v>91</v>
      </c>
      <c r="BR34" s="11">
        <v>69</v>
      </c>
      <c r="BS34" s="9">
        <v>38</v>
      </c>
      <c r="BT34" s="12">
        <v>11</v>
      </c>
      <c r="BU34" s="12">
        <v>4.8</v>
      </c>
      <c r="BV34" s="12">
        <f t="shared" si="17"/>
        <v>0.62827225130890052</v>
      </c>
      <c r="BW34" s="12">
        <v>4.5999999999999996</v>
      </c>
      <c r="BX34" s="12">
        <v>117</v>
      </c>
      <c r="BY34" s="12">
        <v>72</v>
      </c>
      <c r="BZ34" s="12">
        <v>90</v>
      </c>
      <c r="CA34" s="11">
        <v>68</v>
      </c>
      <c r="CB34" s="12">
        <v>40</v>
      </c>
      <c r="CC34" s="12">
        <v>14</v>
      </c>
      <c r="CD34" s="12">
        <v>5</v>
      </c>
      <c r="CE34" s="12">
        <f t="shared" si="18"/>
        <v>0.65445026178010479</v>
      </c>
      <c r="CF34" s="12">
        <v>4.8</v>
      </c>
      <c r="CG34" s="12">
        <v>123</v>
      </c>
      <c r="CH34" s="12">
        <v>78</v>
      </c>
      <c r="CI34" s="12">
        <v>92</v>
      </c>
      <c r="CJ34" s="11">
        <v>70</v>
      </c>
    </row>
    <row r="35" spans="1:200" s="77" customFormat="1" ht="12" x14ac:dyDescent="0.2">
      <c r="A35" s="33" t="s">
        <v>52</v>
      </c>
      <c r="B35" s="9">
        <v>13</v>
      </c>
      <c r="C35" s="12">
        <v>21</v>
      </c>
      <c r="D35" s="12">
        <v>113</v>
      </c>
      <c r="E35" s="11">
        <v>23</v>
      </c>
      <c r="F35" s="9">
        <v>59</v>
      </c>
      <c r="G35" s="11">
        <v>13</v>
      </c>
      <c r="H35" s="12">
        <v>11</v>
      </c>
      <c r="I35" s="11">
        <v>71</v>
      </c>
      <c r="J35" s="9">
        <v>41</v>
      </c>
      <c r="K35" s="12">
        <v>7</v>
      </c>
      <c r="L35" s="12">
        <v>8</v>
      </c>
      <c r="M35" s="12">
        <v>106</v>
      </c>
      <c r="N35" s="12">
        <v>69</v>
      </c>
      <c r="O35" s="12">
        <v>84</v>
      </c>
      <c r="P35" s="11">
        <v>55</v>
      </c>
      <c r="Q35" s="12">
        <v>39</v>
      </c>
      <c r="R35" s="12">
        <v>13</v>
      </c>
      <c r="S35" s="12">
        <v>5.5</v>
      </c>
      <c r="T35" s="12">
        <f t="shared" si="12"/>
        <v>0.71989528795811519</v>
      </c>
      <c r="U35" s="12">
        <v>7</v>
      </c>
      <c r="V35" s="12">
        <v>116</v>
      </c>
      <c r="W35" s="12">
        <v>68</v>
      </c>
      <c r="X35" s="12">
        <v>84</v>
      </c>
      <c r="Y35" s="12">
        <v>83</v>
      </c>
      <c r="Z35" s="9">
        <v>40</v>
      </c>
      <c r="AA35" s="12">
        <v>5</v>
      </c>
      <c r="AB35" s="12">
        <v>5.3</v>
      </c>
      <c r="AC35" s="12">
        <f t="shared" si="13"/>
        <v>0.69371727748691103</v>
      </c>
      <c r="AD35" s="12">
        <v>7.1</v>
      </c>
      <c r="AE35" s="12">
        <v>120</v>
      </c>
      <c r="AF35" s="12">
        <v>68</v>
      </c>
      <c r="AG35" s="12">
        <v>85</v>
      </c>
      <c r="AH35" s="11">
        <v>84</v>
      </c>
      <c r="AI35" s="9">
        <v>41</v>
      </c>
      <c r="AJ35" s="12">
        <v>8</v>
      </c>
      <c r="AK35" s="12">
        <v>5.3</v>
      </c>
      <c r="AL35" s="12">
        <f t="shared" si="19"/>
        <v>0.69371727748691103</v>
      </c>
      <c r="AM35" s="12">
        <v>6.2</v>
      </c>
      <c r="AN35" s="12">
        <v>130</v>
      </c>
      <c r="AO35" s="12">
        <v>88</v>
      </c>
      <c r="AP35" s="12">
        <v>100</v>
      </c>
      <c r="AQ35" s="11">
        <v>81</v>
      </c>
      <c r="AR35" s="9">
        <v>41</v>
      </c>
      <c r="AS35" s="12">
        <v>5</v>
      </c>
      <c r="AT35" s="12">
        <v>5.3</v>
      </c>
      <c r="AU35" s="12">
        <f t="shared" si="14"/>
        <v>0.69371727748691103</v>
      </c>
      <c r="AV35" s="12">
        <v>5.4</v>
      </c>
      <c r="AW35" s="12">
        <v>126</v>
      </c>
      <c r="AX35" s="12">
        <v>82</v>
      </c>
      <c r="AY35" s="12">
        <v>94</v>
      </c>
      <c r="AZ35" s="11">
        <v>83</v>
      </c>
      <c r="BA35" s="9">
        <v>41</v>
      </c>
      <c r="BB35" s="12">
        <v>5</v>
      </c>
      <c r="BC35" s="12">
        <v>5.6</v>
      </c>
      <c r="BD35" s="12">
        <f t="shared" si="15"/>
        <v>0.73298429319371727</v>
      </c>
      <c r="BE35" s="12">
        <v>6.1</v>
      </c>
      <c r="BF35" s="12">
        <v>130</v>
      </c>
      <c r="BG35" s="12">
        <v>87</v>
      </c>
      <c r="BH35" s="12">
        <v>104</v>
      </c>
      <c r="BI35" s="11">
        <v>81</v>
      </c>
      <c r="BJ35" s="9">
        <v>41</v>
      </c>
      <c r="BK35" s="12">
        <v>5</v>
      </c>
      <c r="BL35" s="12">
        <v>5.0999999999999996</v>
      </c>
      <c r="BM35" s="12">
        <f t="shared" si="16"/>
        <v>0.66753926701570676</v>
      </c>
      <c r="BN35" s="12">
        <v>6</v>
      </c>
      <c r="BO35" s="12">
        <v>126</v>
      </c>
      <c r="BP35" s="12">
        <v>80</v>
      </c>
      <c r="BQ35" s="12">
        <v>94</v>
      </c>
      <c r="BR35" s="11">
        <v>81</v>
      </c>
      <c r="BS35" s="9">
        <v>41</v>
      </c>
      <c r="BT35" s="12">
        <v>10</v>
      </c>
      <c r="BU35" s="12">
        <v>4.5</v>
      </c>
      <c r="BV35" s="12">
        <f t="shared" si="17"/>
        <v>0.58900523560209428</v>
      </c>
      <c r="BW35" s="12">
        <v>5.5</v>
      </c>
      <c r="BX35" s="12">
        <v>123</v>
      </c>
      <c r="BY35" s="12">
        <v>78</v>
      </c>
      <c r="BZ35" s="12">
        <v>93</v>
      </c>
      <c r="CA35" s="11">
        <v>78</v>
      </c>
      <c r="CB35" s="12">
        <v>40</v>
      </c>
      <c r="CC35" s="12">
        <v>13</v>
      </c>
      <c r="CD35" s="12">
        <v>4.7</v>
      </c>
      <c r="CE35" s="12">
        <f t="shared" si="18"/>
        <v>0.61518324607329844</v>
      </c>
      <c r="CF35" s="12">
        <v>5</v>
      </c>
      <c r="CG35" s="12">
        <v>128</v>
      </c>
      <c r="CH35" s="12">
        <v>81</v>
      </c>
      <c r="CI35" s="12">
        <v>95</v>
      </c>
      <c r="CJ35" s="11">
        <v>82</v>
      </c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</row>
    <row r="36" spans="1:200" s="77" customFormat="1" ht="12" x14ac:dyDescent="0.2">
      <c r="A36" s="33" t="s">
        <v>53</v>
      </c>
      <c r="B36" s="9">
        <v>13</v>
      </c>
      <c r="C36" s="12">
        <v>24</v>
      </c>
      <c r="D36" s="12">
        <v>81</v>
      </c>
      <c r="E36" s="11">
        <v>28</v>
      </c>
      <c r="F36" s="9">
        <v>61</v>
      </c>
      <c r="G36" s="11">
        <v>16</v>
      </c>
      <c r="H36" s="12">
        <v>13</v>
      </c>
      <c r="I36" s="11">
        <v>66</v>
      </c>
      <c r="J36" s="9">
        <v>38</v>
      </c>
      <c r="K36" s="12">
        <v>11</v>
      </c>
      <c r="L36" s="12">
        <v>8</v>
      </c>
      <c r="M36" s="12">
        <v>120</v>
      </c>
      <c r="N36" s="12">
        <v>80</v>
      </c>
      <c r="O36" s="12">
        <v>85</v>
      </c>
      <c r="P36" s="11">
        <v>73</v>
      </c>
      <c r="Q36" s="12">
        <v>38</v>
      </c>
      <c r="R36" s="12">
        <v>10</v>
      </c>
      <c r="S36" s="12">
        <v>5.5</v>
      </c>
      <c r="T36" s="12">
        <f t="shared" si="12"/>
        <v>0.71989528795811519</v>
      </c>
      <c r="U36" s="12">
        <v>7</v>
      </c>
      <c r="V36" s="12">
        <v>116</v>
      </c>
      <c r="W36" s="12">
        <v>79</v>
      </c>
      <c r="X36" s="12">
        <v>85</v>
      </c>
      <c r="Y36" s="12">
        <v>78</v>
      </c>
      <c r="Z36" s="9">
        <v>38</v>
      </c>
      <c r="AA36" s="12">
        <v>13</v>
      </c>
      <c r="AB36" s="12">
        <v>5.6</v>
      </c>
      <c r="AC36" s="12">
        <f t="shared" si="13"/>
        <v>0.73298429319371727</v>
      </c>
      <c r="AD36" s="12">
        <v>7.3</v>
      </c>
      <c r="AE36" s="12">
        <v>120</v>
      </c>
      <c r="AF36" s="12">
        <v>79</v>
      </c>
      <c r="AG36" s="12">
        <v>86</v>
      </c>
      <c r="AH36" s="11">
        <v>82</v>
      </c>
      <c r="AI36" s="9">
        <v>38</v>
      </c>
      <c r="AJ36" s="12">
        <v>13</v>
      </c>
      <c r="AK36" s="12">
        <v>5.7</v>
      </c>
      <c r="AL36" s="12">
        <f t="shared" si="19"/>
        <v>0.74607329842931946</v>
      </c>
      <c r="AM36" s="12">
        <v>6</v>
      </c>
      <c r="AN36" s="12">
        <v>126</v>
      </c>
      <c r="AO36" s="12">
        <v>83</v>
      </c>
      <c r="AP36" s="12">
        <v>94</v>
      </c>
      <c r="AQ36" s="11">
        <v>90</v>
      </c>
      <c r="AR36" s="9">
        <v>38</v>
      </c>
      <c r="AS36" s="12">
        <v>13</v>
      </c>
      <c r="AT36" s="12">
        <v>5.7</v>
      </c>
      <c r="AU36" s="12">
        <f t="shared" si="14"/>
        <v>0.74607329842931946</v>
      </c>
      <c r="AV36" s="12">
        <v>5.6</v>
      </c>
      <c r="AW36" s="12">
        <v>124</v>
      </c>
      <c r="AX36" s="12">
        <v>80</v>
      </c>
      <c r="AY36" s="12">
        <v>91</v>
      </c>
      <c r="AZ36" s="11">
        <v>78</v>
      </c>
      <c r="BA36" s="9">
        <v>39</v>
      </c>
      <c r="BB36" s="12">
        <v>13</v>
      </c>
      <c r="BC36" s="12">
        <v>5.7</v>
      </c>
      <c r="BD36" s="12">
        <f t="shared" si="15"/>
        <v>0.74607329842931946</v>
      </c>
      <c r="BE36" s="12">
        <v>5.9</v>
      </c>
      <c r="BF36" s="12">
        <v>127</v>
      </c>
      <c r="BG36" s="12">
        <v>82</v>
      </c>
      <c r="BH36" s="12">
        <v>98</v>
      </c>
      <c r="BI36" s="11">
        <v>90</v>
      </c>
      <c r="BJ36" s="9">
        <v>38</v>
      </c>
      <c r="BK36" s="12">
        <v>12</v>
      </c>
      <c r="BL36" s="12">
        <v>5.4</v>
      </c>
      <c r="BM36" s="12">
        <f t="shared" si="16"/>
        <v>0.70680628272251311</v>
      </c>
      <c r="BN36" s="12">
        <v>5.8</v>
      </c>
      <c r="BO36" s="12">
        <v>123</v>
      </c>
      <c r="BP36" s="12">
        <v>80</v>
      </c>
      <c r="BQ36" s="12">
        <v>91</v>
      </c>
      <c r="BR36" s="11">
        <v>75</v>
      </c>
      <c r="BS36" s="9">
        <v>38</v>
      </c>
      <c r="BT36" s="12">
        <v>12</v>
      </c>
      <c r="BU36" s="12">
        <v>4.5999999999999996</v>
      </c>
      <c r="BV36" s="12">
        <f t="shared" si="17"/>
        <v>0.60209424083769636</v>
      </c>
      <c r="BW36" s="12">
        <v>5.2</v>
      </c>
      <c r="BX36" s="12">
        <v>120</v>
      </c>
      <c r="BY36" s="12">
        <v>78</v>
      </c>
      <c r="BZ36" s="12">
        <v>91</v>
      </c>
      <c r="CA36" s="11">
        <v>75</v>
      </c>
      <c r="CB36" s="12">
        <v>39</v>
      </c>
      <c r="CC36" s="12">
        <v>12</v>
      </c>
      <c r="CD36" s="12">
        <v>5</v>
      </c>
      <c r="CE36" s="12">
        <f t="shared" si="18"/>
        <v>0.65445026178010479</v>
      </c>
      <c r="CF36" s="12">
        <v>4.8</v>
      </c>
      <c r="CG36" s="12">
        <v>123</v>
      </c>
      <c r="CH36" s="12">
        <v>82</v>
      </c>
      <c r="CI36" s="12">
        <v>92</v>
      </c>
      <c r="CJ36" s="11">
        <v>77</v>
      </c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</row>
    <row r="37" spans="1:200" s="19" customFormat="1" ht="12" x14ac:dyDescent="0.2">
      <c r="A37" s="33" t="s">
        <v>82</v>
      </c>
      <c r="B37" s="9">
        <v>24</v>
      </c>
      <c r="C37" s="12">
        <v>25</v>
      </c>
      <c r="D37" s="12">
        <v>89</v>
      </c>
      <c r="E37" s="11">
        <v>20</v>
      </c>
      <c r="F37" s="9">
        <v>59</v>
      </c>
      <c r="G37" s="11">
        <v>14</v>
      </c>
      <c r="H37" s="12">
        <v>12</v>
      </c>
      <c r="I37" s="11">
        <v>63</v>
      </c>
      <c r="J37" s="9">
        <v>39</v>
      </c>
      <c r="K37" s="12">
        <v>12</v>
      </c>
      <c r="L37" s="12">
        <v>7</v>
      </c>
      <c r="M37" s="12">
        <v>108</v>
      </c>
      <c r="N37" s="12">
        <v>65</v>
      </c>
      <c r="O37" s="12">
        <v>75</v>
      </c>
      <c r="P37" s="11">
        <v>63</v>
      </c>
      <c r="Q37" s="12">
        <v>39</v>
      </c>
      <c r="R37" s="12">
        <v>9</v>
      </c>
      <c r="S37" s="12">
        <v>5.5</v>
      </c>
      <c r="T37" s="12">
        <f t="shared" si="12"/>
        <v>0.71989528795811519</v>
      </c>
      <c r="U37" s="12">
        <v>7</v>
      </c>
      <c r="V37" s="12">
        <v>112</v>
      </c>
      <c r="W37" s="12">
        <v>67</v>
      </c>
      <c r="X37" s="12">
        <v>75</v>
      </c>
      <c r="Y37" s="12">
        <v>80</v>
      </c>
      <c r="Z37" s="9">
        <v>39</v>
      </c>
      <c r="AA37" s="12">
        <v>11</v>
      </c>
      <c r="AB37" s="12">
        <v>5.6</v>
      </c>
      <c r="AC37" s="12">
        <f t="shared" si="13"/>
        <v>0.73298429319371727</v>
      </c>
      <c r="AD37" s="12">
        <v>7.1</v>
      </c>
      <c r="AE37" s="12">
        <v>120</v>
      </c>
      <c r="AF37" s="12">
        <v>67</v>
      </c>
      <c r="AG37" s="12">
        <v>78</v>
      </c>
      <c r="AH37" s="11">
        <v>80</v>
      </c>
      <c r="AI37" s="9">
        <v>38</v>
      </c>
      <c r="AJ37" s="12">
        <v>11</v>
      </c>
      <c r="AK37" s="12">
        <v>5.7</v>
      </c>
      <c r="AL37" s="12">
        <f t="shared" si="19"/>
        <v>0.74607329842931946</v>
      </c>
      <c r="AM37" s="12">
        <v>6.1</v>
      </c>
      <c r="AN37" s="12">
        <v>126</v>
      </c>
      <c r="AO37" s="12">
        <v>85</v>
      </c>
      <c r="AP37" s="12">
        <v>96</v>
      </c>
      <c r="AQ37" s="11">
        <v>82</v>
      </c>
      <c r="AR37" s="9">
        <v>39</v>
      </c>
      <c r="AS37" s="12">
        <v>11</v>
      </c>
      <c r="AT37" s="12">
        <v>5.5</v>
      </c>
      <c r="AU37" s="12">
        <f t="shared" si="14"/>
        <v>0.71989528795811519</v>
      </c>
      <c r="AV37" s="12">
        <v>5.8</v>
      </c>
      <c r="AW37" s="12">
        <v>122</v>
      </c>
      <c r="AX37" s="12">
        <v>80</v>
      </c>
      <c r="AY37" s="12">
        <v>93</v>
      </c>
      <c r="AZ37" s="11">
        <v>81</v>
      </c>
      <c r="BA37" s="9">
        <v>38</v>
      </c>
      <c r="BB37" s="12">
        <v>11</v>
      </c>
      <c r="BC37" s="12">
        <v>5.8</v>
      </c>
      <c r="BD37" s="12">
        <f t="shared" si="15"/>
        <v>0.75916230366492143</v>
      </c>
      <c r="BE37" s="12">
        <v>6</v>
      </c>
      <c r="BF37" s="12">
        <v>128</v>
      </c>
      <c r="BG37" s="12">
        <v>84</v>
      </c>
      <c r="BH37" s="12">
        <v>103</v>
      </c>
      <c r="BI37" s="11">
        <v>82</v>
      </c>
      <c r="BJ37" s="9">
        <v>39</v>
      </c>
      <c r="BK37" s="12">
        <v>10</v>
      </c>
      <c r="BL37" s="12">
        <v>5.4</v>
      </c>
      <c r="BM37" s="12">
        <f t="shared" si="16"/>
        <v>0.70680628272251311</v>
      </c>
      <c r="BN37" s="12">
        <v>5.9</v>
      </c>
      <c r="BO37" s="12">
        <v>122</v>
      </c>
      <c r="BP37" s="12">
        <v>80</v>
      </c>
      <c r="BQ37" s="12">
        <v>93</v>
      </c>
      <c r="BR37" s="11">
        <v>79</v>
      </c>
      <c r="BS37" s="9">
        <v>37</v>
      </c>
      <c r="BT37" s="12">
        <v>11</v>
      </c>
      <c r="BU37" s="12">
        <v>4.5999999999999996</v>
      </c>
      <c r="BV37" s="12">
        <f t="shared" si="17"/>
        <v>0.60209424083769636</v>
      </c>
      <c r="BW37" s="12">
        <v>5.3</v>
      </c>
      <c r="BX37" s="12">
        <v>119</v>
      </c>
      <c r="BY37" s="12">
        <v>80</v>
      </c>
      <c r="BZ37" s="12">
        <v>93</v>
      </c>
      <c r="CA37" s="11">
        <v>78</v>
      </c>
      <c r="CB37" s="12">
        <v>38</v>
      </c>
      <c r="CC37" s="12">
        <v>12</v>
      </c>
      <c r="CD37" s="12">
        <v>4.4000000000000004</v>
      </c>
      <c r="CE37" s="12">
        <f t="shared" si="18"/>
        <v>0.5759162303664922</v>
      </c>
      <c r="CF37" s="12">
        <v>4.8</v>
      </c>
      <c r="CG37" s="12">
        <v>122</v>
      </c>
      <c r="CH37" s="12">
        <v>80</v>
      </c>
      <c r="CI37" s="12">
        <v>93</v>
      </c>
      <c r="CJ37" s="11">
        <v>80</v>
      </c>
    </row>
    <row r="38" spans="1:200" s="19" customFormat="1" ht="12" x14ac:dyDescent="0.2">
      <c r="A38" s="33" t="s">
        <v>83</v>
      </c>
      <c r="B38" s="9">
        <v>14</v>
      </c>
      <c r="C38" s="12">
        <v>23</v>
      </c>
      <c r="D38" s="12">
        <v>91</v>
      </c>
      <c r="E38" s="11">
        <v>26</v>
      </c>
      <c r="F38" s="9">
        <v>57</v>
      </c>
      <c r="G38" s="11">
        <v>12</v>
      </c>
      <c r="H38" s="12">
        <v>13</v>
      </c>
      <c r="I38" s="11">
        <v>61</v>
      </c>
      <c r="J38" s="9">
        <v>42</v>
      </c>
      <c r="K38" s="12">
        <v>12</v>
      </c>
      <c r="L38" s="12">
        <v>8</v>
      </c>
      <c r="M38" s="12">
        <v>112</v>
      </c>
      <c r="N38" s="12">
        <v>74</v>
      </c>
      <c r="O38" s="12">
        <v>90</v>
      </c>
      <c r="P38" s="11">
        <v>63</v>
      </c>
      <c r="Q38" s="12">
        <v>40</v>
      </c>
      <c r="R38" s="12">
        <v>10</v>
      </c>
      <c r="S38" s="12">
        <v>5.6</v>
      </c>
      <c r="T38" s="12">
        <f t="shared" si="12"/>
        <v>0.73298429319371727</v>
      </c>
      <c r="U38" s="12">
        <v>7</v>
      </c>
      <c r="V38" s="12">
        <v>107</v>
      </c>
      <c r="W38" s="12">
        <v>73</v>
      </c>
      <c r="X38" s="12">
        <v>90</v>
      </c>
      <c r="Y38" s="12">
        <v>73</v>
      </c>
      <c r="Z38" s="9">
        <v>40</v>
      </c>
      <c r="AA38" s="12">
        <v>11</v>
      </c>
      <c r="AB38" s="12">
        <v>5.7</v>
      </c>
      <c r="AC38" s="12">
        <f t="shared" si="13"/>
        <v>0.74607329842931946</v>
      </c>
      <c r="AD38" s="12">
        <v>7.1</v>
      </c>
      <c r="AE38" s="12">
        <v>112</v>
      </c>
      <c r="AF38" s="12">
        <v>75</v>
      </c>
      <c r="AG38" s="12">
        <v>90</v>
      </c>
      <c r="AH38" s="11">
        <v>78</v>
      </c>
      <c r="AI38" s="9">
        <v>39</v>
      </c>
      <c r="AJ38" s="12">
        <v>11</v>
      </c>
      <c r="AK38" s="12">
        <v>5.6</v>
      </c>
      <c r="AL38" s="12">
        <f t="shared" si="19"/>
        <v>0.73298429319371727</v>
      </c>
      <c r="AM38" s="12">
        <v>6</v>
      </c>
      <c r="AN38" s="12">
        <v>118</v>
      </c>
      <c r="AO38" s="12">
        <v>77</v>
      </c>
      <c r="AP38" s="12">
        <v>88</v>
      </c>
      <c r="AQ38" s="11">
        <v>88</v>
      </c>
      <c r="AR38" s="9">
        <v>40</v>
      </c>
      <c r="AS38" s="12">
        <v>12</v>
      </c>
      <c r="AT38" s="12">
        <v>5.4</v>
      </c>
      <c r="AU38" s="12">
        <f t="shared" si="14"/>
        <v>0.70680628272251311</v>
      </c>
      <c r="AV38" s="12">
        <v>5.9</v>
      </c>
      <c r="AW38" s="12">
        <v>112</v>
      </c>
      <c r="AX38" s="12">
        <v>68</v>
      </c>
      <c r="AY38" s="12">
        <v>81</v>
      </c>
      <c r="AZ38" s="11">
        <v>79</v>
      </c>
      <c r="BA38" s="9">
        <v>39</v>
      </c>
      <c r="BB38" s="12">
        <v>11</v>
      </c>
      <c r="BC38" s="12">
        <v>5.8</v>
      </c>
      <c r="BD38" s="12">
        <f t="shared" si="15"/>
        <v>0.75916230366492143</v>
      </c>
      <c r="BE38" s="12">
        <v>5.9</v>
      </c>
      <c r="BF38" s="12">
        <v>117</v>
      </c>
      <c r="BG38" s="12">
        <v>78</v>
      </c>
      <c r="BH38" s="12">
        <v>86</v>
      </c>
      <c r="BI38" s="11">
        <v>88</v>
      </c>
      <c r="BJ38" s="9">
        <v>41</v>
      </c>
      <c r="BK38" s="12">
        <v>11</v>
      </c>
      <c r="BL38" s="12">
        <v>5.5</v>
      </c>
      <c r="BM38" s="12">
        <f t="shared" si="16"/>
        <v>0.71989528795811519</v>
      </c>
      <c r="BN38" s="12">
        <v>5.8</v>
      </c>
      <c r="BO38" s="12">
        <v>112</v>
      </c>
      <c r="BP38" s="12">
        <v>68</v>
      </c>
      <c r="BQ38" s="12">
        <v>81</v>
      </c>
      <c r="BR38" s="11">
        <v>77</v>
      </c>
      <c r="BS38" s="9">
        <v>40</v>
      </c>
      <c r="BT38" s="12">
        <v>12</v>
      </c>
      <c r="BU38" s="12">
        <v>4.8</v>
      </c>
      <c r="BV38" s="12">
        <f t="shared" si="17"/>
        <v>0.62827225130890052</v>
      </c>
      <c r="BW38" s="12">
        <v>5.2</v>
      </c>
      <c r="BX38" s="12">
        <v>108</v>
      </c>
      <c r="BY38" s="12">
        <v>68</v>
      </c>
      <c r="BZ38" s="12">
        <v>81</v>
      </c>
      <c r="CA38" s="11">
        <v>76</v>
      </c>
      <c r="CB38" s="12">
        <v>39</v>
      </c>
      <c r="CC38" s="12">
        <v>13</v>
      </c>
      <c r="CD38" s="12">
        <v>4.8</v>
      </c>
      <c r="CE38" s="12">
        <f t="shared" si="18"/>
        <v>0.62827225130890052</v>
      </c>
      <c r="CF38" s="12">
        <v>5</v>
      </c>
      <c r="CG38" s="12">
        <v>113</v>
      </c>
      <c r="CH38" s="12">
        <v>68</v>
      </c>
      <c r="CI38" s="12">
        <v>81</v>
      </c>
      <c r="CJ38" s="11">
        <v>77</v>
      </c>
    </row>
    <row r="39" spans="1:200" s="19" customFormat="1" ht="12" x14ac:dyDescent="0.2">
      <c r="A39" s="85" t="s">
        <v>84</v>
      </c>
      <c r="B39" s="9">
        <v>16</v>
      </c>
      <c r="C39" s="12">
        <v>23</v>
      </c>
      <c r="D39" s="12">
        <v>115</v>
      </c>
      <c r="E39" s="11">
        <v>21</v>
      </c>
      <c r="F39" s="9">
        <v>60</v>
      </c>
      <c r="G39" s="11">
        <v>17</v>
      </c>
      <c r="H39" s="12">
        <v>13</v>
      </c>
      <c r="I39" s="11">
        <v>69</v>
      </c>
      <c r="J39" s="9">
        <v>40</v>
      </c>
      <c r="K39" s="12">
        <v>12</v>
      </c>
      <c r="L39" s="12">
        <v>8</v>
      </c>
      <c r="M39" s="12">
        <v>120</v>
      </c>
      <c r="N39" s="12">
        <v>82</v>
      </c>
      <c r="O39" s="12">
        <v>85</v>
      </c>
      <c r="P39" s="11">
        <v>66</v>
      </c>
      <c r="Q39" s="12">
        <v>39</v>
      </c>
      <c r="R39" s="12">
        <v>11</v>
      </c>
      <c r="S39" s="12">
        <v>5.5</v>
      </c>
      <c r="T39" s="12">
        <f t="shared" si="12"/>
        <v>0.71989528795811519</v>
      </c>
      <c r="U39" s="12">
        <v>7</v>
      </c>
      <c r="V39" s="12">
        <v>117</v>
      </c>
      <c r="W39" s="12">
        <v>80</v>
      </c>
      <c r="X39" s="12">
        <v>84</v>
      </c>
      <c r="Y39" s="12">
        <v>99</v>
      </c>
      <c r="Z39" s="9">
        <v>38</v>
      </c>
      <c r="AA39" s="12">
        <v>11</v>
      </c>
      <c r="AB39" s="12">
        <v>5.6</v>
      </c>
      <c r="AC39" s="12">
        <f t="shared" si="13"/>
        <v>0.73298429319371727</v>
      </c>
      <c r="AD39" s="12">
        <v>7.1</v>
      </c>
      <c r="AE39" s="12">
        <v>115</v>
      </c>
      <c r="AF39" s="12">
        <v>80</v>
      </c>
      <c r="AG39" s="12">
        <v>84</v>
      </c>
      <c r="AH39" s="11">
        <v>99</v>
      </c>
      <c r="AI39" s="9">
        <v>38</v>
      </c>
      <c r="AJ39" s="12">
        <v>11</v>
      </c>
      <c r="AK39" s="12">
        <v>5.6</v>
      </c>
      <c r="AL39" s="12">
        <f t="shared" si="19"/>
        <v>0.73298429319371727</v>
      </c>
      <c r="AM39" s="12">
        <v>5.9</v>
      </c>
      <c r="AN39" s="12">
        <v>104</v>
      </c>
      <c r="AO39" s="12">
        <v>63</v>
      </c>
      <c r="AP39" s="12">
        <v>76</v>
      </c>
      <c r="AQ39" s="11">
        <v>85</v>
      </c>
      <c r="AR39" s="9">
        <v>37</v>
      </c>
      <c r="AS39" s="12">
        <v>11</v>
      </c>
      <c r="AT39" s="12">
        <v>5.5</v>
      </c>
      <c r="AU39" s="12">
        <f t="shared" si="14"/>
        <v>0.71989528795811519</v>
      </c>
      <c r="AV39" s="12">
        <v>5.8</v>
      </c>
      <c r="AW39" s="12">
        <v>102</v>
      </c>
      <c r="AX39" s="12">
        <v>60</v>
      </c>
      <c r="AY39" s="12">
        <v>73</v>
      </c>
      <c r="AZ39" s="11">
        <v>85</v>
      </c>
      <c r="BA39" s="9">
        <v>38</v>
      </c>
      <c r="BB39" s="12">
        <v>11</v>
      </c>
      <c r="BC39" s="12">
        <v>5.5</v>
      </c>
      <c r="BD39" s="12">
        <f t="shared" si="15"/>
        <v>0.71989528795811519</v>
      </c>
      <c r="BE39" s="12">
        <v>5.8</v>
      </c>
      <c r="BF39" s="12">
        <v>103</v>
      </c>
      <c r="BG39" s="12">
        <v>65</v>
      </c>
      <c r="BH39" s="12">
        <v>85</v>
      </c>
      <c r="BI39" s="11">
        <v>85</v>
      </c>
      <c r="BJ39" s="9">
        <v>38</v>
      </c>
      <c r="BK39" s="12">
        <v>10</v>
      </c>
      <c r="BL39" s="12">
        <v>5.3</v>
      </c>
      <c r="BM39" s="12">
        <f t="shared" si="16"/>
        <v>0.69371727748691103</v>
      </c>
      <c r="BN39" s="12">
        <v>5.7</v>
      </c>
      <c r="BO39" s="12">
        <v>102</v>
      </c>
      <c r="BP39" s="12">
        <v>60</v>
      </c>
      <c r="BQ39" s="12">
        <v>72</v>
      </c>
      <c r="BR39" s="11">
        <v>83</v>
      </c>
      <c r="BS39" s="9">
        <v>37</v>
      </c>
      <c r="BT39" s="12">
        <v>11</v>
      </c>
      <c r="BU39" s="12">
        <v>4.7</v>
      </c>
      <c r="BV39" s="12">
        <f t="shared" si="17"/>
        <v>0.61518324607329844</v>
      </c>
      <c r="BW39" s="12">
        <v>5</v>
      </c>
      <c r="BX39" s="12">
        <v>98</v>
      </c>
      <c r="BY39" s="12">
        <v>60</v>
      </c>
      <c r="BZ39" s="12">
        <v>72</v>
      </c>
      <c r="CA39" s="11">
        <v>82</v>
      </c>
      <c r="CB39" s="12">
        <v>38</v>
      </c>
      <c r="CC39" s="12">
        <v>12</v>
      </c>
      <c r="CD39" s="12">
        <v>4.5</v>
      </c>
      <c r="CE39" s="12">
        <f t="shared" si="18"/>
        <v>0.58900523560209428</v>
      </c>
      <c r="CF39" s="12">
        <v>5</v>
      </c>
      <c r="CG39" s="12">
        <v>102</v>
      </c>
      <c r="CH39" s="12">
        <v>60</v>
      </c>
      <c r="CI39" s="12">
        <v>72</v>
      </c>
      <c r="CJ39" s="11">
        <v>83</v>
      </c>
    </row>
    <row r="40" spans="1:200" s="19" customFormat="1" ht="12" x14ac:dyDescent="0.2">
      <c r="A40" s="85" t="s">
        <v>85</v>
      </c>
      <c r="B40" s="9">
        <v>11</v>
      </c>
      <c r="C40" s="12">
        <v>19</v>
      </c>
      <c r="D40" s="12">
        <v>121</v>
      </c>
      <c r="E40" s="11">
        <v>25</v>
      </c>
      <c r="F40" s="9">
        <v>61</v>
      </c>
      <c r="G40" s="11">
        <v>13</v>
      </c>
      <c r="H40" s="12">
        <v>12</v>
      </c>
      <c r="I40" s="11">
        <v>71</v>
      </c>
      <c r="J40" s="9">
        <v>40</v>
      </c>
      <c r="K40" s="12">
        <v>13</v>
      </c>
      <c r="L40" s="12">
        <v>8</v>
      </c>
      <c r="M40" s="12">
        <v>118</v>
      </c>
      <c r="N40" s="12">
        <v>75</v>
      </c>
      <c r="O40" s="12">
        <v>77</v>
      </c>
      <c r="P40" s="11">
        <v>63</v>
      </c>
      <c r="Q40" s="12">
        <v>39</v>
      </c>
      <c r="R40" s="12">
        <v>13</v>
      </c>
      <c r="S40" s="12">
        <v>5.4</v>
      </c>
      <c r="T40" s="12">
        <f t="shared" si="12"/>
        <v>0.70680628272251311</v>
      </c>
      <c r="U40" s="12">
        <v>7</v>
      </c>
      <c r="V40" s="12">
        <v>106</v>
      </c>
      <c r="W40" s="12">
        <v>74</v>
      </c>
      <c r="X40" s="12">
        <v>76</v>
      </c>
      <c r="Y40" s="12">
        <v>81</v>
      </c>
      <c r="Z40" s="9">
        <v>41</v>
      </c>
      <c r="AA40" s="12">
        <v>12</v>
      </c>
      <c r="AB40" s="12">
        <v>5.5</v>
      </c>
      <c r="AC40" s="12">
        <f t="shared" si="13"/>
        <v>0.71989528795811519</v>
      </c>
      <c r="AD40" s="12">
        <v>7.3</v>
      </c>
      <c r="AE40" s="12">
        <v>115</v>
      </c>
      <c r="AF40" s="12">
        <v>74</v>
      </c>
      <c r="AG40" s="12">
        <v>76</v>
      </c>
      <c r="AH40" s="11">
        <v>87</v>
      </c>
      <c r="AI40" s="9">
        <v>39</v>
      </c>
      <c r="AJ40" s="12">
        <v>12</v>
      </c>
      <c r="AK40" s="12">
        <v>5.7</v>
      </c>
      <c r="AL40" s="12">
        <f t="shared" si="19"/>
        <v>0.74607329842931946</v>
      </c>
      <c r="AM40" s="12">
        <v>6</v>
      </c>
      <c r="AN40" s="12">
        <v>116</v>
      </c>
      <c r="AO40" s="12">
        <v>74</v>
      </c>
      <c r="AP40" s="12">
        <v>84</v>
      </c>
      <c r="AQ40" s="11">
        <v>85</v>
      </c>
      <c r="AR40" s="9">
        <v>40</v>
      </c>
      <c r="AS40" s="12">
        <v>12</v>
      </c>
      <c r="AT40" s="12">
        <v>5.7</v>
      </c>
      <c r="AU40" s="12">
        <f t="shared" si="14"/>
        <v>0.74607329842931946</v>
      </c>
      <c r="AV40" s="12">
        <v>6</v>
      </c>
      <c r="AW40" s="12">
        <v>115</v>
      </c>
      <c r="AX40" s="12">
        <v>70</v>
      </c>
      <c r="AY40" s="12">
        <v>70</v>
      </c>
      <c r="AZ40" s="11">
        <v>88</v>
      </c>
      <c r="BA40" s="9">
        <v>39</v>
      </c>
      <c r="BB40" s="12">
        <v>12</v>
      </c>
      <c r="BC40" s="12">
        <v>5.6</v>
      </c>
      <c r="BD40" s="12">
        <f t="shared" si="15"/>
        <v>0.73298429319371727</v>
      </c>
      <c r="BE40" s="12">
        <v>5.9</v>
      </c>
      <c r="BF40" s="12">
        <v>117</v>
      </c>
      <c r="BG40" s="12">
        <v>75</v>
      </c>
      <c r="BH40" s="12">
        <v>84</v>
      </c>
      <c r="BI40" s="11">
        <v>85</v>
      </c>
      <c r="BJ40" s="9">
        <v>41</v>
      </c>
      <c r="BK40" s="12">
        <v>11</v>
      </c>
      <c r="BL40" s="12">
        <v>5.4</v>
      </c>
      <c r="BM40" s="12">
        <f t="shared" si="16"/>
        <v>0.70680628272251311</v>
      </c>
      <c r="BN40" s="12">
        <v>5.7</v>
      </c>
      <c r="BO40" s="12">
        <v>114</v>
      </c>
      <c r="BP40" s="12">
        <v>70</v>
      </c>
      <c r="BQ40" s="12">
        <v>68</v>
      </c>
      <c r="BR40" s="11">
        <v>86</v>
      </c>
      <c r="BS40" s="9">
        <v>41</v>
      </c>
      <c r="BT40" s="12">
        <v>11</v>
      </c>
      <c r="BU40" s="12">
        <v>4.8</v>
      </c>
      <c r="BV40" s="12">
        <f t="shared" si="17"/>
        <v>0.62827225130890052</v>
      </c>
      <c r="BW40" s="12">
        <v>5.3</v>
      </c>
      <c r="BX40" s="12">
        <v>110</v>
      </c>
      <c r="BY40" s="12">
        <v>70</v>
      </c>
      <c r="BZ40" s="12">
        <v>68</v>
      </c>
      <c r="CA40" s="11">
        <v>85</v>
      </c>
      <c r="CB40" s="12">
        <v>39</v>
      </c>
      <c r="CC40" s="12">
        <v>8</v>
      </c>
      <c r="CD40" s="12">
        <v>4.5999999999999996</v>
      </c>
      <c r="CE40" s="12">
        <f t="shared" si="18"/>
        <v>0.60209424083769636</v>
      </c>
      <c r="CF40" s="12">
        <v>4.9000000000000004</v>
      </c>
      <c r="CG40" s="12">
        <v>112</v>
      </c>
      <c r="CH40" s="12">
        <v>70</v>
      </c>
      <c r="CI40" s="12">
        <v>68</v>
      </c>
      <c r="CJ40" s="11">
        <v>86</v>
      </c>
    </row>
    <row r="41" spans="1:200" s="19" customFormat="1" ht="12" x14ac:dyDescent="0.2">
      <c r="A41" s="85" t="s">
        <v>86</v>
      </c>
      <c r="B41" s="9">
        <v>23</v>
      </c>
      <c r="C41" s="12">
        <v>17</v>
      </c>
      <c r="D41" s="12">
        <v>121</v>
      </c>
      <c r="E41" s="11">
        <v>27</v>
      </c>
      <c r="F41" s="9">
        <v>63</v>
      </c>
      <c r="G41" s="11">
        <v>14</v>
      </c>
      <c r="H41" s="12">
        <v>12</v>
      </c>
      <c r="I41" s="11">
        <v>63</v>
      </c>
      <c r="J41" s="9">
        <v>41</v>
      </c>
      <c r="K41" s="12">
        <v>15</v>
      </c>
      <c r="L41" s="12">
        <v>8</v>
      </c>
      <c r="M41" s="12">
        <v>122</v>
      </c>
      <c r="N41" s="12">
        <v>80</v>
      </c>
      <c r="O41" s="12">
        <v>84</v>
      </c>
      <c r="P41" s="11">
        <v>59</v>
      </c>
      <c r="Q41" s="12">
        <v>40</v>
      </c>
      <c r="R41" s="12">
        <v>16</v>
      </c>
      <c r="S41" s="12">
        <v>5.4</v>
      </c>
      <c r="T41" s="12">
        <f t="shared" si="12"/>
        <v>0.70680628272251311</v>
      </c>
      <c r="U41" s="12">
        <v>7</v>
      </c>
      <c r="V41" s="12">
        <v>120</v>
      </c>
      <c r="W41" s="12">
        <v>79</v>
      </c>
      <c r="X41" s="12">
        <v>83</v>
      </c>
      <c r="Y41" s="12">
        <v>83</v>
      </c>
      <c r="Z41" s="9">
        <v>39</v>
      </c>
      <c r="AA41" s="12">
        <v>14</v>
      </c>
      <c r="AB41" s="12">
        <v>5.8</v>
      </c>
      <c r="AC41" s="12">
        <f t="shared" si="13"/>
        <v>0.75916230366492143</v>
      </c>
      <c r="AD41" s="12">
        <v>7.1</v>
      </c>
      <c r="AE41" s="12">
        <v>120</v>
      </c>
      <c r="AF41" s="12">
        <v>79</v>
      </c>
      <c r="AG41" s="12">
        <v>83</v>
      </c>
      <c r="AH41" s="11">
        <v>80</v>
      </c>
      <c r="AI41" s="9">
        <v>39</v>
      </c>
      <c r="AJ41" s="12">
        <v>15</v>
      </c>
      <c r="AK41" s="12">
        <v>5.9</v>
      </c>
      <c r="AL41" s="12">
        <f t="shared" si="19"/>
        <v>0.77225130890052363</v>
      </c>
      <c r="AM41" s="12">
        <v>6.2</v>
      </c>
      <c r="AN41" s="12">
        <v>130</v>
      </c>
      <c r="AO41" s="12">
        <v>90</v>
      </c>
      <c r="AP41" s="12">
        <v>99</v>
      </c>
      <c r="AQ41" s="11">
        <v>92</v>
      </c>
      <c r="AR41" s="9">
        <v>39</v>
      </c>
      <c r="AS41" s="12">
        <v>14</v>
      </c>
      <c r="AT41" s="12">
        <v>5.7</v>
      </c>
      <c r="AU41" s="12">
        <f t="shared" si="14"/>
        <v>0.74607329842931946</v>
      </c>
      <c r="AV41" s="12">
        <v>5.7</v>
      </c>
      <c r="AW41" s="12">
        <v>128</v>
      </c>
      <c r="AX41" s="12">
        <v>83</v>
      </c>
      <c r="AY41" s="12">
        <v>93</v>
      </c>
      <c r="AZ41" s="11">
        <v>87</v>
      </c>
      <c r="BA41" s="9">
        <v>39</v>
      </c>
      <c r="BB41" s="12">
        <v>16</v>
      </c>
      <c r="BC41" s="12">
        <v>5.8</v>
      </c>
      <c r="BD41" s="12">
        <f t="shared" si="15"/>
        <v>0.75916230366492143</v>
      </c>
      <c r="BE41" s="12">
        <v>6.1</v>
      </c>
      <c r="BF41" s="12">
        <v>127</v>
      </c>
      <c r="BG41" s="12">
        <v>91</v>
      </c>
      <c r="BH41" s="12">
        <v>97</v>
      </c>
      <c r="BI41" s="11">
        <v>92</v>
      </c>
      <c r="BJ41" s="9">
        <v>39</v>
      </c>
      <c r="BK41" s="12">
        <v>13</v>
      </c>
      <c r="BL41" s="12">
        <v>5.6</v>
      </c>
      <c r="BM41" s="12">
        <f t="shared" si="16"/>
        <v>0.73298429319371727</v>
      </c>
      <c r="BN41" s="12">
        <v>6</v>
      </c>
      <c r="BO41" s="12">
        <v>126</v>
      </c>
      <c r="BP41" s="12">
        <v>83</v>
      </c>
      <c r="BQ41" s="12">
        <v>91</v>
      </c>
      <c r="BR41" s="11">
        <v>86</v>
      </c>
      <c r="BS41" s="9">
        <v>39</v>
      </c>
      <c r="BT41" s="12">
        <v>12</v>
      </c>
      <c r="BU41" s="12">
        <v>4.9000000000000004</v>
      </c>
      <c r="BV41" s="12">
        <f t="shared" si="17"/>
        <v>0.64136125654450271</v>
      </c>
      <c r="BW41" s="12">
        <v>5.5</v>
      </c>
      <c r="BX41" s="12">
        <v>125</v>
      </c>
      <c r="BY41" s="12">
        <v>80</v>
      </c>
      <c r="BZ41" s="12">
        <v>91</v>
      </c>
      <c r="CA41" s="11">
        <v>84</v>
      </c>
      <c r="CB41" s="12">
        <v>39</v>
      </c>
      <c r="CC41" s="12">
        <v>14</v>
      </c>
      <c r="CD41" s="12">
        <v>5</v>
      </c>
      <c r="CE41" s="12">
        <f t="shared" si="18"/>
        <v>0.65445026178010479</v>
      </c>
      <c r="CF41" s="12">
        <v>5.2</v>
      </c>
      <c r="CG41" s="12">
        <v>125</v>
      </c>
      <c r="CH41" s="12">
        <v>84</v>
      </c>
      <c r="CI41" s="12">
        <v>93</v>
      </c>
      <c r="CJ41" s="11">
        <v>87</v>
      </c>
    </row>
    <row r="42" spans="1:200" s="19" customFormat="1" ht="12" x14ac:dyDescent="0.2">
      <c r="A42" s="85" t="s">
        <v>87</v>
      </c>
      <c r="B42" s="9">
        <v>12</v>
      </c>
      <c r="C42" s="12">
        <v>21</v>
      </c>
      <c r="D42" s="12">
        <v>91</v>
      </c>
      <c r="E42" s="11">
        <v>25</v>
      </c>
      <c r="F42" s="9">
        <v>59</v>
      </c>
      <c r="G42" s="11">
        <v>12</v>
      </c>
      <c r="H42" s="12">
        <v>12</v>
      </c>
      <c r="I42" s="11">
        <v>71</v>
      </c>
      <c r="J42" s="12">
        <v>42</v>
      </c>
      <c r="K42" s="12">
        <v>16</v>
      </c>
      <c r="L42" s="12">
        <v>8</v>
      </c>
      <c r="M42" s="12">
        <v>130</v>
      </c>
      <c r="N42" s="12">
        <v>88</v>
      </c>
      <c r="O42" s="12">
        <v>92</v>
      </c>
      <c r="P42" s="11">
        <v>60</v>
      </c>
      <c r="Q42" s="12">
        <v>38</v>
      </c>
      <c r="R42" s="12">
        <v>16</v>
      </c>
      <c r="S42" s="12">
        <v>5.5</v>
      </c>
      <c r="T42" s="12">
        <f t="shared" si="12"/>
        <v>0.71989528795811519</v>
      </c>
      <c r="U42" s="12">
        <v>6</v>
      </c>
      <c r="V42" s="12">
        <v>124</v>
      </c>
      <c r="W42" s="12">
        <v>87</v>
      </c>
      <c r="X42" s="12">
        <v>91</v>
      </c>
      <c r="Y42" s="12">
        <v>79</v>
      </c>
      <c r="Z42" s="9">
        <v>39</v>
      </c>
      <c r="AA42" s="12">
        <v>10</v>
      </c>
      <c r="AB42" s="12">
        <v>5.9</v>
      </c>
      <c r="AC42" s="12">
        <f t="shared" si="13"/>
        <v>0.77225130890052363</v>
      </c>
      <c r="AD42" s="12">
        <v>6.1</v>
      </c>
      <c r="AE42" s="12">
        <v>125</v>
      </c>
      <c r="AF42" s="12">
        <v>87</v>
      </c>
      <c r="AG42" s="12">
        <v>91</v>
      </c>
      <c r="AH42" s="11">
        <v>79</v>
      </c>
      <c r="AI42" s="9">
        <v>43</v>
      </c>
      <c r="AJ42" s="12">
        <v>12</v>
      </c>
      <c r="AK42" s="12">
        <v>5.7</v>
      </c>
      <c r="AL42" s="12">
        <f t="shared" si="19"/>
        <v>0.74607329842931946</v>
      </c>
      <c r="AM42" s="12">
        <v>6.2</v>
      </c>
      <c r="AN42" s="12">
        <v>126</v>
      </c>
      <c r="AO42" s="12">
        <v>95</v>
      </c>
      <c r="AP42" s="12">
        <v>93</v>
      </c>
      <c r="AQ42" s="11">
        <v>90</v>
      </c>
      <c r="AR42" s="9">
        <v>39</v>
      </c>
      <c r="AS42" s="12">
        <v>10</v>
      </c>
      <c r="AT42" s="12">
        <v>5</v>
      </c>
      <c r="AU42" s="12">
        <f t="shared" si="14"/>
        <v>0.65445026178010479</v>
      </c>
      <c r="AV42" s="12">
        <v>5.6</v>
      </c>
      <c r="AW42" s="12">
        <v>124</v>
      </c>
      <c r="AX42" s="12">
        <v>80</v>
      </c>
      <c r="AY42" s="12">
        <v>89</v>
      </c>
      <c r="AZ42" s="11">
        <v>75</v>
      </c>
      <c r="BA42" s="9">
        <v>43</v>
      </c>
      <c r="BB42" s="12">
        <v>12</v>
      </c>
      <c r="BC42" s="12">
        <v>5.9</v>
      </c>
      <c r="BD42" s="12">
        <f t="shared" si="15"/>
        <v>0.77225130890052363</v>
      </c>
      <c r="BE42" s="12">
        <v>6.1</v>
      </c>
      <c r="BF42" s="12">
        <v>125</v>
      </c>
      <c r="BG42" s="12">
        <v>96</v>
      </c>
      <c r="BH42" s="12">
        <v>91</v>
      </c>
      <c r="BI42" s="11">
        <v>90</v>
      </c>
      <c r="BJ42" s="9">
        <v>39</v>
      </c>
      <c r="BK42" s="12">
        <v>9</v>
      </c>
      <c r="BL42" s="12">
        <v>5.6</v>
      </c>
      <c r="BM42" s="12">
        <f t="shared" si="16"/>
        <v>0.73298429319371727</v>
      </c>
      <c r="BN42" s="12">
        <v>6</v>
      </c>
      <c r="BO42" s="12">
        <v>122</v>
      </c>
      <c r="BP42" s="12">
        <v>80</v>
      </c>
      <c r="BQ42" s="12">
        <v>87</v>
      </c>
      <c r="BR42" s="11">
        <v>74</v>
      </c>
      <c r="BS42" s="9">
        <v>39</v>
      </c>
      <c r="BT42" s="12">
        <v>17</v>
      </c>
      <c r="BU42" s="12">
        <v>5</v>
      </c>
      <c r="BV42" s="12">
        <f t="shared" si="17"/>
        <v>0.65445026178010479</v>
      </c>
      <c r="BW42" s="12">
        <v>5.6</v>
      </c>
      <c r="BX42" s="12">
        <v>120</v>
      </c>
      <c r="BY42" s="12">
        <v>80</v>
      </c>
      <c r="BZ42" s="12">
        <v>87</v>
      </c>
      <c r="CA42" s="11">
        <v>72</v>
      </c>
      <c r="CB42" s="12">
        <v>38</v>
      </c>
      <c r="CC42" s="12">
        <v>17</v>
      </c>
      <c r="CD42" s="12">
        <v>4.8</v>
      </c>
      <c r="CE42" s="12">
        <f t="shared" si="18"/>
        <v>0.62827225130890052</v>
      </c>
      <c r="CF42" s="12">
        <v>5.3</v>
      </c>
      <c r="CG42" s="12">
        <v>124</v>
      </c>
      <c r="CH42" s="12">
        <v>80</v>
      </c>
      <c r="CI42" s="12">
        <v>87</v>
      </c>
      <c r="CJ42" s="11">
        <v>75</v>
      </c>
    </row>
    <row r="43" spans="1:200" s="19" customFormat="1" ht="12" x14ac:dyDescent="0.2">
      <c r="A43" s="85" t="s">
        <v>88</v>
      </c>
      <c r="B43" s="9">
        <v>21</v>
      </c>
      <c r="C43" s="12">
        <v>18</v>
      </c>
      <c r="D43" s="12">
        <v>101</v>
      </c>
      <c r="E43" s="11">
        <v>23</v>
      </c>
      <c r="F43" s="9">
        <v>56</v>
      </c>
      <c r="G43" s="11">
        <v>15</v>
      </c>
      <c r="H43" s="12">
        <v>11</v>
      </c>
      <c r="I43" s="11">
        <v>81</v>
      </c>
      <c r="J43" s="12">
        <v>43</v>
      </c>
      <c r="K43" s="12">
        <v>13</v>
      </c>
      <c r="L43" s="12">
        <v>8</v>
      </c>
      <c r="M43" s="12">
        <v>118</v>
      </c>
      <c r="N43" s="12">
        <v>80</v>
      </c>
      <c r="O43" s="12">
        <v>86</v>
      </c>
      <c r="P43" s="11">
        <v>63</v>
      </c>
      <c r="Q43" s="12">
        <v>37</v>
      </c>
      <c r="R43" s="12">
        <v>15</v>
      </c>
      <c r="S43" s="12">
        <v>5.4</v>
      </c>
      <c r="T43" s="12">
        <f t="shared" si="12"/>
        <v>0.70680628272251311</v>
      </c>
      <c r="U43" s="12">
        <v>7</v>
      </c>
      <c r="V43" s="12">
        <v>112</v>
      </c>
      <c r="W43" s="12">
        <v>79</v>
      </c>
      <c r="X43" s="12">
        <v>85</v>
      </c>
      <c r="Y43" s="12">
        <v>81</v>
      </c>
      <c r="Z43" s="9">
        <v>37</v>
      </c>
      <c r="AA43" s="12">
        <v>13</v>
      </c>
      <c r="AB43" s="12">
        <v>5.7</v>
      </c>
      <c r="AC43" s="12">
        <f t="shared" si="13"/>
        <v>0.74607329842931946</v>
      </c>
      <c r="AD43" s="12">
        <v>7.1</v>
      </c>
      <c r="AE43" s="12">
        <v>126</v>
      </c>
      <c r="AF43" s="12">
        <v>79</v>
      </c>
      <c r="AG43" s="12">
        <v>85</v>
      </c>
      <c r="AH43" s="11">
        <v>80</v>
      </c>
      <c r="AI43" s="12">
        <v>38</v>
      </c>
      <c r="AJ43" s="12">
        <v>13</v>
      </c>
      <c r="AK43" s="12">
        <v>5.6</v>
      </c>
      <c r="AL43" s="12">
        <f t="shared" si="19"/>
        <v>0.73298429319371727</v>
      </c>
      <c r="AM43" s="12">
        <v>6.2</v>
      </c>
      <c r="AN43" s="12">
        <v>127</v>
      </c>
      <c r="AO43" s="12">
        <v>87</v>
      </c>
      <c r="AP43" s="12">
        <v>96</v>
      </c>
      <c r="AQ43" s="11">
        <v>92</v>
      </c>
      <c r="AR43" s="9">
        <v>37</v>
      </c>
      <c r="AS43" s="12">
        <v>13</v>
      </c>
      <c r="AT43" s="12">
        <v>5.0999999999999996</v>
      </c>
      <c r="AU43" s="12">
        <f t="shared" si="14"/>
        <v>0.66753926701570676</v>
      </c>
      <c r="AV43" s="12">
        <v>5.2</v>
      </c>
      <c r="AW43" s="12">
        <v>126</v>
      </c>
      <c r="AX43" s="12">
        <v>83</v>
      </c>
      <c r="AY43" s="12">
        <v>94</v>
      </c>
      <c r="AZ43" s="11">
        <v>81</v>
      </c>
      <c r="BA43" s="12">
        <v>38</v>
      </c>
      <c r="BB43" s="12">
        <v>13</v>
      </c>
      <c r="BC43" s="12">
        <v>5.8</v>
      </c>
      <c r="BD43" s="12">
        <f t="shared" si="15"/>
        <v>0.75916230366492143</v>
      </c>
      <c r="BE43" s="12">
        <v>6.1</v>
      </c>
      <c r="BF43" s="12">
        <v>126</v>
      </c>
      <c r="BG43" s="12">
        <v>87</v>
      </c>
      <c r="BH43" s="12">
        <v>88</v>
      </c>
      <c r="BI43" s="11">
        <v>92</v>
      </c>
      <c r="BJ43" s="9">
        <v>37</v>
      </c>
      <c r="BK43" s="12">
        <v>13</v>
      </c>
      <c r="BL43" s="12">
        <v>5.6</v>
      </c>
      <c r="BM43" s="12">
        <f t="shared" si="16"/>
        <v>0.73298429319371727</v>
      </c>
      <c r="BN43" s="12">
        <v>5.7</v>
      </c>
      <c r="BO43" s="12">
        <v>125</v>
      </c>
      <c r="BP43" s="12">
        <v>83</v>
      </c>
      <c r="BQ43" s="12">
        <v>92</v>
      </c>
      <c r="BR43" s="11">
        <v>80</v>
      </c>
      <c r="BS43" s="9">
        <v>37</v>
      </c>
      <c r="BT43" s="12">
        <v>10</v>
      </c>
      <c r="BU43" s="12">
        <v>4.8</v>
      </c>
      <c r="BV43" s="12">
        <f t="shared" si="17"/>
        <v>0.62827225130890052</v>
      </c>
      <c r="BW43" s="12">
        <v>5.2</v>
      </c>
      <c r="BX43" s="12">
        <v>125</v>
      </c>
      <c r="BY43" s="12">
        <v>82</v>
      </c>
      <c r="BZ43" s="12">
        <v>91</v>
      </c>
      <c r="CA43" s="11">
        <v>77</v>
      </c>
      <c r="CB43" s="12">
        <v>37</v>
      </c>
      <c r="CC43" s="12">
        <v>11</v>
      </c>
      <c r="CD43" s="12">
        <v>4.8</v>
      </c>
      <c r="CE43" s="12">
        <f t="shared" si="18"/>
        <v>0.62827225130890052</v>
      </c>
      <c r="CF43" s="12">
        <v>5.2</v>
      </c>
      <c r="CG43" s="12">
        <v>126</v>
      </c>
      <c r="CH43" s="12">
        <v>83</v>
      </c>
      <c r="CI43" s="12">
        <v>92</v>
      </c>
      <c r="CJ43" s="11">
        <v>81</v>
      </c>
    </row>
    <row r="44" spans="1:200" s="19" customFormat="1" ht="12" x14ac:dyDescent="0.2">
      <c r="A44" s="85" t="s">
        <v>89</v>
      </c>
      <c r="B44" s="9">
        <v>21</v>
      </c>
      <c r="C44" s="12">
        <v>19</v>
      </c>
      <c r="D44" s="12">
        <v>111</v>
      </c>
      <c r="E44" s="11">
        <v>27</v>
      </c>
      <c r="F44" s="9">
        <v>71</v>
      </c>
      <c r="G44" s="11">
        <v>13</v>
      </c>
      <c r="H44" s="12">
        <v>15</v>
      </c>
      <c r="I44" s="11">
        <v>61</v>
      </c>
      <c r="J44" s="12">
        <v>39</v>
      </c>
      <c r="K44" s="12">
        <v>10</v>
      </c>
      <c r="L44" s="12">
        <v>8</v>
      </c>
      <c r="M44" s="12">
        <v>129</v>
      </c>
      <c r="N44" s="12">
        <v>92</v>
      </c>
      <c r="O44" s="12">
        <v>98</v>
      </c>
      <c r="P44" s="11">
        <v>59</v>
      </c>
      <c r="Q44" s="12">
        <v>39</v>
      </c>
      <c r="R44" s="12">
        <v>15</v>
      </c>
      <c r="S44" s="12">
        <v>5.6</v>
      </c>
      <c r="T44" s="12">
        <f t="shared" si="12"/>
        <v>0.73298429319371727</v>
      </c>
      <c r="U44" s="12">
        <v>6</v>
      </c>
      <c r="V44" s="12">
        <v>130</v>
      </c>
      <c r="W44" s="12">
        <v>91</v>
      </c>
      <c r="X44" s="12">
        <v>98</v>
      </c>
      <c r="Y44" s="12">
        <v>79</v>
      </c>
      <c r="Z44" s="9">
        <v>40</v>
      </c>
      <c r="AA44" s="12">
        <v>10</v>
      </c>
      <c r="AB44" s="12">
        <v>5.8</v>
      </c>
      <c r="AC44" s="12">
        <f t="shared" si="13"/>
        <v>0.75916230366492143</v>
      </c>
      <c r="AD44" s="12">
        <v>7.1</v>
      </c>
      <c r="AE44" s="12">
        <v>125</v>
      </c>
      <c r="AF44" s="12">
        <v>91</v>
      </c>
      <c r="AG44" s="12">
        <v>98</v>
      </c>
      <c r="AH44" s="11">
        <v>79</v>
      </c>
      <c r="AI44" s="12">
        <v>38</v>
      </c>
      <c r="AJ44" s="12">
        <v>10</v>
      </c>
      <c r="AK44" s="12">
        <v>5.6</v>
      </c>
      <c r="AL44" s="12">
        <f t="shared" si="19"/>
        <v>0.73298429319371727</v>
      </c>
      <c r="AM44" s="12">
        <v>5.8</v>
      </c>
      <c r="AN44" s="12">
        <v>122</v>
      </c>
      <c r="AO44" s="12">
        <v>83</v>
      </c>
      <c r="AP44" s="12">
        <v>91</v>
      </c>
      <c r="AQ44" s="11">
        <v>87</v>
      </c>
      <c r="AR44" s="9">
        <v>39</v>
      </c>
      <c r="AS44" s="12">
        <v>10</v>
      </c>
      <c r="AT44" s="12">
        <v>5.2</v>
      </c>
      <c r="AU44" s="12">
        <f t="shared" si="14"/>
        <v>0.68062827225130895</v>
      </c>
      <c r="AV44" s="12">
        <v>5.2</v>
      </c>
      <c r="AW44" s="12">
        <v>110</v>
      </c>
      <c r="AX44" s="12">
        <v>69</v>
      </c>
      <c r="AY44" s="12">
        <v>82</v>
      </c>
      <c r="AZ44" s="11">
        <v>81</v>
      </c>
      <c r="BA44" s="12">
        <v>38</v>
      </c>
      <c r="BB44" s="12">
        <v>10</v>
      </c>
      <c r="BC44" s="12">
        <v>5.5</v>
      </c>
      <c r="BD44" s="12">
        <f t="shared" si="15"/>
        <v>0.71989528795811519</v>
      </c>
      <c r="BE44" s="12">
        <v>5.8</v>
      </c>
      <c r="BF44" s="12">
        <v>122</v>
      </c>
      <c r="BG44" s="12">
        <v>83</v>
      </c>
      <c r="BH44" s="12">
        <v>90</v>
      </c>
      <c r="BI44" s="11">
        <v>87</v>
      </c>
      <c r="BJ44" s="9">
        <v>40</v>
      </c>
      <c r="BK44" s="12">
        <v>10</v>
      </c>
      <c r="BL44" s="12">
        <v>5.3</v>
      </c>
      <c r="BM44" s="12">
        <f t="shared" si="16"/>
        <v>0.69371727748691103</v>
      </c>
      <c r="BN44" s="12">
        <v>5.8</v>
      </c>
      <c r="BO44" s="12">
        <v>110</v>
      </c>
      <c r="BP44" s="12">
        <v>69</v>
      </c>
      <c r="BQ44" s="12">
        <v>80</v>
      </c>
      <c r="BR44" s="11">
        <v>80</v>
      </c>
      <c r="BS44" s="9">
        <v>40</v>
      </c>
      <c r="BT44" s="12">
        <v>14</v>
      </c>
      <c r="BU44" s="12">
        <v>4.8</v>
      </c>
      <c r="BV44" s="12">
        <f t="shared" si="17"/>
        <v>0.62827225130890052</v>
      </c>
      <c r="BW44" s="12">
        <v>5.3</v>
      </c>
      <c r="BX44" s="12">
        <v>107</v>
      </c>
      <c r="BY44" s="12">
        <v>67</v>
      </c>
      <c r="BZ44" s="12">
        <v>79</v>
      </c>
      <c r="CA44" s="11">
        <v>78</v>
      </c>
      <c r="CB44" s="12">
        <v>37</v>
      </c>
      <c r="CC44" s="12">
        <v>12</v>
      </c>
      <c r="CD44" s="12">
        <v>5</v>
      </c>
      <c r="CE44" s="12">
        <f t="shared" si="18"/>
        <v>0.65445026178010479</v>
      </c>
      <c r="CF44" s="12">
        <v>5</v>
      </c>
      <c r="CG44" s="12">
        <v>111</v>
      </c>
      <c r="CH44" s="12">
        <v>69</v>
      </c>
      <c r="CI44" s="12">
        <v>80</v>
      </c>
      <c r="CJ44" s="11">
        <v>81</v>
      </c>
    </row>
    <row r="45" spans="1:200" s="19" customFormat="1" ht="12" x14ac:dyDescent="0.2">
      <c r="A45" s="89" t="s">
        <v>90</v>
      </c>
      <c r="B45" s="9">
        <v>16</v>
      </c>
      <c r="C45" s="12">
        <v>24</v>
      </c>
      <c r="D45" s="12">
        <v>121</v>
      </c>
      <c r="E45" s="11">
        <v>25</v>
      </c>
      <c r="F45" s="9">
        <v>61</v>
      </c>
      <c r="G45" s="11">
        <v>17</v>
      </c>
      <c r="H45" s="12">
        <v>12</v>
      </c>
      <c r="I45" s="11">
        <v>73</v>
      </c>
      <c r="J45" s="12">
        <v>40</v>
      </c>
      <c r="K45" s="12">
        <v>11</v>
      </c>
      <c r="L45" s="12">
        <v>8</v>
      </c>
      <c r="M45" s="12">
        <v>128</v>
      </c>
      <c r="N45" s="12">
        <v>88</v>
      </c>
      <c r="O45" s="12">
        <v>98</v>
      </c>
      <c r="P45" s="11">
        <v>63</v>
      </c>
      <c r="Q45" s="12">
        <v>38</v>
      </c>
      <c r="R45" s="12">
        <v>11</v>
      </c>
      <c r="S45" s="12">
        <v>5.5</v>
      </c>
      <c r="T45" s="12">
        <f t="shared" si="12"/>
        <v>0.71989528795811519</v>
      </c>
      <c r="U45" s="12">
        <v>7</v>
      </c>
      <c r="V45" s="12">
        <v>120</v>
      </c>
      <c r="W45" s="12">
        <v>87</v>
      </c>
      <c r="X45" s="12">
        <v>97</v>
      </c>
      <c r="Y45" s="12">
        <v>77</v>
      </c>
      <c r="Z45" s="9">
        <v>40</v>
      </c>
      <c r="AA45" s="12">
        <v>11</v>
      </c>
      <c r="AB45" s="12">
        <v>5.7</v>
      </c>
      <c r="AC45" s="12">
        <f t="shared" si="13"/>
        <v>0.74607329842931946</v>
      </c>
      <c r="AD45" s="12">
        <v>7.1</v>
      </c>
      <c r="AE45" s="12">
        <v>115</v>
      </c>
      <c r="AF45" s="12">
        <v>87</v>
      </c>
      <c r="AG45" s="12">
        <v>97</v>
      </c>
      <c r="AH45" s="11">
        <v>78</v>
      </c>
      <c r="AI45" s="12">
        <v>37</v>
      </c>
      <c r="AJ45" s="12">
        <v>11</v>
      </c>
      <c r="AK45" s="12">
        <v>5.8</v>
      </c>
      <c r="AL45" s="12">
        <f t="shared" si="19"/>
        <v>0.75916230366492143</v>
      </c>
      <c r="AM45" s="12">
        <v>6</v>
      </c>
      <c r="AN45" s="12">
        <v>132</v>
      </c>
      <c r="AO45" s="12">
        <v>88</v>
      </c>
      <c r="AP45" s="12">
        <v>100</v>
      </c>
      <c r="AQ45" s="11">
        <v>81</v>
      </c>
      <c r="AR45" s="9">
        <v>40</v>
      </c>
      <c r="AS45" s="12">
        <v>11</v>
      </c>
      <c r="AT45" s="12">
        <v>5.2</v>
      </c>
      <c r="AU45" s="12">
        <f t="shared" si="14"/>
        <v>0.68062827225130895</v>
      </c>
      <c r="AV45" s="12">
        <v>5.7</v>
      </c>
      <c r="AW45" s="12">
        <v>128</v>
      </c>
      <c r="AX45" s="12">
        <v>87</v>
      </c>
      <c r="AY45" s="12">
        <v>90</v>
      </c>
      <c r="AZ45" s="11">
        <v>73</v>
      </c>
      <c r="BA45" s="12">
        <v>37</v>
      </c>
      <c r="BB45" s="12">
        <v>11</v>
      </c>
      <c r="BC45" s="12">
        <v>5.7</v>
      </c>
      <c r="BD45" s="12">
        <f t="shared" si="15"/>
        <v>0.74607329842931946</v>
      </c>
      <c r="BE45" s="12">
        <v>5.9</v>
      </c>
      <c r="BF45" s="12">
        <v>133</v>
      </c>
      <c r="BG45" s="12">
        <v>88</v>
      </c>
      <c r="BH45" s="12">
        <v>98</v>
      </c>
      <c r="BI45" s="11">
        <v>81</v>
      </c>
      <c r="BJ45" s="9">
        <v>40</v>
      </c>
      <c r="BK45" s="12">
        <v>11</v>
      </c>
      <c r="BL45" s="12">
        <v>5.5</v>
      </c>
      <c r="BM45" s="12">
        <f t="shared" si="16"/>
        <v>0.71989528795811519</v>
      </c>
      <c r="BN45" s="12">
        <v>5.7</v>
      </c>
      <c r="BO45" s="12">
        <v>127</v>
      </c>
      <c r="BP45" s="12">
        <v>87</v>
      </c>
      <c r="BQ45" s="12">
        <v>90</v>
      </c>
      <c r="BR45" s="11">
        <v>71</v>
      </c>
      <c r="BS45" s="9">
        <v>40</v>
      </c>
      <c r="BT45" s="12">
        <v>13</v>
      </c>
      <c r="BU45" s="12">
        <v>5</v>
      </c>
      <c r="BV45" s="12">
        <f t="shared" si="17"/>
        <v>0.65445026178010479</v>
      </c>
      <c r="BW45" s="12">
        <v>5</v>
      </c>
      <c r="BX45" s="12">
        <v>127</v>
      </c>
      <c r="BY45" s="12">
        <v>87</v>
      </c>
      <c r="BZ45" s="12">
        <v>90</v>
      </c>
      <c r="CA45" s="11">
        <v>69</v>
      </c>
      <c r="CB45" s="12">
        <v>37</v>
      </c>
      <c r="CC45" s="12">
        <v>9</v>
      </c>
      <c r="CD45" s="12">
        <v>5.2</v>
      </c>
      <c r="CE45" s="12">
        <f t="shared" si="18"/>
        <v>0.68062827225130895</v>
      </c>
      <c r="CF45" s="12">
        <v>5.3</v>
      </c>
      <c r="CG45" s="12">
        <v>128</v>
      </c>
      <c r="CH45" s="12">
        <v>87</v>
      </c>
      <c r="CI45" s="12">
        <v>90</v>
      </c>
      <c r="CJ45" s="11">
        <v>72</v>
      </c>
    </row>
    <row r="46" spans="1:200" s="19" customFormat="1" ht="12" x14ac:dyDescent="0.2">
      <c r="A46" s="89" t="s">
        <v>91</v>
      </c>
      <c r="B46" s="9">
        <v>18</v>
      </c>
      <c r="C46" s="12">
        <v>21</v>
      </c>
      <c r="D46" s="12">
        <v>91</v>
      </c>
      <c r="E46" s="11">
        <v>29</v>
      </c>
      <c r="F46" s="9">
        <v>55</v>
      </c>
      <c r="G46" s="11">
        <v>13</v>
      </c>
      <c r="H46" s="12">
        <v>13</v>
      </c>
      <c r="I46" s="11">
        <v>67</v>
      </c>
      <c r="J46" s="12">
        <v>41</v>
      </c>
      <c r="K46" s="12">
        <v>17</v>
      </c>
      <c r="L46" s="12">
        <v>8</v>
      </c>
      <c r="M46" s="12">
        <v>120</v>
      </c>
      <c r="N46" s="12">
        <v>80</v>
      </c>
      <c r="O46" s="12">
        <v>87</v>
      </c>
      <c r="P46" s="11">
        <v>55</v>
      </c>
      <c r="Q46" s="12">
        <v>37</v>
      </c>
      <c r="R46" s="12">
        <v>15</v>
      </c>
      <c r="S46" s="12">
        <v>5.5</v>
      </c>
      <c r="T46" s="12">
        <f t="shared" si="12"/>
        <v>0.71989528795811519</v>
      </c>
      <c r="U46" s="12">
        <v>7</v>
      </c>
      <c r="V46" s="12">
        <v>122</v>
      </c>
      <c r="W46" s="12">
        <v>80</v>
      </c>
      <c r="X46" s="12">
        <v>86</v>
      </c>
      <c r="Y46" s="11">
        <v>79</v>
      </c>
      <c r="Z46" s="12">
        <v>38</v>
      </c>
      <c r="AA46" s="12">
        <v>15</v>
      </c>
      <c r="AB46" s="12">
        <v>6.5</v>
      </c>
      <c r="AC46" s="12">
        <f t="shared" si="13"/>
        <v>0.85078534031413611</v>
      </c>
      <c r="AD46" s="12">
        <v>7.1</v>
      </c>
      <c r="AE46" s="12">
        <v>129</v>
      </c>
      <c r="AF46" s="12">
        <v>80</v>
      </c>
      <c r="AG46" s="12">
        <v>86</v>
      </c>
      <c r="AH46" s="11">
        <v>80</v>
      </c>
      <c r="AI46" s="12">
        <v>40</v>
      </c>
      <c r="AJ46" s="12">
        <v>15</v>
      </c>
      <c r="AK46" s="12">
        <v>5.9</v>
      </c>
      <c r="AL46" s="12">
        <f t="shared" si="19"/>
        <v>0.77225130890052363</v>
      </c>
      <c r="AM46" s="12">
        <v>5.9</v>
      </c>
      <c r="AN46" s="12">
        <v>126</v>
      </c>
      <c r="AO46" s="12">
        <v>85</v>
      </c>
      <c r="AP46" s="12">
        <v>96</v>
      </c>
      <c r="AQ46" s="11">
        <v>92</v>
      </c>
      <c r="AR46" s="12">
        <v>38</v>
      </c>
      <c r="AS46" s="12">
        <v>15</v>
      </c>
      <c r="AT46" s="12">
        <v>5.5</v>
      </c>
      <c r="AU46" s="12">
        <f t="shared" si="14"/>
        <v>0.71989528795811519</v>
      </c>
      <c r="AV46" s="12">
        <v>5.7</v>
      </c>
      <c r="AW46" s="12">
        <v>126</v>
      </c>
      <c r="AX46" s="12">
        <v>84</v>
      </c>
      <c r="AY46" s="12">
        <v>92</v>
      </c>
      <c r="AZ46" s="11">
        <v>81</v>
      </c>
      <c r="BA46" s="12">
        <v>40</v>
      </c>
      <c r="BB46" s="12">
        <v>15</v>
      </c>
      <c r="BC46" s="12">
        <v>5.8</v>
      </c>
      <c r="BD46" s="12">
        <f t="shared" si="15"/>
        <v>0.75916230366492143</v>
      </c>
      <c r="BE46" s="12">
        <v>5.8</v>
      </c>
      <c r="BF46" s="12">
        <v>126</v>
      </c>
      <c r="BG46" s="12">
        <v>85</v>
      </c>
      <c r="BH46" s="12">
        <v>94</v>
      </c>
      <c r="BI46" s="11">
        <v>92</v>
      </c>
      <c r="BJ46" s="12">
        <v>38</v>
      </c>
      <c r="BK46" s="12">
        <v>15</v>
      </c>
      <c r="BL46" s="12">
        <v>5.6</v>
      </c>
      <c r="BM46" s="12">
        <f t="shared" si="16"/>
        <v>0.73298429319371727</v>
      </c>
      <c r="BN46" s="12">
        <v>5.7</v>
      </c>
      <c r="BO46" s="12">
        <v>126</v>
      </c>
      <c r="BP46" s="12">
        <v>84</v>
      </c>
      <c r="BQ46" s="12">
        <v>90</v>
      </c>
      <c r="BR46" s="11">
        <v>79</v>
      </c>
      <c r="BS46" s="12">
        <v>38</v>
      </c>
      <c r="BT46" s="12">
        <v>12</v>
      </c>
      <c r="BU46" s="12">
        <v>4.8</v>
      </c>
      <c r="BV46" s="12">
        <f t="shared" si="17"/>
        <v>0.62827225130890052</v>
      </c>
      <c r="BW46" s="12">
        <v>5.3</v>
      </c>
      <c r="BX46" s="12">
        <v>126</v>
      </c>
      <c r="BY46" s="12">
        <v>84</v>
      </c>
      <c r="BZ46" s="12">
        <v>90</v>
      </c>
      <c r="CA46" s="11">
        <v>78</v>
      </c>
      <c r="CB46" s="12">
        <v>36</v>
      </c>
      <c r="CC46" s="12">
        <v>10</v>
      </c>
      <c r="CD46" s="12">
        <v>5</v>
      </c>
      <c r="CE46" s="12">
        <f t="shared" si="18"/>
        <v>0.65445026178010479</v>
      </c>
      <c r="CF46" s="12">
        <v>5.2</v>
      </c>
      <c r="CG46" s="12">
        <v>127</v>
      </c>
      <c r="CH46" s="12">
        <v>84</v>
      </c>
      <c r="CI46" s="12">
        <v>90</v>
      </c>
      <c r="CJ46" s="11">
        <v>81</v>
      </c>
    </row>
    <row r="47" spans="1:200" s="19" customFormat="1" ht="12" x14ac:dyDescent="0.2">
      <c r="A47" s="89" t="s">
        <v>92</v>
      </c>
      <c r="B47" s="9">
        <v>16</v>
      </c>
      <c r="C47" s="12">
        <v>19</v>
      </c>
      <c r="D47" s="12">
        <v>122</v>
      </c>
      <c r="E47" s="11">
        <v>29</v>
      </c>
      <c r="F47" s="9">
        <v>60</v>
      </c>
      <c r="G47" s="11">
        <v>15</v>
      </c>
      <c r="H47" s="12">
        <v>15</v>
      </c>
      <c r="I47" s="11">
        <v>61</v>
      </c>
      <c r="J47" s="12">
        <v>39</v>
      </c>
      <c r="K47" s="12">
        <v>13</v>
      </c>
      <c r="L47" s="12">
        <v>8</v>
      </c>
      <c r="M47" s="12">
        <v>132</v>
      </c>
      <c r="N47" s="12">
        <v>90</v>
      </c>
      <c r="O47" s="12">
        <v>97</v>
      </c>
      <c r="P47" s="11">
        <v>61</v>
      </c>
      <c r="Q47" s="12">
        <v>35</v>
      </c>
      <c r="R47" s="12">
        <v>13</v>
      </c>
      <c r="S47" s="12">
        <v>5.6</v>
      </c>
      <c r="T47" s="12">
        <f t="shared" si="12"/>
        <v>0.73298429319371727</v>
      </c>
      <c r="U47" s="12">
        <v>6</v>
      </c>
      <c r="V47" s="12">
        <v>126</v>
      </c>
      <c r="W47" s="12">
        <v>91</v>
      </c>
      <c r="X47" s="12">
        <v>97</v>
      </c>
      <c r="Y47" s="11">
        <v>81</v>
      </c>
      <c r="Z47" s="12">
        <v>38</v>
      </c>
      <c r="AA47" s="12">
        <v>13</v>
      </c>
      <c r="AB47" s="12">
        <v>5.9</v>
      </c>
      <c r="AC47" s="12">
        <f t="shared" si="13"/>
        <v>0.77225130890052363</v>
      </c>
      <c r="AD47" s="12">
        <v>6.1</v>
      </c>
      <c r="AE47" s="12">
        <v>115</v>
      </c>
      <c r="AF47" s="12">
        <v>91</v>
      </c>
      <c r="AG47" s="12">
        <v>97</v>
      </c>
      <c r="AH47" s="11">
        <v>70</v>
      </c>
      <c r="AI47" s="12">
        <v>38</v>
      </c>
      <c r="AJ47" s="12">
        <v>13</v>
      </c>
      <c r="AK47" s="12">
        <v>5.9</v>
      </c>
      <c r="AL47" s="12">
        <f t="shared" si="19"/>
        <v>0.77225130890052363</v>
      </c>
      <c r="AM47" s="12">
        <v>5.6</v>
      </c>
      <c r="AN47" s="12">
        <v>134</v>
      </c>
      <c r="AO47" s="12">
        <v>88</v>
      </c>
      <c r="AP47" s="12">
        <v>104</v>
      </c>
      <c r="AQ47" s="11">
        <v>95</v>
      </c>
      <c r="AR47" s="12">
        <v>38</v>
      </c>
      <c r="AS47" s="12">
        <v>13</v>
      </c>
      <c r="AT47" s="12">
        <v>5.3</v>
      </c>
      <c r="AU47" s="12">
        <f t="shared" si="14"/>
        <v>0.69371727748691103</v>
      </c>
      <c r="AV47" s="12">
        <v>6</v>
      </c>
      <c r="AW47" s="12">
        <v>130</v>
      </c>
      <c r="AX47" s="12">
        <v>87</v>
      </c>
      <c r="AY47" s="12">
        <v>92</v>
      </c>
      <c r="AZ47" s="11">
        <v>73</v>
      </c>
      <c r="BA47" s="12">
        <v>38</v>
      </c>
      <c r="BB47" s="12">
        <v>13</v>
      </c>
      <c r="BC47" s="12">
        <v>5.8</v>
      </c>
      <c r="BD47" s="12">
        <f t="shared" si="15"/>
        <v>0.75916230366492143</v>
      </c>
      <c r="BE47" s="12">
        <v>5.5</v>
      </c>
      <c r="BF47" s="12">
        <v>135</v>
      </c>
      <c r="BG47" s="12">
        <v>88</v>
      </c>
      <c r="BH47" s="12">
        <v>90</v>
      </c>
      <c r="BI47" s="11">
        <v>95</v>
      </c>
      <c r="BJ47" s="12">
        <v>38</v>
      </c>
      <c r="BK47" s="12">
        <v>13</v>
      </c>
      <c r="BL47" s="12">
        <v>5.6</v>
      </c>
      <c r="BM47" s="12">
        <f t="shared" si="16"/>
        <v>0.73298429319371727</v>
      </c>
      <c r="BN47" s="12">
        <v>5.4</v>
      </c>
      <c r="BO47" s="12">
        <v>130</v>
      </c>
      <c r="BP47" s="12">
        <v>87</v>
      </c>
      <c r="BQ47" s="12">
        <v>91</v>
      </c>
      <c r="BR47" s="11">
        <v>72</v>
      </c>
      <c r="BS47" s="12">
        <v>38</v>
      </c>
      <c r="BT47" s="12">
        <v>11</v>
      </c>
      <c r="BU47" s="12">
        <v>4.5999999999999996</v>
      </c>
      <c r="BV47" s="12">
        <f t="shared" si="17"/>
        <v>0.60209424083769636</v>
      </c>
      <c r="BW47" s="12">
        <v>5</v>
      </c>
      <c r="BX47" s="12">
        <v>130</v>
      </c>
      <c r="BY47" s="12">
        <v>87</v>
      </c>
      <c r="BZ47" s="12">
        <v>91</v>
      </c>
      <c r="CA47" s="11">
        <v>69</v>
      </c>
      <c r="CB47" s="12">
        <v>37</v>
      </c>
      <c r="CC47" s="12">
        <v>10</v>
      </c>
      <c r="CD47" s="12">
        <v>5.2</v>
      </c>
      <c r="CE47" s="12">
        <f t="shared" si="18"/>
        <v>0.68062827225130895</v>
      </c>
      <c r="CF47" s="12">
        <v>5.4</v>
      </c>
      <c r="CG47" s="12">
        <v>130</v>
      </c>
      <c r="CH47" s="12">
        <v>87</v>
      </c>
      <c r="CI47" s="12">
        <v>91</v>
      </c>
      <c r="CJ47" s="11">
        <v>73</v>
      </c>
    </row>
    <row r="48" spans="1:200" s="49" customFormat="1" ht="12" x14ac:dyDescent="0.2">
      <c r="A48" s="57" t="s">
        <v>32</v>
      </c>
      <c r="B48" s="57">
        <f>AVERAGE(B28:B47)</f>
        <v>16.95</v>
      </c>
      <c r="C48" s="48">
        <f>AVERAGE(C28:C47)</f>
        <v>20.85</v>
      </c>
      <c r="D48" s="48">
        <f>AVERAGE(D28:D47)</f>
        <v>103.25</v>
      </c>
      <c r="E48" s="51">
        <f>AVERAGE(E28:E47)</f>
        <v>24.95</v>
      </c>
      <c r="F48" s="57">
        <f t="shared" ref="F48:AO48" si="20">AVERAGE(F28:F47)</f>
        <v>60.55</v>
      </c>
      <c r="G48" s="51">
        <f t="shared" si="20"/>
        <v>13.7</v>
      </c>
      <c r="H48" s="48">
        <f t="shared" si="20"/>
        <v>12.8</v>
      </c>
      <c r="I48" s="51">
        <f t="shared" si="20"/>
        <v>67.55</v>
      </c>
      <c r="J48" s="48">
        <f t="shared" si="20"/>
        <v>40.5</v>
      </c>
      <c r="K48" s="48">
        <f t="shared" si="20"/>
        <v>11.95</v>
      </c>
      <c r="L48" s="48">
        <f t="shared" si="20"/>
        <v>7.95</v>
      </c>
      <c r="M48" s="48">
        <f t="shared" si="20"/>
        <v>119.2</v>
      </c>
      <c r="N48" s="48">
        <f t="shared" si="20"/>
        <v>78.5</v>
      </c>
      <c r="O48" s="48">
        <f t="shared" si="20"/>
        <v>88.1</v>
      </c>
      <c r="P48" s="51">
        <f t="shared" si="20"/>
        <v>63</v>
      </c>
      <c r="Q48" s="48">
        <f t="shared" si="20"/>
        <v>39.299999999999997</v>
      </c>
      <c r="R48" s="48">
        <f t="shared" si="20"/>
        <v>12</v>
      </c>
      <c r="S48" s="48">
        <f t="shared" si="20"/>
        <v>5.5</v>
      </c>
      <c r="T48" s="48">
        <f t="shared" si="20"/>
        <v>0.71989528795811508</v>
      </c>
      <c r="U48" s="48">
        <f t="shared" si="20"/>
        <v>6.6</v>
      </c>
      <c r="V48" s="48">
        <f t="shared" si="20"/>
        <v>118.25</v>
      </c>
      <c r="W48" s="48">
        <f t="shared" si="20"/>
        <v>77.8</v>
      </c>
      <c r="X48" s="48">
        <f t="shared" si="20"/>
        <v>87.75</v>
      </c>
      <c r="Y48" s="51">
        <f t="shared" si="20"/>
        <v>81.5</v>
      </c>
      <c r="Z48" s="48">
        <f t="shared" si="20"/>
        <v>39.200000000000003</v>
      </c>
      <c r="AA48" s="48">
        <f t="shared" si="20"/>
        <v>11.8</v>
      </c>
      <c r="AB48" s="48">
        <f t="shared" si="20"/>
        <v>5.6650000000000009</v>
      </c>
      <c r="AC48" s="48">
        <f t="shared" si="20"/>
        <v>0.74149214659685858</v>
      </c>
      <c r="AD48" s="48">
        <f t="shared" si="20"/>
        <v>6.7699999999999978</v>
      </c>
      <c r="AE48" s="48">
        <f t="shared" si="20"/>
        <v>120.15</v>
      </c>
      <c r="AF48" s="48">
        <f t="shared" si="20"/>
        <v>78.2</v>
      </c>
      <c r="AG48" s="48">
        <f t="shared" si="20"/>
        <v>88.35</v>
      </c>
      <c r="AH48" s="51">
        <f t="shared" si="20"/>
        <v>81.099999999999994</v>
      </c>
      <c r="AI48" s="48">
        <f t="shared" si="20"/>
        <v>38.35</v>
      </c>
      <c r="AJ48" s="48">
        <f t="shared" si="20"/>
        <v>12.7</v>
      </c>
      <c r="AK48" s="48">
        <f t="shared" si="20"/>
        <v>5.7700000000000014</v>
      </c>
      <c r="AL48" s="48">
        <f t="shared" si="20"/>
        <v>0.75523560209424079</v>
      </c>
      <c r="AM48" s="48">
        <f t="shared" si="20"/>
        <v>6.0100000000000007</v>
      </c>
      <c r="AN48" s="48">
        <f t="shared" si="20"/>
        <v>126.15</v>
      </c>
      <c r="AO48" s="48">
        <f t="shared" si="20"/>
        <v>84.15</v>
      </c>
      <c r="AP48" s="48">
        <f t="shared" ref="AP48:CJ48" si="21">AVERAGE(AP28:AP47)</f>
        <v>94.95</v>
      </c>
      <c r="AQ48" s="51">
        <f t="shared" si="21"/>
        <v>87.1</v>
      </c>
      <c r="AR48" s="48">
        <f t="shared" si="21"/>
        <v>39.1</v>
      </c>
      <c r="AS48" s="48">
        <f t="shared" si="21"/>
        <v>11.9</v>
      </c>
      <c r="AT48" s="48">
        <f t="shared" si="21"/>
        <v>5.4649999999999999</v>
      </c>
      <c r="AU48" s="48">
        <f t="shared" si="21"/>
        <v>0.71531413612565431</v>
      </c>
      <c r="AV48" s="48">
        <f t="shared" si="21"/>
        <v>5.69</v>
      </c>
      <c r="AW48" s="48">
        <f t="shared" si="21"/>
        <v>122.1</v>
      </c>
      <c r="AX48" s="48">
        <f t="shared" si="21"/>
        <v>78</v>
      </c>
      <c r="AY48" s="48">
        <f t="shared" si="21"/>
        <v>88.05</v>
      </c>
      <c r="AZ48" s="51">
        <f t="shared" si="21"/>
        <v>81.05</v>
      </c>
      <c r="BA48" s="48">
        <f t="shared" si="21"/>
        <v>38.35</v>
      </c>
      <c r="BB48" s="48">
        <f t="shared" si="21"/>
        <v>12.35</v>
      </c>
      <c r="BC48" s="48">
        <f t="shared" si="21"/>
        <v>5.74</v>
      </c>
      <c r="BD48" s="48">
        <f t="shared" si="21"/>
        <v>0.75130890052356003</v>
      </c>
      <c r="BE48" s="48">
        <f t="shared" si="21"/>
        <v>5.915</v>
      </c>
      <c r="BF48" s="48">
        <f t="shared" si="21"/>
        <v>126.2</v>
      </c>
      <c r="BG48" s="48">
        <f t="shared" si="21"/>
        <v>84.2</v>
      </c>
      <c r="BH48" s="48">
        <f t="shared" si="21"/>
        <v>94.45</v>
      </c>
      <c r="BI48" s="51">
        <f t="shared" si="21"/>
        <v>87.35</v>
      </c>
      <c r="BJ48" s="48">
        <f t="shared" si="21"/>
        <v>39.299999999999997</v>
      </c>
      <c r="BK48" s="48">
        <f t="shared" si="21"/>
        <v>11.55</v>
      </c>
      <c r="BL48" s="48">
        <f t="shared" si="21"/>
        <v>5.4499999999999984</v>
      </c>
      <c r="BM48" s="48">
        <f t="shared" si="21"/>
        <v>0.71335078534031393</v>
      </c>
      <c r="BN48" s="48">
        <f t="shared" si="21"/>
        <v>5.7900000000000009</v>
      </c>
      <c r="BO48" s="48">
        <f t="shared" si="21"/>
        <v>121.8</v>
      </c>
      <c r="BP48" s="48">
        <f t="shared" si="21"/>
        <v>77.45</v>
      </c>
      <c r="BQ48" s="48">
        <f t="shared" si="21"/>
        <v>87.35</v>
      </c>
      <c r="BR48" s="51">
        <f t="shared" si="21"/>
        <v>79.2</v>
      </c>
      <c r="BS48" s="48">
        <f t="shared" si="21"/>
        <v>39.25</v>
      </c>
      <c r="BT48" s="48">
        <f t="shared" si="21"/>
        <v>11.55</v>
      </c>
      <c r="BU48" s="48">
        <f t="shared" si="21"/>
        <v>4.7649999999999988</v>
      </c>
      <c r="BV48" s="48">
        <f t="shared" si="21"/>
        <v>0.62369109947643975</v>
      </c>
      <c r="BW48" s="48">
        <f t="shared" si="21"/>
        <v>5.2750000000000004</v>
      </c>
      <c r="BX48" s="48">
        <f t="shared" si="21"/>
        <v>119.1</v>
      </c>
      <c r="BY48" s="48">
        <f t="shared" si="21"/>
        <v>75.75</v>
      </c>
      <c r="BZ48" s="48">
        <f t="shared" si="21"/>
        <v>86.85</v>
      </c>
      <c r="CA48" s="51">
        <f t="shared" si="21"/>
        <v>77.95</v>
      </c>
      <c r="CB48" s="48">
        <f t="shared" si="21"/>
        <v>38.25</v>
      </c>
      <c r="CC48" s="48">
        <f t="shared" si="21"/>
        <v>11.95</v>
      </c>
      <c r="CD48" s="48">
        <f t="shared" si="21"/>
        <v>4.8450000000000006</v>
      </c>
      <c r="CE48" s="48">
        <f t="shared" si="21"/>
        <v>0.63416230366492132</v>
      </c>
      <c r="CF48" s="48">
        <f t="shared" si="21"/>
        <v>5.09</v>
      </c>
      <c r="CG48" s="48">
        <f t="shared" si="21"/>
        <v>122.5</v>
      </c>
      <c r="CH48" s="48">
        <f t="shared" si="21"/>
        <v>77.8</v>
      </c>
      <c r="CI48" s="48">
        <f t="shared" si="21"/>
        <v>87.8</v>
      </c>
      <c r="CJ48" s="51">
        <f t="shared" si="21"/>
        <v>80.25</v>
      </c>
    </row>
    <row r="49" spans="1:88" s="12" customFormat="1" ht="12" x14ac:dyDescent="0.2">
      <c r="A49" s="88" t="s">
        <v>33</v>
      </c>
      <c r="B49" s="58">
        <f>STDEV(B28:B47)</f>
        <v>4.1735381935033935</v>
      </c>
      <c r="C49" s="15">
        <f>STDEV(C28:C47)</f>
        <v>2.8520537383288822</v>
      </c>
      <c r="D49" s="15">
        <f>STDEV(D28:D47)</f>
        <v>13.182424503461936</v>
      </c>
      <c r="E49" s="52">
        <f>STDEV(E28:E47)</f>
        <v>3.5314377570019531</v>
      </c>
      <c r="F49" s="58">
        <f t="shared" ref="F49:AO49" si="22">STDEV(F28:F47)</f>
        <v>4.1735381935033953</v>
      </c>
      <c r="G49" s="52">
        <f t="shared" si="22"/>
        <v>1.7501879598308385</v>
      </c>
      <c r="H49" s="15">
        <f t="shared" si="22"/>
        <v>1.9894458366193577</v>
      </c>
      <c r="I49" s="52">
        <f t="shared" si="22"/>
        <v>5.9513377531973068</v>
      </c>
      <c r="J49" s="15">
        <f t="shared" si="22"/>
        <v>1.9330913339165219</v>
      </c>
      <c r="K49" s="15">
        <f t="shared" si="22"/>
        <v>2.7236778540480096</v>
      </c>
      <c r="L49" s="15">
        <f t="shared" si="22"/>
        <v>0.22360679774997894</v>
      </c>
      <c r="M49" s="15">
        <f t="shared" si="22"/>
        <v>7.7906826942255378</v>
      </c>
      <c r="N49" s="15">
        <f t="shared" si="22"/>
        <v>7.5568024426932547</v>
      </c>
      <c r="O49" s="15">
        <f t="shared" si="22"/>
        <v>7.1811155855223205</v>
      </c>
      <c r="P49" s="52">
        <f t="shared" si="22"/>
        <v>5.9205262923955813</v>
      </c>
      <c r="Q49" s="15">
        <f t="shared" si="22"/>
        <v>2.0545200489600841</v>
      </c>
      <c r="R49" s="15">
        <f t="shared" si="22"/>
        <v>2.6754242162397546</v>
      </c>
      <c r="S49" s="15">
        <f t="shared" si="22"/>
        <v>5.6195148694901435E-2</v>
      </c>
      <c r="T49" s="15">
        <f t="shared" si="22"/>
        <v>7.35538595483005E-3</v>
      </c>
      <c r="U49" s="15">
        <f t="shared" si="22"/>
        <v>0.50262468995003451</v>
      </c>
      <c r="V49" s="15">
        <f t="shared" si="22"/>
        <v>6.5764732189829527</v>
      </c>
      <c r="W49" s="15">
        <f t="shared" si="22"/>
        <v>7.3742082536650031</v>
      </c>
      <c r="X49" s="15">
        <f t="shared" si="22"/>
        <v>7.2538555991025619</v>
      </c>
      <c r="Y49" s="52">
        <f t="shared" si="22"/>
        <v>6.3120603025603215</v>
      </c>
      <c r="Z49" s="15">
        <f t="shared" si="22"/>
        <v>1.5761378513048243</v>
      </c>
      <c r="AA49" s="15">
        <f t="shared" si="22"/>
        <v>2.2618111047751537</v>
      </c>
      <c r="AB49" s="15">
        <f t="shared" si="22"/>
        <v>0.28149039433924417</v>
      </c>
      <c r="AC49" s="15">
        <f t="shared" si="22"/>
        <v>3.684429245278064E-2</v>
      </c>
      <c r="AD49" s="15">
        <f t="shared" si="22"/>
        <v>0.50793700396801167</v>
      </c>
      <c r="AE49" s="15">
        <f t="shared" si="22"/>
        <v>5.8063032899373104</v>
      </c>
      <c r="AF49" s="15">
        <f t="shared" si="22"/>
        <v>7.1862441694641781</v>
      </c>
      <c r="AG49" s="15">
        <f t="shared" si="22"/>
        <v>7.0358106554218312</v>
      </c>
      <c r="AH49" s="52">
        <f t="shared" si="22"/>
        <v>6.0428295916469645</v>
      </c>
      <c r="AI49" s="15">
        <f t="shared" si="22"/>
        <v>1.598519051464429</v>
      </c>
      <c r="AJ49" s="15">
        <f t="shared" si="22"/>
        <v>2.1788456625132082</v>
      </c>
      <c r="AK49" s="15">
        <f t="shared" si="22"/>
        <v>0.20026298499197195</v>
      </c>
      <c r="AL49" s="15">
        <f t="shared" si="22"/>
        <v>2.6212432590572241E-2</v>
      </c>
      <c r="AM49" s="15">
        <f t="shared" si="22"/>
        <v>0.25110283068684702</v>
      </c>
      <c r="AN49" s="15">
        <f t="shared" si="22"/>
        <v>7.0133331665666061</v>
      </c>
      <c r="AO49" s="15">
        <f t="shared" si="22"/>
        <v>6.6828531568327518</v>
      </c>
      <c r="AP49" s="15">
        <f t="shared" ref="AP49:CJ49" si="23">STDEV(AP28:AP47)</f>
        <v>6.7236816355953453</v>
      </c>
      <c r="AQ49" s="52">
        <f t="shared" si="23"/>
        <v>5.7847349027191246</v>
      </c>
      <c r="AR49" s="15">
        <f t="shared" si="23"/>
        <v>1.6189665319514626</v>
      </c>
      <c r="AS49" s="15">
        <f t="shared" si="23"/>
        <v>2.2219005615155614</v>
      </c>
      <c r="AT49" s="15">
        <f t="shared" si="23"/>
        <v>0.22070461326349633</v>
      </c>
      <c r="AU49" s="15">
        <f t="shared" si="23"/>
        <v>2.888803838527439E-2</v>
      </c>
      <c r="AV49" s="15">
        <f t="shared" si="23"/>
        <v>0.24473401243412257</v>
      </c>
      <c r="AW49" s="15">
        <f t="shared" si="23"/>
        <v>7.4048348359277005</v>
      </c>
      <c r="AX49" s="15">
        <f t="shared" si="23"/>
        <v>7.3841936451770875</v>
      </c>
      <c r="AY49" s="15">
        <f t="shared" si="23"/>
        <v>7.2871552459754403</v>
      </c>
      <c r="AZ49" s="52">
        <f t="shared" si="23"/>
        <v>5.7075665383308225</v>
      </c>
      <c r="BA49" s="15">
        <f t="shared" si="23"/>
        <v>1.598519051464429</v>
      </c>
      <c r="BB49" s="15">
        <f t="shared" si="23"/>
        <v>2.4767338424456913</v>
      </c>
      <c r="BC49" s="15">
        <f t="shared" si="23"/>
        <v>0.15694450913417915</v>
      </c>
      <c r="BD49" s="15">
        <f t="shared" si="23"/>
        <v>2.0542475017562702E-2</v>
      </c>
      <c r="BE49" s="15">
        <f t="shared" si="23"/>
        <v>0.24767338424456892</v>
      </c>
      <c r="BF49" s="15">
        <f t="shared" si="23"/>
        <v>7.2373301270856132</v>
      </c>
      <c r="BG49" s="15">
        <f t="shared" si="23"/>
        <v>6.3627203715325882</v>
      </c>
      <c r="BH49" s="15">
        <f t="shared" si="23"/>
        <v>6.3782112655013563</v>
      </c>
      <c r="BI49" s="52">
        <f t="shared" si="23"/>
        <v>5.7425008306027863</v>
      </c>
      <c r="BJ49" s="15">
        <f t="shared" si="23"/>
        <v>1.6575187543592471</v>
      </c>
      <c r="BK49" s="15">
        <f t="shared" si="23"/>
        <v>2.2820812292383668</v>
      </c>
      <c r="BL49" s="15">
        <f t="shared" si="23"/>
        <v>0.13572417850765919</v>
      </c>
      <c r="BM49" s="15">
        <f t="shared" si="23"/>
        <v>1.7764944830845446E-2</v>
      </c>
      <c r="BN49" s="15">
        <f t="shared" si="23"/>
        <v>0.24473401243412252</v>
      </c>
      <c r="BO49" s="15">
        <f t="shared" si="23"/>
        <v>7.3312596749162156</v>
      </c>
      <c r="BP49" s="15">
        <f t="shared" si="23"/>
        <v>7.3375386666245603</v>
      </c>
      <c r="BQ49" s="15">
        <f t="shared" si="23"/>
        <v>7.5412898519801592</v>
      </c>
      <c r="BR49" s="52">
        <f t="shared" si="23"/>
        <v>5.7454787716768632</v>
      </c>
      <c r="BS49" s="15">
        <f t="shared" si="23"/>
        <v>1.7733405882980469</v>
      </c>
      <c r="BT49" s="15">
        <f t="shared" si="23"/>
        <v>1.9594574974238448</v>
      </c>
      <c r="BU49" s="15">
        <f t="shared" si="23"/>
        <v>0.17252002172135514</v>
      </c>
      <c r="BV49" s="15">
        <f t="shared" si="23"/>
        <v>2.2581154675570047E-2</v>
      </c>
      <c r="BW49" s="15">
        <f t="shared" si="23"/>
        <v>0.24468024246479642</v>
      </c>
      <c r="BX49" s="15">
        <f t="shared" si="23"/>
        <v>8.1621720535393614</v>
      </c>
      <c r="BY49" s="15">
        <f t="shared" si="23"/>
        <v>7.5245213171757035</v>
      </c>
      <c r="BZ49" s="15">
        <f t="shared" si="23"/>
        <v>7.4216965006235887</v>
      </c>
      <c r="CA49" s="52">
        <f t="shared" si="23"/>
        <v>6.2447872999048286</v>
      </c>
      <c r="CB49" s="15">
        <f t="shared" si="23"/>
        <v>1.2085223687584246</v>
      </c>
      <c r="CC49" s="15">
        <f t="shared" si="23"/>
        <v>2.1144863753590228</v>
      </c>
      <c r="CD49" s="15">
        <f t="shared" si="23"/>
        <v>0.2211810403980842</v>
      </c>
      <c r="CE49" s="15">
        <f t="shared" si="23"/>
        <v>2.8950397957864433E-2</v>
      </c>
      <c r="CF49" s="15">
        <f t="shared" si="23"/>
        <v>0.19973666874689108</v>
      </c>
      <c r="CG49" s="15">
        <f t="shared" si="23"/>
        <v>7.7629348763683987</v>
      </c>
      <c r="CH49" s="15">
        <f t="shared" si="23"/>
        <v>7.4310869078203456</v>
      </c>
      <c r="CI49" s="15">
        <f t="shared" si="23"/>
        <v>7.743248332375896</v>
      </c>
      <c r="CJ49" s="52">
        <f t="shared" si="23"/>
        <v>5.7845074393408353</v>
      </c>
    </row>
    <row r="50" spans="1:88" s="21" customFormat="1" ht="13" thickBot="1" x14ac:dyDescent="0.25">
      <c r="A50" s="94"/>
      <c r="B50" s="17"/>
      <c r="C50" s="16"/>
      <c r="D50" s="16"/>
      <c r="E50" s="18"/>
      <c r="F50" s="17"/>
      <c r="G50" s="18"/>
      <c r="H50" s="16"/>
      <c r="I50" s="18"/>
      <c r="J50" s="16"/>
      <c r="K50" s="16"/>
      <c r="L50" s="16"/>
      <c r="M50" s="16"/>
      <c r="N50" s="16"/>
      <c r="O50" s="16"/>
      <c r="P50" s="18"/>
      <c r="Q50" s="16"/>
      <c r="R50" s="16"/>
      <c r="S50" s="16"/>
      <c r="T50" s="16"/>
      <c r="U50" s="16"/>
      <c r="V50" s="16"/>
      <c r="W50" s="16"/>
      <c r="X50" s="16"/>
      <c r="Y50" s="18"/>
      <c r="Z50" s="16"/>
      <c r="AA50" s="16"/>
      <c r="AB50" s="16"/>
      <c r="AC50" s="16"/>
      <c r="AD50" s="16"/>
      <c r="AE50" s="16"/>
      <c r="AF50" s="16"/>
      <c r="AG50" s="16"/>
      <c r="AH50" s="18"/>
      <c r="AI50" s="16"/>
      <c r="AJ50" s="16"/>
      <c r="AK50" s="16"/>
      <c r="AL50" s="16"/>
      <c r="AM50" s="16"/>
      <c r="AN50" s="16"/>
      <c r="AO50" s="16"/>
      <c r="AP50" s="16"/>
      <c r="AQ50" s="18"/>
      <c r="AR50" s="16"/>
      <c r="AS50" s="16"/>
      <c r="AT50" s="16"/>
      <c r="AU50" s="16"/>
      <c r="AV50" s="16"/>
      <c r="AW50" s="16"/>
      <c r="AX50" s="16"/>
      <c r="AY50" s="16"/>
      <c r="AZ50" s="18"/>
      <c r="BA50" s="16"/>
      <c r="BB50" s="16"/>
      <c r="BC50" s="16"/>
      <c r="BD50" s="16"/>
      <c r="BE50" s="16"/>
      <c r="BF50" s="16"/>
      <c r="BG50" s="16"/>
      <c r="BH50" s="16"/>
      <c r="BI50" s="18"/>
      <c r="BJ50" s="16"/>
      <c r="BK50" s="16"/>
      <c r="BL50" s="16"/>
      <c r="BM50" s="16"/>
      <c r="BN50" s="16"/>
      <c r="BO50" s="16"/>
      <c r="BP50" s="16"/>
      <c r="BQ50" s="16"/>
      <c r="BR50" s="18"/>
      <c r="BS50" s="16"/>
      <c r="BT50" s="16"/>
      <c r="BU50" s="16"/>
      <c r="BV50" s="16"/>
      <c r="BW50" s="16"/>
      <c r="BX50" s="16"/>
      <c r="BY50" s="16"/>
      <c r="BZ50" s="16"/>
      <c r="CA50" s="18"/>
      <c r="CB50" s="16"/>
      <c r="CC50" s="16"/>
      <c r="CD50" s="16"/>
      <c r="CE50" s="16"/>
      <c r="CF50" s="16"/>
      <c r="CG50" s="16"/>
      <c r="CH50" s="16"/>
      <c r="CI50" s="16"/>
      <c r="CJ50" s="18"/>
    </row>
    <row r="51" spans="1:88" s="22" customFormat="1" ht="12" x14ac:dyDescent="0.2">
      <c r="B51" s="72" t="s">
        <v>42</v>
      </c>
      <c r="E51" s="93"/>
      <c r="F51" s="98"/>
      <c r="G51" s="74"/>
      <c r="I51" s="25"/>
      <c r="J51" s="102"/>
      <c r="K51" s="95"/>
      <c r="L51" s="95"/>
      <c r="M51" s="99"/>
      <c r="N51" s="99"/>
      <c r="O51" s="99"/>
      <c r="P51" s="74"/>
      <c r="Z51" s="98"/>
      <c r="AA51" s="99"/>
      <c r="AB51" s="100" t="s">
        <v>42</v>
      </c>
      <c r="AC51" s="99"/>
      <c r="AD51" s="99"/>
      <c r="AE51" s="99"/>
      <c r="AF51" s="99"/>
      <c r="AG51" s="99"/>
      <c r="AH51" s="101"/>
      <c r="AK51" s="69" t="s">
        <v>42</v>
      </c>
      <c r="AR51" s="98"/>
      <c r="AS51" s="99"/>
      <c r="AT51" s="100"/>
      <c r="AU51" s="99"/>
      <c r="AV51" s="99"/>
      <c r="AW51" s="99"/>
      <c r="AX51" s="99"/>
      <c r="AY51" s="99"/>
      <c r="AZ51" s="74"/>
      <c r="BC51" s="69" t="s">
        <v>42</v>
      </c>
      <c r="BJ51" s="98"/>
      <c r="BK51" s="99"/>
      <c r="BL51" s="99"/>
      <c r="BM51" s="99"/>
      <c r="BN51" s="99"/>
      <c r="BO51" s="99"/>
      <c r="BP51" s="99"/>
      <c r="BQ51" s="99"/>
      <c r="BR51" s="74"/>
      <c r="BU51" s="69" t="s">
        <v>42</v>
      </c>
      <c r="CA51" s="93"/>
      <c r="CD51" s="69" t="s">
        <v>42</v>
      </c>
      <c r="CJ51" s="93"/>
    </row>
    <row r="52" spans="1:88" x14ac:dyDescent="0.2">
      <c r="A52" s="66" t="s">
        <v>42</v>
      </c>
      <c r="B52" s="73">
        <f>TTEST(B4:B23,B28:B47,2,2)</f>
        <v>0.43219816549861911</v>
      </c>
      <c r="C52" s="70">
        <f>TTEST(C4:C23,C28:C47,2,2)</f>
        <v>0.27929148301193729</v>
      </c>
      <c r="D52" s="70">
        <f t="shared" ref="D52:BK52" si="24">TTEST(D4:D23,D28:D47,2,2)</f>
        <v>0.5687870321270222</v>
      </c>
      <c r="E52" s="75">
        <f t="shared" si="24"/>
        <v>0.38549913190580976</v>
      </c>
      <c r="F52" s="139">
        <f t="shared" si="24"/>
        <v>9.0020265474721313E-6</v>
      </c>
      <c r="G52" s="140">
        <f t="shared" si="24"/>
        <v>1.2820714447831418E-3</v>
      </c>
      <c r="H52" s="141">
        <f t="shared" si="24"/>
        <v>6.0128508217707037E-2</v>
      </c>
      <c r="I52" s="141">
        <f t="shared" si="24"/>
        <v>1.6658432177279547E-6</v>
      </c>
      <c r="J52" s="73">
        <f t="shared" si="24"/>
        <v>8.037917100592201E-11</v>
      </c>
      <c r="K52" s="141">
        <f t="shared" si="24"/>
        <v>1.8008992975682776E-2</v>
      </c>
      <c r="L52" s="70">
        <f t="shared" si="24"/>
        <v>0.3236360838644099</v>
      </c>
      <c r="M52" s="141">
        <f t="shared" si="24"/>
        <v>2.6023224550004382E-7</v>
      </c>
      <c r="N52" s="141">
        <f t="shared" si="24"/>
        <v>4.9303680549594332E-5</v>
      </c>
      <c r="O52" s="141">
        <f t="shared" si="24"/>
        <v>7.0326100690600095E-5</v>
      </c>
      <c r="P52" s="140">
        <f t="shared" si="24"/>
        <v>1.9319781852622171E-6</v>
      </c>
      <c r="Q52" s="141">
        <f t="shared" si="24"/>
        <v>3.1631880011160531E-10</v>
      </c>
      <c r="R52" s="141">
        <f t="shared" si="24"/>
        <v>1.6363175303273796E-2</v>
      </c>
      <c r="S52" s="70">
        <f t="shared" si="24"/>
        <v>0.74636348836177158</v>
      </c>
      <c r="T52" s="70">
        <f t="shared" si="24"/>
        <v>0.74636348836180577</v>
      </c>
      <c r="U52" s="70">
        <f t="shared" si="24"/>
        <v>1</v>
      </c>
      <c r="V52" s="141">
        <f t="shared" si="24"/>
        <v>4.8681128579220259E-8</v>
      </c>
      <c r="W52" s="141">
        <f t="shared" si="24"/>
        <v>5.2544582672912703E-5</v>
      </c>
      <c r="X52" s="141">
        <f t="shared" si="24"/>
        <v>6.6696442574488301E-5</v>
      </c>
      <c r="Y52" s="141">
        <f t="shared" si="24"/>
        <v>6.2321625707407106E-6</v>
      </c>
      <c r="Z52" s="139">
        <f t="shared" si="24"/>
        <v>1.4659043218213005E-12</v>
      </c>
      <c r="AA52" s="141">
        <f t="shared" si="24"/>
        <v>1.0077950192497867E-2</v>
      </c>
      <c r="AB52" s="141">
        <f t="shared" si="24"/>
        <v>7.599828513928646E-4</v>
      </c>
      <c r="AC52" s="141">
        <f t="shared" si="24"/>
        <v>7.5998285139286742E-4</v>
      </c>
      <c r="AD52" s="70">
        <f t="shared" si="24"/>
        <v>0.66445137540102817</v>
      </c>
      <c r="AE52" s="141">
        <f>TTEST(AE28:AE47,AE4:AE23,2,2)</f>
        <v>2.9019653473811711E-10</v>
      </c>
      <c r="AF52" s="141">
        <f t="shared" si="24"/>
        <v>4.7698210944706198E-5</v>
      </c>
      <c r="AG52" s="141">
        <f t="shared" si="24"/>
        <v>8.3591561435078684E-6</v>
      </c>
      <c r="AH52" s="140">
        <f t="shared" si="24"/>
        <v>1.2058981622105365E-5</v>
      </c>
      <c r="AI52" s="141">
        <f t="shared" si="24"/>
        <v>1.7377040696313363E-11</v>
      </c>
      <c r="AJ52" s="141">
        <f t="shared" si="24"/>
        <v>4.2273374336154711E-3</v>
      </c>
      <c r="AK52" s="141">
        <f t="shared" si="24"/>
        <v>3.1688582775751519E-6</v>
      </c>
      <c r="AL52" s="141">
        <f t="shared" si="24"/>
        <v>3.1688582775751993E-6</v>
      </c>
      <c r="AM52" s="141">
        <f t="shared" si="24"/>
        <v>3.3099530297378104E-4</v>
      </c>
      <c r="AN52" s="141">
        <f t="shared" si="24"/>
        <v>4.454039369557735E-9</v>
      </c>
      <c r="AO52" s="141">
        <f t="shared" si="24"/>
        <v>1.9413849284758966E-5</v>
      </c>
      <c r="AP52" s="141">
        <f t="shared" si="24"/>
        <v>1.9569142140073093E-5</v>
      </c>
      <c r="AQ52" s="141">
        <f t="shared" si="24"/>
        <v>4.6966791985534458E-6</v>
      </c>
      <c r="AR52" s="139">
        <f t="shared" si="24"/>
        <v>9.2985813301938211E-13</v>
      </c>
      <c r="AS52" s="141">
        <f t="shared" si="24"/>
        <v>9.8586849839951141E-3</v>
      </c>
      <c r="AT52" s="141">
        <f t="shared" si="24"/>
        <v>6.584133120390866E-8</v>
      </c>
      <c r="AU52" s="141">
        <f t="shared" si="24"/>
        <v>6.5841331203910235E-8</v>
      </c>
      <c r="AV52" s="141">
        <f t="shared" si="24"/>
        <v>4.0909084304855087E-6</v>
      </c>
      <c r="AW52" s="141">
        <f t="shared" si="24"/>
        <v>2.1853534350296118E-11</v>
      </c>
      <c r="AX52" s="141">
        <f t="shared" si="24"/>
        <v>1.0531384553532118E-5</v>
      </c>
      <c r="AY52" s="141">
        <f t="shared" si="24"/>
        <v>4.3620592777554702E-5</v>
      </c>
      <c r="AZ52" s="140">
        <f t="shared" si="24"/>
        <v>1.1436209898490205E-6</v>
      </c>
      <c r="BA52" s="141">
        <f t="shared" si="24"/>
        <v>2.2971915988500048E-12</v>
      </c>
      <c r="BB52" s="141">
        <f t="shared" si="24"/>
        <v>1.9238671365562367E-2</v>
      </c>
      <c r="BC52" s="141">
        <f>TTEST(BC28:BC47,BC4:BC23,2,2)</f>
        <v>6.7165031223253503E-7</v>
      </c>
      <c r="BD52" s="141">
        <f>TTEST(BD28:BD47,BD4:BD23,2,2)</f>
        <v>6.7165031223256203E-7</v>
      </c>
      <c r="BE52" s="141">
        <f t="shared" si="24"/>
        <v>9.7404602732901998E-6</v>
      </c>
      <c r="BF52" s="141">
        <f t="shared" si="24"/>
        <v>8.374199764276523E-9</v>
      </c>
      <c r="BG52" s="141">
        <f t="shared" si="24"/>
        <v>1.8082363457819177E-5</v>
      </c>
      <c r="BH52" s="141">
        <f t="shared" si="24"/>
        <v>5.3528299084684563E-5</v>
      </c>
      <c r="BI52" s="141">
        <f t="shared" si="24"/>
        <v>2.2004306279937284E-6</v>
      </c>
      <c r="BJ52" s="139">
        <f t="shared" si="24"/>
        <v>9.6814819478024575E-10</v>
      </c>
      <c r="BK52" s="141">
        <f t="shared" si="24"/>
        <v>1.9637554551230507E-2</v>
      </c>
      <c r="BL52" s="141">
        <f>TTEST(BL28:BL47,BL4:BL23,2,2)</f>
        <v>3.9450215826033349E-10</v>
      </c>
      <c r="BM52" s="141">
        <f>TTEST(BM28:BM47,BM4:BM23,2,2)</f>
        <v>3.9450215826033349E-10</v>
      </c>
      <c r="BN52" s="141">
        <f t="shared" ref="BN52:CJ52" si="25">TTEST(BN4:BN23,BN28:BN47,2,2)</f>
        <v>7.2303174838234953E-8</v>
      </c>
      <c r="BO52" s="141">
        <f t="shared" si="25"/>
        <v>6.8148250500290777E-12</v>
      </c>
      <c r="BP52" s="141">
        <f t="shared" si="25"/>
        <v>3.387724958301879E-5</v>
      </c>
      <c r="BQ52" s="141">
        <f t="shared" si="25"/>
        <v>1.9299370588354408E-4</v>
      </c>
      <c r="BR52" s="140">
        <f t="shared" si="25"/>
        <v>2.5500980280704964E-6</v>
      </c>
      <c r="BS52" s="141">
        <f t="shared" si="25"/>
        <v>1.2727287976706635E-16</v>
      </c>
      <c r="BT52" s="141">
        <f t="shared" si="25"/>
        <v>2.7819364501260397E-2</v>
      </c>
      <c r="BU52" s="141">
        <f t="shared" si="25"/>
        <v>6.4910061441438513E-8</v>
      </c>
      <c r="BV52" s="141">
        <f t="shared" si="25"/>
        <v>6.4910061441437679E-8</v>
      </c>
      <c r="BW52" s="141">
        <f t="shared" si="25"/>
        <v>2.1553903732602385E-18</v>
      </c>
      <c r="BX52" s="141">
        <f t="shared" si="25"/>
        <v>2.9412246862187551E-11</v>
      </c>
      <c r="BY52" s="141">
        <f t="shared" si="25"/>
        <v>6.0404100907526028E-5</v>
      </c>
      <c r="BZ52" s="141">
        <f t="shared" si="25"/>
        <v>4.711572008972097E-5</v>
      </c>
      <c r="CA52" s="141">
        <f t="shared" si="25"/>
        <v>6.2018022396313028E-6</v>
      </c>
      <c r="CB52" s="139">
        <f t="shared" si="25"/>
        <v>1.2145497568964523E-11</v>
      </c>
      <c r="CC52" s="141">
        <f t="shared" si="25"/>
        <v>4.6589569315587311E-4</v>
      </c>
      <c r="CD52" s="141">
        <f t="shared" si="25"/>
        <v>1.0147032630709288E-9</v>
      </c>
      <c r="CE52" s="141">
        <f t="shared" si="25"/>
        <v>1.0147032630709945E-9</v>
      </c>
      <c r="CF52" s="141">
        <f t="shared" si="25"/>
        <v>2.0918604502398376E-13</v>
      </c>
      <c r="CG52" s="141">
        <f t="shared" si="25"/>
        <v>2.3446337982885382E-14</v>
      </c>
      <c r="CH52" s="141">
        <f t="shared" si="25"/>
        <v>1.8834072240668898E-6</v>
      </c>
      <c r="CI52" s="141">
        <f t="shared" si="25"/>
        <v>1.552018943652092E-5</v>
      </c>
      <c r="CJ52" s="140">
        <f t="shared" si="25"/>
        <v>3.380387513907004E-9</v>
      </c>
    </row>
    <row r="53" spans="1:88" x14ac:dyDescent="0.2">
      <c r="I53" s="12"/>
    </row>
    <row r="54" spans="1:88" x14ac:dyDescent="0.2">
      <c r="I54" s="12"/>
      <c r="Y54" s="78"/>
      <c r="Z54" s="79"/>
      <c r="AL54" s="83"/>
      <c r="AM54" s="83"/>
      <c r="AN54" s="83"/>
      <c r="AO54" s="84"/>
      <c r="AP54" s="84"/>
      <c r="AQ54" s="83"/>
      <c r="AR54" s="83"/>
      <c r="AS54" s="83"/>
      <c r="AT54" s="83"/>
      <c r="AU54" s="83"/>
      <c r="AV54" s="83"/>
    </row>
    <row r="55" spans="1:88" ht="16" thickBot="1" x14ac:dyDescent="0.25">
      <c r="A55" s="96"/>
      <c r="B55" s="64"/>
      <c r="C55" s="64"/>
      <c r="D55" s="64"/>
      <c r="E55" s="64"/>
      <c r="F55" s="64"/>
      <c r="G55" s="76"/>
      <c r="I55" s="12"/>
      <c r="L55" s="64"/>
      <c r="M55" s="64"/>
      <c r="N55" s="64"/>
      <c r="O55" s="63"/>
      <c r="P55" s="64"/>
      <c r="Q55" s="64"/>
      <c r="R55" s="64"/>
      <c r="S55" s="76"/>
      <c r="Y55" s="80"/>
      <c r="Z55" s="79"/>
      <c r="AS55" s="83"/>
      <c r="AT55" s="83"/>
      <c r="AW55"/>
      <c r="AX55"/>
      <c r="AZ55" s="6"/>
      <c r="BA55" s="6"/>
      <c r="BF55" s="83"/>
      <c r="BG55" s="83"/>
      <c r="BH55" s="83"/>
      <c r="BI55" s="84"/>
      <c r="BJ55" s="84"/>
      <c r="BK55" s="83"/>
      <c r="BL55" s="83"/>
    </row>
    <row r="56" spans="1:88" ht="40" thickBot="1" x14ac:dyDescent="0.25">
      <c r="A56" s="145" t="s">
        <v>106</v>
      </c>
      <c r="D56" s="65"/>
      <c r="E56" s="65"/>
      <c r="G56" s="67"/>
      <c r="I56" s="12"/>
      <c r="L56" s="65"/>
      <c r="M56" s="65"/>
      <c r="N56" s="65"/>
      <c r="O56" s="65"/>
      <c r="P56" s="65"/>
      <c r="Q56" s="65"/>
      <c r="R56" s="65"/>
      <c r="AB56" s="153" t="s">
        <v>127</v>
      </c>
      <c r="AC56" s="4" t="s">
        <v>8</v>
      </c>
      <c r="AD56" s="4" t="s">
        <v>9</v>
      </c>
      <c r="AE56" s="4" t="s">
        <v>10</v>
      </c>
      <c r="AF56" s="4" t="s">
        <v>3</v>
      </c>
      <c r="AG56" s="153"/>
      <c r="AH56" s="27" t="s">
        <v>130</v>
      </c>
      <c r="AI56" s="4" t="s">
        <v>129</v>
      </c>
      <c r="AJ56" s="4" t="s">
        <v>9</v>
      </c>
      <c r="AK56" s="4" t="s">
        <v>10</v>
      </c>
      <c r="AL56" s="3" t="s">
        <v>3</v>
      </c>
      <c r="AM56" s="154"/>
      <c r="AN56" s="154" t="s">
        <v>132</v>
      </c>
      <c r="AO56" s="4" t="s">
        <v>8</v>
      </c>
      <c r="AP56" s="4" t="s">
        <v>9</v>
      </c>
      <c r="AQ56" s="4" t="s">
        <v>10</v>
      </c>
      <c r="AR56" s="3" t="s">
        <v>3</v>
      </c>
      <c r="AS56" s="65"/>
      <c r="AV56" s="27"/>
      <c r="AW56" s="27"/>
      <c r="AX56" s="27"/>
      <c r="AY56" s="27"/>
      <c r="BA56" s="27"/>
      <c r="BB56" s="27"/>
      <c r="BC56" s="27"/>
      <c r="BD56" s="27"/>
      <c r="BE56" s="27"/>
      <c r="BF56" s="65"/>
      <c r="BG56" s="65"/>
      <c r="BH56" s="27"/>
      <c r="BI56" s="27"/>
      <c r="BJ56" s="27"/>
      <c r="BK56" s="27"/>
      <c r="BL56" s="65"/>
    </row>
    <row r="57" spans="1:88" x14ac:dyDescent="0.2">
      <c r="B57" s="105"/>
      <c r="C57" s="105" t="s">
        <v>65</v>
      </c>
      <c r="D57" s="106" t="s">
        <v>66</v>
      </c>
      <c r="E57" s="106" t="s">
        <v>67</v>
      </c>
      <c r="F57" s="105" t="s">
        <v>68</v>
      </c>
      <c r="G57" s="105" t="s">
        <v>69</v>
      </c>
      <c r="H57" s="107" t="s">
        <v>70</v>
      </c>
      <c r="I57" s="104" t="s">
        <v>71</v>
      </c>
      <c r="J57" s="79"/>
      <c r="K57" s="79"/>
      <c r="L57" s="108"/>
      <c r="M57" s="108"/>
      <c r="N57" s="65"/>
      <c r="O57" s="65"/>
      <c r="P57" s="65"/>
      <c r="Q57" s="65"/>
      <c r="R57" s="65"/>
      <c r="U57" s="65"/>
      <c r="AB57">
        <v>4</v>
      </c>
      <c r="AC57" s="65">
        <f>V4</f>
        <v>102</v>
      </c>
      <c r="AD57" s="65">
        <f>W4</f>
        <v>58</v>
      </c>
      <c r="AE57" s="65">
        <f>X4</f>
        <v>79</v>
      </c>
      <c r="AF57" s="6">
        <f>Y4</f>
        <v>80</v>
      </c>
      <c r="AI57" s="65">
        <f>AN4</f>
        <v>123</v>
      </c>
      <c r="AJ57" s="65">
        <f>AO4</f>
        <v>84</v>
      </c>
      <c r="AK57" s="65">
        <f t="shared" ref="AK57:AL72" si="26">AP4</f>
        <v>95</v>
      </c>
      <c r="AL57" s="65">
        <f t="shared" si="26"/>
        <v>68</v>
      </c>
      <c r="AO57" s="6">
        <f>BF4</f>
        <v>123</v>
      </c>
      <c r="AP57" s="6">
        <f t="shared" ref="AP57:AR72" si="27">BG4</f>
        <v>85</v>
      </c>
      <c r="AQ57" s="6">
        <f t="shared" si="27"/>
        <v>95</v>
      </c>
      <c r="AR57" s="6">
        <f t="shared" si="27"/>
        <v>70</v>
      </c>
      <c r="AS57" s="65"/>
      <c r="AV57" s="27"/>
      <c r="AW57" s="27"/>
      <c r="AX57" s="27"/>
      <c r="AY57" s="27"/>
      <c r="AZ57" s="6"/>
      <c r="BA57" s="6"/>
      <c r="BB57" s="27"/>
      <c r="BC57" s="27"/>
      <c r="BD57" s="27"/>
      <c r="BE57" s="27"/>
      <c r="BF57" s="65"/>
      <c r="BG57" s="65"/>
      <c r="BH57" s="27"/>
      <c r="BI57" s="27"/>
      <c r="BJ57" s="27"/>
      <c r="BK57" s="27"/>
      <c r="BL57" s="65"/>
    </row>
    <row r="58" spans="1:88" x14ac:dyDescent="0.2">
      <c r="A58" s="142" t="s">
        <v>120</v>
      </c>
      <c r="B58" s="111"/>
      <c r="C58" s="108">
        <f>AB24</f>
        <v>5.3650000000000002</v>
      </c>
      <c r="D58" s="108">
        <f>AK24</f>
        <v>5.4399999999999995</v>
      </c>
      <c r="E58" s="108">
        <f>AT24</f>
        <v>4.8250000000000002</v>
      </c>
      <c r="F58" s="108">
        <f>BC24</f>
        <v>5.42</v>
      </c>
      <c r="G58" s="108">
        <f>BL24</f>
        <v>4.7649999999999997</v>
      </c>
      <c r="H58" s="108">
        <f>BU24</f>
        <v>4.2799999999999994</v>
      </c>
      <c r="I58" s="12">
        <f>CD24</f>
        <v>4.2949999999999999</v>
      </c>
      <c r="J58" s="79"/>
      <c r="K58" s="143">
        <f>AVERAGE(C58:I58)</f>
        <v>4.9128571428571428</v>
      </c>
      <c r="L58" s="112" t="s">
        <v>32</v>
      </c>
      <c r="M58" s="108"/>
      <c r="N58" s="65"/>
      <c r="O58" s="65"/>
      <c r="P58" s="65"/>
      <c r="Q58" s="65"/>
      <c r="R58" s="65"/>
      <c r="U58" s="65"/>
      <c r="AC58" s="65">
        <f>V5</f>
        <v>90</v>
      </c>
      <c r="AD58" s="65">
        <f>W5</f>
        <v>49</v>
      </c>
      <c r="AE58" s="65">
        <f>X5</f>
        <v>70</v>
      </c>
      <c r="AF58" s="6">
        <f t="shared" ref="AF58:AF72" si="28">Y5</f>
        <v>82</v>
      </c>
      <c r="AI58" s="65">
        <f t="shared" ref="AI58:AI72" si="29">AN5</f>
        <v>114</v>
      </c>
      <c r="AJ58" s="65">
        <f t="shared" ref="AJ58:AJ72" si="30">AO5</f>
        <v>75</v>
      </c>
      <c r="AK58" s="65">
        <f t="shared" si="26"/>
        <v>86</v>
      </c>
      <c r="AL58" s="65">
        <f t="shared" si="26"/>
        <v>83</v>
      </c>
      <c r="AO58" s="6">
        <f t="shared" ref="AO58:AO72" si="31">BF5</f>
        <v>114</v>
      </c>
      <c r="AP58" s="6">
        <f t="shared" si="27"/>
        <v>76</v>
      </c>
      <c r="AQ58" s="6">
        <f t="shared" si="27"/>
        <v>86</v>
      </c>
      <c r="AR58" s="6">
        <f t="shared" si="27"/>
        <v>88</v>
      </c>
      <c r="AS58" s="65"/>
      <c r="AV58" s="12"/>
      <c r="AW58" s="12"/>
      <c r="AX58" s="12"/>
      <c r="AY58" s="12"/>
      <c r="AZ58" s="155"/>
      <c r="BA58" s="155"/>
      <c r="BB58" s="12"/>
      <c r="BC58" s="12"/>
      <c r="BD58" s="12"/>
      <c r="BE58" s="12"/>
      <c r="BF58" s="65"/>
      <c r="BG58" s="65"/>
      <c r="BH58" s="12"/>
      <c r="BI58" s="12"/>
      <c r="BJ58" s="12"/>
      <c r="BK58" s="12"/>
      <c r="BL58" s="65"/>
    </row>
    <row r="59" spans="1:88" x14ac:dyDescent="0.2">
      <c r="A59" s="142" t="s">
        <v>108</v>
      </c>
      <c r="B59" s="65"/>
      <c r="C59" s="65">
        <f>AB25</f>
        <v>0.23457688673327062</v>
      </c>
      <c r="D59" s="65">
        <f>AK25</f>
        <v>0.18180382718454347</v>
      </c>
      <c r="E59" s="65">
        <f>AT25</f>
        <v>0.36688589937185478</v>
      </c>
      <c r="F59" s="65">
        <f>BC25</f>
        <v>0.18238190122579831</v>
      </c>
      <c r="G59" s="65">
        <f>BL25</f>
        <v>0.34070360633316032</v>
      </c>
      <c r="H59" s="65">
        <f>BU25</f>
        <v>0.27453309646130386</v>
      </c>
      <c r="I59" s="65">
        <f>CD25</f>
        <v>0.21144863753590251</v>
      </c>
      <c r="K59" s="143">
        <f>AVERAGE(C59:I59)</f>
        <v>0.25604769354940482</v>
      </c>
      <c r="AC59" s="65">
        <f t="shared" ref="AC59:AC66" si="32">V6</f>
        <v>104</v>
      </c>
      <c r="AD59" s="65">
        <f t="shared" ref="AD59:AD72" si="33">W6</f>
        <v>70</v>
      </c>
      <c r="AE59" s="65">
        <f t="shared" ref="AE59:AE72" si="34">X6</f>
        <v>82</v>
      </c>
      <c r="AF59" s="6">
        <f t="shared" si="28"/>
        <v>70</v>
      </c>
      <c r="AI59" s="65">
        <f t="shared" si="29"/>
        <v>103</v>
      </c>
      <c r="AJ59" s="65">
        <f t="shared" si="30"/>
        <v>65</v>
      </c>
      <c r="AK59" s="65">
        <f t="shared" si="26"/>
        <v>91</v>
      </c>
      <c r="AL59" s="65">
        <f t="shared" si="26"/>
        <v>70</v>
      </c>
      <c r="AO59" s="6">
        <f t="shared" si="31"/>
        <v>103</v>
      </c>
      <c r="AP59" s="6">
        <f t="shared" si="27"/>
        <v>66</v>
      </c>
      <c r="AQ59" s="6">
        <f t="shared" si="27"/>
        <v>91</v>
      </c>
      <c r="AR59" s="6">
        <f t="shared" si="27"/>
        <v>75</v>
      </c>
      <c r="AV59" s="12"/>
      <c r="AW59" s="12"/>
      <c r="AX59" s="12"/>
      <c r="AY59" s="12"/>
      <c r="AZ59" s="6"/>
      <c r="BA59" s="6"/>
      <c r="BB59" s="12"/>
      <c r="BC59" s="12"/>
      <c r="BD59" s="12"/>
      <c r="BE59" s="12"/>
      <c r="BG59"/>
      <c r="BH59" s="12"/>
      <c r="BI59" s="12"/>
      <c r="BJ59" s="12"/>
      <c r="BK59" s="12"/>
    </row>
    <row r="60" spans="1:88" x14ac:dyDescent="0.2">
      <c r="A60" s="96"/>
      <c r="B60" s="108"/>
      <c r="C60" s="108"/>
      <c r="D60" s="108"/>
      <c r="E60" s="108"/>
      <c r="F60" s="108"/>
      <c r="G60" s="108"/>
      <c r="H60" s="108"/>
      <c r="I60" s="12"/>
      <c r="J60" s="79"/>
      <c r="K60" s="143"/>
      <c r="L60" s="109"/>
      <c r="M60" s="79"/>
      <c r="U60" s="65"/>
      <c r="AC60" s="65">
        <f t="shared" si="32"/>
        <v>102</v>
      </c>
      <c r="AD60" s="65">
        <f t="shared" si="33"/>
        <v>68</v>
      </c>
      <c r="AE60" s="65">
        <f t="shared" si="34"/>
        <v>78</v>
      </c>
      <c r="AF60" s="6">
        <f t="shared" si="28"/>
        <v>72</v>
      </c>
      <c r="AI60" s="65">
        <f t="shared" si="29"/>
        <v>111</v>
      </c>
      <c r="AJ60" s="65">
        <f t="shared" si="30"/>
        <v>76</v>
      </c>
      <c r="AK60" s="65">
        <f t="shared" si="26"/>
        <v>94</v>
      </c>
      <c r="AL60" s="65">
        <f t="shared" si="26"/>
        <v>75</v>
      </c>
      <c r="AO60" s="6">
        <f t="shared" si="31"/>
        <v>111</v>
      </c>
      <c r="AP60" s="6">
        <f t="shared" si="27"/>
        <v>78</v>
      </c>
      <c r="AQ60" s="6">
        <f t="shared" si="27"/>
        <v>94</v>
      </c>
      <c r="AR60" s="6">
        <f t="shared" si="27"/>
        <v>79</v>
      </c>
      <c r="AS60" s="65"/>
      <c r="AV60" s="12"/>
      <c r="AW60" s="12"/>
      <c r="AX60" s="12"/>
      <c r="AY60" s="12"/>
      <c r="AZ60" s="155"/>
      <c r="BA60" s="155"/>
      <c r="BB60" s="12"/>
      <c r="BC60" s="12"/>
      <c r="BD60" s="12"/>
      <c r="BE60" s="12"/>
      <c r="BF60" s="65"/>
      <c r="BG60" s="65"/>
      <c r="BH60" s="12"/>
      <c r="BI60" s="12"/>
      <c r="BJ60" s="12"/>
      <c r="BK60" s="12"/>
      <c r="BL60" s="65"/>
    </row>
    <row r="61" spans="1:88" x14ac:dyDescent="0.2">
      <c r="A61" s="142" t="s">
        <v>121</v>
      </c>
      <c r="B61" s="111"/>
      <c r="C61" s="108">
        <f>AB48</f>
        <v>5.6650000000000009</v>
      </c>
      <c r="D61" s="108">
        <f>AK48</f>
        <v>5.7700000000000014</v>
      </c>
      <c r="E61" s="108">
        <f>AT48</f>
        <v>5.4649999999999999</v>
      </c>
      <c r="F61" s="108">
        <f>BC48</f>
        <v>5.74</v>
      </c>
      <c r="G61" s="108">
        <f>BL48</f>
        <v>5.4499999999999984</v>
      </c>
      <c r="H61" s="108">
        <f>BU48</f>
        <v>4.7649999999999988</v>
      </c>
      <c r="I61" s="12">
        <f>CD48</f>
        <v>4.8450000000000006</v>
      </c>
      <c r="J61" s="79"/>
      <c r="K61" s="112">
        <f t="shared" ref="K61:K72" si="35">AVERAGE(C61:I61)</f>
        <v>5.3857142857142852</v>
      </c>
      <c r="L61" s="112" t="s">
        <v>32</v>
      </c>
      <c r="M61" s="108"/>
      <c r="N61" s="65"/>
      <c r="O61" s="65"/>
      <c r="P61" s="65"/>
      <c r="Q61" s="65"/>
      <c r="R61" s="65"/>
      <c r="U61" s="65"/>
      <c r="AC61" s="65">
        <f t="shared" si="32"/>
        <v>96</v>
      </c>
      <c r="AD61" s="65">
        <f t="shared" si="33"/>
        <v>68</v>
      </c>
      <c r="AE61" s="65">
        <f t="shared" si="34"/>
        <v>82</v>
      </c>
      <c r="AF61" s="6">
        <f t="shared" si="28"/>
        <v>72</v>
      </c>
      <c r="AI61" s="65">
        <f t="shared" si="29"/>
        <v>109</v>
      </c>
      <c r="AJ61" s="65">
        <f t="shared" si="30"/>
        <v>75</v>
      </c>
      <c r="AK61" s="65">
        <f t="shared" si="26"/>
        <v>91</v>
      </c>
      <c r="AL61" s="65">
        <f t="shared" si="26"/>
        <v>78</v>
      </c>
      <c r="AO61" s="6">
        <f t="shared" si="31"/>
        <v>109</v>
      </c>
      <c r="AP61" s="6">
        <f t="shared" si="27"/>
        <v>75</v>
      </c>
      <c r="AQ61" s="6">
        <f t="shared" si="27"/>
        <v>91</v>
      </c>
      <c r="AR61" s="6">
        <f t="shared" si="27"/>
        <v>75</v>
      </c>
      <c r="AS61" s="65"/>
      <c r="AV61" s="12"/>
      <c r="AW61" s="12"/>
      <c r="AX61" s="12"/>
      <c r="AY61" s="12"/>
      <c r="AZ61" s="155"/>
      <c r="BA61" s="155"/>
      <c r="BB61" s="55"/>
      <c r="BC61" s="55"/>
      <c r="BD61" s="55"/>
      <c r="BE61" s="55"/>
      <c r="BF61" s="65"/>
      <c r="BG61" s="65"/>
      <c r="BH61" s="55"/>
      <c r="BI61" s="55"/>
      <c r="BJ61" s="55"/>
      <c r="BK61" s="55"/>
      <c r="BL61" s="65"/>
    </row>
    <row r="62" spans="1:88" x14ac:dyDescent="0.2">
      <c r="A62" s="142" t="s">
        <v>108</v>
      </c>
      <c r="B62" s="108"/>
      <c r="C62" s="108">
        <f>AB49</f>
        <v>0.28149039433924417</v>
      </c>
      <c r="D62" s="108">
        <f>AK49</f>
        <v>0.20026298499197195</v>
      </c>
      <c r="E62" s="108">
        <f>AT49</f>
        <v>0.22070461326349633</v>
      </c>
      <c r="F62" s="108">
        <f>BC49</f>
        <v>0.15694450913417915</v>
      </c>
      <c r="G62" s="108">
        <f>BL49</f>
        <v>0.13572417850765919</v>
      </c>
      <c r="H62" s="108">
        <f>BU49</f>
        <v>0.17252002172135514</v>
      </c>
      <c r="I62" s="12">
        <f>CD49</f>
        <v>0.2211810403980842</v>
      </c>
      <c r="J62" s="79"/>
      <c r="K62" s="112">
        <f t="shared" si="35"/>
        <v>0.19840396319371287</v>
      </c>
      <c r="L62" s="112"/>
      <c r="M62" s="108"/>
      <c r="N62" s="65"/>
      <c r="O62" s="65"/>
      <c r="P62" s="65"/>
      <c r="Q62" s="65"/>
      <c r="R62" s="65"/>
      <c r="U62" s="65"/>
      <c r="AC62" s="65">
        <f t="shared" si="32"/>
        <v>106</v>
      </c>
      <c r="AD62" s="65">
        <f t="shared" si="33"/>
        <v>77</v>
      </c>
      <c r="AE62" s="65">
        <f t="shared" si="34"/>
        <v>78</v>
      </c>
      <c r="AF62" s="6">
        <f t="shared" si="28"/>
        <v>70</v>
      </c>
      <c r="AI62" s="65">
        <f t="shared" si="29"/>
        <v>111</v>
      </c>
      <c r="AJ62" s="65">
        <f t="shared" si="30"/>
        <v>79</v>
      </c>
      <c r="AK62" s="65">
        <f t="shared" si="26"/>
        <v>95</v>
      </c>
      <c r="AL62" s="65">
        <f t="shared" si="26"/>
        <v>90</v>
      </c>
      <c r="AO62" s="6">
        <f t="shared" si="31"/>
        <v>111</v>
      </c>
      <c r="AP62" s="6">
        <f t="shared" si="27"/>
        <v>79</v>
      </c>
      <c r="AQ62" s="6">
        <f t="shared" si="27"/>
        <v>95</v>
      </c>
      <c r="AR62" s="6">
        <f t="shared" si="27"/>
        <v>79</v>
      </c>
      <c r="AS62" s="65"/>
      <c r="AV62" s="12"/>
      <c r="AW62" s="12"/>
      <c r="AX62" s="12"/>
      <c r="AY62" s="12"/>
      <c r="AZ62" s="155"/>
      <c r="BA62" s="155"/>
      <c r="BB62" s="55"/>
      <c r="BC62" s="55"/>
      <c r="BD62" s="55"/>
      <c r="BE62" s="55"/>
      <c r="BF62" s="65"/>
      <c r="BG62" s="65"/>
      <c r="BH62" s="55"/>
      <c r="BI62" s="55"/>
      <c r="BJ62" s="55"/>
      <c r="BK62" s="55"/>
      <c r="BL62" s="65"/>
    </row>
    <row r="63" spans="1:88" x14ac:dyDescent="0.2">
      <c r="A63" s="142" t="s">
        <v>42</v>
      </c>
      <c r="B63" s="143"/>
      <c r="C63" s="143">
        <f>AB52</f>
        <v>7.599828513928646E-4</v>
      </c>
      <c r="D63" s="143">
        <f>AK52</f>
        <v>3.1688582775751519E-6</v>
      </c>
      <c r="E63" s="143">
        <f>AT52</f>
        <v>6.584133120390866E-8</v>
      </c>
      <c r="F63" s="143">
        <f>BC52</f>
        <v>6.7165031223253503E-7</v>
      </c>
      <c r="G63" s="143">
        <f>BL52</f>
        <v>3.9450215826033349E-10</v>
      </c>
      <c r="H63" s="143">
        <f>BU52</f>
        <v>6.4910061441438513E-8</v>
      </c>
      <c r="I63" s="149">
        <f>CD52</f>
        <v>1.0147032630709288E-9</v>
      </c>
      <c r="J63" s="79"/>
      <c r="K63" s="112">
        <f t="shared" si="35"/>
        <v>1.0913650294010553E-4</v>
      </c>
      <c r="L63" s="112"/>
      <c r="M63" s="108"/>
      <c r="N63" s="65"/>
      <c r="O63" s="65"/>
      <c r="P63" s="65"/>
      <c r="Q63" s="65"/>
      <c r="R63" s="65"/>
      <c r="U63" s="65"/>
      <c r="AC63" s="65">
        <f t="shared" si="32"/>
        <v>110</v>
      </c>
      <c r="AD63" s="65">
        <f t="shared" si="33"/>
        <v>70</v>
      </c>
      <c r="AE63" s="65">
        <f t="shared" si="34"/>
        <v>85</v>
      </c>
      <c r="AF63" s="6">
        <f t="shared" si="28"/>
        <v>66</v>
      </c>
      <c r="AI63" s="65">
        <f t="shared" si="29"/>
        <v>105</v>
      </c>
      <c r="AJ63" s="65">
        <f t="shared" si="30"/>
        <v>69</v>
      </c>
      <c r="AK63" s="65">
        <f t="shared" si="26"/>
        <v>85</v>
      </c>
      <c r="AL63" s="65">
        <f t="shared" si="26"/>
        <v>75</v>
      </c>
      <c r="AO63" s="6">
        <f t="shared" si="31"/>
        <v>105</v>
      </c>
      <c r="AP63" s="6">
        <f t="shared" si="27"/>
        <v>69</v>
      </c>
      <c r="AQ63" s="6">
        <f t="shared" si="27"/>
        <v>85</v>
      </c>
      <c r="AR63" s="6">
        <f t="shared" si="27"/>
        <v>74</v>
      </c>
      <c r="AS63" s="65"/>
      <c r="AV63" s="12"/>
      <c r="AW63" s="12"/>
      <c r="AX63" s="12"/>
      <c r="AY63" s="12"/>
      <c r="AZ63" s="155"/>
      <c r="BA63" s="155"/>
      <c r="BB63" s="55"/>
      <c r="BC63" s="55"/>
      <c r="BD63" s="55"/>
      <c r="BE63" s="55"/>
      <c r="BF63" s="65"/>
      <c r="BG63" s="65"/>
      <c r="BH63" s="55"/>
      <c r="BI63" s="55"/>
      <c r="BJ63" s="55"/>
      <c r="BK63" s="55"/>
      <c r="BL63" s="65"/>
    </row>
    <row r="64" spans="1:88" x14ac:dyDescent="0.2">
      <c r="A64" s="142"/>
      <c r="B64" s="108"/>
      <c r="C64" s="108"/>
      <c r="D64" s="108"/>
      <c r="E64" s="108"/>
      <c r="F64" s="108"/>
      <c r="G64" s="108"/>
      <c r="H64" s="108"/>
      <c r="I64" s="12"/>
      <c r="J64" s="79"/>
      <c r="K64" s="112"/>
      <c r="L64" s="112"/>
      <c r="M64" s="108"/>
      <c r="N64" s="65"/>
      <c r="O64" s="65"/>
      <c r="P64" s="65"/>
      <c r="Q64" s="65"/>
      <c r="R64" s="65"/>
      <c r="U64" s="65"/>
      <c r="AC64" s="65">
        <f t="shared" si="32"/>
        <v>92</v>
      </c>
      <c r="AD64" s="65">
        <f t="shared" si="33"/>
        <v>72</v>
      </c>
      <c r="AE64" s="65">
        <f t="shared" si="34"/>
        <v>65</v>
      </c>
      <c r="AF64" s="6">
        <f t="shared" si="28"/>
        <v>70</v>
      </c>
      <c r="AI64" s="65">
        <f t="shared" si="29"/>
        <v>112</v>
      </c>
      <c r="AJ64" s="65">
        <f t="shared" si="30"/>
        <v>78</v>
      </c>
      <c r="AK64" s="65">
        <f t="shared" si="26"/>
        <v>85</v>
      </c>
      <c r="AL64" s="65">
        <f t="shared" si="26"/>
        <v>81</v>
      </c>
      <c r="AO64" s="6">
        <f t="shared" si="31"/>
        <v>112</v>
      </c>
      <c r="AP64" s="6">
        <f t="shared" si="27"/>
        <v>78</v>
      </c>
      <c r="AQ64" s="6">
        <f t="shared" si="27"/>
        <v>85</v>
      </c>
      <c r="AR64" s="6">
        <f t="shared" si="27"/>
        <v>79</v>
      </c>
      <c r="AS64" s="65"/>
      <c r="AV64" s="12"/>
      <c r="AW64" s="12"/>
      <c r="AX64" s="12"/>
      <c r="AY64" s="12"/>
      <c r="AZ64" s="155"/>
      <c r="BA64" s="155"/>
      <c r="BB64" s="55"/>
      <c r="BC64" s="55"/>
      <c r="BD64" s="55"/>
      <c r="BE64" s="55"/>
      <c r="BF64" s="65"/>
      <c r="BG64" s="65"/>
      <c r="BH64" s="55"/>
      <c r="BI64" s="55"/>
      <c r="BJ64" s="55"/>
      <c r="BK64" s="55"/>
      <c r="BL64" s="65"/>
    </row>
    <row r="65" spans="1:64" x14ac:dyDescent="0.2">
      <c r="A65" s="142"/>
      <c r="B65" s="108"/>
      <c r="C65" s="108"/>
      <c r="D65" s="108"/>
      <c r="E65" s="108"/>
      <c r="F65" s="108"/>
      <c r="G65" s="108"/>
      <c r="H65" s="108"/>
      <c r="I65" s="12"/>
      <c r="J65" s="79"/>
      <c r="K65" s="112"/>
      <c r="L65" s="112"/>
      <c r="M65" s="108"/>
      <c r="N65" s="65"/>
      <c r="O65" s="65"/>
      <c r="P65" s="65"/>
      <c r="Q65" s="65"/>
      <c r="R65" s="65"/>
      <c r="U65" s="65"/>
      <c r="AC65" s="65">
        <f t="shared" si="32"/>
        <v>90</v>
      </c>
      <c r="AD65" s="65">
        <f t="shared" si="33"/>
        <v>70</v>
      </c>
      <c r="AE65" s="65">
        <f t="shared" si="34"/>
        <v>63</v>
      </c>
      <c r="AF65" s="6">
        <f t="shared" si="28"/>
        <v>64</v>
      </c>
      <c r="AI65" s="65">
        <f t="shared" si="29"/>
        <v>110</v>
      </c>
      <c r="AJ65" s="65">
        <f t="shared" si="30"/>
        <v>80</v>
      </c>
      <c r="AK65" s="65">
        <f t="shared" si="26"/>
        <v>86</v>
      </c>
      <c r="AL65" s="65">
        <f t="shared" si="26"/>
        <v>88</v>
      </c>
      <c r="AO65" s="6">
        <f t="shared" si="31"/>
        <v>110</v>
      </c>
      <c r="AP65" s="6">
        <f t="shared" si="27"/>
        <v>80</v>
      </c>
      <c r="AQ65" s="6">
        <f t="shared" si="27"/>
        <v>88</v>
      </c>
      <c r="AR65" s="6">
        <f t="shared" si="27"/>
        <v>87</v>
      </c>
      <c r="AS65" s="65"/>
      <c r="AV65" s="12"/>
      <c r="AW65" s="12"/>
      <c r="AX65" s="12"/>
      <c r="AY65" s="12"/>
      <c r="AZ65" s="155"/>
      <c r="BA65" s="155"/>
      <c r="BB65" s="55"/>
      <c r="BC65" s="55"/>
      <c r="BD65" s="55"/>
      <c r="BE65" s="55"/>
      <c r="BF65" s="65"/>
      <c r="BG65" s="65"/>
      <c r="BH65" s="55"/>
      <c r="BI65" s="55"/>
      <c r="BJ65" s="55"/>
      <c r="BK65" s="55"/>
      <c r="BL65" s="65"/>
    </row>
    <row r="66" spans="1:64" x14ac:dyDescent="0.2">
      <c r="A66" s="145" t="s">
        <v>107</v>
      </c>
      <c r="B66" s="108"/>
      <c r="C66" s="108"/>
      <c r="D66" s="108"/>
      <c r="E66" s="108"/>
      <c r="F66" s="108"/>
      <c r="G66" s="108"/>
      <c r="H66" s="108"/>
      <c r="I66" s="108"/>
      <c r="J66" s="79"/>
      <c r="K66" s="112"/>
      <c r="L66" s="109"/>
      <c r="M66" s="79"/>
      <c r="AC66" s="65">
        <f t="shared" si="32"/>
        <v>102</v>
      </c>
      <c r="AD66" s="65">
        <f t="shared" si="33"/>
        <v>72</v>
      </c>
      <c r="AE66" s="65">
        <f t="shared" si="34"/>
        <v>80</v>
      </c>
      <c r="AF66" s="6">
        <f t="shared" si="28"/>
        <v>69</v>
      </c>
      <c r="AI66" s="65">
        <f t="shared" si="29"/>
        <v>100</v>
      </c>
      <c r="AJ66" s="65">
        <f t="shared" si="30"/>
        <v>69</v>
      </c>
      <c r="AK66" s="65">
        <f t="shared" si="26"/>
        <v>82</v>
      </c>
      <c r="AL66" s="65">
        <f t="shared" si="26"/>
        <v>75</v>
      </c>
      <c r="AO66" s="6">
        <f t="shared" si="31"/>
        <v>100</v>
      </c>
      <c r="AP66" s="6">
        <f t="shared" si="27"/>
        <v>69</v>
      </c>
      <c r="AQ66" s="6">
        <f t="shared" si="27"/>
        <v>82</v>
      </c>
      <c r="AR66" s="6">
        <f t="shared" si="27"/>
        <v>75</v>
      </c>
      <c r="AS66" s="65"/>
      <c r="AV66" s="12"/>
      <c r="AW66" s="12"/>
      <c r="AX66" s="12"/>
      <c r="AY66" s="12"/>
      <c r="AZ66" s="6"/>
      <c r="BA66" s="6"/>
      <c r="BB66" s="55"/>
      <c r="BC66" s="55"/>
      <c r="BD66" s="55"/>
      <c r="BE66" s="55"/>
      <c r="BF66" s="65"/>
      <c r="BG66" s="65"/>
      <c r="BH66" s="55"/>
      <c r="BI66" s="55"/>
      <c r="BJ66" s="55"/>
      <c r="BK66" s="55"/>
      <c r="BL66" s="65"/>
    </row>
    <row r="67" spans="1:64" x14ac:dyDescent="0.2">
      <c r="B67" s="105"/>
      <c r="C67" s="105" t="s">
        <v>65</v>
      </c>
      <c r="D67" s="106" t="s">
        <v>66</v>
      </c>
      <c r="E67" s="106" t="s">
        <v>67</v>
      </c>
      <c r="F67" s="105" t="s">
        <v>68</v>
      </c>
      <c r="G67" s="105" t="s">
        <v>69</v>
      </c>
      <c r="H67" s="107" t="s">
        <v>70</v>
      </c>
      <c r="I67" s="104" t="s">
        <v>71</v>
      </c>
      <c r="J67" s="79"/>
      <c r="K67" s="112"/>
      <c r="L67" s="109"/>
      <c r="M67" s="79"/>
      <c r="AC67" s="65">
        <f t="shared" ref="AC67:AC72" si="36">V14</f>
        <v>104</v>
      </c>
      <c r="AD67" s="65">
        <f t="shared" si="33"/>
        <v>72</v>
      </c>
      <c r="AE67" s="65">
        <f t="shared" si="34"/>
        <v>83</v>
      </c>
      <c r="AF67" s="6">
        <f t="shared" si="28"/>
        <v>87</v>
      </c>
      <c r="AI67" s="65">
        <f t="shared" si="29"/>
        <v>114</v>
      </c>
      <c r="AJ67" s="65">
        <f t="shared" si="30"/>
        <v>75</v>
      </c>
      <c r="AK67" s="65">
        <f t="shared" si="26"/>
        <v>80</v>
      </c>
      <c r="AL67" s="65">
        <f t="shared" si="26"/>
        <v>70</v>
      </c>
      <c r="AO67" s="6">
        <f t="shared" si="31"/>
        <v>114</v>
      </c>
      <c r="AP67" s="6">
        <f t="shared" si="27"/>
        <v>75</v>
      </c>
      <c r="AQ67" s="6">
        <f t="shared" si="27"/>
        <v>80</v>
      </c>
      <c r="AR67" s="6">
        <f t="shared" si="27"/>
        <v>72</v>
      </c>
      <c r="AS67" s="65"/>
      <c r="AV67" s="12"/>
      <c r="AW67" s="12"/>
      <c r="AX67" s="12"/>
      <c r="AY67" s="12"/>
      <c r="AZ67" s="6"/>
      <c r="BA67" s="6"/>
      <c r="BB67" s="12"/>
      <c r="BC67" s="12"/>
      <c r="BD67" s="12"/>
      <c r="BE67" s="55"/>
      <c r="BF67" s="65"/>
      <c r="BG67" s="65"/>
      <c r="BH67" s="12"/>
      <c r="BI67" s="12"/>
      <c r="BJ67" s="12"/>
      <c r="BK67" s="55"/>
      <c r="BL67" s="65"/>
    </row>
    <row r="68" spans="1:64" x14ac:dyDescent="0.2">
      <c r="A68" s="142" t="s">
        <v>120</v>
      </c>
      <c r="B68" s="108"/>
      <c r="C68" s="108">
        <f>AC24</f>
        <v>0.70222513089005223</v>
      </c>
      <c r="D68" s="108">
        <f>AL24</f>
        <v>0.71204188481675368</v>
      </c>
      <c r="E68" s="108">
        <f>AU24</f>
        <v>0.63154450261780104</v>
      </c>
      <c r="F68" s="108">
        <f>BD24</f>
        <v>0.7094240837696334</v>
      </c>
      <c r="G68" s="108">
        <f>BM24</f>
        <v>0.62369109947643975</v>
      </c>
      <c r="H68" s="108">
        <f>BV24</f>
        <v>0.56020942408376961</v>
      </c>
      <c r="I68" s="108">
        <f>CE24</f>
        <v>0.56217277486910988</v>
      </c>
      <c r="J68" s="142" t="s">
        <v>120</v>
      </c>
      <c r="K68" s="112">
        <f t="shared" si="35"/>
        <v>0.64304412864622262</v>
      </c>
      <c r="L68" s="109" t="s">
        <v>32</v>
      </c>
      <c r="M68" s="79"/>
      <c r="AC68" s="65">
        <f t="shared" si="36"/>
        <v>108</v>
      </c>
      <c r="AD68" s="65">
        <f t="shared" si="33"/>
        <v>65</v>
      </c>
      <c r="AE68" s="65">
        <f t="shared" si="34"/>
        <v>80</v>
      </c>
      <c r="AF68" s="6">
        <f t="shared" si="28"/>
        <v>69</v>
      </c>
      <c r="AI68" s="65">
        <f t="shared" si="29"/>
        <v>113</v>
      </c>
      <c r="AJ68" s="65">
        <f t="shared" si="30"/>
        <v>72</v>
      </c>
      <c r="AK68" s="65">
        <f t="shared" si="26"/>
        <v>77</v>
      </c>
      <c r="AL68" s="65">
        <f t="shared" si="26"/>
        <v>75</v>
      </c>
      <c r="AO68" s="6">
        <f t="shared" si="31"/>
        <v>113</v>
      </c>
      <c r="AP68" s="6">
        <f t="shared" si="27"/>
        <v>72</v>
      </c>
      <c r="AQ68" s="6">
        <f t="shared" si="27"/>
        <v>78</v>
      </c>
      <c r="AR68" s="6">
        <f t="shared" si="27"/>
        <v>70</v>
      </c>
      <c r="AS68" s="68"/>
      <c r="AT68" s="68"/>
      <c r="AV68" s="12"/>
      <c r="AW68" s="12"/>
      <c r="AX68" s="12"/>
      <c r="AY68" s="12"/>
      <c r="AZ68" s="6"/>
      <c r="BA68" s="6"/>
      <c r="BB68" s="12"/>
      <c r="BC68" s="12"/>
      <c r="BD68" s="12"/>
      <c r="BE68" s="55"/>
      <c r="BF68" s="68"/>
      <c r="BG68" s="68"/>
      <c r="BH68" s="12"/>
      <c r="BI68" s="12"/>
      <c r="BJ68" s="12"/>
      <c r="BK68" s="55"/>
      <c r="BL68" s="68"/>
    </row>
    <row r="69" spans="1:64" x14ac:dyDescent="0.2">
      <c r="A69" s="142" t="s">
        <v>108</v>
      </c>
      <c r="B69" s="108"/>
      <c r="C69" s="108">
        <f>AC25</f>
        <v>3.0703780986030188E-2</v>
      </c>
      <c r="D69" s="108">
        <f>AL25</f>
        <v>2.3796312458709876E-2</v>
      </c>
      <c r="E69" s="108">
        <f>AU25</f>
        <v>4.80217145774679E-2</v>
      </c>
      <c r="F69" s="108">
        <f>BD25</f>
        <v>2.3871976600235378E-2</v>
      </c>
      <c r="G69" s="108">
        <f>BM25</f>
        <v>4.4594712870832498E-2</v>
      </c>
      <c r="H69" s="108">
        <f>BV25</f>
        <v>3.5933651369280624E-2</v>
      </c>
      <c r="I69" s="108">
        <f>CE25</f>
        <v>2.7676523237683576E-2</v>
      </c>
      <c r="J69" s="79"/>
      <c r="K69" s="112">
        <f t="shared" si="35"/>
        <v>3.3514096014320004E-2</v>
      </c>
      <c r="L69" s="109"/>
      <c r="M69" s="79"/>
      <c r="AC69" s="65">
        <f t="shared" si="36"/>
        <v>106</v>
      </c>
      <c r="AD69" s="65">
        <f t="shared" si="33"/>
        <v>72</v>
      </c>
      <c r="AE69" s="65">
        <f t="shared" si="34"/>
        <v>83</v>
      </c>
      <c r="AF69" s="6">
        <f t="shared" si="28"/>
        <v>69</v>
      </c>
      <c r="AI69" s="65">
        <f t="shared" si="29"/>
        <v>115</v>
      </c>
      <c r="AJ69" s="65">
        <f t="shared" si="30"/>
        <v>75</v>
      </c>
      <c r="AK69" s="65">
        <f t="shared" si="26"/>
        <v>78</v>
      </c>
      <c r="AL69" s="65">
        <f t="shared" si="26"/>
        <v>73</v>
      </c>
      <c r="AO69" s="6">
        <f t="shared" si="31"/>
        <v>117</v>
      </c>
      <c r="AP69" s="6">
        <f t="shared" si="27"/>
        <v>75</v>
      </c>
      <c r="AQ69" s="6">
        <f t="shared" si="27"/>
        <v>78</v>
      </c>
      <c r="AR69" s="6">
        <f t="shared" si="27"/>
        <v>79</v>
      </c>
      <c r="AS69" s="68"/>
      <c r="AT69" s="68"/>
      <c r="AV69" s="12"/>
      <c r="AW69" s="12"/>
      <c r="AX69" s="12"/>
      <c r="AY69" s="12"/>
      <c r="AZ69" s="6"/>
      <c r="BA69" s="6"/>
      <c r="BB69" s="12"/>
      <c r="BC69" s="12"/>
      <c r="BD69" s="12"/>
      <c r="BE69" s="55"/>
      <c r="BF69" s="68"/>
      <c r="BG69" s="68"/>
      <c r="BH69" s="12"/>
      <c r="BI69" s="12"/>
      <c r="BJ69" s="12"/>
      <c r="BK69" s="55"/>
      <c r="BL69" s="68"/>
    </row>
    <row r="70" spans="1:64" x14ac:dyDescent="0.2">
      <c r="A70" s="142"/>
      <c r="B70" s="108"/>
      <c r="C70" s="108"/>
      <c r="D70" s="108"/>
      <c r="E70" s="108"/>
      <c r="F70" s="108"/>
      <c r="G70" s="108"/>
      <c r="H70" s="108"/>
      <c r="I70" s="108"/>
      <c r="J70" s="79"/>
      <c r="K70" s="112"/>
      <c r="L70" s="109"/>
      <c r="M70" s="79"/>
      <c r="AC70" s="65">
        <f t="shared" si="36"/>
        <v>122</v>
      </c>
      <c r="AD70" s="65">
        <f t="shared" si="33"/>
        <v>70</v>
      </c>
      <c r="AE70" s="65">
        <f t="shared" si="34"/>
        <v>85</v>
      </c>
      <c r="AF70" s="6">
        <f t="shared" si="28"/>
        <v>76</v>
      </c>
      <c r="AI70" s="65">
        <f t="shared" si="29"/>
        <v>117</v>
      </c>
      <c r="AJ70" s="65">
        <f t="shared" si="30"/>
        <v>71</v>
      </c>
      <c r="AK70" s="65">
        <f t="shared" si="26"/>
        <v>73</v>
      </c>
      <c r="AL70" s="65">
        <f t="shared" si="26"/>
        <v>77</v>
      </c>
      <c r="AO70" s="6">
        <f t="shared" si="31"/>
        <v>117</v>
      </c>
      <c r="AP70" s="6">
        <f t="shared" si="27"/>
        <v>71</v>
      </c>
      <c r="AQ70" s="6">
        <f t="shared" si="27"/>
        <v>73</v>
      </c>
      <c r="AR70" s="6">
        <f t="shared" si="27"/>
        <v>85</v>
      </c>
      <c r="AS70" s="68"/>
      <c r="AT70" s="68"/>
      <c r="AV70" s="12"/>
      <c r="AW70" s="12"/>
      <c r="AX70" s="12"/>
      <c r="AY70" s="12"/>
      <c r="AZ70" s="6"/>
      <c r="BA70" s="6"/>
      <c r="BB70" s="12"/>
      <c r="BC70" s="12"/>
      <c r="BD70" s="12"/>
      <c r="BE70" s="55"/>
      <c r="BF70" s="68"/>
      <c r="BG70" s="68"/>
      <c r="BH70" s="12"/>
      <c r="BI70" s="12"/>
      <c r="BJ70" s="12"/>
      <c r="BK70" s="55"/>
      <c r="BL70" s="68"/>
    </row>
    <row r="71" spans="1:64" x14ac:dyDescent="0.2">
      <c r="A71" s="142" t="s">
        <v>121</v>
      </c>
      <c r="B71" s="108"/>
      <c r="C71" s="108">
        <f>AC48</f>
        <v>0.74149214659685858</v>
      </c>
      <c r="D71" s="108">
        <f>AL48</f>
        <v>0.75523560209424079</v>
      </c>
      <c r="E71" s="108">
        <f>AU48</f>
        <v>0.71531413612565431</v>
      </c>
      <c r="F71" s="108">
        <f>BD48</f>
        <v>0.75130890052356003</v>
      </c>
      <c r="G71" s="108">
        <f>BM48</f>
        <v>0.71335078534031393</v>
      </c>
      <c r="H71" s="108">
        <f>BV48</f>
        <v>0.62369109947643975</v>
      </c>
      <c r="I71" s="108">
        <f>CE48</f>
        <v>0.63416230366492132</v>
      </c>
      <c r="J71" s="142" t="s">
        <v>121</v>
      </c>
      <c r="K71" s="112">
        <f t="shared" si="35"/>
        <v>0.7049364248317127</v>
      </c>
      <c r="L71" s="109" t="s">
        <v>32</v>
      </c>
      <c r="M71" s="79"/>
      <c r="AC71" s="65">
        <f t="shared" si="36"/>
        <v>104</v>
      </c>
      <c r="AD71" s="65">
        <f t="shared" si="33"/>
        <v>68</v>
      </c>
      <c r="AE71" s="65">
        <f t="shared" si="34"/>
        <v>80</v>
      </c>
      <c r="AF71" s="6">
        <f t="shared" si="28"/>
        <v>66</v>
      </c>
      <c r="AI71" s="65">
        <f t="shared" si="29"/>
        <v>100</v>
      </c>
      <c r="AJ71" s="65">
        <f t="shared" si="30"/>
        <v>68</v>
      </c>
      <c r="AK71" s="65">
        <f t="shared" si="26"/>
        <v>71</v>
      </c>
      <c r="AL71" s="65">
        <f t="shared" si="26"/>
        <v>79</v>
      </c>
      <c r="AO71" s="6">
        <f t="shared" si="31"/>
        <v>100</v>
      </c>
      <c r="AP71" s="6">
        <f t="shared" si="27"/>
        <v>68</v>
      </c>
      <c r="AQ71" s="6">
        <f t="shared" si="27"/>
        <v>71</v>
      </c>
      <c r="AR71" s="6">
        <f t="shared" si="27"/>
        <v>85</v>
      </c>
      <c r="AS71" s="68"/>
      <c r="AT71" s="68"/>
      <c r="AV71" s="12"/>
      <c r="AW71" s="12"/>
      <c r="AX71" s="12"/>
      <c r="AY71" s="12"/>
      <c r="AZ71" s="6"/>
      <c r="BA71" s="6"/>
      <c r="BB71" s="20"/>
      <c r="BC71" s="20"/>
      <c r="BD71" s="20"/>
      <c r="BE71" s="55"/>
      <c r="BF71" s="68"/>
      <c r="BG71" s="68"/>
      <c r="BH71" s="20"/>
      <c r="BI71" s="20"/>
      <c r="BJ71" s="20"/>
      <c r="BK71" s="55"/>
      <c r="BL71" s="68"/>
    </row>
    <row r="72" spans="1:64" x14ac:dyDescent="0.2">
      <c r="A72" s="142" t="s">
        <v>108</v>
      </c>
      <c r="B72" s="78"/>
      <c r="C72" s="78">
        <f>AC49</f>
        <v>3.684429245278064E-2</v>
      </c>
      <c r="D72" s="108">
        <f>AL49</f>
        <v>2.6212432590572241E-2</v>
      </c>
      <c r="E72" s="108">
        <f>AU49</f>
        <v>2.888803838527439E-2</v>
      </c>
      <c r="F72" s="78">
        <f>BD49</f>
        <v>2.0542475017562702E-2</v>
      </c>
      <c r="G72" s="108">
        <f>BM49</f>
        <v>1.7764944830845446E-2</v>
      </c>
      <c r="H72" s="108">
        <f>BV49</f>
        <v>2.2581154675570047E-2</v>
      </c>
      <c r="I72" s="111">
        <f>CE49</f>
        <v>2.8950397957864433E-2</v>
      </c>
      <c r="J72" s="79"/>
      <c r="K72" s="112">
        <f t="shared" si="35"/>
        <v>2.5969105130067126E-2</v>
      </c>
      <c r="L72" s="109"/>
      <c r="M72" s="79"/>
      <c r="AC72" s="65">
        <f t="shared" si="36"/>
        <v>102</v>
      </c>
      <c r="AD72" s="65">
        <f t="shared" si="33"/>
        <v>72</v>
      </c>
      <c r="AE72" s="65">
        <f t="shared" si="34"/>
        <v>81</v>
      </c>
      <c r="AF72" s="6">
        <f t="shared" si="28"/>
        <v>61</v>
      </c>
      <c r="AI72" s="65">
        <f t="shared" si="29"/>
        <v>110</v>
      </c>
      <c r="AJ72" s="65">
        <f t="shared" si="30"/>
        <v>79</v>
      </c>
      <c r="AK72" s="65">
        <f t="shared" si="26"/>
        <v>85</v>
      </c>
      <c r="AL72" s="65">
        <f t="shared" si="26"/>
        <v>75</v>
      </c>
      <c r="AO72" s="6">
        <f t="shared" si="31"/>
        <v>110</v>
      </c>
      <c r="AP72" s="6">
        <f t="shared" si="27"/>
        <v>79</v>
      </c>
      <c r="AQ72" s="6">
        <f t="shared" si="27"/>
        <v>85</v>
      </c>
      <c r="AR72" s="6">
        <f t="shared" si="27"/>
        <v>78</v>
      </c>
      <c r="AS72" s="82"/>
      <c r="AT72" s="82"/>
      <c r="AV72" s="12"/>
      <c r="AW72" s="12"/>
      <c r="AX72" s="12"/>
      <c r="AY72" s="12"/>
      <c r="AZ72" s="6"/>
      <c r="BA72" s="6"/>
      <c r="BB72" s="20"/>
      <c r="BC72" s="20"/>
      <c r="BD72" s="20"/>
      <c r="BE72" s="55"/>
      <c r="BF72" s="82"/>
      <c r="BG72" s="82"/>
      <c r="BH72" s="20"/>
      <c r="BI72" s="20"/>
      <c r="BJ72" s="20"/>
      <c r="BK72" s="55"/>
      <c r="BL72" s="82"/>
    </row>
    <row r="73" spans="1:64" x14ac:dyDescent="0.2">
      <c r="A73" s="142" t="s">
        <v>42</v>
      </c>
      <c r="B73" s="143"/>
      <c r="C73" s="143">
        <f>AC52</f>
        <v>7.5998285139286742E-4</v>
      </c>
      <c r="D73" s="143">
        <f>AL52</f>
        <v>3.1688582775751993E-6</v>
      </c>
      <c r="E73" s="143">
        <f>AU52</f>
        <v>6.5841331203910235E-8</v>
      </c>
      <c r="F73" s="143">
        <f>BD52</f>
        <v>6.7165031223256203E-7</v>
      </c>
      <c r="G73" s="143">
        <f>BM52</f>
        <v>3.9450215826033349E-10</v>
      </c>
      <c r="H73" s="143">
        <f>BV52</f>
        <v>6.4910061441437679E-8</v>
      </c>
      <c r="I73" s="143">
        <f>CE52</f>
        <v>1.0147032630709945E-9</v>
      </c>
      <c r="J73" s="79"/>
      <c r="K73" s="180">
        <f>TTEST(C68:I68,C71:I71,2,2)</f>
        <v>8.1168906972702015E-2</v>
      </c>
      <c r="L73" s="109" t="s">
        <v>171</v>
      </c>
      <c r="M73" s="79"/>
      <c r="AC73" s="65">
        <f t="shared" ref="AC73:AF76" si="37">V20</f>
        <v>114</v>
      </c>
      <c r="AD73" s="65">
        <f t="shared" si="37"/>
        <v>73</v>
      </c>
      <c r="AE73" s="65">
        <f t="shared" si="37"/>
        <v>85</v>
      </c>
      <c r="AF73" s="6">
        <f t="shared" si="37"/>
        <v>70</v>
      </c>
      <c r="AI73" s="65">
        <f t="shared" ref="AI73:AL76" si="38">AN20</f>
        <v>111</v>
      </c>
      <c r="AJ73" s="65">
        <f t="shared" si="38"/>
        <v>82</v>
      </c>
      <c r="AK73" s="65">
        <f t="shared" si="38"/>
        <v>87</v>
      </c>
      <c r="AL73" s="65">
        <f t="shared" si="38"/>
        <v>73</v>
      </c>
      <c r="AO73" s="6">
        <f t="shared" ref="AO73:AR76" si="39">BF20</f>
        <v>111</v>
      </c>
      <c r="AP73" s="6">
        <f t="shared" si="39"/>
        <v>82</v>
      </c>
      <c r="AQ73" s="6">
        <f t="shared" si="39"/>
        <v>88</v>
      </c>
      <c r="AR73" s="6">
        <f t="shared" si="39"/>
        <v>73</v>
      </c>
      <c r="AS73" s="81"/>
      <c r="AT73" s="81"/>
      <c r="AV73" s="12"/>
      <c r="AW73" s="12"/>
      <c r="AX73" s="12"/>
      <c r="AY73" s="12"/>
      <c r="AZ73" s="6"/>
      <c r="BA73" s="6"/>
      <c r="BB73" s="20"/>
      <c r="BC73" s="20"/>
      <c r="BD73" s="20"/>
      <c r="BE73" s="55"/>
      <c r="BF73" s="81"/>
      <c r="BG73" s="81"/>
      <c r="BH73" s="20"/>
      <c r="BI73" s="20"/>
      <c r="BJ73" s="20"/>
      <c r="BK73" s="55"/>
      <c r="BL73" s="81"/>
    </row>
    <row r="74" spans="1:64" x14ac:dyDescent="0.2">
      <c r="A74" s="96"/>
      <c r="B74" s="109"/>
      <c r="C74" s="109"/>
      <c r="D74" s="110"/>
      <c r="E74" s="110"/>
      <c r="F74" s="109"/>
      <c r="G74" s="110"/>
      <c r="H74" s="79"/>
      <c r="I74" s="111"/>
      <c r="J74" s="79"/>
      <c r="K74" s="79"/>
      <c r="L74" s="78"/>
      <c r="M74" s="79"/>
      <c r="AC74" s="65">
        <f t="shared" si="37"/>
        <v>100</v>
      </c>
      <c r="AD74" s="65">
        <f t="shared" si="37"/>
        <v>65</v>
      </c>
      <c r="AE74" s="65">
        <f t="shared" si="37"/>
        <v>75</v>
      </c>
      <c r="AF74" s="6">
        <f t="shared" si="37"/>
        <v>71</v>
      </c>
      <c r="AI74" s="65">
        <f t="shared" si="38"/>
        <v>100</v>
      </c>
      <c r="AJ74" s="65">
        <f t="shared" si="38"/>
        <v>82</v>
      </c>
      <c r="AK74" s="65">
        <f t="shared" si="38"/>
        <v>88</v>
      </c>
      <c r="AL74" s="65">
        <f t="shared" si="38"/>
        <v>72</v>
      </c>
      <c r="AO74" s="6">
        <f t="shared" si="39"/>
        <v>100</v>
      </c>
      <c r="AP74" s="6">
        <f t="shared" si="39"/>
        <v>82</v>
      </c>
      <c r="AQ74" s="6">
        <f t="shared" si="39"/>
        <v>90</v>
      </c>
      <c r="AR74" s="6">
        <f t="shared" si="39"/>
        <v>72</v>
      </c>
      <c r="AV74" s="12"/>
      <c r="AW74" s="12"/>
      <c r="AX74" s="12"/>
      <c r="AY74" s="12"/>
      <c r="AZ74" s="6"/>
      <c r="BA74" s="6"/>
      <c r="BB74" s="20"/>
      <c r="BC74" s="20"/>
      <c r="BD74" s="20"/>
      <c r="BE74" s="55"/>
      <c r="BG74"/>
      <c r="BH74" s="20"/>
      <c r="BI74" s="20"/>
      <c r="BJ74" s="20"/>
      <c r="BK74" s="55"/>
    </row>
    <row r="75" spans="1:64" x14ac:dyDescent="0.2">
      <c r="A75" s="96"/>
      <c r="B75" s="109"/>
      <c r="C75" s="109"/>
      <c r="D75" s="110"/>
      <c r="E75" s="110"/>
      <c r="F75" s="109"/>
      <c r="G75" s="110"/>
      <c r="H75" s="79"/>
      <c r="I75" s="111"/>
      <c r="J75" s="79"/>
      <c r="K75" s="79"/>
      <c r="L75" s="78"/>
      <c r="M75" s="79"/>
      <c r="AC75" s="65">
        <f t="shared" si="37"/>
        <v>104</v>
      </c>
      <c r="AD75" s="65">
        <f t="shared" si="37"/>
        <v>63</v>
      </c>
      <c r="AE75" s="65">
        <f t="shared" si="37"/>
        <v>70</v>
      </c>
      <c r="AF75" s="6">
        <f t="shared" si="37"/>
        <v>73</v>
      </c>
      <c r="AI75" s="65">
        <f t="shared" si="38"/>
        <v>111</v>
      </c>
      <c r="AJ75" s="65">
        <f t="shared" si="38"/>
        <v>74</v>
      </c>
      <c r="AK75" s="65">
        <f t="shared" si="38"/>
        <v>82</v>
      </c>
      <c r="AL75" s="65">
        <f t="shared" si="38"/>
        <v>75</v>
      </c>
      <c r="AO75" s="6">
        <f t="shared" si="39"/>
        <v>111</v>
      </c>
      <c r="AP75" s="6">
        <f t="shared" si="39"/>
        <v>74</v>
      </c>
      <c r="AQ75" s="6">
        <f t="shared" si="39"/>
        <v>84</v>
      </c>
      <c r="AR75" s="6">
        <f t="shared" si="39"/>
        <v>77</v>
      </c>
      <c r="AV75" s="12"/>
      <c r="AW75" s="12"/>
      <c r="AX75" s="12"/>
      <c r="AY75" s="12"/>
      <c r="AZ75" s="6"/>
      <c r="BA75" s="6"/>
      <c r="BB75" s="20"/>
      <c r="BC75" s="20"/>
      <c r="BD75" s="20"/>
      <c r="BE75" s="55"/>
      <c r="BG75"/>
      <c r="BH75" s="20"/>
      <c r="BI75" s="20"/>
      <c r="BJ75" s="20"/>
      <c r="BK75" s="55"/>
    </row>
    <row r="76" spans="1:64" x14ac:dyDescent="0.2">
      <c r="A76" s="184"/>
      <c r="B76" s="182"/>
      <c r="C76" s="109"/>
      <c r="D76" s="110"/>
      <c r="E76" s="110"/>
      <c r="F76" s="109"/>
      <c r="G76" s="110"/>
      <c r="H76" s="79"/>
      <c r="I76" s="111"/>
      <c r="J76" s="79"/>
      <c r="K76" s="79"/>
      <c r="L76" s="78"/>
      <c r="M76" s="79"/>
      <c r="AB76">
        <v>23</v>
      </c>
      <c r="AC76" s="65">
        <f t="shared" si="37"/>
        <v>102</v>
      </c>
      <c r="AD76" s="65">
        <f t="shared" si="37"/>
        <v>67</v>
      </c>
      <c r="AE76" s="65">
        <f t="shared" si="37"/>
        <v>77</v>
      </c>
      <c r="AF76" s="6">
        <f t="shared" si="37"/>
        <v>63</v>
      </c>
      <c r="AI76" s="65">
        <f t="shared" si="38"/>
        <v>118</v>
      </c>
      <c r="AJ76" s="65">
        <f t="shared" si="38"/>
        <v>70</v>
      </c>
      <c r="AK76" s="65">
        <f t="shared" si="38"/>
        <v>75</v>
      </c>
      <c r="AL76" s="65">
        <f t="shared" si="38"/>
        <v>88</v>
      </c>
      <c r="AO76" s="6">
        <f t="shared" si="39"/>
        <v>118</v>
      </c>
      <c r="AP76" s="6">
        <f t="shared" si="39"/>
        <v>70</v>
      </c>
      <c r="AQ76" s="6">
        <f t="shared" si="39"/>
        <v>78</v>
      </c>
      <c r="AR76" s="6">
        <f t="shared" si="39"/>
        <v>79</v>
      </c>
      <c r="AV76" s="12"/>
      <c r="AW76" s="12"/>
      <c r="AX76" s="12"/>
      <c r="AY76" s="12"/>
      <c r="AZ76" s="6"/>
      <c r="BA76" s="6"/>
      <c r="BB76" s="20"/>
      <c r="BC76" s="20"/>
      <c r="BD76" s="20"/>
      <c r="BE76" s="55"/>
      <c r="BG76"/>
      <c r="BH76" s="20"/>
      <c r="BI76" s="20"/>
      <c r="BJ76" s="20"/>
      <c r="BK76" s="55"/>
    </row>
    <row r="77" spans="1:64" x14ac:dyDescent="0.2">
      <c r="A77" s="184"/>
      <c r="B77" s="182"/>
      <c r="C77" s="109"/>
      <c r="D77" s="110"/>
      <c r="E77" s="110"/>
      <c r="F77" s="109"/>
      <c r="G77" s="110"/>
      <c r="H77" s="79"/>
      <c r="I77" s="111"/>
      <c r="J77" s="79"/>
      <c r="K77" s="79"/>
      <c r="L77" s="78"/>
      <c r="M77" s="79"/>
      <c r="AV77" s="12"/>
      <c r="AW77" s="12"/>
      <c r="AX77" s="12"/>
      <c r="AY77" s="20"/>
      <c r="AZ77" s="6"/>
      <c r="BA77" s="6"/>
      <c r="BB77" s="20"/>
      <c r="BC77" s="20"/>
      <c r="BD77" s="20"/>
      <c r="BE77" s="55"/>
      <c r="BG77"/>
      <c r="BH77" s="20"/>
      <c r="BI77" s="20"/>
      <c r="BJ77" s="20"/>
      <c r="BK77" s="55"/>
    </row>
    <row r="78" spans="1:64" x14ac:dyDescent="0.2">
      <c r="A78" s="185"/>
      <c r="B78" s="183"/>
      <c r="D78" s="65"/>
      <c r="E78" s="65"/>
      <c r="F78" s="65"/>
      <c r="G78" s="65"/>
      <c r="AH78" s="81" t="s">
        <v>134</v>
      </c>
      <c r="AI78" s="135">
        <f>TTEST(AC57:AC76,AI57:AI76,2,2)</f>
        <v>1.8321693537742935E-3</v>
      </c>
      <c r="AJ78" s="135">
        <f>TTEST(AD57:AD76,AJ57:AJ76,2,2)</f>
        <v>4.8609953003240591E-4</v>
      </c>
      <c r="AK78" s="135">
        <f>TTEST(AE57:AE76,AK57:AK76,2,2)</f>
        <v>5.8092159417488772E-3</v>
      </c>
      <c r="AL78" s="135">
        <f>TTEST(AF57:AF76,AL57:AL76,2,2)</f>
        <v>4.4541311845556226E-3</v>
      </c>
      <c r="AM78" s="159"/>
      <c r="AN78" s="159" t="s">
        <v>135</v>
      </c>
      <c r="AO78" s="135">
        <f>TTEST(AC57:AC76,AO57:AO76,2,2)</f>
        <v>1.7091132656243384E-3</v>
      </c>
      <c r="AP78" s="135">
        <f>TTEST(AD57:AD76,AP57:AP76,2,2)</f>
        <v>3.3651223373288788E-4</v>
      </c>
      <c r="AQ78" s="135">
        <f>TTEST(AE57:AE76,AQ57:AQ76,2,2)</f>
        <v>2.6729297447508219E-3</v>
      </c>
      <c r="AR78" s="135">
        <f>TTEST(AF57:AF76,AR57:AR76,2,2)</f>
        <v>1.143764891474354E-3</v>
      </c>
      <c r="AV78" s="157"/>
      <c r="AW78" s="157"/>
      <c r="AX78" s="157"/>
      <c r="AY78" s="157"/>
      <c r="AZ78" s="6"/>
      <c r="BA78" s="6"/>
      <c r="BB78" s="157"/>
      <c r="BC78" s="157"/>
      <c r="BD78" s="157"/>
      <c r="BE78" s="157"/>
      <c r="BG78"/>
      <c r="BH78" s="157"/>
      <c r="BI78" s="157"/>
      <c r="BJ78" s="157"/>
      <c r="BK78" s="157"/>
    </row>
    <row r="79" spans="1:64" x14ac:dyDescent="0.2">
      <c r="A79" s="185"/>
      <c r="B79" s="183"/>
      <c r="D79" s="65"/>
      <c r="E79" s="65"/>
      <c r="F79" s="65"/>
      <c r="G79" s="65"/>
      <c r="AS79" s="65"/>
      <c r="AV79" s="15"/>
      <c r="AW79" s="15"/>
      <c r="AX79" s="15"/>
      <c r="AY79" s="15"/>
      <c r="AZ79" s="6"/>
      <c r="BA79" s="6"/>
      <c r="BB79" s="15"/>
      <c r="BC79" s="15"/>
      <c r="BD79" s="15"/>
      <c r="BE79" s="15"/>
      <c r="BF79" s="65"/>
      <c r="BG79" s="65"/>
      <c r="BH79" s="15"/>
      <c r="BI79" s="15"/>
      <c r="BJ79" s="15"/>
      <c r="BK79" s="15"/>
      <c r="BL79" s="65"/>
    </row>
    <row r="80" spans="1:64" ht="16" thickBot="1" x14ac:dyDescent="0.25">
      <c r="A80" s="185"/>
      <c r="B80" s="183"/>
      <c r="D80" s="65"/>
      <c r="E80" s="65"/>
      <c r="F80" s="65"/>
      <c r="G80" s="65"/>
      <c r="AS80" s="65"/>
      <c r="AV80" s="15"/>
      <c r="AW80" s="15"/>
      <c r="AX80" s="15"/>
      <c r="AY80" s="15"/>
      <c r="AZ80" s="6"/>
      <c r="BA80" s="6"/>
      <c r="BB80" s="15"/>
      <c r="BC80" s="15"/>
      <c r="BD80" s="15"/>
      <c r="BE80" s="15"/>
      <c r="BF80" s="65"/>
      <c r="BG80" s="65"/>
      <c r="BH80" s="15"/>
      <c r="BI80" s="15"/>
      <c r="BJ80" s="15"/>
      <c r="BK80" s="15"/>
      <c r="BL80" s="65"/>
    </row>
    <row r="81" spans="1:64" ht="40" thickBot="1" x14ac:dyDescent="0.25">
      <c r="A81" s="185"/>
      <c r="B81" s="183"/>
      <c r="D81" s="65"/>
      <c r="E81" s="65"/>
      <c r="F81" s="65"/>
      <c r="G81" s="65"/>
      <c r="AB81" s="153" t="s">
        <v>128</v>
      </c>
      <c r="AC81" s="4" t="s">
        <v>8</v>
      </c>
      <c r="AD81" s="4" t="s">
        <v>9</v>
      </c>
      <c r="AE81" s="4" t="s">
        <v>10</v>
      </c>
      <c r="AF81" s="4" t="s">
        <v>3</v>
      </c>
      <c r="AG81" s="153"/>
      <c r="AH81" s="27" t="s">
        <v>131</v>
      </c>
      <c r="AI81" s="4" t="s">
        <v>129</v>
      </c>
      <c r="AJ81" s="4" t="s">
        <v>9</v>
      </c>
      <c r="AK81" s="4" t="s">
        <v>10</v>
      </c>
      <c r="AL81" s="3" t="s">
        <v>3</v>
      </c>
      <c r="AM81" s="154"/>
      <c r="AN81" s="154" t="s">
        <v>133</v>
      </c>
      <c r="AO81" s="4" t="s">
        <v>8</v>
      </c>
      <c r="AP81" s="4" t="s">
        <v>9</v>
      </c>
      <c r="AQ81" s="4" t="s">
        <v>10</v>
      </c>
      <c r="AR81" s="3" t="s">
        <v>3</v>
      </c>
      <c r="AS81" s="65"/>
      <c r="AV81" s="152"/>
      <c r="AW81" s="152"/>
      <c r="AX81" s="152"/>
      <c r="AY81" s="152"/>
      <c r="AZ81" s="156"/>
      <c r="BA81" s="156"/>
      <c r="BB81" s="152"/>
      <c r="BC81" s="152"/>
      <c r="BD81" s="152"/>
      <c r="BE81" s="152"/>
      <c r="BF81" s="156"/>
      <c r="BG81" s="156"/>
      <c r="BH81" s="152"/>
      <c r="BI81" s="152"/>
      <c r="BJ81" s="152"/>
      <c r="BK81" s="152"/>
      <c r="BL81" s="65"/>
    </row>
    <row r="82" spans="1:64" x14ac:dyDescent="0.2">
      <c r="A82" s="185"/>
      <c r="B82" s="183"/>
      <c r="D82" s="65"/>
      <c r="E82" s="65"/>
      <c r="F82" s="65"/>
      <c r="G82" s="65"/>
      <c r="AB82">
        <v>28</v>
      </c>
      <c r="AC82" s="65">
        <f t="shared" ref="AC82:AC101" si="40">V28</f>
        <v>124</v>
      </c>
      <c r="AD82" s="65">
        <f t="shared" ref="AD82:AD101" si="41">W28</f>
        <v>74</v>
      </c>
      <c r="AE82" s="65">
        <f t="shared" ref="AE82:AE101" si="42">X28</f>
        <v>85</v>
      </c>
      <c r="AF82" s="65">
        <f t="shared" ref="AF82:AF101" si="43">Y28</f>
        <v>81</v>
      </c>
      <c r="AI82" s="65">
        <f t="shared" ref="AI82:AI101" si="44">AN28</f>
        <v>128</v>
      </c>
      <c r="AJ82" s="65">
        <f t="shared" ref="AJ82:AJ101" si="45">AO28</f>
        <v>85</v>
      </c>
      <c r="AK82" s="65">
        <f t="shared" ref="AK82:AK101" si="46">AP28</f>
        <v>96</v>
      </c>
      <c r="AL82" s="65">
        <f t="shared" ref="AL82:AL101" si="47">AQ28</f>
        <v>84</v>
      </c>
      <c r="AO82" s="6">
        <f t="shared" ref="AO82:AO101" si="48">BF28</f>
        <v>129</v>
      </c>
      <c r="AP82" s="6">
        <f t="shared" ref="AP82:AP101" si="49">BG28</f>
        <v>85</v>
      </c>
      <c r="AQ82" s="6">
        <f t="shared" ref="AQ82:AQ101" si="50">BH28</f>
        <v>96</v>
      </c>
      <c r="AR82" s="6">
        <f t="shared" ref="AR82:AR101" si="51">BI28</f>
        <v>85</v>
      </c>
      <c r="AS82" s="65"/>
      <c r="AV82" s="15"/>
      <c r="AW82" s="15"/>
      <c r="AX82" s="15"/>
      <c r="AY82" s="15"/>
      <c r="AZ82" s="6"/>
      <c r="BA82" s="6"/>
      <c r="BB82" s="15"/>
      <c r="BC82" s="15"/>
      <c r="BD82" s="15"/>
      <c r="BE82" s="15"/>
      <c r="BF82" s="65"/>
      <c r="BG82" s="65"/>
      <c r="BH82" s="15"/>
      <c r="BI82" s="15"/>
      <c r="BJ82" s="15"/>
      <c r="BK82" s="15"/>
      <c r="BL82" s="65"/>
    </row>
    <row r="83" spans="1:64" x14ac:dyDescent="0.2">
      <c r="A83" s="145" t="s">
        <v>172</v>
      </c>
      <c r="D83" s="65"/>
      <c r="E83" s="65"/>
      <c r="F83" s="65"/>
      <c r="G83" s="65"/>
      <c r="AC83" s="65">
        <f t="shared" si="40"/>
        <v>121</v>
      </c>
      <c r="AD83" s="65">
        <f t="shared" si="41"/>
        <v>81</v>
      </c>
      <c r="AE83" s="65">
        <f t="shared" si="42"/>
        <v>98</v>
      </c>
      <c r="AF83" s="65">
        <f t="shared" si="43"/>
        <v>86</v>
      </c>
      <c r="AI83" s="65">
        <f t="shared" si="44"/>
        <v>127</v>
      </c>
      <c r="AJ83" s="65">
        <f t="shared" si="45"/>
        <v>84</v>
      </c>
      <c r="AK83" s="65">
        <f t="shared" si="46"/>
        <v>94</v>
      </c>
      <c r="AL83" s="65">
        <f t="shared" si="47"/>
        <v>70</v>
      </c>
      <c r="AO83" s="6">
        <f t="shared" si="48"/>
        <v>127</v>
      </c>
      <c r="AP83" s="6">
        <f t="shared" si="49"/>
        <v>84</v>
      </c>
      <c r="AQ83" s="6">
        <f t="shared" si="50"/>
        <v>104</v>
      </c>
      <c r="AR83" s="6">
        <f t="shared" si="51"/>
        <v>71</v>
      </c>
      <c r="AS83" s="65"/>
      <c r="AV83" s="15"/>
      <c r="AW83" s="15"/>
      <c r="AX83" s="15"/>
      <c r="AY83" s="15"/>
      <c r="AZ83" s="6"/>
      <c r="BA83" s="6"/>
      <c r="BB83" s="15"/>
      <c r="BC83" s="15"/>
      <c r="BD83" s="15"/>
      <c r="BE83" s="15"/>
      <c r="BF83" s="65"/>
      <c r="BG83" s="65"/>
      <c r="BH83" s="15"/>
      <c r="BI83" s="15"/>
      <c r="BJ83" s="15"/>
      <c r="BK83" s="15"/>
      <c r="BL83" s="65"/>
    </row>
    <row r="84" spans="1:64" x14ac:dyDescent="0.2">
      <c r="B84" s="146" t="s">
        <v>114</v>
      </c>
      <c r="C84" s="105" t="s">
        <v>110</v>
      </c>
      <c r="D84" s="105" t="s">
        <v>111</v>
      </c>
      <c r="E84" s="106" t="s">
        <v>112</v>
      </c>
      <c r="F84" s="106" t="s">
        <v>64</v>
      </c>
      <c r="G84" s="106" t="s">
        <v>65</v>
      </c>
      <c r="H84" s="106" t="s">
        <v>66</v>
      </c>
      <c r="I84" s="106" t="s">
        <v>67</v>
      </c>
      <c r="J84" s="147" t="s">
        <v>68</v>
      </c>
      <c r="K84" s="106" t="s">
        <v>69</v>
      </c>
      <c r="L84" s="106" t="s">
        <v>70</v>
      </c>
      <c r="M84" s="105" t="s">
        <v>71</v>
      </c>
      <c r="AC84" s="65">
        <f t="shared" si="40"/>
        <v>126</v>
      </c>
      <c r="AD84" s="65">
        <f t="shared" si="41"/>
        <v>71</v>
      </c>
      <c r="AE84" s="65">
        <f t="shared" si="42"/>
        <v>88</v>
      </c>
      <c r="AF84" s="65">
        <f t="shared" si="43"/>
        <v>74</v>
      </c>
      <c r="AI84" s="65">
        <f t="shared" si="44"/>
        <v>130</v>
      </c>
      <c r="AJ84" s="65">
        <f t="shared" si="45"/>
        <v>88</v>
      </c>
      <c r="AK84" s="65">
        <f t="shared" si="46"/>
        <v>100</v>
      </c>
      <c r="AL84" s="65">
        <f t="shared" si="47"/>
        <v>90</v>
      </c>
      <c r="AO84" s="6">
        <f t="shared" si="48"/>
        <v>130</v>
      </c>
      <c r="AP84" s="6">
        <f t="shared" si="49"/>
        <v>88</v>
      </c>
      <c r="AQ84" s="6">
        <f t="shared" si="50"/>
        <v>90</v>
      </c>
      <c r="AR84" s="6">
        <f t="shared" si="51"/>
        <v>91</v>
      </c>
      <c r="AS84" s="65"/>
      <c r="AV84" s="158"/>
      <c r="AW84" s="158"/>
      <c r="AX84" s="158"/>
      <c r="AY84" s="158"/>
      <c r="AZ84" s="6"/>
      <c r="BA84" s="6"/>
      <c r="BB84" s="158"/>
      <c r="BC84" s="158"/>
      <c r="BD84" s="158"/>
      <c r="BE84" s="158"/>
      <c r="BF84" s="65"/>
      <c r="BG84" s="65"/>
      <c r="BH84" s="158"/>
      <c r="BI84" s="158"/>
      <c r="BJ84" s="158"/>
      <c r="BK84" s="158"/>
      <c r="BL84" s="65"/>
    </row>
    <row r="85" spans="1:64" x14ac:dyDescent="0.2">
      <c r="A85" s="142" t="s">
        <v>120</v>
      </c>
      <c r="B85" s="111">
        <f>D24</f>
        <v>101</v>
      </c>
      <c r="C85" s="111">
        <f>F24</f>
        <v>53</v>
      </c>
      <c r="D85" s="111">
        <f>I24</f>
        <v>56.15</v>
      </c>
      <c r="E85" s="111">
        <f>P24</f>
        <v>52.25</v>
      </c>
      <c r="F85" s="111">
        <f>Y24</f>
        <v>71</v>
      </c>
      <c r="G85" s="111">
        <f>AH24</f>
        <v>71.3</v>
      </c>
      <c r="H85" s="111">
        <f>AQ24</f>
        <v>77</v>
      </c>
      <c r="I85" s="111">
        <f>AZ24</f>
        <v>71.25</v>
      </c>
      <c r="J85" s="111">
        <f>BI24</f>
        <v>77.55</v>
      </c>
      <c r="K85" s="111">
        <f>BR24</f>
        <v>70.05</v>
      </c>
      <c r="L85" s="111">
        <f>CA24</f>
        <v>68.25</v>
      </c>
      <c r="M85" s="7">
        <f>CJ24</f>
        <v>66.8</v>
      </c>
      <c r="N85" s="7">
        <f>AVERAGE(B85:M85)</f>
        <v>69.633333333333326</v>
      </c>
      <c r="AC85" s="65">
        <f t="shared" si="40"/>
        <v>120</v>
      </c>
      <c r="AD85" s="65">
        <f t="shared" si="41"/>
        <v>77</v>
      </c>
      <c r="AE85" s="65">
        <f t="shared" si="42"/>
        <v>92</v>
      </c>
      <c r="AF85" s="65">
        <f t="shared" si="43"/>
        <v>72</v>
      </c>
      <c r="AI85" s="65">
        <f t="shared" si="44"/>
        <v>136</v>
      </c>
      <c r="AJ85" s="65">
        <f t="shared" si="45"/>
        <v>88</v>
      </c>
      <c r="AK85" s="65">
        <f t="shared" si="46"/>
        <v>106</v>
      </c>
      <c r="AL85" s="65">
        <f t="shared" si="47"/>
        <v>92</v>
      </c>
      <c r="AO85" s="6">
        <f t="shared" si="48"/>
        <v>135</v>
      </c>
      <c r="AP85" s="6">
        <f t="shared" si="49"/>
        <v>88</v>
      </c>
      <c r="AQ85" s="6">
        <f t="shared" si="50"/>
        <v>92</v>
      </c>
      <c r="AR85" s="6">
        <f t="shared" si="51"/>
        <v>93</v>
      </c>
      <c r="AS85" s="65"/>
      <c r="AV85" s="12"/>
      <c r="AW85" s="12"/>
      <c r="AX85" s="12"/>
      <c r="AY85" s="12"/>
      <c r="AZ85" s="6"/>
      <c r="BA85" s="6"/>
      <c r="BB85" s="12"/>
      <c r="BC85" s="12"/>
      <c r="BD85" s="12"/>
      <c r="BE85" s="12"/>
      <c r="BF85" s="65"/>
      <c r="BG85" s="65"/>
      <c r="BH85" s="12"/>
      <c r="BI85" s="12"/>
      <c r="BJ85" s="12"/>
      <c r="BK85" s="12"/>
      <c r="BL85" s="65"/>
    </row>
    <row r="86" spans="1:64" x14ac:dyDescent="0.2">
      <c r="A86" s="142" t="s">
        <v>108</v>
      </c>
      <c r="B86" s="108">
        <f>D25</f>
        <v>11.516578439248716</v>
      </c>
      <c r="C86" s="108">
        <f>F25</f>
        <v>5.0990195135927845</v>
      </c>
      <c r="D86" s="108">
        <f>I25</f>
        <v>6.7611506339333243</v>
      </c>
      <c r="E86" s="108">
        <f>P25</f>
        <v>6.1889119866861391</v>
      </c>
      <c r="F86" s="108">
        <f>Y25</f>
        <v>6.35775531391221</v>
      </c>
      <c r="G86" s="108">
        <f>AH25</f>
        <v>6.27526472496747</v>
      </c>
      <c r="H86" s="108">
        <f>AQ25</f>
        <v>6.1899749170480662</v>
      </c>
      <c r="I86" s="108">
        <f>AZ25</f>
        <v>4.9934167186722753</v>
      </c>
      <c r="J86" s="108">
        <f>BI25</f>
        <v>5.3751376971346412</v>
      </c>
      <c r="K86" s="108">
        <f>BR25</f>
        <v>4.6732722672887919</v>
      </c>
      <c r="L86" s="108">
        <f>CA25</f>
        <v>5.4277551820056766</v>
      </c>
      <c r="M86" s="65">
        <f>CJ25</f>
        <v>5.3370601014337273</v>
      </c>
      <c r="N86" s="65"/>
      <c r="AC86" s="65">
        <f t="shared" si="40"/>
        <v>114</v>
      </c>
      <c r="AD86" s="65">
        <f t="shared" si="41"/>
        <v>65</v>
      </c>
      <c r="AE86" s="65">
        <f t="shared" si="42"/>
        <v>78</v>
      </c>
      <c r="AF86" s="65">
        <f t="shared" si="43"/>
        <v>89</v>
      </c>
      <c r="AI86" s="65">
        <f t="shared" si="44"/>
        <v>129</v>
      </c>
      <c r="AJ86" s="65">
        <f t="shared" si="45"/>
        <v>84</v>
      </c>
      <c r="AK86" s="65">
        <f t="shared" si="46"/>
        <v>97</v>
      </c>
      <c r="AL86" s="65">
        <f t="shared" si="47"/>
        <v>93</v>
      </c>
      <c r="AO86" s="6">
        <f t="shared" si="48"/>
        <v>129</v>
      </c>
      <c r="AP86" s="6">
        <f t="shared" si="49"/>
        <v>84</v>
      </c>
      <c r="AQ86" s="6">
        <f t="shared" si="50"/>
        <v>97</v>
      </c>
      <c r="AR86" s="6">
        <f t="shared" si="51"/>
        <v>94</v>
      </c>
      <c r="AS86" s="65"/>
      <c r="AV86" s="12"/>
      <c r="AW86" s="12"/>
      <c r="AX86" s="12"/>
      <c r="AY86" s="12"/>
      <c r="AZ86" s="6"/>
      <c r="BA86" s="6"/>
      <c r="BB86" s="12"/>
      <c r="BC86" s="12"/>
      <c r="BD86" s="12"/>
      <c r="BE86" s="12"/>
      <c r="BF86" s="65"/>
      <c r="BG86" s="65"/>
      <c r="BH86" s="12"/>
      <c r="BI86" s="12"/>
      <c r="BJ86" s="12"/>
      <c r="BK86" s="12"/>
      <c r="BL86" s="65"/>
    </row>
    <row r="87" spans="1:64" x14ac:dyDescent="0.2">
      <c r="A87" s="142"/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65"/>
      <c r="N87" s="65"/>
      <c r="AC87" s="65">
        <f t="shared" si="40"/>
        <v>122</v>
      </c>
      <c r="AD87" s="65">
        <f t="shared" si="41"/>
        <v>79</v>
      </c>
      <c r="AE87" s="65">
        <f t="shared" si="42"/>
        <v>85</v>
      </c>
      <c r="AF87" s="65">
        <f t="shared" si="43"/>
        <v>84</v>
      </c>
      <c r="AI87" s="65">
        <f t="shared" si="44"/>
        <v>128</v>
      </c>
      <c r="AJ87" s="65">
        <f t="shared" si="45"/>
        <v>82</v>
      </c>
      <c r="AK87" s="65">
        <f t="shared" si="46"/>
        <v>93</v>
      </c>
      <c r="AL87" s="65">
        <f t="shared" si="47"/>
        <v>85</v>
      </c>
      <c r="AO87" s="6">
        <f t="shared" si="48"/>
        <v>128</v>
      </c>
      <c r="AP87" s="6">
        <f t="shared" si="49"/>
        <v>81</v>
      </c>
      <c r="AQ87" s="6">
        <f t="shared" si="50"/>
        <v>102</v>
      </c>
      <c r="AR87" s="6">
        <f t="shared" si="51"/>
        <v>85</v>
      </c>
      <c r="AS87" s="65"/>
      <c r="AV87" s="12"/>
      <c r="AW87" s="12"/>
      <c r="AX87" s="12"/>
      <c r="AY87" s="12"/>
      <c r="AZ87" s="6"/>
      <c r="BA87" s="6"/>
      <c r="BB87" s="12"/>
      <c r="BC87" s="12"/>
      <c r="BD87" s="12"/>
      <c r="BE87" s="12"/>
      <c r="BF87" s="65"/>
      <c r="BG87" s="65"/>
      <c r="BH87" s="12"/>
      <c r="BI87" s="12"/>
      <c r="BJ87" s="12"/>
      <c r="BK87" s="12"/>
      <c r="BL87" s="65"/>
    </row>
    <row r="88" spans="1:64" x14ac:dyDescent="0.2">
      <c r="A88" s="142" t="s">
        <v>121</v>
      </c>
      <c r="B88" s="111">
        <f>D48</f>
        <v>103.25</v>
      </c>
      <c r="C88" s="111">
        <f>F48</f>
        <v>60.55</v>
      </c>
      <c r="D88" s="111">
        <f>I48</f>
        <v>67.55</v>
      </c>
      <c r="E88" s="111">
        <f>P48</f>
        <v>63</v>
      </c>
      <c r="F88" s="111">
        <f>Y48</f>
        <v>81.5</v>
      </c>
      <c r="G88" s="111">
        <f>AH48</f>
        <v>81.099999999999994</v>
      </c>
      <c r="H88" s="111">
        <f>AQ48</f>
        <v>87.1</v>
      </c>
      <c r="I88" s="111">
        <f>AZ48</f>
        <v>81.05</v>
      </c>
      <c r="J88" s="111">
        <f>BI48</f>
        <v>87.35</v>
      </c>
      <c r="K88" s="111">
        <f>BR48</f>
        <v>79.2</v>
      </c>
      <c r="L88" s="111">
        <f>CA48</f>
        <v>77.95</v>
      </c>
      <c r="M88" s="7">
        <f>CJ48</f>
        <v>80.25</v>
      </c>
      <c r="N88" s="7">
        <f t="shared" ref="N88:N98" si="52">AVERAGE(B88:M88)</f>
        <v>79.154166666666683</v>
      </c>
      <c r="AC88" s="65">
        <f t="shared" si="40"/>
        <v>110</v>
      </c>
      <c r="AD88" s="65">
        <f t="shared" si="41"/>
        <v>74</v>
      </c>
      <c r="AE88" s="65">
        <f t="shared" si="42"/>
        <v>98</v>
      </c>
      <c r="AF88" s="65">
        <f t="shared" si="43"/>
        <v>91</v>
      </c>
      <c r="AI88" s="65">
        <f t="shared" si="44"/>
        <v>128</v>
      </c>
      <c r="AJ88" s="65">
        <f t="shared" si="45"/>
        <v>86</v>
      </c>
      <c r="AK88" s="65">
        <f t="shared" si="46"/>
        <v>96</v>
      </c>
      <c r="AL88" s="65">
        <f t="shared" si="47"/>
        <v>88</v>
      </c>
      <c r="AO88" s="6">
        <f t="shared" si="48"/>
        <v>130</v>
      </c>
      <c r="AP88" s="6">
        <f t="shared" si="49"/>
        <v>85</v>
      </c>
      <c r="AQ88" s="6">
        <f t="shared" si="50"/>
        <v>100</v>
      </c>
      <c r="AR88" s="6">
        <f t="shared" si="51"/>
        <v>88</v>
      </c>
      <c r="AS88" s="65"/>
      <c r="AV88" s="12"/>
      <c r="AW88" s="12"/>
      <c r="AX88" s="12"/>
      <c r="AY88" s="12"/>
      <c r="AZ88" s="6"/>
      <c r="BA88" s="6"/>
      <c r="BB88" s="12"/>
      <c r="BC88" s="12"/>
      <c r="BD88" s="12"/>
      <c r="BE88" s="12"/>
      <c r="BF88" s="65"/>
      <c r="BG88" s="65"/>
      <c r="BH88" s="12"/>
      <c r="BI88" s="12"/>
      <c r="BJ88" s="12"/>
      <c r="BK88" s="12"/>
      <c r="BL88" s="65"/>
    </row>
    <row r="89" spans="1:64" x14ac:dyDescent="0.2">
      <c r="A89" s="142" t="s">
        <v>108</v>
      </c>
      <c r="B89" s="108">
        <f>D49</f>
        <v>13.182424503461936</v>
      </c>
      <c r="C89" s="108">
        <f>F49</f>
        <v>4.1735381935033953</v>
      </c>
      <c r="D89" s="108">
        <f>I49</f>
        <v>5.9513377531973068</v>
      </c>
      <c r="E89" s="108">
        <f>P49</f>
        <v>5.9205262923955813</v>
      </c>
      <c r="F89" s="108">
        <f>Y49</f>
        <v>6.3120603025603215</v>
      </c>
      <c r="G89" s="108">
        <f>AH49</f>
        <v>6.0428295916469645</v>
      </c>
      <c r="H89" s="108">
        <f>AQ49</f>
        <v>5.7847349027191246</v>
      </c>
      <c r="I89" s="108">
        <f>AZ49</f>
        <v>5.7075665383308225</v>
      </c>
      <c r="J89" s="108">
        <f>BI49</f>
        <v>5.7425008306027863</v>
      </c>
      <c r="K89" s="108">
        <f>BR49</f>
        <v>5.7454787716768632</v>
      </c>
      <c r="L89" s="108">
        <f>CA49</f>
        <v>6.2447872999048286</v>
      </c>
      <c r="M89" s="65">
        <f>CJ49</f>
        <v>5.7845074393408353</v>
      </c>
      <c r="N89" s="65"/>
      <c r="AC89" s="65">
        <f t="shared" si="40"/>
        <v>116</v>
      </c>
      <c r="AD89" s="65">
        <f t="shared" si="41"/>
        <v>68</v>
      </c>
      <c r="AE89" s="65">
        <f t="shared" si="42"/>
        <v>84</v>
      </c>
      <c r="AF89" s="65">
        <f t="shared" si="43"/>
        <v>83</v>
      </c>
      <c r="AI89" s="65">
        <f t="shared" si="44"/>
        <v>130</v>
      </c>
      <c r="AJ89" s="65">
        <f t="shared" si="45"/>
        <v>88</v>
      </c>
      <c r="AK89" s="65">
        <f t="shared" si="46"/>
        <v>100</v>
      </c>
      <c r="AL89" s="65">
        <f t="shared" si="47"/>
        <v>81</v>
      </c>
      <c r="AO89" s="6">
        <f t="shared" si="48"/>
        <v>130</v>
      </c>
      <c r="AP89" s="6">
        <f t="shared" si="49"/>
        <v>87</v>
      </c>
      <c r="AQ89" s="6">
        <f t="shared" si="50"/>
        <v>104</v>
      </c>
      <c r="AR89" s="6">
        <f t="shared" si="51"/>
        <v>81</v>
      </c>
      <c r="AV89" s="12"/>
      <c r="AW89" s="12"/>
      <c r="AX89" s="12"/>
      <c r="AY89" s="12"/>
      <c r="AZ89" s="6"/>
      <c r="BA89" s="6"/>
      <c r="BB89" s="12"/>
      <c r="BC89" s="12"/>
      <c r="BD89" s="12"/>
      <c r="BE89" s="12"/>
      <c r="BF89" s="65"/>
      <c r="BG89"/>
      <c r="BH89" s="12"/>
      <c r="BI89" s="12"/>
      <c r="BJ89" s="12"/>
      <c r="BK89" s="12"/>
    </row>
    <row r="90" spans="1:64" x14ac:dyDescent="0.2">
      <c r="A90" s="142" t="s">
        <v>42</v>
      </c>
      <c r="B90" s="143">
        <f>D52</f>
        <v>0.5687870321270222</v>
      </c>
      <c r="C90" s="143">
        <f>F52</f>
        <v>9.0020265474721313E-6</v>
      </c>
      <c r="D90" s="143">
        <f>I52</f>
        <v>1.6658432177279547E-6</v>
      </c>
      <c r="E90" s="143">
        <f>P52</f>
        <v>1.9319781852622171E-6</v>
      </c>
      <c r="F90" s="143">
        <f>Y52</f>
        <v>6.2321625707407106E-6</v>
      </c>
      <c r="G90" s="143">
        <f>AH52</f>
        <v>1.2058981622105365E-5</v>
      </c>
      <c r="H90" s="143">
        <f>AQ52</f>
        <v>4.6966791985534458E-6</v>
      </c>
      <c r="I90" s="143">
        <f>AZ52</f>
        <v>1.1436209898490205E-6</v>
      </c>
      <c r="J90" s="143">
        <f>BI52</f>
        <v>2.2004306279937284E-6</v>
      </c>
      <c r="K90" s="143">
        <f>BR52</f>
        <v>2.5500980280704964E-6</v>
      </c>
      <c r="L90" s="143">
        <f>CA52</f>
        <v>6.2018022396313028E-6</v>
      </c>
      <c r="M90" s="148">
        <f>CJ52</f>
        <v>3.380387513907004E-9</v>
      </c>
      <c r="N90" s="65"/>
      <c r="AC90" s="65">
        <f t="shared" si="40"/>
        <v>116</v>
      </c>
      <c r="AD90" s="65">
        <f t="shared" si="41"/>
        <v>79</v>
      </c>
      <c r="AE90" s="65">
        <f t="shared" si="42"/>
        <v>85</v>
      </c>
      <c r="AF90" s="65">
        <f t="shared" si="43"/>
        <v>78</v>
      </c>
      <c r="AI90" s="65">
        <f t="shared" si="44"/>
        <v>126</v>
      </c>
      <c r="AJ90" s="65">
        <f t="shared" si="45"/>
        <v>83</v>
      </c>
      <c r="AK90" s="65">
        <f t="shared" si="46"/>
        <v>94</v>
      </c>
      <c r="AL90" s="65">
        <f t="shared" si="47"/>
        <v>90</v>
      </c>
      <c r="AO90" s="6">
        <f t="shared" si="48"/>
        <v>127</v>
      </c>
      <c r="AP90" s="6">
        <f t="shared" si="49"/>
        <v>82</v>
      </c>
      <c r="AQ90" s="6">
        <f t="shared" si="50"/>
        <v>98</v>
      </c>
      <c r="AR90" s="6">
        <f t="shared" si="51"/>
        <v>90</v>
      </c>
      <c r="AV90" s="12"/>
      <c r="AW90" s="12"/>
      <c r="AX90" s="12"/>
      <c r="AY90" s="12"/>
      <c r="AZ90" s="6"/>
      <c r="BA90" s="6"/>
      <c r="BB90" s="12"/>
      <c r="BC90" s="12"/>
      <c r="BD90" s="12"/>
      <c r="BE90" s="12"/>
      <c r="BG90"/>
      <c r="BH90" s="12"/>
      <c r="BI90" s="12"/>
      <c r="BJ90" s="12"/>
      <c r="BK90" s="12"/>
    </row>
    <row r="91" spans="1:64" x14ac:dyDescent="0.2">
      <c r="A91" s="96"/>
      <c r="D91" s="65"/>
      <c r="E91" s="65"/>
      <c r="F91" s="65"/>
      <c r="G91" s="65"/>
      <c r="N91" s="65"/>
      <c r="AC91" s="65">
        <f t="shared" si="40"/>
        <v>112</v>
      </c>
      <c r="AD91" s="65">
        <f t="shared" si="41"/>
        <v>67</v>
      </c>
      <c r="AE91" s="65">
        <f t="shared" si="42"/>
        <v>75</v>
      </c>
      <c r="AF91" s="65">
        <f t="shared" si="43"/>
        <v>80</v>
      </c>
      <c r="AI91" s="65">
        <f t="shared" si="44"/>
        <v>126</v>
      </c>
      <c r="AJ91" s="65">
        <f t="shared" si="45"/>
        <v>85</v>
      </c>
      <c r="AK91" s="65">
        <f t="shared" si="46"/>
        <v>96</v>
      </c>
      <c r="AL91" s="65">
        <f t="shared" si="47"/>
        <v>82</v>
      </c>
      <c r="AO91" s="6">
        <f t="shared" si="48"/>
        <v>128</v>
      </c>
      <c r="AP91" s="6">
        <f t="shared" si="49"/>
        <v>84</v>
      </c>
      <c r="AQ91" s="6">
        <f t="shared" si="50"/>
        <v>103</v>
      </c>
      <c r="AR91" s="6">
        <f t="shared" si="51"/>
        <v>82</v>
      </c>
      <c r="AV91" s="12"/>
      <c r="AW91" s="12"/>
      <c r="AX91" s="12"/>
      <c r="AY91" s="12"/>
      <c r="AZ91" s="6"/>
      <c r="BA91" s="6"/>
      <c r="BB91" s="12"/>
      <c r="BC91" s="12"/>
      <c r="BD91" s="12"/>
      <c r="BE91" s="12"/>
      <c r="BG91"/>
      <c r="BH91" s="12"/>
      <c r="BI91" s="12"/>
      <c r="BJ91" s="12"/>
      <c r="BK91" s="12"/>
    </row>
    <row r="92" spans="1:64" x14ac:dyDescent="0.2">
      <c r="A92" s="66"/>
      <c r="B92" s="67"/>
      <c r="C92" s="67"/>
      <c r="D92" s="68"/>
      <c r="E92" s="68"/>
      <c r="F92" s="68"/>
      <c r="G92" s="68"/>
      <c r="N92" s="65"/>
      <c r="AC92" s="65">
        <f t="shared" si="40"/>
        <v>107</v>
      </c>
      <c r="AD92" s="65">
        <f t="shared" si="41"/>
        <v>73</v>
      </c>
      <c r="AE92" s="65">
        <f t="shared" si="42"/>
        <v>90</v>
      </c>
      <c r="AF92" s="65">
        <f t="shared" si="43"/>
        <v>73</v>
      </c>
      <c r="AI92" s="65">
        <f t="shared" si="44"/>
        <v>118</v>
      </c>
      <c r="AJ92" s="65">
        <f t="shared" si="45"/>
        <v>77</v>
      </c>
      <c r="AK92" s="65">
        <f t="shared" si="46"/>
        <v>88</v>
      </c>
      <c r="AL92" s="65">
        <f t="shared" si="47"/>
        <v>88</v>
      </c>
      <c r="AO92" s="6">
        <f t="shared" si="48"/>
        <v>117</v>
      </c>
      <c r="AP92" s="6">
        <f t="shared" si="49"/>
        <v>78</v>
      </c>
      <c r="AQ92" s="6">
        <f t="shared" si="50"/>
        <v>86</v>
      </c>
      <c r="AR92" s="6">
        <f t="shared" si="51"/>
        <v>88</v>
      </c>
      <c r="AV92" s="12"/>
      <c r="AW92" s="12"/>
      <c r="AX92" s="12"/>
      <c r="AY92" s="12"/>
      <c r="AZ92" s="6"/>
      <c r="BA92" s="6"/>
      <c r="BB92" s="12"/>
      <c r="BC92" s="12"/>
      <c r="BD92" s="12"/>
      <c r="BE92" s="12"/>
      <c r="BG92"/>
      <c r="BH92" s="12"/>
      <c r="BI92" s="12"/>
      <c r="BJ92" s="12"/>
      <c r="BK92" s="12"/>
    </row>
    <row r="93" spans="1:64" x14ac:dyDescent="0.2">
      <c r="N93" s="65"/>
      <c r="AC93" s="65">
        <f t="shared" si="40"/>
        <v>117</v>
      </c>
      <c r="AD93" s="65">
        <f t="shared" si="41"/>
        <v>80</v>
      </c>
      <c r="AE93" s="65">
        <f t="shared" si="42"/>
        <v>84</v>
      </c>
      <c r="AF93" s="65">
        <f t="shared" si="43"/>
        <v>99</v>
      </c>
      <c r="AI93" s="65">
        <f t="shared" si="44"/>
        <v>104</v>
      </c>
      <c r="AJ93" s="65">
        <f t="shared" si="45"/>
        <v>63</v>
      </c>
      <c r="AK93" s="65">
        <f t="shared" si="46"/>
        <v>76</v>
      </c>
      <c r="AL93" s="65">
        <f t="shared" si="47"/>
        <v>85</v>
      </c>
      <c r="AO93" s="6">
        <f t="shared" si="48"/>
        <v>103</v>
      </c>
      <c r="AP93" s="6">
        <f t="shared" si="49"/>
        <v>65</v>
      </c>
      <c r="AQ93" s="6">
        <f t="shared" si="50"/>
        <v>85</v>
      </c>
      <c r="AR93" s="6">
        <f t="shared" si="51"/>
        <v>85</v>
      </c>
      <c r="AV93" s="12"/>
      <c r="AW93" s="12"/>
      <c r="AX93" s="12"/>
      <c r="AY93" s="12"/>
      <c r="AZ93" s="6"/>
      <c r="BA93" s="6"/>
      <c r="BB93" s="12"/>
      <c r="BC93" s="12"/>
      <c r="BD93" s="12"/>
      <c r="BE93" s="12"/>
      <c r="BG93"/>
      <c r="BH93" s="12"/>
      <c r="BI93" s="12"/>
      <c r="BJ93" s="12"/>
      <c r="BK93" s="12"/>
    </row>
    <row r="94" spans="1:64" x14ac:dyDescent="0.2">
      <c r="N94" s="65"/>
      <c r="AC94" s="65">
        <f t="shared" si="40"/>
        <v>106</v>
      </c>
      <c r="AD94" s="65">
        <f t="shared" si="41"/>
        <v>74</v>
      </c>
      <c r="AE94" s="65">
        <f t="shared" si="42"/>
        <v>76</v>
      </c>
      <c r="AF94" s="65">
        <f t="shared" si="43"/>
        <v>81</v>
      </c>
      <c r="AI94" s="65">
        <f t="shared" si="44"/>
        <v>116</v>
      </c>
      <c r="AJ94" s="65">
        <f t="shared" si="45"/>
        <v>74</v>
      </c>
      <c r="AK94" s="65">
        <f t="shared" si="46"/>
        <v>84</v>
      </c>
      <c r="AL94" s="65">
        <f t="shared" si="47"/>
        <v>85</v>
      </c>
      <c r="AO94" s="6">
        <f t="shared" si="48"/>
        <v>117</v>
      </c>
      <c r="AP94" s="6">
        <f t="shared" si="49"/>
        <v>75</v>
      </c>
      <c r="AQ94" s="6">
        <f t="shared" si="50"/>
        <v>84</v>
      </c>
      <c r="AR94" s="6">
        <f t="shared" si="51"/>
        <v>85</v>
      </c>
      <c r="AV94" s="12"/>
      <c r="AW94" s="12"/>
      <c r="AX94" s="12"/>
      <c r="AY94" s="12"/>
      <c r="AZ94" s="6"/>
      <c r="BA94" s="6"/>
      <c r="BB94" s="12"/>
      <c r="BC94" s="12"/>
      <c r="BD94" s="12"/>
      <c r="BE94" s="12"/>
      <c r="BG94"/>
      <c r="BH94" s="12"/>
      <c r="BI94" s="12"/>
      <c r="BJ94" s="12"/>
      <c r="BK94" s="12"/>
    </row>
    <row r="95" spans="1:64" x14ac:dyDescent="0.2">
      <c r="AC95" s="65">
        <f t="shared" si="40"/>
        <v>120</v>
      </c>
      <c r="AD95" s="65">
        <f t="shared" si="41"/>
        <v>79</v>
      </c>
      <c r="AE95" s="65">
        <f t="shared" si="42"/>
        <v>83</v>
      </c>
      <c r="AF95" s="65">
        <f t="shared" si="43"/>
        <v>83</v>
      </c>
      <c r="AI95" s="65">
        <f t="shared" si="44"/>
        <v>130</v>
      </c>
      <c r="AJ95" s="65">
        <f t="shared" si="45"/>
        <v>90</v>
      </c>
      <c r="AK95" s="65">
        <f t="shared" si="46"/>
        <v>99</v>
      </c>
      <c r="AL95" s="65">
        <f t="shared" si="47"/>
        <v>92</v>
      </c>
      <c r="AO95" s="6">
        <f t="shared" si="48"/>
        <v>127</v>
      </c>
      <c r="AP95" s="6">
        <f t="shared" si="49"/>
        <v>91</v>
      </c>
      <c r="AQ95" s="6">
        <f t="shared" si="50"/>
        <v>97</v>
      </c>
      <c r="AR95" s="6">
        <f t="shared" si="51"/>
        <v>92</v>
      </c>
      <c r="AV95" s="12"/>
      <c r="AW95" s="12"/>
      <c r="AX95" s="12"/>
      <c r="AY95" s="12"/>
      <c r="AZ95" s="6"/>
      <c r="BA95" s="6"/>
      <c r="BB95" s="12"/>
      <c r="BC95" s="12"/>
      <c r="BD95" s="12"/>
      <c r="BE95" s="12"/>
      <c r="BG95"/>
      <c r="BH95" s="12"/>
      <c r="BI95" s="12"/>
      <c r="BJ95" s="12"/>
      <c r="BK95" s="12"/>
    </row>
    <row r="96" spans="1:64" x14ac:dyDescent="0.2">
      <c r="A96" s="145" t="s">
        <v>113</v>
      </c>
      <c r="B96" s="67"/>
      <c r="C96" s="67"/>
      <c r="D96" s="68"/>
      <c r="E96" s="68"/>
      <c r="F96" s="68"/>
      <c r="G96" s="68"/>
      <c r="AC96" s="65">
        <f t="shared" si="40"/>
        <v>124</v>
      </c>
      <c r="AD96" s="65">
        <f t="shared" si="41"/>
        <v>87</v>
      </c>
      <c r="AE96" s="65">
        <f t="shared" si="42"/>
        <v>91</v>
      </c>
      <c r="AF96" s="65">
        <f t="shared" si="43"/>
        <v>79</v>
      </c>
      <c r="AI96" s="65">
        <f t="shared" si="44"/>
        <v>126</v>
      </c>
      <c r="AJ96" s="65">
        <f t="shared" si="45"/>
        <v>95</v>
      </c>
      <c r="AK96" s="65">
        <f t="shared" si="46"/>
        <v>93</v>
      </c>
      <c r="AL96" s="65">
        <f t="shared" si="47"/>
        <v>90</v>
      </c>
      <c r="AO96" s="6">
        <f t="shared" si="48"/>
        <v>125</v>
      </c>
      <c r="AP96" s="6">
        <f t="shared" si="49"/>
        <v>96</v>
      </c>
      <c r="AQ96" s="6">
        <f t="shared" si="50"/>
        <v>91</v>
      </c>
      <c r="AR96" s="6">
        <f t="shared" si="51"/>
        <v>90</v>
      </c>
      <c r="AV96" s="12"/>
      <c r="AW96" s="12"/>
      <c r="AX96" s="12"/>
      <c r="AY96" s="12"/>
      <c r="AZ96" s="6"/>
      <c r="BA96" s="6"/>
      <c r="BB96" s="12"/>
      <c r="BC96" s="12"/>
      <c r="BD96" s="12"/>
      <c r="BE96" s="12"/>
      <c r="BG96"/>
      <c r="BH96" s="12"/>
      <c r="BI96" s="12"/>
      <c r="BJ96" s="12"/>
      <c r="BK96" s="12"/>
    </row>
    <row r="97" spans="1:63" x14ac:dyDescent="0.2">
      <c r="B97" s="146" t="s">
        <v>114</v>
      </c>
      <c r="C97" s="105" t="s">
        <v>110</v>
      </c>
      <c r="D97" s="105" t="s">
        <v>111</v>
      </c>
      <c r="E97" s="106" t="s">
        <v>112</v>
      </c>
      <c r="F97" s="106" t="s">
        <v>64</v>
      </c>
      <c r="G97" s="106" t="s">
        <v>65</v>
      </c>
      <c r="H97" s="106" t="s">
        <v>66</v>
      </c>
      <c r="I97" s="106" t="s">
        <v>67</v>
      </c>
      <c r="J97" s="147" t="s">
        <v>68</v>
      </c>
      <c r="K97" s="106" t="s">
        <v>69</v>
      </c>
      <c r="L97" s="106" t="s">
        <v>70</v>
      </c>
      <c r="M97" s="105" t="s">
        <v>71</v>
      </c>
      <c r="N97" s="65"/>
      <c r="AC97" s="65">
        <f t="shared" si="40"/>
        <v>112</v>
      </c>
      <c r="AD97" s="65">
        <f t="shared" si="41"/>
        <v>79</v>
      </c>
      <c r="AE97" s="65">
        <f t="shared" si="42"/>
        <v>85</v>
      </c>
      <c r="AF97" s="65">
        <f t="shared" si="43"/>
        <v>81</v>
      </c>
      <c r="AI97" s="65">
        <f t="shared" si="44"/>
        <v>127</v>
      </c>
      <c r="AJ97" s="65">
        <f t="shared" si="45"/>
        <v>87</v>
      </c>
      <c r="AK97" s="65">
        <f t="shared" si="46"/>
        <v>96</v>
      </c>
      <c r="AL97" s="65">
        <f t="shared" si="47"/>
        <v>92</v>
      </c>
      <c r="AO97" s="6">
        <f t="shared" si="48"/>
        <v>126</v>
      </c>
      <c r="AP97" s="6">
        <f t="shared" si="49"/>
        <v>87</v>
      </c>
      <c r="AQ97" s="6">
        <f t="shared" si="50"/>
        <v>88</v>
      </c>
      <c r="AR97" s="6">
        <f t="shared" si="51"/>
        <v>92</v>
      </c>
      <c r="AV97" s="12"/>
      <c r="AW97" s="12"/>
      <c r="AX97" s="12"/>
      <c r="AY97" s="12"/>
      <c r="AZ97" s="6"/>
      <c r="BA97" s="6"/>
      <c r="BB97" s="12"/>
      <c r="BC97" s="12"/>
      <c r="BD97" s="12"/>
      <c r="BE97" s="12"/>
      <c r="BG97"/>
      <c r="BH97" s="12"/>
      <c r="BI97" s="12"/>
      <c r="BJ97" s="12"/>
      <c r="BK97" s="12"/>
    </row>
    <row r="98" spans="1:63" x14ac:dyDescent="0.2">
      <c r="A98" s="142" t="s">
        <v>120</v>
      </c>
      <c r="B98" s="111">
        <f>E24</f>
        <v>24</v>
      </c>
      <c r="C98" s="111">
        <f>G24</f>
        <v>11.8</v>
      </c>
      <c r="D98" s="111">
        <f>H24</f>
        <v>11.55</v>
      </c>
      <c r="E98" s="111">
        <f>K24</f>
        <v>10.1</v>
      </c>
      <c r="F98" s="111">
        <f>R24</f>
        <v>10.050000000000001</v>
      </c>
      <c r="G98" s="111">
        <f>AA24</f>
        <v>9.9</v>
      </c>
      <c r="H98" s="111">
        <f>AJ24</f>
        <v>10.4</v>
      </c>
      <c r="I98" s="111">
        <f>AS24</f>
        <v>10</v>
      </c>
      <c r="J98" s="111">
        <f>BB24</f>
        <v>10.45</v>
      </c>
      <c r="K98" s="111">
        <f>BK24</f>
        <v>9.9499999999999993</v>
      </c>
      <c r="L98" s="111">
        <f>BT24</f>
        <v>9.9499999999999993</v>
      </c>
      <c r="M98" s="7">
        <f>CC24</f>
        <v>9.4499999999999993</v>
      </c>
      <c r="N98" s="65">
        <f t="shared" si="52"/>
        <v>11.466666666666667</v>
      </c>
      <c r="AC98" s="65">
        <f t="shared" si="40"/>
        <v>130</v>
      </c>
      <c r="AD98" s="65">
        <f t="shared" si="41"/>
        <v>91</v>
      </c>
      <c r="AE98" s="65">
        <f t="shared" si="42"/>
        <v>98</v>
      </c>
      <c r="AF98" s="65">
        <f t="shared" si="43"/>
        <v>79</v>
      </c>
      <c r="AI98" s="65">
        <f t="shared" si="44"/>
        <v>122</v>
      </c>
      <c r="AJ98" s="65">
        <f t="shared" si="45"/>
        <v>83</v>
      </c>
      <c r="AK98" s="65">
        <f t="shared" si="46"/>
        <v>91</v>
      </c>
      <c r="AL98" s="65">
        <f t="shared" si="47"/>
        <v>87</v>
      </c>
      <c r="AO98" s="6">
        <f t="shared" si="48"/>
        <v>122</v>
      </c>
      <c r="AP98" s="6">
        <f t="shared" si="49"/>
        <v>83</v>
      </c>
      <c r="AQ98" s="6">
        <f t="shared" si="50"/>
        <v>90</v>
      </c>
      <c r="AR98" s="6">
        <f t="shared" si="51"/>
        <v>87</v>
      </c>
      <c r="AV98" s="12"/>
      <c r="AW98" s="12"/>
      <c r="AX98" s="12"/>
      <c r="AY98" s="12"/>
      <c r="AZ98" s="6"/>
      <c r="BA98" s="6"/>
      <c r="BB98" s="12"/>
      <c r="BC98" s="12"/>
      <c r="BD98" s="12"/>
      <c r="BE98" s="12"/>
      <c r="BG98"/>
      <c r="BH98" s="12"/>
      <c r="BI98" s="12"/>
      <c r="BJ98" s="12"/>
      <c r="BK98" s="12"/>
    </row>
    <row r="99" spans="1:63" x14ac:dyDescent="0.2">
      <c r="A99" s="142" t="s">
        <v>108</v>
      </c>
      <c r="B99" s="78">
        <f>E25</f>
        <v>3.3086807674740446</v>
      </c>
      <c r="C99" s="78">
        <f>G25</f>
        <v>1.7044832524535778</v>
      </c>
      <c r="D99" s="78">
        <f>H25</f>
        <v>2.0894471693929475</v>
      </c>
      <c r="E99" s="78">
        <f>K25</f>
        <v>1.9439514830419637</v>
      </c>
      <c r="F99" s="78">
        <f>R25</f>
        <v>2.2118104039808424</v>
      </c>
      <c r="G99" s="78">
        <f>AA25</f>
        <v>2.1740091511936379</v>
      </c>
      <c r="H99" s="78">
        <f>AJ25</f>
        <v>2.5833474815685027</v>
      </c>
      <c r="I99" s="78">
        <f>AS25</f>
        <v>2.2004784168807232</v>
      </c>
      <c r="J99" s="78">
        <f>BB25</f>
        <v>2.4381831026617449</v>
      </c>
      <c r="K99" s="78">
        <f>BK25</f>
        <v>1.848897253129979</v>
      </c>
      <c r="L99" s="78">
        <f>BT25</f>
        <v>2.4381831026617475</v>
      </c>
      <c r="M99" s="6">
        <f>CC25</f>
        <v>2.0124611797498115</v>
      </c>
      <c r="N99" s="65"/>
      <c r="AC99" s="65">
        <f t="shared" si="40"/>
        <v>120</v>
      </c>
      <c r="AD99" s="65">
        <f t="shared" si="41"/>
        <v>87</v>
      </c>
      <c r="AE99" s="65">
        <f t="shared" si="42"/>
        <v>97</v>
      </c>
      <c r="AF99" s="65">
        <f t="shared" si="43"/>
        <v>77</v>
      </c>
      <c r="AI99" s="65">
        <f t="shared" si="44"/>
        <v>132</v>
      </c>
      <c r="AJ99" s="65">
        <f t="shared" si="45"/>
        <v>88</v>
      </c>
      <c r="AK99" s="65">
        <f t="shared" si="46"/>
        <v>100</v>
      </c>
      <c r="AL99" s="65">
        <f t="shared" si="47"/>
        <v>81</v>
      </c>
      <c r="AO99" s="6">
        <f t="shared" si="48"/>
        <v>133</v>
      </c>
      <c r="AP99" s="6">
        <f t="shared" si="49"/>
        <v>88</v>
      </c>
      <c r="AQ99" s="6">
        <f t="shared" si="50"/>
        <v>98</v>
      </c>
      <c r="AR99" s="6">
        <f t="shared" si="51"/>
        <v>81</v>
      </c>
      <c r="AV99" s="12"/>
      <c r="AW99" s="12"/>
      <c r="AX99" s="12"/>
      <c r="AY99" s="12"/>
      <c r="AZ99" s="6"/>
      <c r="BA99" s="6"/>
      <c r="BB99" s="12"/>
      <c r="BC99" s="12"/>
      <c r="BD99" s="12"/>
      <c r="BE99" s="12"/>
      <c r="BG99"/>
      <c r="BH99" s="12"/>
      <c r="BI99" s="12"/>
      <c r="BJ99" s="12"/>
      <c r="BK99" s="12"/>
    </row>
    <row r="100" spans="1:63" x14ac:dyDescent="0.2">
      <c r="A100" s="142" t="s">
        <v>42</v>
      </c>
      <c r="B100" s="143">
        <f>E52</f>
        <v>0.38549913190580976</v>
      </c>
      <c r="C100" s="143">
        <f>G52</f>
        <v>1.2820714447831418E-3</v>
      </c>
      <c r="D100" s="143">
        <f>H52</f>
        <v>6.0128508217707037E-2</v>
      </c>
      <c r="E100" s="143">
        <f>K52</f>
        <v>1.8008992975682776E-2</v>
      </c>
      <c r="F100" s="143">
        <f>R52</f>
        <v>1.6363175303273796E-2</v>
      </c>
      <c r="G100" s="143">
        <f>AA52</f>
        <v>1.0077950192497867E-2</v>
      </c>
      <c r="H100" s="143">
        <f>AJ52</f>
        <v>4.2273374336154711E-3</v>
      </c>
      <c r="I100" s="143">
        <f>AS52</f>
        <v>9.8586849839951141E-3</v>
      </c>
      <c r="J100" s="143">
        <f>BB52</f>
        <v>1.9238671365562367E-2</v>
      </c>
      <c r="K100" s="143">
        <f>BK52</f>
        <v>1.9637554551230507E-2</v>
      </c>
      <c r="L100" s="143">
        <f>BT52</f>
        <v>2.7819364501260397E-2</v>
      </c>
      <c r="M100" s="148">
        <f>CC52</f>
        <v>4.6589569315587311E-4</v>
      </c>
      <c r="N100" s="65"/>
      <c r="AC100" s="65">
        <f t="shared" si="40"/>
        <v>122</v>
      </c>
      <c r="AD100" s="65">
        <f t="shared" si="41"/>
        <v>80</v>
      </c>
      <c r="AE100" s="65">
        <f t="shared" si="42"/>
        <v>86</v>
      </c>
      <c r="AF100" s="65">
        <f t="shared" si="43"/>
        <v>79</v>
      </c>
      <c r="AI100" s="65">
        <f t="shared" si="44"/>
        <v>126</v>
      </c>
      <c r="AJ100" s="65">
        <f t="shared" si="45"/>
        <v>85</v>
      </c>
      <c r="AK100" s="65">
        <f t="shared" si="46"/>
        <v>96</v>
      </c>
      <c r="AL100" s="65">
        <f t="shared" si="47"/>
        <v>92</v>
      </c>
      <c r="AO100" s="6">
        <f t="shared" si="48"/>
        <v>126</v>
      </c>
      <c r="AP100" s="6">
        <f t="shared" si="49"/>
        <v>85</v>
      </c>
      <c r="AQ100" s="6">
        <f t="shared" si="50"/>
        <v>94</v>
      </c>
      <c r="AR100" s="6">
        <f t="shared" si="51"/>
        <v>92</v>
      </c>
      <c r="AV100" s="12"/>
      <c r="AW100" s="12"/>
      <c r="AX100" s="12"/>
      <c r="AY100" s="12"/>
      <c r="AZ100" s="6"/>
      <c r="BA100" s="6"/>
      <c r="BB100" s="12"/>
      <c r="BC100" s="12"/>
      <c r="BD100" s="12"/>
      <c r="BE100" s="12"/>
      <c r="BG100"/>
      <c r="BH100" s="12"/>
      <c r="BI100" s="12"/>
      <c r="BJ100" s="12"/>
      <c r="BK100" s="12"/>
    </row>
    <row r="101" spans="1:63" x14ac:dyDescent="0.2">
      <c r="AB101">
        <v>47</v>
      </c>
      <c r="AC101" s="65">
        <f t="shared" si="40"/>
        <v>126</v>
      </c>
      <c r="AD101" s="65">
        <f t="shared" si="41"/>
        <v>91</v>
      </c>
      <c r="AE101" s="65">
        <f t="shared" si="42"/>
        <v>97</v>
      </c>
      <c r="AF101" s="65">
        <f t="shared" si="43"/>
        <v>81</v>
      </c>
      <c r="AI101" s="65">
        <f t="shared" si="44"/>
        <v>134</v>
      </c>
      <c r="AJ101" s="65">
        <f t="shared" si="45"/>
        <v>88</v>
      </c>
      <c r="AK101" s="65">
        <f t="shared" si="46"/>
        <v>104</v>
      </c>
      <c r="AL101" s="65">
        <f t="shared" si="47"/>
        <v>95</v>
      </c>
      <c r="AO101" s="6">
        <f t="shared" si="48"/>
        <v>135</v>
      </c>
      <c r="AP101" s="6">
        <f t="shared" si="49"/>
        <v>88</v>
      </c>
      <c r="AQ101" s="6">
        <f t="shared" si="50"/>
        <v>90</v>
      </c>
      <c r="AR101" s="6">
        <f t="shared" si="51"/>
        <v>95</v>
      </c>
      <c r="AV101" s="12"/>
      <c r="AW101" s="12"/>
      <c r="AX101" s="12"/>
      <c r="AY101" s="12"/>
      <c r="AZ101" s="6"/>
      <c r="BA101" s="6"/>
      <c r="BB101" s="12"/>
      <c r="BC101" s="12"/>
      <c r="BD101" s="12"/>
      <c r="BE101" s="12"/>
      <c r="BG101"/>
      <c r="BH101" s="12"/>
      <c r="BI101" s="12"/>
      <c r="BJ101" s="12"/>
      <c r="BK101" s="12"/>
    </row>
    <row r="102" spans="1:63" x14ac:dyDescent="0.2">
      <c r="A102" s="142" t="s">
        <v>121</v>
      </c>
      <c r="B102" s="111">
        <f>E48</f>
        <v>24.95</v>
      </c>
      <c r="C102" s="111">
        <f>G48</f>
        <v>13.7</v>
      </c>
      <c r="D102" s="111">
        <f>H48</f>
        <v>12.8</v>
      </c>
      <c r="E102" s="111">
        <f>K48</f>
        <v>11.95</v>
      </c>
      <c r="F102" s="111">
        <f>R48</f>
        <v>12</v>
      </c>
      <c r="G102" s="111">
        <f>AA48</f>
        <v>11.8</v>
      </c>
      <c r="H102" s="111">
        <f>AJ48</f>
        <v>12.7</v>
      </c>
      <c r="I102" s="111">
        <f>AS48</f>
        <v>11.9</v>
      </c>
      <c r="J102" s="111">
        <f>BB48</f>
        <v>12.35</v>
      </c>
      <c r="K102" s="111">
        <f>BK48</f>
        <v>11.55</v>
      </c>
      <c r="L102" s="111">
        <f>BT48</f>
        <v>11.55</v>
      </c>
      <c r="M102" s="7">
        <f>CC48</f>
        <v>11.95</v>
      </c>
      <c r="N102" s="65">
        <f>AVERAGE(B102:M102)</f>
        <v>13.266666666666667</v>
      </c>
      <c r="AV102" s="12"/>
      <c r="AW102" s="12"/>
      <c r="AX102" s="12"/>
      <c r="AY102" s="12"/>
      <c r="AZ102" s="6"/>
      <c r="BA102" s="6"/>
      <c r="BB102" s="12"/>
      <c r="BC102" s="12"/>
      <c r="BD102" s="12"/>
      <c r="BE102" s="12"/>
      <c r="BG102"/>
      <c r="BH102" s="12"/>
      <c r="BI102" s="12"/>
      <c r="BJ102" s="12"/>
      <c r="BK102" s="12"/>
    </row>
    <row r="103" spans="1:63" x14ac:dyDescent="0.2">
      <c r="A103" s="142" t="s">
        <v>108</v>
      </c>
      <c r="B103" s="78">
        <f>E49</f>
        <v>3.5314377570019531</v>
      </c>
      <c r="C103" s="78">
        <f>G49</f>
        <v>1.7501879598308385</v>
      </c>
      <c r="D103" s="78">
        <f>H49</f>
        <v>1.9894458366193577</v>
      </c>
      <c r="E103" s="78">
        <f>K49</f>
        <v>2.7236778540480096</v>
      </c>
      <c r="F103" s="78">
        <f>R49</f>
        <v>2.6754242162397546</v>
      </c>
      <c r="G103" s="78">
        <f>AA49</f>
        <v>2.2618111047751537</v>
      </c>
      <c r="H103" s="78">
        <f>AJ49</f>
        <v>2.1788456625132082</v>
      </c>
      <c r="I103" s="78">
        <f>AS49</f>
        <v>2.2219005615155614</v>
      </c>
      <c r="J103" s="78">
        <f>BB49</f>
        <v>2.4767338424456913</v>
      </c>
      <c r="K103" s="78">
        <f>BK49</f>
        <v>2.2820812292383668</v>
      </c>
      <c r="L103" s="78">
        <f>BT49</f>
        <v>1.9594574974238448</v>
      </c>
      <c r="M103" s="6">
        <f>CC49</f>
        <v>2.1144863753590228</v>
      </c>
      <c r="N103" s="65"/>
      <c r="AH103" s="81" t="s">
        <v>134</v>
      </c>
      <c r="AI103" s="135">
        <f>TTEST(AC82:AC101,AI82:AI101,2,2)</f>
        <v>7.3164739106041396E-4</v>
      </c>
      <c r="AJ103" s="135">
        <f t="shared" ref="AJ103:AL103" si="53">TTEST(AD82:AD101,AJ82:AJ101,2,2)</f>
        <v>6.961214682473296E-3</v>
      </c>
      <c r="AK103" s="135">
        <f t="shared" si="53"/>
        <v>2.3827859979763033E-3</v>
      </c>
      <c r="AL103" s="135">
        <f t="shared" si="53"/>
        <v>5.7804249879234238E-3</v>
      </c>
      <c r="AM103" s="81"/>
      <c r="AN103" s="81" t="s">
        <v>135</v>
      </c>
      <c r="AO103" s="135">
        <f>TTEST(AC82:AC101,AO82:AO101,2,2)</f>
        <v>8.184856762969531E-4</v>
      </c>
      <c r="AP103" s="135">
        <f t="shared" ref="AP103:AR103" si="54">TTEST(AD82:AD101,AP82:AP101,2,2)</f>
        <v>5.5786626483452489E-3</v>
      </c>
      <c r="AQ103" s="135">
        <f t="shared" si="54"/>
        <v>3.6154459261278594E-3</v>
      </c>
      <c r="AR103" s="135">
        <f t="shared" si="54"/>
        <v>3.983867562219137E-3</v>
      </c>
      <c r="AV103" s="12"/>
      <c r="AW103" s="12"/>
      <c r="AX103" s="12"/>
      <c r="AY103" s="12"/>
      <c r="AZ103" s="6"/>
      <c r="BA103" s="6"/>
      <c r="BB103" s="12"/>
      <c r="BC103" s="12"/>
      <c r="BD103" s="12"/>
      <c r="BE103" s="12"/>
      <c r="BG103"/>
      <c r="BH103" s="12"/>
      <c r="BI103" s="12"/>
      <c r="BJ103" s="12"/>
      <c r="BK103" s="12"/>
    </row>
    <row r="104" spans="1:63" x14ac:dyDescent="0.2">
      <c r="A104" s="96"/>
      <c r="AV104" s="12"/>
      <c r="AW104" s="12"/>
      <c r="AX104" s="12"/>
      <c r="AY104" s="12"/>
      <c r="AZ104" s="6"/>
      <c r="BA104" s="6"/>
      <c r="BB104" s="12"/>
      <c r="BC104" s="12"/>
      <c r="BD104" s="12"/>
      <c r="BE104" s="12"/>
      <c r="BG104"/>
      <c r="BH104" s="12"/>
      <c r="BI104" s="12"/>
      <c r="BJ104" s="12"/>
      <c r="BK104" s="12"/>
    </row>
    <row r="105" spans="1:63" x14ac:dyDescent="0.2">
      <c r="A105" s="96"/>
      <c r="B105" s="63"/>
      <c r="C105" s="63"/>
      <c r="G105" s="63"/>
      <c r="H105" s="64"/>
      <c r="I105" s="71"/>
      <c r="J105" s="64"/>
      <c r="K105" s="64"/>
      <c r="AV105" s="158"/>
      <c r="AW105" s="158"/>
      <c r="AX105" s="158"/>
      <c r="AY105" s="158"/>
      <c r="AZ105" s="6"/>
      <c r="BA105" s="6"/>
      <c r="BG105"/>
      <c r="BH105"/>
      <c r="BI105" s="6"/>
      <c r="BJ105" s="6"/>
    </row>
    <row r="106" spans="1:63" x14ac:dyDescent="0.2">
      <c r="A106" s="145" t="s">
        <v>115</v>
      </c>
      <c r="B106" s="63"/>
      <c r="C106" s="63"/>
      <c r="G106" s="63"/>
      <c r="H106" s="64"/>
      <c r="I106" s="71"/>
      <c r="J106" s="64"/>
      <c r="K106" s="64"/>
      <c r="AW106"/>
      <c r="AX106"/>
      <c r="AZ106" s="6"/>
      <c r="BA106" s="6"/>
      <c r="BG106"/>
      <c r="BH106"/>
      <c r="BI106" s="6"/>
      <c r="BJ106" s="6"/>
    </row>
    <row r="107" spans="1:63" x14ac:dyDescent="0.2">
      <c r="B107" s="106" t="s">
        <v>112</v>
      </c>
      <c r="C107" s="106" t="s">
        <v>64</v>
      </c>
      <c r="D107" s="106" t="s">
        <v>65</v>
      </c>
      <c r="E107" s="106" t="s">
        <v>66</v>
      </c>
      <c r="F107" s="106" t="s">
        <v>67</v>
      </c>
      <c r="G107" s="147" t="s">
        <v>68</v>
      </c>
      <c r="H107" s="106" t="s">
        <v>69</v>
      </c>
      <c r="I107" s="106" t="s">
        <v>70</v>
      </c>
      <c r="J107" s="105" t="s">
        <v>71</v>
      </c>
      <c r="AW107"/>
      <c r="AX107"/>
      <c r="AZ107" s="6"/>
      <c r="BA107" s="6"/>
      <c r="BG107"/>
      <c r="BH107"/>
      <c r="BI107" s="6"/>
      <c r="BJ107" s="6"/>
    </row>
    <row r="108" spans="1:63" x14ac:dyDescent="0.2">
      <c r="A108" s="142" t="s">
        <v>120</v>
      </c>
      <c r="B108" s="111">
        <f>M24</f>
        <v>103.55</v>
      </c>
      <c r="C108" s="111">
        <f>V24</f>
        <v>103</v>
      </c>
      <c r="D108" s="111">
        <f>AE24</f>
        <v>104.05</v>
      </c>
      <c r="E108" s="111">
        <f>AN24</f>
        <v>110.35</v>
      </c>
      <c r="F108" s="111">
        <f>AW24</f>
        <v>102.35</v>
      </c>
      <c r="G108" s="111">
        <f>BF24</f>
        <v>110.45</v>
      </c>
      <c r="H108" s="111">
        <f>BO24</f>
        <v>101.05</v>
      </c>
      <c r="I108" s="111">
        <f>BX24</f>
        <v>98.05</v>
      </c>
      <c r="J108" s="111">
        <f>CG24</f>
        <v>97.1</v>
      </c>
      <c r="K108" s="181">
        <f>AVERAGE(B108:J108)</f>
        <v>103.32777777777778</v>
      </c>
      <c r="L108" s="109"/>
      <c r="AW108"/>
      <c r="AX108"/>
      <c r="AZ108" s="6"/>
      <c r="BA108" s="6"/>
      <c r="BG108"/>
      <c r="BH108"/>
      <c r="BI108" s="6"/>
      <c r="BJ108" s="6"/>
    </row>
    <row r="109" spans="1:63" x14ac:dyDescent="0.2">
      <c r="A109" s="142" t="s">
        <v>108</v>
      </c>
      <c r="B109" s="108">
        <f>M25</f>
        <v>8.0490274011996732</v>
      </c>
      <c r="C109" s="108">
        <f>V25</f>
        <v>7.6088591025268206</v>
      </c>
      <c r="D109" s="108">
        <f>AE25</f>
        <v>6.227908325052895</v>
      </c>
      <c r="E109" s="108">
        <f>AN25</f>
        <v>6.1923127216012981</v>
      </c>
      <c r="F109" s="108">
        <f>AW25</f>
        <v>5.8783724922715423</v>
      </c>
      <c r="G109" s="108">
        <f>BF25</f>
        <v>6.2867864772494313</v>
      </c>
      <c r="H109" s="108">
        <f>BO25</f>
        <v>6.0652157509245423</v>
      </c>
      <c r="I109" s="108">
        <f>BX25</f>
        <v>6.0998274350052002</v>
      </c>
      <c r="J109" s="108">
        <f>CG25</f>
        <v>5.5904053143709858</v>
      </c>
      <c r="K109" s="110"/>
      <c r="L109" s="109"/>
      <c r="AV109" s="12"/>
      <c r="AW109"/>
      <c r="AX109"/>
      <c r="AZ109" s="6"/>
      <c r="BA109" s="6"/>
      <c r="BG109"/>
      <c r="BH109"/>
      <c r="BI109" s="6"/>
      <c r="BJ109" s="6"/>
    </row>
    <row r="110" spans="1:63" x14ac:dyDescent="0.2">
      <c r="A110" s="142"/>
      <c r="B110" s="108"/>
      <c r="C110" s="108"/>
      <c r="D110" s="108"/>
      <c r="E110" s="108"/>
      <c r="F110" s="108"/>
      <c r="G110" s="108"/>
      <c r="H110" s="108"/>
      <c r="I110" s="108"/>
      <c r="J110" s="108"/>
      <c r="K110" s="110"/>
      <c r="L110" s="109"/>
      <c r="AV110" s="12"/>
      <c r="AW110"/>
      <c r="AX110"/>
      <c r="AZ110" s="6"/>
      <c r="BA110" s="6"/>
      <c r="BG110"/>
      <c r="BH110"/>
      <c r="BI110" s="6"/>
      <c r="BJ110" s="6"/>
    </row>
    <row r="111" spans="1:63" x14ac:dyDescent="0.2">
      <c r="A111" s="142" t="s">
        <v>121</v>
      </c>
      <c r="B111" s="111">
        <f>M48</f>
        <v>119.2</v>
      </c>
      <c r="C111" s="111">
        <f>V48</f>
        <v>118.25</v>
      </c>
      <c r="D111" s="111">
        <f>AE48</f>
        <v>120.15</v>
      </c>
      <c r="E111" s="111">
        <f>AN48</f>
        <v>126.15</v>
      </c>
      <c r="F111" s="111">
        <f>AW48</f>
        <v>122.1</v>
      </c>
      <c r="G111" s="111">
        <f>BF48</f>
        <v>126.2</v>
      </c>
      <c r="H111" s="111">
        <f>BO48</f>
        <v>121.8</v>
      </c>
      <c r="I111" s="111">
        <f>BX48</f>
        <v>119.1</v>
      </c>
      <c r="J111" s="111">
        <f>CG48</f>
        <v>122.5</v>
      </c>
      <c r="K111" s="181">
        <f>AVERAGE(B111:J111)</f>
        <v>121.71666666666667</v>
      </c>
      <c r="L111" s="109"/>
      <c r="AB111" s="12"/>
    </row>
    <row r="112" spans="1:63" x14ac:dyDescent="0.2">
      <c r="A112" s="142" t="s">
        <v>108</v>
      </c>
      <c r="B112" s="108">
        <f>M49</f>
        <v>7.7906826942255378</v>
      </c>
      <c r="C112" s="108">
        <f>V49</f>
        <v>6.5764732189829527</v>
      </c>
      <c r="D112" s="108">
        <f>AE49</f>
        <v>5.8063032899373104</v>
      </c>
      <c r="E112" s="108">
        <f>AN49</f>
        <v>7.0133331665666061</v>
      </c>
      <c r="F112" s="108">
        <f>AW49</f>
        <v>7.4048348359277005</v>
      </c>
      <c r="G112" s="108">
        <f>BF49</f>
        <v>7.2373301270856132</v>
      </c>
      <c r="H112" s="108">
        <f>BO49</f>
        <v>7.3312596749162156</v>
      </c>
      <c r="I112" s="108">
        <f>BX49</f>
        <v>8.1621720535393614</v>
      </c>
      <c r="J112" s="108">
        <f>CG49</f>
        <v>7.7629348763683987</v>
      </c>
      <c r="K112" s="112"/>
      <c r="L112" s="109"/>
      <c r="AB112" s="12"/>
    </row>
    <row r="113" spans="1:28" x14ac:dyDescent="0.2">
      <c r="A113" s="142" t="s">
        <v>42</v>
      </c>
      <c r="B113" s="143">
        <f>M52</f>
        <v>2.6023224550004382E-7</v>
      </c>
      <c r="C113" s="143">
        <f>V52</f>
        <v>4.8681128579220259E-8</v>
      </c>
      <c r="D113" s="143">
        <f>AE52</f>
        <v>2.9019653473811711E-10</v>
      </c>
      <c r="E113" s="143">
        <f>AN52</f>
        <v>4.454039369557735E-9</v>
      </c>
      <c r="F113" s="143">
        <f>AW52</f>
        <v>2.1853534350296118E-11</v>
      </c>
      <c r="G113" s="143">
        <f>BF52</f>
        <v>8.374199764276523E-9</v>
      </c>
      <c r="H113" s="143">
        <f>BO52</f>
        <v>6.8148250500290777E-12</v>
      </c>
      <c r="I113" s="143">
        <f>BX52</f>
        <v>2.9412246862187551E-11</v>
      </c>
      <c r="J113" s="143">
        <f>CG52</f>
        <v>2.3446337982885382E-14</v>
      </c>
      <c r="K113" s="112"/>
      <c r="L113" s="109"/>
      <c r="AB113" s="12"/>
    </row>
    <row r="114" spans="1:28" x14ac:dyDescent="0.2">
      <c r="K114" s="112"/>
      <c r="AB114" s="12"/>
    </row>
    <row r="115" spans="1:28" x14ac:dyDescent="0.2">
      <c r="K115" s="112"/>
      <c r="AB115" s="12"/>
    </row>
    <row r="116" spans="1:28" x14ac:dyDescent="0.2">
      <c r="A116" s="145" t="s">
        <v>116</v>
      </c>
      <c r="K116" s="112"/>
      <c r="AB116" s="12"/>
    </row>
    <row r="117" spans="1:28" x14ac:dyDescent="0.2">
      <c r="B117" s="106" t="s">
        <v>112</v>
      </c>
      <c r="C117" s="106" t="s">
        <v>64</v>
      </c>
      <c r="D117" s="106" t="s">
        <v>65</v>
      </c>
      <c r="E117" s="106" t="s">
        <v>66</v>
      </c>
      <c r="F117" s="106" t="s">
        <v>67</v>
      </c>
      <c r="G117" s="147" t="s">
        <v>68</v>
      </c>
      <c r="H117" s="106" t="s">
        <v>69</v>
      </c>
      <c r="I117" s="106" t="s">
        <v>70</v>
      </c>
      <c r="J117" s="105" t="s">
        <v>71</v>
      </c>
      <c r="K117" s="112"/>
      <c r="AB117" s="12"/>
    </row>
    <row r="118" spans="1:28" x14ac:dyDescent="0.2">
      <c r="A118" s="142" t="s">
        <v>120</v>
      </c>
      <c r="B118" s="111">
        <f>N24</f>
        <v>68.5</v>
      </c>
      <c r="C118" s="111">
        <f>W24</f>
        <v>68.05</v>
      </c>
      <c r="D118" s="111">
        <f>AF24</f>
        <v>68.400000000000006</v>
      </c>
      <c r="E118" s="111">
        <f>AO24</f>
        <v>74.900000000000006</v>
      </c>
      <c r="F118" s="111">
        <f>AX24</f>
        <v>67.849999999999994</v>
      </c>
      <c r="G118" s="111">
        <f>BG24</f>
        <v>75.150000000000006</v>
      </c>
      <c r="H118" s="111">
        <f>BP24</f>
        <v>68.099999999999994</v>
      </c>
      <c r="I118" s="111">
        <f>BY24</f>
        <v>66.25</v>
      </c>
      <c r="J118" s="111">
        <f>CH24</f>
        <v>65.900000000000006</v>
      </c>
      <c r="K118" s="112">
        <f t="shared" ref="K118:K131" si="55">AVERAGE(B118:J118)</f>
        <v>69.233333333333334</v>
      </c>
      <c r="AB118" s="12"/>
    </row>
    <row r="119" spans="1:28" x14ac:dyDescent="0.2">
      <c r="A119" s="142" t="s">
        <v>108</v>
      </c>
      <c r="B119" s="108">
        <f>N25</f>
        <v>6.1942248145051684</v>
      </c>
      <c r="C119" s="108">
        <f>W25</f>
        <v>6.0998274350052011</v>
      </c>
      <c r="D119" s="108">
        <f>AF25</f>
        <v>6.2945256081438696</v>
      </c>
      <c r="E119" s="108">
        <f>AO25</f>
        <v>5.2204053079188562</v>
      </c>
      <c r="F119" s="108">
        <f>AX25</f>
        <v>5.0500130276017465</v>
      </c>
      <c r="G119" s="108">
        <f>BG25</f>
        <v>5.2643288171177947</v>
      </c>
      <c r="H119" s="108">
        <f>BP25</f>
        <v>5.0356622937645552</v>
      </c>
      <c r="I119" s="108">
        <f>BY25</f>
        <v>5.6649894318663909</v>
      </c>
      <c r="J119" s="108">
        <f>CH25</f>
        <v>5.866048611781995</v>
      </c>
      <c r="K119" s="112"/>
      <c r="AB119" s="12"/>
    </row>
    <row r="120" spans="1:28" x14ac:dyDescent="0.2">
      <c r="A120" s="142"/>
      <c r="B120" s="108"/>
      <c r="C120" s="108"/>
      <c r="D120" s="108"/>
      <c r="E120" s="108"/>
      <c r="F120" s="108"/>
      <c r="G120" s="108"/>
      <c r="H120" s="108"/>
      <c r="I120" s="108"/>
      <c r="J120" s="108"/>
      <c r="K120" s="112"/>
      <c r="AB120" s="12"/>
    </row>
    <row r="121" spans="1:28" x14ac:dyDescent="0.2">
      <c r="A121" s="142" t="s">
        <v>121</v>
      </c>
      <c r="B121" s="111">
        <f>N48</f>
        <v>78.5</v>
      </c>
      <c r="C121" s="111">
        <f>W48</f>
        <v>77.8</v>
      </c>
      <c r="D121" s="111">
        <f>AF48</f>
        <v>78.2</v>
      </c>
      <c r="E121" s="111">
        <f>AO48</f>
        <v>84.15</v>
      </c>
      <c r="F121" s="111">
        <f>AX48</f>
        <v>78</v>
      </c>
      <c r="G121" s="111">
        <f>BG48</f>
        <v>84.2</v>
      </c>
      <c r="H121" s="111">
        <f>BP48</f>
        <v>77.45</v>
      </c>
      <c r="I121" s="111">
        <f>BY48</f>
        <v>75.75</v>
      </c>
      <c r="J121" s="111">
        <f>CH48</f>
        <v>77.8</v>
      </c>
      <c r="K121" s="112">
        <f t="shared" si="55"/>
        <v>79.094444444444434</v>
      </c>
      <c r="AB121" s="12"/>
    </row>
    <row r="122" spans="1:28" x14ac:dyDescent="0.2">
      <c r="A122" s="142" t="s">
        <v>108</v>
      </c>
      <c r="B122" s="108">
        <f>N49</f>
        <v>7.5568024426932547</v>
      </c>
      <c r="C122" s="108">
        <f>W49</f>
        <v>7.3742082536650031</v>
      </c>
      <c r="D122" s="108">
        <f>AF49</f>
        <v>7.1862441694641781</v>
      </c>
      <c r="E122" s="108">
        <f>AO49</f>
        <v>6.6828531568327518</v>
      </c>
      <c r="F122" s="108">
        <f>AX49</f>
        <v>7.3841936451770875</v>
      </c>
      <c r="G122" s="108">
        <f>BG49</f>
        <v>6.3627203715325882</v>
      </c>
      <c r="H122" s="108">
        <f>BP49</f>
        <v>7.3375386666245603</v>
      </c>
      <c r="I122" s="108">
        <f>BY49</f>
        <v>7.5245213171757035</v>
      </c>
      <c r="J122" s="108">
        <f>CH49</f>
        <v>7.4310869078203456</v>
      </c>
      <c r="K122" s="112"/>
      <c r="AB122" s="12"/>
    </row>
    <row r="123" spans="1:28" x14ac:dyDescent="0.2">
      <c r="A123" s="142" t="s">
        <v>42</v>
      </c>
      <c r="B123" s="143">
        <f>N52</f>
        <v>4.9303680549594332E-5</v>
      </c>
      <c r="C123" s="143">
        <f>W52</f>
        <v>5.2544582672912703E-5</v>
      </c>
      <c r="D123" s="143">
        <f>AF52</f>
        <v>4.7698210944706198E-5</v>
      </c>
      <c r="E123" s="143">
        <f>AO52</f>
        <v>1.9413849284758966E-5</v>
      </c>
      <c r="F123" s="143">
        <f>AX52</f>
        <v>1.0531384553532118E-5</v>
      </c>
      <c r="G123" s="143">
        <f>BG52</f>
        <v>1.8082363457819177E-5</v>
      </c>
      <c r="H123" s="143">
        <f>BP52</f>
        <v>3.387724958301879E-5</v>
      </c>
      <c r="I123" s="143">
        <f>BY52</f>
        <v>6.0404100907526028E-5</v>
      </c>
      <c r="J123" s="143">
        <f>CH52</f>
        <v>1.8834072240668898E-6</v>
      </c>
      <c r="K123" s="112"/>
      <c r="AB123" s="12"/>
    </row>
    <row r="124" spans="1:28" x14ac:dyDescent="0.2">
      <c r="K124" s="112"/>
    </row>
    <row r="125" spans="1:28" x14ac:dyDescent="0.2">
      <c r="K125" s="112"/>
    </row>
    <row r="126" spans="1:28" x14ac:dyDescent="0.2">
      <c r="A126" s="145" t="s">
        <v>122</v>
      </c>
      <c r="K126" s="112"/>
    </row>
    <row r="127" spans="1:28" x14ac:dyDescent="0.2">
      <c r="B127" s="106" t="s">
        <v>112</v>
      </c>
      <c r="C127" s="106" t="s">
        <v>64</v>
      </c>
      <c r="D127" s="106" t="s">
        <v>65</v>
      </c>
      <c r="E127" s="106" t="s">
        <v>66</v>
      </c>
      <c r="F127" s="106" t="s">
        <v>67</v>
      </c>
      <c r="G127" s="147" t="s">
        <v>68</v>
      </c>
      <c r="H127" s="106" t="s">
        <v>69</v>
      </c>
      <c r="I127" s="106" t="s">
        <v>70</v>
      </c>
      <c r="J127" s="105" t="s">
        <v>71</v>
      </c>
      <c r="K127" s="112"/>
    </row>
    <row r="128" spans="1:28" x14ac:dyDescent="0.2">
      <c r="A128" s="142" t="s">
        <v>120</v>
      </c>
      <c r="B128" s="111">
        <f>O24</f>
        <v>78</v>
      </c>
      <c r="C128" s="111">
        <f>X24</f>
        <v>78.05</v>
      </c>
      <c r="D128" s="111">
        <f>AG24</f>
        <v>77.400000000000006</v>
      </c>
      <c r="E128" s="111">
        <f>AP24</f>
        <v>84.3</v>
      </c>
      <c r="F128" s="111">
        <f>AY24</f>
        <v>77.900000000000006</v>
      </c>
      <c r="G128" s="111">
        <f>BH24</f>
        <v>84.85</v>
      </c>
      <c r="H128" s="111">
        <f>BQ24</f>
        <v>78.099999999999994</v>
      </c>
      <c r="I128" s="111">
        <f>BZ24</f>
        <v>76.349999999999994</v>
      </c>
      <c r="J128" s="111">
        <f>CI24</f>
        <v>76.099999999999994</v>
      </c>
      <c r="K128" s="112">
        <f t="shared" si="55"/>
        <v>79.00555555555556</v>
      </c>
    </row>
    <row r="129" spans="1:11" x14ac:dyDescent="0.2">
      <c r="A129" s="142" t="s">
        <v>108</v>
      </c>
      <c r="B129" s="108">
        <f>O25</f>
        <v>7.1377425297535515</v>
      </c>
      <c r="C129" s="108">
        <f>X25</f>
        <v>6.4193375621509503</v>
      </c>
      <c r="D129" s="108">
        <f>AG25</f>
        <v>6.4023022175003979</v>
      </c>
      <c r="E129" s="108">
        <f>AP25</f>
        <v>7.0866813553015735</v>
      </c>
      <c r="F129" s="108">
        <f>AY25</f>
        <v>6.6006379277030174</v>
      </c>
      <c r="G129" s="108">
        <f>BH25</f>
        <v>6.9530379577638763</v>
      </c>
      <c r="H129" s="108">
        <f>BQ25</f>
        <v>6.6006379277030174</v>
      </c>
      <c r="I129" s="108">
        <f>BZ25</f>
        <v>7.0358106554218312</v>
      </c>
      <c r="J129" s="108">
        <f>CI25</f>
        <v>7.195758984875817</v>
      </c>
      <c r="K129" s="112"/>
    </row>
    <row r="130" spans="1:11" x14ac:dyDescent="0.2">
      <c r="A130" s="142"/>
      <c r="B130" s="108"/>
      <c r="C130" s="108"/>
      <c r="D130" s="108"/>
      <c r="E130" s="108"/>
      <c r="F130" s="108"/>
      <c r="G130" s="108"/>
      <c r="H130" s="108"/>
      <c r="I130" s="108"/>
      <c r="J130" s="108"/>
      <c r="K130" s="112"/>
    </row>
    <row r="131" spans="1:11" x14ac:dyDescent="0.2">
      <c r="A131" s="142" t="s">
        <v>121</v>
      </c>
      <c r="B131" s="111">
        <f>O48</f>
        <v>88.1</v>
      </c>
      <c r="C131" s="111">
        <f>X48</f>
        <v>87.75</v>
      </c>
      <c r="D131" s="111">
        <f>AG48</f>
        <v>88.35</v>
      </c>
      <c r="E131" s="111">
        <f>AP48</f>
        <v>94.95</v>
      </c>
      <c r="F131" s="111">
        <f>AY48</f>
        <v>88.05</v>
      </c>
      <c r="G131" s="111">
        <f>BH48</f>
        <v>94.45</v>
      </c>
      <c r="H131" s="111">
        <f>BQ48</f>
        <v>87.35</v>
      </c>
      <c r="I131" s="111">
        <f>BZ48</f>
        <v>86.85</v>
      </c>
      <c r="J131" s="111">
        <f>CI48</f>
        <v>87.8</v>
      </c>
      <c r="K131" s="112">
        <f t="shared" si="55"/>
        <v>89.294444444444437</v>
      </c>
    </row>
    <row r="132" spans="1:11" x14ac:dyDescent="0.2">
      <c r="A132" s="142" t="s">
        <v>108</v>
      </c>
      <c r="B132" s="108">
        <f>O49</f>
        <v>7.1811155855223205</v>
      </c>
      <c r="C132" s="108">
        <f>X49</f>
        <v>7.2538555991025619</v>
      </c>
      <c r="D132" s="108">
        <f>AG49</f>
        <v>7.0358106554218312</v>
      </c>
      <c r="E132" s="108">
        <f>AP49</f>
        <v>6.7236816355953453</v>
      </c>
      <c r="F132" s="108">
        <f>AY49</f>
        <v>7.2871552459754403</v>
      </c>
      <c r="G132" s="108">
        <f>BH49</f>
        <v>6.3782112655013563</v>
      </c>
      <c r="H132" s="108">
        <f>BQ49</f>
        <v>7.5412898519801592</v>
      </c>
      <c r="I132" s="108">
        <f>BZ49</f>
        <v>7.4216965006235887</v>
      </c>
      <c r="J132" s="108">
        <f>CI49</f>
        <v>7.743248332375896</v>
      </c>
      <c r="K132" s="112"/>
    </row>
    <row r="133" spans="1:11" x14ac:dyDescent="0.2">
      <c r="A133" s="142" t="s">
        <v>42</v>
      </c>
      <c r="B133" s="143">
        <f>O52</f>
        <v>7.0326100690600095E-5</v>
      </c>
      <c r="C133" s="143">
        <f>X52</f>
        <v>6.6696442574488301E-5</v>
      </c>
      <c r="D133" s="143">
        <f>AG52</f>
        <v>8.3591561435078684E-6</v>
      </c>
      <c r="E133" s="143">
        <f>AP52</f>
        <v>1.9569142140073093E-5</v>
      </c>
      <c r="F133" s="143">
        <f>AY52</f>
        <v>4.3620592777554702E-5</v>
      </c>
      <c r="G133" s="143">
        <f>BH52</f>
        <v>5.3528299084684563E-5</v>
      </c>
      <c r="H133" s="143">
        <f>BQ52</f>
        <v>1.9299370588354408E-4</v>
      </c>
      <c r="I133" s="143">
        <f>BZ52</f>
        <v>4.711572008972097E-5</v>
      </c>
      <c r="J133" s="143">
        <f>CI52</f>
        <v>1.552018943652092E-5</v>
      </c>
      <c r="K133" s="112"/>
    </row>
    <row r="136" spans="1:11" x14ac:dyDescent="0.2">
      <c r="A136" s="145" t="s">
        <v>174</v>
      </c>
    </row>
    <row r="137" spans="1:11" x14ac:dyDescent="0.2">
      <c r="B137" s="106" t="s">
        <v>112</v>
      </c>
      <c r="C137" s="106" t="s">
        <v>64</v>
      </c>
      <c r="D137" s="106" t="s">
        <v>65</v>
      </c>
      <c r="E137" s="106" t="s">
        <v>66</v>
      </c>
      <c r="F137" s="106" t="s">
        <v>67</v>
      </c>
      <c r="G137" s="147" t="s">
        <v>68</v>
      </c>
      <c r="H137" s="106" t="s">
        <v>69</v>
      </c>
      <c r="I137" s="106" t="s">
        <v>70</v>
      </c>
      <c r="J137" s="105" t="s">
        <v>71</v>
      </c>
    </row>
    <row r="138" spans="1:11" x14ac:dyDescent="0.2">
      <c r="A138" s="142" t="s">
        <v>120</v>
      </c>
      <c r="B138" s="7">
        <f>J24</f>
        <v>46.95</v>
      </c>
      <c r="C138" s="7">
        <f>Q24</f>
        <v>44</v>
      </c>
      <c r="D138" s="7">
        <f>Z24</f>
        <v>44.05</v>
      </c>
      <c r="E138" s="7">
        <f>AI24</f>
        <v>43</v>
      </c>
      <c r="F138" s="7">
        <f>AR24</f>
        <v>44.15</v>
      </c>
      <c r="G138" s="7">
        <f>BA24</f>
        <v>43.15</v>
      </c>
      <c r="H138" s="7">
        <f>BJ24</f>
        <v>43</v>
      </c>
      <c r="I138" s="7">
        <f>BS24</f>
        <v>46.55</v>
      </c>
      <c r="J138" s="7">
        <f>CB24</f>
        <v>43.4</v>
      </c>
    </row>
    <row r="139" spans="1:11" x14ac:dyDescent="0.2">
      <c r="A139" s="142" t="s">
        <v>108</v>
      </c>
      <c r="B139" s="65">
        <f>J25</f>
        <v>2.6051568293028269</v>
      </c>
      <c r="C139" s="65">
        <f>Q25</f>
        <v>1.4142135623730951</v>
      </c>
      <c r="D139" s="65">
        <f>Z25</f>
        <v>1.3945382182304158</v>
      </c>
      <c r="E139" s="65">
        <f>AI25</f>
        <v>1.5217718205053643</v>
      </c>
      <c r="F139" s="65">
        <f>AR25</f>
        <v>1.4244112357114616</v>
      </c>
      <c r="G139" s="65">
        <f>BA25</f>
        <v>1.3869694338832115</v>
      </c>
      <c r="H139" s="65">
        <f>BJ25</f>
        <v>1.2139539573337679</v>
      </c>
      <c r="I139" s="65">
        <f>BS25</f>
        <v>1.5035046776746233</v>
      </c>
      <c r="J139" s="65">
        <f>CB25</f>
        <v>2.0875571218153781</v>
      </c>
    </row>
    <row r="140" spans="1:11" x14ac:dyDescent="0.2">
      <c r="A140" s="142"/>
      <c r="B140" s="65"/>
      <c r="C140" s="65"/>
      <c r="D140" s="65"/>
      <c r="E140" s="65"/>
      <c r="F140" s="65"/>
      <c r="G140" s="65"/>
      <c r="H140" s="65"/>
      <c r="I140" s="65"/>
      <c r="J140" s="65"/>
    </row>
    <row r="141" spans="1:11" x14ac:dyDescent="0.2">
      <c r="A141" s="142" t="s">
        <v>121</v>
      </c>
      <c r="B141" s="7">
        <f>J48</f>
        <v>40.5</v>
      </c>
      <c r="C141" s="7">
        <f>Q48</f>
        <v>39.299999999999997</v>
      </c>
      <c r="D141" s="7">
        <f>Z48</f>
        <v>39.200000000000003</v>
      </c>
      <c r="E141" s="7">
        <f>AI48</f>
        <v>38.35</v>
      </c>
      <c r="F141" s="7">
        <f>AR48</f>
        <v>39.1</v>
      </c>
      <c r="G141" s="7">
        <f>BA48</f>
        <v>38.35</v>
      </c>
      <c r="H141" s="7">
        <f>BJ48</f>
        <v>39.299999999999997</v>
      </c>
      <c r="I141" s="7">
        <f>BS48</f>
        <v>39.25</v>
      </c>
      <c r="J141" s="7">
        <f>CB48</f>
        <v>38.25</v>
      </c>
    </row>
    <row r="142" spans="1:11" x14ac:dyDescent="0.2">
      <c r="A142" s="142" t="s">
        <v>108</v>
      </c>
      <c r="B142" s="65">
        <f>J49</f>
        <v>1.9330913339165219</v>
      </c>
      <c r="C142" s="65">
        <f>Q49</f>
        <v>2.0545200489600841</v>
      </c>
      <c r="D142" s="65">
        <f>Z49</f>
        <v>1.5761378513048243</v>
      </c>
      <c r="E142" s="65">
        <f>AI49</f>
        <v>1.598519051464429</v>
      </c>
      <c r="F142" s="65">
        <f>AR49</f>
        <v>1.6189665319514626</v>
      </c>
      <c r="G142" s="65">
        <f>BA49</f>
        <v>1.598519051464429</v>
      </c>
      <c r="H142" s="65">
        <f>BJ49</f>
        <v>1.6575187543592471</v>
      </c>
      <c r="I142" s="65">
        <f>BS49</f>
        <v>1.7733405882980469</v>
      </c>
      <c r="J142" s="65">
        <f>CB49</f>
        <v>1.2085223687584246</v>
      </c>
    </row>
    <row r="143" spans="1:11" x14ac:dyDescent="0.2">
      <c r="A143" s="142" t="s">
        <v>42</v>
      </c>
      <c r="B143" s="148">
        <f>J52</f>
        <v>8.037917100592201E-11</v>
      </c>
      <c r="C143" s="148">
        <f>Q52</f>
        <v>3.1631880011160531E-10</v>
      </c>
      <c r="D143" s="148">
        <f>Z52</f>
        <v>1.4659043218213005E-12</v>
      </c>
      <c r="E143" s="148">
        <f>AI52</f>
        <v>1.7377040696313363E-11</v>
      </c>
      <c r="F143" s="148">
        <f>AR52</f>
        <v>9.2985813301938211E-13</v>
      </c>
      <c r="G143" s="148">
        <f>BA52</f>
        <v>2.2971915988500048E-12</v>
      </c>
      <c r="H143" s="148">
        <f>BJ52</f>
        <v>9.6814819478024575E-10</v>
      </c>
      <c r="I143" s="148">
        <f>BS52</f>
        <v>1.2727287976706635E-16</v>
      </c>
      <c r="J143" s="148">
        <f>CB52</f>
        <v>1.2145497568964523E-11</v>
      </c>
    </row>
  </sheetData>
  <mergeCells count="12">
    <mergeCell ref="CB1:CJ1"/>
    <mergeCell ref="B1:E1"/>
    <mergeCell ref="F1:G1"/>
    <mergeCell ref="H1:I1"/>
    <mergeCell ref="J1:P1"/>
    <mergeCell ref="Q1:Y1"/>
    <mergeCell ref="Z1:AH1"/>
    <mergeCell ref="AI1:AQ1"/>
    <mergeCell ref="AR1:AZ1"/>
    <mergeCell ref="BA1:BI1"/>
    <mergeCell ref="BJ1:BR1"/>
    <mergeCell ref="BS1:CA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D83"/>
  <sheetViews>
    <sheetView workbookViewId="0">
      <pane ySplit="1" topLeftCell="A21" activePane="bottomLeft" state="frozen"/>
      <selection pane="bottomLeft" activeCell="D43" sqref="D43"/>
    </sheetView>
  </sheetViews>
  <sheetFormatPr baseColWidth="10" defaultColWidth="8.83203125" defaultRowHeight="15" x14ac:dyDescent="0.2"/>
  <cols>
    <col min="1" max="1" width="18.6640625" customWidth="1"/>
    <col min="2" max="2" width="12.1640625" customWidth="1"/>
    <col min="3" max="3" width="12.5" customWidth="1"/>
    <col min="4" max="6" width="12.83203125" customWidth="1"/>
    <col min="7" max="7" width="12.6640625" customWidth="1"/>
    <col min="8" max="8" width="14.1640625" customWidth="1"/>
    <col min="9" max="9" width="14.5" customWidth="1"/>
    <col min="10" max="10" width="13.5" customWidth="1"/>
    <col min="11" max="12" width="13.33203125" customWidth="1"/>
    <col min="13" max="13" width="11" customWidth="1"/>
    <col min="14" max="14" width="13.1640625" customWidth="1"/>
    <col min="15" max="15" width="11.83203125" customWidth="1"/>
    <col min="16" max="16" width="21.1640625" customWidth="1"/>
    <col min="17" max="17" width="9.1640625" customWidth="1"/>
    <col min="253" max="253" width="26.6640625" customWidth="1"/>
    <col min="254" max="254" width="12.1640625" customWidth="1"/>
    <col min="255" max="255" width="10.5" customWidth="1"/>
    <col min="256" max="258" width="11.5" customWidth="1"/>
    <col min="259" max="260" width="10.83203125" customWidth="1"/>
    <col min="261" max="261" width="9.83203125" customWidth="1"/>
    <col min="262" max="262" width="11" customWidth="1"/>
    <col min="263" max="263" width="12.6640625" customWidth="1"/>
    <col min="264" max="264" width="11" customWidth="1"/>
    <col min="265" max="265" width="12.83203125" customWidth="1"/>
    <col min="266" max="266" width="14.5" customWidth="1"/>
    <col min="267" max="267" width="10.83203125" customWidth="1"/>
    <col min="268" max="268" width="13.33203125" customWidth="1"/>
    <col min="509" max="509" width="26.6640625" customWidth="1"/>
    <col min="510" max="510" width="12.1640625" customWidth="1"/>
    <col min="511" max="511" width="10.5" customWidth="1"/>
    <col min="512" max="514" width="11.5" customWidth="1"/>
    <col min="515" max="516" width="10.83203125" customWidth="1"/>
    <col min="517" max="517" width="9.83203125" customWidth="1"/>
    <col min="518" max="518" width="11" customWidth="1"/>
    <col min="519" max="519" width="12.6640625" customWidth="1"/>
    <col min="520" max="520" width="11" customWidth="1"/>
    <col min="521" max="521" width="12.83203125" customWidth="1"/>
    <col min="522" max="522" width="14.5" customWidth="1"/>
    <col min="523" max="523" width="10.83203125" customWidth="1"/>
    <col min="524" max="524" width="13.33203125" customWidth="1"/>
    <col min="765" max="765" width="26.6640625" customWidth="1"/>
    <col min="766" max="766" width="12.1640625" customWidth="1"/>
    <col min="767" max="767" width="10.5" customWidth="1"/>
    <col min="768" max="770" width="11.5" customWidth="1"/>
    <col min="771" max="772" width="10.83203125" customWidth="1"/>
    <col min="773" max="773" width="9.83203125" customWidth="1"/>
    <col min="774" max="774" width="11" customWidth="1"/>
    <col min="775" max="775" width="12.6640625" customWidth="1"/>
    <col min="776" max="776" width="11" customWidth="1"/>
    <col min="777" max="777" width="12.83203125" customWidth="1"/>
    <col min="778" max="778" width="14.5" customWidth="1"/>
    <col min="779" max="779" width="10.83203125" customWidth="1"/>
    <col min="780" max="780" width="13.33203125" customWidth="1"/>
    <col min="1021" max="1021" width="26.6640625" customWidth="1"/>
    <col min="1022" max="1022" width="12.1640625" customWidth="1"/>
    <col min="1023" max="1023" width="10.5" customWidth="1"/>
    <col min="1024" max="1026" width="11.5" customWidth="1"/>
    <col min="1027" max="1028" width="10.83203125" customWidth="1"/>
    <col min="1029" max="1029" width="9.83203125" customWidth="1"/>
    <col min="1030" max="1030" width="11" customWidth="1"/>
    <col min="1031" max="1031" width="12.6640625" customWidth="1"/>
    <col min="1032" max="1032" width="11" customWidth="1"/>
    <col min="1033" max="1033" width="12.83203125" customWidth="1"/>
    <col min="1034" max="1034" width="14.5" customWidth="1"/>
    <col min="1035" max="1035" width="10.83203125" customWidth="1"/>
    <col min="1036" max="1036" width="13.33203125" customWidth="1"/>
    <col min="1277" max="1277" width="26.6640625" customWidth="1"/>
    <col min="1278" max="1278" width="12.1640625" customWidth="1"/>
    <col min="1279" max="1279" width="10.5" customWidth="1"/>
    <col min="1280" max="1282" width="11.5" customWidth="1"/>
    <col min="1283" max="1284" width="10.83203125" customWidth="1"/>
    <col min="1285" max="1285" width="9.83203125" customWidth="1"/>
    <col min="1286" max="1286" width="11" customWidth="1"/>
    <col min="1287" max="1287" width="12.6640625" customWidth="1"/>
    <col min="1288" max="1288" width="11" customWidth="1"/>
    <col min="1289" max="1289" width="12.83203125" customWidth="1"/>
    <col min="1290" max="1290" width="14.5" customWidth="1"/>
    <col min="1291" max="1291" width="10.83203125" customWidth="1"/>
    <col min="1292" max="1292" width="13.33203125" customWidth="1"/>
    <col min="1533" max="1533" width="26.6640625" customWidth="1"/>
    <col min="1534" max="1534" width="12.1640625" customWidth="1"/>
    <col min="1535" max="1535" width="10.5" customWidth="1"/>
    <col min="1536" max="1538" width="11.5" customWidth="1"/>
    <col min="1539" max="1540" width="10.83203125" customWidth="1"/>
    <col min="1541" max="1541" width="9.83203125" customWidth="1"/>
    <col min="1542" max="1542" width="11" customWidth="1"/>
    <col min="1543" max="1543" width="12.6640625" customWidth="1"/>
    <col min="1544" max="1544" width="11" customWidth="1"/>
    <col min="1545" max="1545" width="12.83203125" customWidth="1"/>
    <col min="1546" max="1546" width="14.5" customWidth="1"/>
    <col min="1547" max="1547" width="10.83203125" customWidth="1"/>
    <col min="1548" max="1548" width="13.33203125" customWidth="1"/>
    <col min="1789" max="1789" width="26.6640625" customWidth="1"/>
    <col min="1790" max="1790" width="12.1640625" customWidth="1"/>
    <col min="1791" max="1791" width="10.5" customWidth="1"/>
    <col min="1792" max="1794" width="11.5" customWidth="1"/>
    <col min="1795" max="1796" width="10.83203125" customWidth="1"/>
    <col min="1797" max="1797" width="9.83203125" customWidth="1"/>
    <col min="1798" max="1798" width="11" customWidth="1"/>
    <col min="1799" max="1799" width="12.6640625" customWidth="1"/>
    <col min="1800" max="1800" width="11" customWidth="1"/>
    <col min="1801" max="1801" width="12.83203125" customWidth="1"/>
    <col min="1802" max="1802" width="14.5" customWidth="1"/>
    <col min="1803" max="1803" width="10.83203125" customWidth="1"/>
    <col min="1804" max="1804" width="13.33203125" customWidth="1"/>
    <col min="2045" max="2045" width="26.6640625" customWidth="1"/>
    <col min="2046" max="2046" width="12.1640625" customWidth="1"/>
    <col min="2047" max="2047" width="10.5" customWidth="1"/>
    <col min="2048" max="2050" width="11.5" customWidth="1"/>
    <col min="2051" max="2052" width="10.83203125" customWidth="1"/>
    <col min="2053" max="2053" width="9.83203125" customWidth="1"/>
    <col min="2054" max="2054" width="11" customWidth="1"/>
    <col min="2055" max="2055" width="12.6640625" customWidth="1"/>
    <col min="2056" max="2056" width="11" customWidth="1"/>
    <col min="2057" max="2057" width="12.83203125" customWidth="1"/>
    <col min="2058" max="2058" width="14.5" customWidth="1"/>
    <col min="2059" max="2059" width="10.83203125" customWidth="1"/>
    <col min="2060" max="2060" width="13.33203125" customWidth="1"/>
    <col min="2301" max="2301" width="26.6640625" customWidth="1"/>
    <col min="2302" max="2302" width="12.1640625" customWidth="1"/>
    <col min="2303" max="2303" width="10.5" customWidth="1"/>
    <col min="2304" max="2306" width="11.5" customWidth="1"/>
    <col min="2307" max="2308" width="10.83203125" customWidth="1"/>
    <col min="2309" max="2309" width="9.83203125" customWidth="1"/>
    <col min="2310" max="2310" width="11" customWidth="1"/>
    <col min="2311" max="2311" width="12.6640625" customWidth="1"/>
    <col min="2312" max="2312" width="11" customWidth="1"/>
    <col min="2313" max="2313" width="12.83203125" customWidth="1"/>
    <col min="2314" max="2314" width="14.5" customWidth="1"/>
    <col min="2315" max="2315" width="10.83203125" customWidth="1"/>
    <col min="2316" max="2316" width="13.33203125" customWidth="1"/>
    <col min="2557" max="2557" width="26.6640625" customWidth="1"/>
    <col min="2558" max="2558" width="12.1640625" customWidth="1"/>
    <col min="2559" max="2559" width="10.5" customWidth="1"/>
    <col min="2560" max="2562" width="11.5" customWidth="1"/>
    <col min="2563" max="2564" width="10.83203125" customWidth="1"/>
    <col min="2565" max="2565" width="9.83203125" customWidth="1"/>
    <col min="2566" max="2566" width="11" customWidth="1"/>
    <col min="2567" max="2567" width="12.6640625" customWidth="1"/>
    <col min="2568" max="2568" width="11" customWidth="1"/>
    <col min="2569" max="2569" width="12.83203125" customWidth="1"/>
    <col min="2570" max="2570" width="14.5" customWidth="1"/>
    <col min="2571" max="2571" width="10.83203125" customWidth="1"/>
    <col min="2572" max="2572" width="13.33203125" customWidth="1"/>
    <col min="2813" max="2813" width="26.6640625" customWidth="1"/>
    <col min="2814" max="2814" width="12.1640625" customWidth="1"/>
    <col min="2815" max="2815" width="10.5" customWidth="1"/>
    <col min="2816" max="2818" width="11.5" customWidth="1"/>
    <col min="2819" max="2820" width="10.83203125" customWidth="1"/>
    <col min="2821" max="2821" width="9.83203125" customWidth="1"/>
    <col min="2822" max="2822" width="11" customWidth="1"/>
    <col min="2823" max="2823" width="12.6640625" customWidth="1"/>
    <col min="2824" max="2824" width="11" customWidth="1"/>
    <col min="2825" max="2825" width="12.83203125" customWidth="1"/>
    <col min="2826" max="2826" width="14.5" customWidth="1"/>
    <col min="2827" max="2827" width="10.83203125" customWidth="1"/>
    <col min="2828" max="2828" width="13.33203125" customWidth="1"/>
    <col min="3069" max="3069" width="26.6640625" customWidth="1"/>
    <col min="3070" max="3070" width="12.1640625" customWidth="1"/>
    <col min="3071" max="3071" width="10.5" customWidth="1"/>
    <col min="3072" max="3074" width="11.5" customWidth="1"/>
    <col min="3075" max="3076" width="10.83203125" customWidth="1"/>
    <col min="3077" max="3077" width="9.83203125" customWidth="1"/>
    <col min="3078" max="3078" width="11" customWidth="1"/>
    <col min="3079" max="3079" width="12.6640625" customWidth="1"/>
    <col min="3080" max="3080" width="11" customWidth="1"/>
    <col min="3081" max="3081" width="12.83203125" customWidth="1"/>
    <col min="3082" max="3082" width="14.5" customWidth="1"/>
    <col min="3083" max="3083" width="10.83203125" customWidth="1"/>
    <col min="3084" max="3084" width="13.33203125" customWidth="1"/>
    <col min="3325" max="3325" width="26.6640625" customWidth="1"/>
    <col min="3326" max="3326" width="12.1640625" customWidth="1"/>
    <col min="3327" max="3327" width="10.5" customWidth="1"/>
    <col min="3328" max="3330" width="11.5" customWidth="1"/>
    <col min="3331" max="3332" width="10.83203125" customWidth="1"/>
    <col min="3333" max="3333" width="9.83203125" customWidth="1"/>
    <col min="3334" max="3334" width="11" customWidth="1"/>
    <col min="3335" max="3335" width="12.6640625" customWidth="1"/>
    <col min="3336" max="3336" width="11" customWidth="1"/>
    <col min="3337" max="3337" width="12.83203125" customWidth="1"/>
    <col min="3338" max="3338" width="14.5" customWidth="1"/>
    <col min="3339" max="3339" width="10.83203125" customWidth="1"/>
    <col min="3340" max="3340" width="13.33203125" customWidth="1"/>
    <col min="3581" max="3581" width="26.6640625" customWidth="1"/>
    <col min="3582" max="3582" width="12.1640625" customWidth="1"/>
    <col min="3583" max="3583" width="10.5" customWidth="1"/>
    <col min="3584" max="3586" width="11.5" customWidth="1"/>
    <col min="3587" max="3588" width="10.83203125" customWidth="1"/>
    <col min="3589" max="3589" width="9.83203125" customWidth="1"/>
    <col min="3590" max="3590" width="11" customWidth="1"/>
    <col min="3591" max="3591" width="12.6640625" customWidth="1"/>
    <col min="3592" max="3592" width="11" customWidth="1"/>
    <col min="3593" max="3593" width="12.83203125" customWidth="1"/>
    <col min="3594" max="3594" width="14.5" customWidth="1"/>
    <col min="3595" max="3595" width="10.83203125" customWidth="1"/>
    <col min="3596" max="3596" width="13.33203125" customWidth="1"/>
    <col min="3837" max="3837" width="26.6640625" customWidth="1"/>
    <col min="3838" max="3838" width="12.1640625" customWidth="1"/>
    <col min="3839" max="3839" width="10.5" customWidth="1"/>
    <col min="3840" max="3842" width="11.5" customWidth="1"/>
    <col min="3843" max="3844" width="10.83203125" customWidth="1"/>
    <col min="3845" max="3845" width="9.83203125" customWidth="1"/>
    <col min="3846" max="3846" width="11" customWidth="1"/>
    <col min="3847" max="3847" width="12.6640625" customWidth="1"/>
    <col min="3848" max="3848" width="11" customWidth="1"/>
    <col min="3849" max="3849" width="12.83203125" customWidth="1"/>
    <col min="3850" max="3850" width="14.5" customWidth="1"/>
    <col min="3851" max="3851" width="10.83203125" customWidth="1"/>
    <col min="3852" max="3852" width="13.33203125" customWidth="1"/>
    <col min="4093" max="4093" width="26.6640625" customWidth="1"/>
    <col min="4094" max="4094" width="12.1640625" customWidth="1"/>
    <col min="4095" max="4095" width="10.5" customWidth="1"/>
    <col min="4096" max="4098" width="11.5" customWidth="1"/>
    <col min="4099" max="4100" width="10.83203125" customWidth="1"/>
    <col min="4101" max="4101" width="9.83203125" customWidth="1"/>
    <col min="4102" max="4102" width="11" customWidth="1"/>
    <col min="4103" max="4103" width="12.6640625" customWidth="1"/>
    <col min="4104" max="4104" width="11" customWidth="1"/>
    <col min="4105" max="4105" width="12.83203125" customWidth="1"/>
    <col min="4106" max="4106" width="14.5" customWidth="1"/>
    <col min="4107" max="4107" width="10.83203125" customWidth="1"/>
    <col min="4108" max="4108" width="13.33203125" customWidth="1"/>
    <col min="4349" max="4349" width="26.6640625" customWidth="1"/>
    <col min="4350" max="4350" width="12.1640625" customWidth="1"/>
    <col min="4351" max="4351" width="10.5" customWidth="1"/>
    <col min="4352" max="4354" width="11.5" customWidth="1"/>
    <col min="4355" max="4356" width="10.83203125" customWidth="1"/>
    <col min="4357" max="4357" width="9.83203125" customWidth="1"/>
    <col min="4358" max="4358" width="11" customWidth="1"/>
    <col min="4359" max="4359" width="12.6640625" customWidth="1"/>
    <col min="4360" max="4360" width="11" customWidth="1"/>
    <col min="4361" max="4361" width="12.83203125" customWidth="1"/>
    <col min="4362" max="4362" width="14.5" customWidth="1"/>
    <col min="4363" max="4363" width="10.83203125" customWidth="1"/>
    <col min="4364" max="4364" width="13.33203125" customWidth="1"/>
    <col min="4605" max="4605" width="26.6640625" customWidth="1"/>
    <col min="4606" max="4606" width="12.1640625" customWidth="1"/>
    <col min="4607" max="4607" width="10.5" customWidth="1"/>
    <col min="4608" max="4610" width="11.5" customWidth="1"/>
    <col min="4611" max="4612" width="10.83203125" customWidth="1"/>
    <col min="4613" max="4613" width="9.83203125" customWidth="1"/>
    <col min="4614" max="4614" width="11" customWidth="1"/>
    <col min="4615" max="4615" width="12.6640625" customWidth="1"/>
    <col min="4616" max="4616" width="11" customWidth="1"/>
    <col min="4617" max="4617" width="12.83203125" customWidth="1"/>
    <col min="4618" max="4618" width="14.5" customWidth="1"/>
    <col min="4619" max="4619" width="10.83203125" customWidth="1"/>
    <col min="4620" max="4620" width="13.33203125" customWidth="1"/>
    <col min="4861" max="4861" width="26.6640625" customWidth="1"/>
    <col min="4862" max="4862" width="12.1640625" customWidth="1"/>
    <col min="4863" max="4863" width="10.5" customWidth="1"/>
    <col min="4864" max="4866" width="11.5" customWidth="1"/>
    <col min="4867" max="4868" width="10.83203125" customWidth="1"/>
    <col min="4869" max="4869" width="9.83203125" customWidth="1"/>
    <col min="4870" max="4870" width="11" customWidth="1"/>
    <col min="4871" max="4871" width="12.6640625" customWidth="1"/>
    <col min="4872" max="4872" width="11" customWidth="1"/>
    <col min="4873" max="4873" width="12.83203125" customWidth="1"/>
    <col min="4874" max="4874" width="14.5" customWidth="1"/>
    <col min="4875" max="4875" width="10.83203125" customWidth="1"/>
    <col min="4876" max="4876" width="13.33203125" customWidth="1"/>
    <col min="5117" max="5117" width="26.6640625" customWidth="1"/>
    <col min="5118" max="5118" width="12.1640625" customWidth="1"/>
    <col min="5119" max="5119" width="10.5" customWidth="1"/>
    <col min="5120" max="5122" width="11.5" customWidth="1"/>
    <col min="5123" max="5124" width="10.83203125" customWidth="1"/>
    <col min="5125" max="5125" width="9.83203125" customWidth="1"/>
    <col min="5126" max="5126" width="11" customWidth="1"/>
    <col min="5127" max="5127" width="12.6640625" customWidth="1"/>
    <col min="5128" max="5128" width="11" customWidth="1"/>
    <col min="5129" max="5129" width="12.83203125" customWidth="1"/>
    <col min="5130" max="5130" width="14.5" customWidth="1"/>
    <col min="5131" max="5131" width="10.83203125" customWidth="1"/>
    <col min="5132" max="5132" width="13.33203125" customWidth="1"/>
    <col min="5373" max="5373" width="26.6640625" customWidth="1"/>
    <col min="5374" max="5374" width="12.1640625" customWidth="1"/>
    <col min="5375" max="5375" width="10.5" customWidth="1"/>
    <col min="5376" max="5378" width="11.5" customWidth="1"/>
    <col min="5379" max="5380" width="10.83203125" customWidth="1"/>
    <col min="5381" max="5381" width="9.83203125" customWidth="1"/>
    <col min="5382" max="5382" width="11" customWidth="1"/>
    <col min="5383" max="5383" width="12.6640625" customWidth="1"/>
    <col min="5384" max="5384" width="11" customWidth="1"/>
    <col min="5385" max="5385" width="12.83203125" customWidth="1"/>
    <col min="5386" max="5386" width="14.5" customWidth="1"/>
    <col min="5387" max="5387" width="10.83203125" customWidth="1"/>
    <col min="5388" max="5388" width="13.33203125" customWidth="1"/>
    <col min="5629" max="5629" width="26.6640625" customWidth="1"/>
    <col min="5630" max="5630" width="12.1640625" customWidth="1"/>
    <col min="5631" max="5631" width="10.5" customWidth="1"/>
    <col min="5632" max="5634" width="11.5" customWidth="1"/>
    <col min="5635" max="5636" width="10.83203125" customWidth="1"/>
    <col min="5637" max="5637" width="9.83203125" customWidth="1"/>
    <col min="5638" max="5638" width="11" customWidth="1"/>
    <col min="5639" max="5639" width="12.6640625" customWidth="1"/>
    <col min="5640" max="5640" width="11" customWidth="1"/>
    <col min="5641" max="5641" width="12.83203125" customWidth="1"/>
    <col min="5642" max="5642" width="14.5" customWidth="1"/>
    <col min="5643" max="5643" width="10.83203125" customWidth="1"/>
    <col min="5644" max="5644" width="13.33203125" customWidth="1"/>
    <col min="5885" max="5885" width="26.6640625" customWidth="1"/>
    <col min="5886" max="5886" width="12.1640625" customWidth="1"/>
    <col min="5887" max="5887" width="10.5" customWidth="1"/>
    <col min="5888" max="5890" width="11.5" customWidth="1"/>
    <col min="5891" max="5892" width="10.83203125" customWidth="1"/>
    <col min="5893" max="5893" width="9.83203125" customWidth="1"/>
    <col min="5894" max="5894" width="11" customWidth="1"/>
    <col min="5895" max="5895" width="12.6640625" customWidth="1"/>
    <col min="5896" max="5896" width="11" customWidth="1"/>
    <col min="5897" max="5897" width="12.83203125" customWidth="1"/>
    <col min="5898" max="5898" width="14.5" customWidth="1"/>
    <col min="5899" max="5899" width="10.83203125" customWidth="1"/>
    <col min="5900" max="5900" width="13.33203125" customWidth="1"/>
    <col min="6141" max="6141" width="26.6640625" customWidth="1"/>
    <col min="6142" max="6142" width="12.1640625" customWidth="1"/>
    <col min="6143" max="6143" width="10.5" customWidth="1"/>
    <col min="6144" max="6146" width="11.5" customWidth="1"/>
    <col min="6147" max="6148" width="10.83203125" customWidth="1"/>
    <col min="6149" max="6149" width="9.83203125" customWidth="1"/>
    <col min="6150" max="6150" width="11" customWidth="1"/>
    <col min="6151" max="6151" width="12.6640625" customWidth="1"/>
    <col min="6152" max="6152" width="11" customWidth="1"/>
    <col min="6153" max="6153" width="12.83203125" customWidth="1"/>
    <col min="6154" max="6154" width="14.5" customWidth="1"/>
    <col min="6155" max="6155" width="10.83203125" customWidth="1"/>
    <col min="6156" max="6156" width="13.33203125" customWidth="1"/>
    <col min="6397" max="6397" width="26.6640625" customWidth="1"/>
    <col min="6398" max="6398" width="12.1640625" customWidth="1"/>
    <col min="6399" max="6399" width="10.5" customWidth="1"/>
    <col min="6400" max="6402" width="11.5" customWidth="1"/>
    <col min="6403" max="6404" width="10.83203125" customWidth="1"/>
    <col min="6405" max="6405" width="9.83203125" customWidth="1"/>
    <col min="6406" max="6406" width="11" customWidth="1"/>
    <col min="6407" max="6407" width="12.6640625" customWidth="1"/>
    <col min="6408" max="6408" width="11" customWidth="1"/>
    <col min="6409" max="6409" width="12.83203125" customWidth="1"/>
    <col min="6410" max="6410" width="14.5" customWidth="1"/>
    <col min="6411" max="6411" width="10.83203125" customWidth="1"/>
    <col min="6412" max="6412" width="13.33203125" customWidth="1"/>
    <col min="6653" max="6653" width="26.6640625" customWidth="1"/>
    <col min="6654" max="6654" width="12.1640625" customWidth="1"/>
    <col min="6655" max="6655" width="10.5" customWidth="1"/>
    <col min="6656" max="6658" width="11.5" customWidth="1"/>
    <col min="6659" max="6660" width="10.83203125" customWidth="1"/>
    <col min="6661" max="6661" width="9.83203125" customWidth="1"/>
    <col min="6662" max="6662" width="11" customWidth="1"/>
    <col min="6663" max="6663" width="12.6640625" customWidth="1"/>
    <col min="6664" max="6664" width="11" customWidth="1"/>
    <col min="6665" max="6665" width="12.83203125" customWidth="1"/>
    <col min="6666" max="6666" width="14.5" customWidth="1"/>
    <col min="6667" max="6667" width="10.83203125" customWidth="1"/>
    <col min="6668" max="6668" width="13.33203125" customWidth="1"/>
    <col min="6909" max="6909" width="26.6640625" customWidth="1"/>
    <col min="6910" max="6910" width="12.1640625" customWidth="1"/>
    <col min="6911" max="6911" width="10.5" customWidth="1"/>
    <col min="6912" max="6914" width="11.5" customWidth="1"/>
    <col min="6915" max="6916" width="10.83203125" customWidth="1"/>
    <col min="6917" max="6917" width="9.83203125" customWidth="1"/>
    <col min="6918" max="6918" width="11" customWidth="1"/>
    <col min="6919" max="6919" width="12.6640625" customWidth="1"/>
    <col min="6920" max="6920" width="11" customWidth="1"/>
    <col min="6921" max="6921" width="12.83203125" customWidth="1"/>
    <col min="6922" max="6922" width="14.5" customWidth="1"/>
    <col min="6923" max="6923" width="10.83203125" customWidth="1"/>
    <col min="6924" max="6924" width="13.33203125" customWidth="1"/>
    <col min="7165" max="7165" width="26.6640625" customWidth="1"/>
    <col min="7166" max="7166" width="12.1640625" customWidth="1"/>
    <col min="7167" max="7167" width="10.5" customWidth="1"/>
    <col min="7168" max="7170" width="11.5" customWidth="1"/>
    <col min="7171" max="7172" width="10.83203125" customWidth="1"/>
    <col min="7173" max="7173" width="9.83203125" customWidth="1"/>
    <col min="7174" max="7174" width="11" customWidth="1"/>
    <col min="7175" max="7175" width="12.6640625" customWidth="1"/>
    <col min="7176" max="7176" width="11" customWidth="1"/>
    <col min="7177" max="7177" width="12.83203125" customWidth="1"/>
    <col min="7178" max="7178" width="14.5" customWidth="1"/>
    <col min="7179" max="7179" width="10.83203125" customWidth="1"/>
    <col min="7180" max="7180" width="13.33203125" customWidth="1"/>
    <col min="7421" max="7421" width="26.6640625" customWidth="1"/>
    <col min="7422" max="7422" width="12.1640625" customWidth="1"/>
    <col min="7423" max="7423" width="10.5" customWidth="1"/>
    <col min="7424" max="7426" width="11.5" customWidth="1"/>
    <col min="7427" max="7428" width="10.83203125" customWidth="1"/>
    <col min="7429" max="7429" width="9.83203125" customWidth="1"/>
    <col min="7430" max="7430" width="11" customWidth="1"/>
    <col min="7431" max="7431" width="12.6640625" customWidth="1"/>
    <col min="7432" max="7432" width="11" customWidth="1"/>
    <col min="7433" max="7433" width="12.83203125" customWidth="1"/>
    <col min="7434" max="7434" width="14.5" customWidth="1"/>
    <col min="7435" max="7435" width="10.83203125" customWidth="1"/>
    <col min="7436" max="7436" width="13.33203125" customWidth="1"/>
    <col min="7677" max="7677" width="26.6640625" customWidth="1"/>
    <col min="7678" max="7678" width="12.1640625" customWidth="1"/>
    <col min="7679" max="7679" width="10.5" customWidth="1"/>
    <col min="7680" max="7682" width="11.5" customWidth="1"/>
    <col min="7683" max="7684" width="10.83203125" customWidth="1"/>
    <col min="7685" max="7685" width="9.83203125" customWidth="1"/>
    <col min="7686" max="7686" width="11" customWidth="1"/>
    <col min="7687" max="7687" width="12.6640625" customWidth="1"/>
    <col min="7688" max="7688" width="11" customWidth="1"/>
    <col min="7689" max="7689" width="12.83203125" customWidth="1"/>
    <col min="7690" max="7690" width="14.5" customWidth="1"/>
    <col min="7691" max="7691" width="10.83203125" customWidth="1"/>
    <col min="7692" max="7692" width="13.33203125" customWidth="1"/>
    <col min="7933" max="7933" width="26.6640625" customWidth="1"/>
    <col min="7934" max="7934" width="12.1640625" customWidth="1"/>
    <col min="7935" max="7935" width="10.5" customWidth="1"/>
    <col min="7936" max="7938" width="11.5" customWidth="1"/>
    <col min="7939" max="7940" width="10.83203125" customWidth="1"/>
    <col min="7941" max="7941" width="9.83203125" customWidth="1"/>
    <col min="7942" max="7942" width="11" customWidth="1"/>
    <col min="7943" max="7943" width="12.6640625" customWidth="1"/>
    <col min="7944" max="7944" width="11" customWidth="1"/>
    <col min="7945" max="7945" width="12.83203125" customWidth="1"/>
    <col min="7946" max="7946" width="14.5" customWidth="1"/>
    <col min="7947" max="7947" width="10.83203125" customWidth="1"/>
    <col min="7948" max="7948" width="13.33203125" customWidth="1"/>
    <col min="8189" max="8189" width="26.6640625" customWidth="1"/>
    <col min="8190" max="8190" width="12.1640625" customWidth="1"/>
    <col min="8191" max="8191" width="10.5" customWidth="1"/>
    <col min="8192" max="8194" width="11.5" customWidth="1"/>
    <col min="8195" max="8196" width="10.83203125" customWidth="1"/>
    <col min="8197" max="8197" width="9.83203125" customWidth="1"/>
    <col min="8198" max="8198" width="11" customWidth="1"/>
    <col min="8199" max="8199" width="12.6640625" customWidth="1"/>
    <col min="8200" max="8200" width="11" customWidth="1"/>
    <col min="8201" max="8201" width="12.83203125" customWidth="1"/>
    <col min="8202" max="8202" width="14.5" customWidth="1"/>
    <col min="8203" max="8203" width="10.83203125" customWidth="1"/>
    <col min="8204" max="8204" width="13.33203125" customWidth="1"/>
    <col min="8445" max="8445" width="26.6640625" customWidth="1"/>
    <col min="8446" max="8446" width="12.1640625" customWidth="1"/>
    <col min="8447" max="8447" width="10.5" customWidth="1"/>
    <col min="8448" max="8450" width="11.5" customWidth="1"/>
    <col min="8451" max="8452" width="10.83203125" customWidth="1"/>
    <col min="8453" max="8453" width="9.83203125" customWidth="1"/>
    <col min="8454" max="8454" width="11" customWidth="1"/>
    <col min="8455" max="8455" width="12.6640625" customWidth="1"/>
    <col min="8456" max="8456" width="11" customWidth="1"/>
    <col min="8457" max="8457" width="12.83203125" customWidth="1"/>
    <col min="8458" max="8458" width="14.5" customWidth="1"/>
    <col min="8459" max="8459" width="10.83203125" customWidth="1"/>
    <col min="8460" max="8460" width="13.33203125" customWidth="1"/>
    <col min="8701" max="8701" width="26.6640625" customWidth="1"/>
    <col min="8702" max="8702" width="12.1640625" customWidth="1"/>
    <col min="8703" max="8703" width="10.5" customWidth="1"/>
    <col min="8704" max="8706" width="11.5" customWidth="1"/>
    <col min="8707" max="8708" width="10.83203125" customWidth="1"/>
    <col min="8709" max="8709" width="9.83203125" customWidth="1"/>
    <col min="8710" max="8710" width="11" customWidth="1"/>
    <col min="8711" max="8711" width="12.6640625" customWidth="1"/>
    <col min="8712" max="8712" width="11" customWidth="1"/>
    <col min="8713" max="8713" width="12.83203125" customWidth="1"/>
    <col min="8714" max="8714" width="14.5" customWidth="1"/>
    <col min="8715" max="8715" width="10.83203125" customWidth="1"/>
    <col min="8716" max="8716" width="13.33203125" customWidth="1"/>
    <col min="8957" max="8957" width="26.6640625" customWidth="1"/>
    <col min="8958" max="8958" width="12.1640625" customWidth="1"/>
    <col min="8959" max="8959" width="10.5" customWidth="1"/>
    <col min="8960" max="8962" width="11.5" customWidth="1"/>
    <col min="8963" max="8964" width="10.83203125" customWidth="1"/>
    <col min="8965" max="8965" width="9.83203125" customWidth="1"/>
    <col min="8966" max="8966" width="11" customWidth="1"/>
    <col min="8967" max="8967" width="12.6640625" customWidth="1"/>
    <col min="8968" max="8968" width="11" customWidth="1"/>
    <col min="8969" max="8969" width="12.83203125" customWidth="1"/>
    <col min="8970" max="8970" width="14.5" customWidth="1"/>
    <col min="8971" max="8971" width="10.83203125" customWidth="1"/>
    <col min="8972" max="8972" width="13.33203125" customWidth="1"/>
    <col min="9213" max="9213" width="26.6640625" customWidth="1"/>
    <col min="9214" max="9214" width="12.1640625" customWidth="1"/>
    <col min="9215" max="9215" width="10.5" customWidth="1"/>
    <col min="9216" max="9218" width="11.5" customWidth="1"/>
    <col min="9219" max="9220" width="10.83203125" customWidth="1"/>
    <col min="9221" max="9221" width="9.83203125" customWidth="1"/>
    <col min="9222" max="9222" width="11" customWidth="1"/>
    <col min="9223" max="9223" width="12.6640625" customWidth="1"/>
    <col min="9224" max="9224" width="11" customWidth="1"/>
    <col min="9225" max="9225" width="12.83203125" customWidth="1"/>
    <col min="9226" max="9226" width="14.5" customWidth="1"/>
    <col min="9227" max="9227" width="10.83203125" customWidth="1"/>
    <col min="9228" max="9228" width="13.33203125" customWidth="1"/>
    <col min="9469" max="9469" width="26.6640625" customWidth="1"/>
    <col min="9470" max="9470" width="12.1640625" customWidth="1"/>
    <col min="9471" max="9471" width="10.5" customWidth="1"/>
    <col min="9472" max="9474" width="11.5" customWidth="1"/>
    <col min="9475" max="9476" width="10.83203125" customWidth="1"/>
    <col min="9477" max="9477" width="9.83203125" customWidth="1"/>
    <col min="9478" max="9478" width="11" customWidth="1"/>
    <col min="9479" max="9479" width="12.6640625" customWidth="1"/>
    <col min="9480" max="9480" width="11" customWidth="1"/>
    <col min="9481" max="9481" width="12.83203125" customWidth="1"/>
    <col min="9482" max="9482" width="14.5" customWidth="1"/>
    <col min="9483" max="9483" width="10.83203125" customWidth="1"/>
    <col min="9484" max="9484" width="13.33203125" customWidth="1"/>
    <col min="9725" max="9725" width="26.6640625" customWidth="1"/>
    <col min="9726" max="9726" width="12.1640625" customWidth="1"/>
    <col min="9727" max="9727" width="10.5" customWidth="1"/>
    <col min="9728" max="9730" width="11.5" customWidth="1"/>
    <col min="9731" max="9732" width="10.83203125" customWidth="1"/>
    <col min="9733" max="9733" width="9.83203125" customWidth="1"/>
    <col min="9734" max="9734" width="11" customWidth="1"/>
    <col min="9735" max="9735" width="12.6640625" customWidth="1"/>
    <col min="9736" max="9736" width="11" customWidth="1"/>
    <col min="9737" max="9737" width="12.83203125" customWidth="1"/>
    <col min="9738" max="9738" width="14.5" customWidth="1"/>
    <col min="9739" max="9739" width="10.83203125" customWidth="1"/>
    <col min="9740" max="9740" width="13.33203125" customWidth="1"/>
    <col min="9981" max="9981" width="26.6640625" customWidth="1"/>
    <col min="9982" max="9982" width="12.1640625" customWidth="1"/>
    <col min="9983" max="9983" width="10.5" customWidth="1"/>
    <col min="9984" max="9986" width="11.5" customWidth="1"/>
    <col min="9987" max="9988" width="10.83203125" customWidth="1"/>
    <col min="9989" max="9989" width="9.83203125" customWidth="1"/>
    <col min="9990" max="9990" width="11" customWidth="1"/>
    <col min="9991" max="9991" width="12.6640625" customWidth="1"/>
    <col min="9992" max="9992" width="11" customWidth="1"/>
    <col min="9993" max="9993" width="12.83203125" customWidth="1"/>
    <col min="9994" max="9994" width="14.5" customWidth="1"/>
    <col min="9995" max="9995" width="10.83203125" customWidth="1"/>
    <col min="9996" max="9996" width="13.33203125" customWidth="1"/>
    <col min="10237" max="10237" width="26.6640625" customWidth="1"/>
    <col min="10238" max="10238" width="12.1640625" customWidth="1"/>
    <col min="10239" max="10239" width="10.5" customWidth="1"/>
    <col min="10240" max="10242" width="11.5" customWidth="1"/>
    <col min="10243" max="10244" width="10.83203125" customWidth="1"/>
    <col min="10245" max="10245" width="9.83203125" customWidth="1"/>
    <col min="10246" max="10246" width="11" customWidth="1"/>
    <col min="10247" max="10247" width="12.6640625" customWidth="1"/>
    <col min="10248" max="10248" width="11" customWidth="1"/>
    <col min="10249" max="10249" width="12.83203125" customWidth="1"/>
    <col min="10250" max="10250" width="14.5" customWidth="1"/>
    <col min="10251" max="10251" width="10.83203125" customWidth="1"/>
    <col min="10252" max="10252" width="13.33203125" customWidth="1"/>
    <col min="10493" max="10493" width="26.6640625" customWidth="1"/>
    <col min="10494" max="10494" width="12.1640625" customWidth="1"/>
    <col min="10495" max="10495" width="10.5" customWidth="1"/>
    <col min="10496" max="10498" width="11.5" customWidth="1"/>
    <col min="10499" max="10500" width="10.83203125" customWidth="1"/>
    <col min="10501" max="10501" width="9.83203125" customWidth="1"/>
    <col min="10502" max="10502" width="11" customWidth="1"/>
    <col min="10503" max="10503" width="12.6640625" customWidth="1"/>
    <col min="10504" max="10504" width="11" customWidth="1"/>
    <col min="10505" max="10505" width="12.83203125" customWidth="1"/>
    <col min="10506" max="10506" width="14.5" customWidth="1"/>
    <col min="10507" max="10507" width="10.83203125" customWidth="1"/>
    <col min="10508" max="10508" width="13.33203125" customWidth="1"/>
    <col min="10749" max="10749" width="26.6640625" customWidth="1"/>
    <col min="10750" max="10750" width="12.1640625" customWidth="1"/>
    <col min="10751" max="10751" width="10.5" customWidth="1"/>
    <col min="10752" max="10754" width="11.5" customWidth="1"/>
    <col min="10755" max="10756" width="10.83203125" customWidth="1"/>
    <col min="10757" max="10757" width="9.83203125" customWidth="1"/>
    <col min="10758" max="10758" width="11" customWidth="1"/>
    <col min="10759" max="10759" width="12.6640625" customWidth="1"/>
    <col min="10760" max="10760" width="11" customWidth="1"/>
    <col min="10761" max="10761" width="12.83203125" customWidth="1"/>
    <col min="10762" max="10762" width="14.5" customWidth="1"/>
    <col min="10763" max="10763" width="10.83203125" customWidth="1"/>
    <col min="10764" max="10764" width="13.33203125" customWidth="1"/>
    <col min="11005" max="11005" width="26.6640625" customWidth="1"/>
    <col min="11006" max="11006" width="12.1640625" customWidth="1"/>
    <col min="11007" max="11007" width="10.5" customWidth="1"/>
    <col min="11008" max="11010" width="11.5" customWidth="1"/>
    <col min="11011" max="11012" width="10.83203125" customWidth="1"/>
    <col min="11013" max="11013" width="9.83203125" customWidth="1"/>
    <col min="11014" max="11014" width="11" customWidth="1"/>
    <col min="11015" max="11015" width="12.6640625" customWidth="1"/>
    <col min="11016" max="11016" width="11" customWidth="1"/>
    <col min="11017" max="11017" width="12.83203125" customWidth="1"/>
    <col min="11018" max="11018" width="14.5" customWidth="1"/>
    <col min="11019" max="11019" width="10.83203125" customWidth="1"/>
    <col min="11020" max="11020" width="13.33203125" customWidth="1"/>
    <col min="11261" max="11261" width="26.6640625" customWidth="1"/>
    <col min="11262" max="11262" width="12.1640625" customWidth="1"/>
    <col min="11263" max="11263" width="10.5" customWidth="1"/>
    <col min="11264" max="11266" width="11.5" customWidth="1"/>
    <col min="11267" max="11268" width="10.83203125" customWidth="1"/>
    <col min="11269" max="11269" width="9.83203125" customWidth="1"/>
    <col min="11270" max="11270" width="11" customWidth="1"/>
    <col min="11271" max="11271" width="12.6640625" customWidth="1"/>
    <col min="11272" max="11272" width="11" customWidth="1"/>
    <col min="11273" max="11273" width="12.83203125" customWidth="1"/>
    <col min="11274" max="11274" width="14.5" customWidth="1"/>
    <col min="11275" max="11275" width="10.83203125" customWidth="1"/>
    <col min="11276" max="11276" width="13.33203125" customWidth="1"/>
    <col min="11517" max="11517" width="26.6640625" customWidth="1"/>
    <col min="11518" max="11518" width="12.1640625" customWidth="1"/>
    <col min="11519" max="11519" width="10.5" customWidth="1"/>
    <col min="11520" max="11522" width="11.5" customWidth="1"/>
    <col min="11523" max="11524" width="10.83203125" customWidth="1"/>
    <col min="11525" max="11525" width="9.83203125" customWidth="1"/>
    <col min="11526" max="11526" width="11" customWidth="1"/>
    <col min="11527" max="11527" width="12.6640625" customWidth="1"/>
    <col min="11528" max="11528" width="11" customWidth="1"/>
    <col min="11529" max="11529" width="12.83203125" customWidth="1"/>
    <col min="11530" max="11530" width="14.5" customWidth="1"/>
    <col min="11531" max="11531" width="10.83203125" customWidth="1"/>
    <col min="11532" max="11532" width="13.33203125" customWidth="1"/>
    <col min="11773" max="11773" width="26.6640625" customWidth="1"/>
    <col min="11774" max="11774" width="12.1640625" customWidth="1"/>
    <col min="11775" max="11775" width="10.5" customWidth="1"/>
    <col min="11776" max="11778" width="11.5" customWidth="1"/>
    <col min="11779" max="11780" width="10.83203125" customWidth="1"/>
    <col min="11781" max="11781" width="9.83203125" customWidth="1"/>
    <col min="11782" max="11782" width="11" customWidth="1"/>
    <col min="11783" max="11783" width="12.6640625" customWidth="1"/>
    <col min="11784" max="11784" width="11" customWidth="1"/>
    <col min="11785" max="11785" width="12.83203125" customWidth="1"/>
    <col min="11786" max="11786" width="14.5" customWidth="1"/>
    <col min="11787" max="11787" width="10.83203125" customWidth="1"/>
    <col min="11788" max="11788" width="13.33203125" customWidth="1"/>
    <col min="12029" max="12029" width="26.6640625" customWidth="1"/>
    <col min="12030" max="12030" width="12.1640625" customWidth="1"/>
    <col min="12031" max="12031" width="10.5" customWidth="1"/>
    <col min="12032" max="12034" width="11.5" customWidth="1"/>
    <col min="12035" max="12036" width="10.83203125" customWidth="1"/>
    <col min="12037" max="12037" width="9.83203125" customWidth="1"/>
    <col min="12038" max="12038" width="11" customWidth="1"/>
    <col min="12039" max="12039" width="12.6640625" customWidth="1"/>
    <col min="12040" max="12040" width="11" customWidth="1"/>
    <col min="12041" max="12041" width="12.83203125" customWidth="1"/>
    <col min="12042" max="12042" width="14.5" customWidth="1"/>
    <col min="12043" max="12043" width="10.83203125" customWidth="1"/>
    <col min="12044" max="12044" width="13.33203125" customWidth="1"/>
    <col min="12285" max="12285" width="26.6640625" customWidth="1"/>
    <col min="12286" max="12286" width="12.1640625" customWidth="1"/>
    <col min="12287" max="12287" width="10.5" customWidth="1"/>
    <col min="12288" max="12290" width="11.5" customWidth="1"/>
    <col min="12291" max="12292" width="10.83203125" customWidth="1"/>
    <col min="12293" max="12293" width="9.83203125" customWidth="1"/>
    <col min="12294" max="12294" width="11" customWidth="1"/>
    <col min="12295" max="12295" width="12.6640625" customWidth="1"/>
    <col min="12296" max="12296" width="11" customWidth="1"/>
    <col min="12297" max="12297" width="12.83203125" customWidth="1"/>
    <col min="12298" max="12298" width="14.5" customWidth="1"/>
    <col min="12299" max="12299" width="10.83203125" customWidth="1"/>
    <col min="12300" max="12300" width="13.33203125" customWidth="1"/>
    <col min="12541" max="12541" width="26.6640625" customWidth="1"/>
    <col min="12542" max="12542" width="12.1640625" customWidth="1"/>
    <col min="12543" max="12543" width="10.5" customWidth="1"/>
    <col min="12544" max="12546" width="11.5" customWidth="1"/>
    <col min="12547" max="12548" width="10.83203125" customWidth="1"/>
    <col min="12549" max="12549" width="9.83203125" customWidth="1"/>
    <col min="12550" max="12550" width="11" customWidth="1"/>
    <col min="12551" max="12551" width="12.6640625" customWidth="1"/>
    <col min="12552" max="12552" width="11" customWidth="1"/>
    <col min="12553" max="12553" width="12.83203125" customWidth="1"/>
    <col min="12554" max="12554" width="14.5" customWidth="1"/>
    <col min="12555" max="12555" width="10.83203125" customWidth="1"/>
    <col min="12556" max="12556" width="13.33203125" customWidth="1"/>
    <col min="12797" max="12797" width="26.6640625" customWidth="1"/>
    <col min="12798" max="12798" width="12.1640625" customWidth="1"/>
    <col min="12799" max="12799" width="10.5" customWidth="1"/>
    <col min="12800" max="12802" width="11.5" customWidth="1"/>
    <col min="12803" max="12804" width="10.83203125" customWidth="1"/>
    <col min="12805" max="12805" width="9.83203125" customWidth="1"/>
    <col min="12806" max="12806" width="11" customWidth="1"/>
    <col min="12807" max="12807" width="12.6640625" customWidth="1"/>
    <col min="12808" max="12808" width="11" customWidth="1"/>
    <col min="12809" max="12809" width="12.83203125" customWidth="1"/>
    <col min="12810" max="12810" width="14.5" customWidth="1"/>
    <col min="12811" max="12811" width="10.83203125" customWidth="1"/>
    <col min="12812" max="12812" width="13.33203125" customWidth="1"/>
    <col min="13053" max="13053" width="26.6640625" customWidth="1"/>
    <col min="13054" max="13054" width="12.1640625" customWidth="1"/>
    <col min="13055" max="13055" width="10.5" customWidth="1"/>
    <col min="13056" max="13058" width="11.5" customWidth="1"/>
    <col min="13059" max="13060" width="10.83203125" customWidth="1"/>
    <col min="13061" max="13061" width="9.83203125" customWidth="1"/>
    <col min="13062" max="13062" width="11" customWidth="1"/>
    <col min="13063" max="13063" width="12.6640625" customWidth="1"/>
    <col min="13064" max="13064" width="11" customWidth="1"/>
    <col min="13065" max="13065" width="12.83203125" customWidth="1"/>
    <col min="13066" max="13066" width="14.5" customWidth="1"/>
    <col min="13067" max="13067" width="10.83203125" customWidth="1"/>
    <col min="13068" max="13068" width="13.33203125" customWidth="1"/>
    <col min="13309" max="13309" width="26.6640625" customWidth="1"/>
    <col min="13310" max="13310" width="12.1640625" customWidth="1"/>
    <col min="13311" max="13311" width="10.5" customWidth="1"/>
    <col min="13312" max="13314" width="11.5" customWidth="1"/>
    <col min="13315" max="13316" width="10.83203125" customWidth="1"/>
    <col min="13317" max="13317" width="9.83203125" customWidth="1"/>
    <col min="13318" max="13318" width="11" customWidth="1"/>
    <col min="13319" max="13319" width="12.6640625" customWidth="1"/>
    <col min="13320" max="13320" width="11" customWidth="1"/>
    <col min="13321" max="13321" width="12.83203125" customWidth="1"/>
    <col min="13322" max="13322" width="14.5" customWidth="1"/>
    <col min="13323" max="13323" width="10.83203125" customWidth="1"/>
    <col min="13324" max="13324" width="13.33203125" customWidth="1"/>
    <col min="13565" max="13565" width="26.6640625" customWidth="1"/>
    <col min="13566" max="13566" width="12.1640625" customWidth="1"/>
    <col min="13567" max="13567" width="10.5" customWidth="1"/>
    <col min="13568" max="13570" width="11.5" customWidth="1"/>
    <col min="13571" max="13572" width="10.83203125" customWidth="1"/>
    <col min="13573" max="13573" width="9.83203125" customWidth="1"/>
    <col min="13574" max="13574" width="11" customWidth="1"/>
    <col min="13575" max="13575" width="12.6640625" customWidth="1"/>
    <col min="13576" max="13576" width="11" customWidth="1"/>
    <col min="13577" max="13577" width="12.83203125" customWidth="1"/>
    <col min="13578" max="13578" width="14.5" customWidth="1"/>
    <col min="13579" max="13579" width="10.83203125" customWidth="1"/>
    <col min="13580" max="13580" width="13.33203125" customWidth="1"/>
    <col min="13821" max="13821" width="26.6640625" customWidth="1"/>
    <col min="13822" max="13822" width="12.1640625" customWidth="1"/>
    <col min="13823" max="13823" width="10.5" customWidth="1"/>
    <col min="13824" max="13826" width="11.5" customWidth="1"/>
    <col min="13827" max="13828" width="10.83203125" customWidth="1"/>
    <col min="13829" max="13829" width="9.83203125" customWidth="1"/>
    <col min="13830" max="13830" width="11" customWidth="1"/>
    <col min="13831" max="13831" width="12.6640625" customWidth="1"/>
    <col min="13832" max="13832" width="11" customWidth="1"/>
    <col min="13833" max="13833" width="12.83203125" customWidth="1"/>
    <col min="13834" max="13834" width="14.5" customWidth="1"/>
    <col min="13835" max="13835" width="10.83203125" customWidth="1"/>
    <col min="13836" max="13836" width="13.33203125" customWidth="1"/>
    <col min="14077" max="14077" width="26.6640625" customWidth="1"/>
    <col min="14078" max="14078" width="12.1640625" customWidth="1"/>
    <col min="14079" max="14079" width="10.5" customWidth="1"/>
    <col min="14080" max="14082" width="11.5" customWidth="1"/>
    <col min="14083" max="14084" width="10.83203125" customWidth="1"/>
    <col min="14085" max="14085" width="9.83203125" customWidth="1"/>
    <col min="14086" max="14086" width="11" customWidth="1"/>
    <col min="14087" max="14087" width="12.6640625" customWidth="1"/>
    <col min="14088" max="14088" width="11" customWidth="1"/>
    <col min="14089" max="14089" width="12.83203125" customWidth="1"/>
    <col min="14090" max="14090" width="14.5" customWidth="1"/>
    <col min="14091" max="14091" width="10.83203125" customWidth="1"/>
    <col min="14092" max="14092" width="13.33203125" customWidth="1"/>
    <col min="14333" max="14333" width="26.6640625" customWidth="1"/>
    <col min="14334" max="14334" width="12.1640625" customWidth="1"/>
    <col min="14335" max="14335" width="10.5" customWidth="1"/>
    <col min="14336" max="14338" width="11.5" customWidth="1"/>
    <col min="14339" max="14340" width="10.83203125" customWidth="1"/>
    <col min="14341" max="14341" width="9.83203125" customWidth="1"/>
    <col min="14342" max="14342" width="11" customWidth="1"/>
    <col min="14343" max="14343" width="12.6640625" customWidth="1"/>
    <col min="14344" max="14344" width="11" customWidth="1"/>
    <col min="14345" max="14345" width="12.83203125" customWidth="1"/>
    <col min="14346" max="14346" width="14.5" customWidth="1"/>
    <col min="14347" max="14347" width="10.83203125" customWidth="1"/>
    <col min="14348" max="14348" width="13.33203125" customWidth="1"/>
    <col min="14589" max="14589" width="26.6640625" customWidth="1"/>
    <col min="14590" max="14590" width="12.1640625" customWidth="1"/>
    <col min="14591" max="14591" width="10.5" customWidth="1"/>
    <col min="14592" max="14594" width="11.5" customWidth="1"/>
    <col min="14595" max="14596" width="10.83203125" customWidth="1"/>
    <col min="14597" max="14597" width="9.83203125" customWidth="1"/>
    <col min="14598" max="14598" width="11" customWidth="1"/>
    <col min="14599" max="14599" width="12.6640625" customWidth="1"/>
    <col min="14600" max="14600" width="11" customWidth="1"/>
    <col min="14601" max="14601" width="12.83203125" customWidth="1"/>
    <col min="14602" max="14602" width="14.5" customWidth="1"/>
    <col min="14603" max="14603" width="10.83203125" customWidth="1"/>
    <col min="14604" max="14604" width="13.33203125" customWidth="1"/>
    <col min="14845" max="14845" width="26.6640625" customWidth="1"/>
    <col min="14846" max="14846" width="12.1640625" customWidth="1"/>
    <col min="14847" max="14847" width="10.5" customWidth="1"/>
    <col min="14848" max="14850" width="11.5" customWidth="1"/>
    <col min="14851" max="14852" width="10.83203125" customWidth="1"/>
    <col min="14853" max="14853" width="9.83203125" customWidth="1"/>
    <col min="14854" max="14854" width="11" customWidth="1"/>
    <col min="14855" max="14855" width="12.6640625" customWidth="1"/>
    <col min="14856" max="14856" width="11" customWidth="1"/>
    <col min="14857" max="14857" width="12.83203125" customWidth="1"/>
    <col min="14858" max="14858" width="14.5" customWidth="1"/>
    <col min="14859" max="14859" width="10.83203125" customWidth="1"/>
    <col min="14860" max="14860" width="13.33203125" customWidth="1"/>
    <col min="15101" max="15101" width="26.6640625" customWidth="1"/>
    <col min="15102" max="15102" width="12.1640625" customWidth="1"/>
    <col min="15103" max="15103" width="10.5" customWidth="1"/>
    <col min="15104" max="15106" width="11.5" customWidth="1"/>
    <col min="15107" max="15108" width="10.83203125" customWidth="1"/>
    <col min="15109" max="15109" width="9.83203125" customWidth="1"/>
    <col min="15110" max="15110" width="11" customWidth="1"/>
    <col min="15111" max="15111" width="12.6640625" customWidth="1"/>
    <col min="15112" max="15112" width="11" customWidth="1"/>
    <col min="15113" max="15113" width="12.83203125" customWidth="1"/>
    <col min="15114" max="15114" width="14.5" customWidth="1"/>
    <col min="15115" max="15115" width="10.83203125" customWidth="1"/>
    <col min="15116" max="15116" width="13.33203125" customWidth="1"/>
    <col min="15357" max="15357" width="26.6640625" customWidth="1"/>
    <col min="15358" max="15358" width="12.1640625" customWidth="1"/>
    <col min="15359" max="15359" width="10.5" customWidth="1"/>
    <col min="15360" max="15362" width="11.5" customWidth="1"/>
    <col min="15363" max="15364" width="10.83203125" customWidth="1"/>
    <col min="15365" max="15365" width="9.83203125" customWidth="1"/>
    <col min="15366" max="15366" width="11" customWidth="1"/>
    <col min="15367" max="15367" width="12.6640625" customWidth="1"/>
    <col min="15368" max="15368" width="11" customWidth="1"/>
    <col min="15369" max="15369" width="12.83203125" customWidth="1"/>
    <col min="15370" max="15370" width="14.5" customWidth="1"/>
    <col min="15371" max="15371" width="10.83203125" customWidth="1"/>
    <col min="15372" max="15372" width="13.33203125" customWidth="1"/>
    <col min="15613" max="15613" width="26.6640625" customWidth="1"/>
    <col min="15614" max="15614" width="12.1640625" customWidth="1"/>
    <col min="15615" max="15615" width="10.5" customWidth="1"/>
    <col min="15616" max="15618" width="11.5" customWidth="1"/>
    <col min="15619" max="15620" width="10.83203125" customWidth="1"/>
    <col min="15621" max="15621" width="9.83203125" customWidth="1"/>
    <col min="15622" max="15622" width="11" customWidth="1"/>
    <col min="15623" max="15623" width="12.6640625" customWidth="1"/>
    <col min="15624" max="15624" width="11" customWidth="1"/>
    <col min="15625" max="15625" width="12.83203125" customWidth="1"/>
    <col min="15626" max="15626" width="14.5" customWidth="1"/>
    <col min="15627" max="15627" width="10.83203125" customWidth="1"/>
    <col min="15628" max="15628" width="13.33203125" customWidth="1"/>
    <col min="15869" max="15869" width="26.6640625" customWidth="1"/>
    <col min="15870" max="15870" width="12.1640625" customWidth="1"/>
    <col min="15871" max="15871" width="10.5" customWidth="1"/>
    <col min="15872" max="15874" width="11.5" customWidth="1"/>
    <col min="15875" max="15876" width="10.83203125" customWidth="1"/>
    <col min="15877" max="15877" width="9.83203125" customWidth="1"/>
    <col min="15878" max="15878" width="11" customWidth="1"/>
    <col min="15879" max="15879" width="12.6640625" customWidth="1"/>
    <col min="15880" max="15880" width="11" customWidth="1"/>
    <col min="15881" max="15881" width="12.83203125" customWidth="1"/>
    <col min="15882" max="15882" width="14.5" customWidth="1"/>
    <col min="15883" max="15883" width="10.83203125" customWidth="1"/>
    <col min="15884" max="15884" width="13.33203125" customWidth="1"/>
    <col min="16125" max="16125" width="26.6640625" customWidth="1"/>
    <col min="16126" max="16126" width="12.1640625" customWidth="1"/>
    <col min="16127" max="16127" width="10.5" customWidth="1"/>
    <col min="16128" max="16130" width="11.5" customWidth="1"/>
    <col min="16131" max="16132" width="10.83203125" customWidth="1"/>
    <col min="16133" max="16133" width="9.83203125" customWidth="1"/>
    <col min="16134" max="16134" width="11" customWidth="1"/>
    <col min="16135" max="16135" width="12.6640625" customWidth="1"/>
    <col min="16136" max="16136" width="11" customWidth="1"/>
    <col min="16137" max="16137" width="12.83203125" customWidth="1"/>
    <col min="16138" max="16138" width="14.5" customWidth="1"/>
    <col min="16139" max="16139" width="10.83203125" customWidth="1"/>
    <col min="16140" max="16140" width="13.33203125" customWidth="1"/>
  </cols>
  <sheetData>
    <row r="1" spans="1:20" ht="49.5" customHeight="1" thickBot="1" x14ac:dyDescent="0.25">
      <c r="A1" s="3" t="s">
        <v>1</v>
      </c>
      <c r="B1" s="39" t="s">
        <v>11</v>
      </c>
      <c r="C1" s="39" t="s">
        <v>173</v>
      </c>
      <c r="D1" s="39" t="s">
        <v>118</v>
      </c>
      <c r="E1" s="39" t="s">
        <v>13</v>
      </c>
      <c r="F1" s="39" t="s">
        <v>119</v>
      </c>
      <c r="G1" s="39" t="s">
        <v>14</v>
      </c>
      <c r="H1" s="39" t="s">
        <v>15</v>
      </c>
      <c r="I1" s="39" t="s">
        <v>16</v>
      </c>
      <c r="J1" s="39" t="s">
        <v>34</v>
      </c>
      <c r="K1" s="39" t="s">
        <v>38</v>
      </c>
      <c r="L1" s="39" t="s">
        <v>39</v>
      </c>
      <c r="M1" s="39" t="s">
        <v>35</v>
      </c>
      <c r="N1" s="39" t="s">
        <v>36</v>
      </c>
      <c r="O1" s="39" t="s">
        <v>37</v>
      </c>
      <c r="P1" s="46" t="s">
        <v>40</v>
      </c>
      <c r="Q1" s="23"/>
      <c r="R1" s="23"/>
      <c r="S1" s="23"/>
      <c r="T1" s="23"/>
    </row>
    <row r="2" spans="1:20" x14ac:dyDescent="0.2">
      <c r="A2" s="38" t="s">
        <v>17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T2" s="23"/>
    </row>
    <row r="3" spans="1:20" x14ac:dyDescent="0.2">
      <c r="A3" s="32" t="s">
        <v>57</v>
      </c>
      <c r="B3" s="50">
        <v>15</v>
      </c>
      <c r="C3" s="50">
        <v>0</v>
      </c>
      <c r="D3" s="50">
        <v>1</v>
      </c>
      <c r="E3" s="50">
        <v>3</v>
      </c>
      <c r="F3" s="65">
        <v>1</v>
      </c>
      <c r="G3" s="50">
        <v>4</v>
      </c>
      <c r="H3" s="50">
        <v>6</v>
      </c>
      <c r="I3" s="50">
        <v>7</v>
      </c>
      <c r="J3" s="50">
        <v>11</v>
      </c>
      <c r="K3" s="50">
        <v>1</v>
      </c>
      <c r="L3" s="50">
        <v>0</v>
      </c>
      <c r="M3" s="50">
        <v>0</v>
      </c>
      <c r="N3" s="50">
        <v>0</v>
      </c>
      <c r="O3" s="50">
        <v>0</v>
      </c>
      <c r="P3" s="47" t="s">
        <v>41</v>
      </c>
      <c r="R3" s="65"/>
      <c r="T3" s="23"/>
    </row>
    <row r="4" spans="1:20" ht="15.75" customHeight="1" x14ac:dyDescent="0.2">
      <c r="A4" s="33" t="s">
        <v>58</v>
      </c>
      <c r="B4" s="41">
        <v>14</v>
      </c>
      <c r="C4" s="41">
        <v>0</v>
      </c>
      <c r="D4" s="41">
        <v>1</v>
      </c>
      <c r="E4" s="41">
        <v>3</v>
      </c>
      <c r="F4" s="65">
        <v>1</v>
      </c>
      <c r="G4" s="41">
        <v>5</v>
      </c>
      <c r="H4" s="41">
        <v>7</v>
      </c>
      <c r="I4" s="41">
        <v>5</v>
      </c>
      <c r="J4" s="41">
        <v>11</v>
      </c>
      <c r="K4" s="41">
        <v>1</v>
      </c>
      <c r="L4" s="41">
        <v>0</v>
      </c>
      <c r="M4" s="41">
        <v>0</v>
      </c>
      <c r="N4" s="41">
        <v>0</v>
      </c>
      <c r="O4" s="41">
        <v>0</v>
      </c>
      <c r="P4" s="41" t="s">
        <v>41</v>
      </c>
      <c r="R4" s="12"/>
    </row>
    <row r="5" spans="1:20" ht="15.75" customHeight="1" x14ac:dyDescent="0.2">
      <c r="A5" s="34" t="s">
        <v>72</v>
      </c>
      <c r="B5" s="41">
        <v>14</v>
      </c>
      <c r="C5" s="41">
        <v>0</v>
      </c>
      <c r="D5" s="41">
        <v>0</v>
      </c>
      <c r="E5" s="41">
        <v>2</v>
      </c>
      <c r="F5" s="65">
        <v>2</v>
      </c>
      <c r="G5" s="41">
        <v>6</v>
      </c>
      <c r="H5" s="41">
        <v>6</v>
      </c>
      <c r="I5" s="41">
        <v>7</v>
      </c>
      <c r="J5" s="41">
        <v>10</v>
      </c>
      <c r="K5" s="41">
        <v>0</v>
      </c>
      <c r="L5" s="41">
        <v>1</v>
      </c>
      <c r="M5" s="41">
        <v>1</v>
      </c>
      <c r="N5" s="41">
        <v>0</v>
      </c>
      <c r="O5" s="41">
        <v>0</v>
      </c>
      <c r="P5" s="41" t="s">
        <v>41</v>
      </c>
      <c r="R5" s="12"/>
    </row>
    <row r="6" spans="1:20" ht="15.75" customHeight="1" x14ac:dyDescent="0.2">
      <c r="A6" s="85" t="s">
        <v>20</v>
      </c>
      <c r="B6" s="41">
        <v>14</v>
      </c>
      <c r="C6" s="41">
        <v>0</v>
      </c>
      <c r="D6" s="41">
        <v>1</v>
      </c>
      <c r="E6" s="41">
        <v>3</v>
      </c>
      <c r="F6" s="65">
        <v>1</v>
      </c>
      <c r="G6" s="41">
        <v>5</v>
      </c>
      <c r="H6" s="41">
        <v>6</v>
      </c>
      <c r="I6" s="41">
        <v>5</v>
      </c>
      <c r="J6" s="41">
        <v>10</v>
      </c>
      <c r="K6" s="41">
        <v>1</v>
      </c>
      <c r="L6" s="41">
        <v>0</v>
      </c>
      <c r="M6" s="41">
        <v>0</v>
      </c>
      <c r="N6" s="41">
        <v>0</v>
      </c>
      <c r="O6" s="41">
        <v>0</v>
      </c>
      <c r="P6" s="41" t="s">
        <v>41</v>
      </c>
      <c r="R6" s="12"/>
    </row>
    <row r="7" spans="1:20" ht="15.75" customHeight="1" x14ac:dyDescent="0.2">
      <c r="A7" s="85" t="s">
        <v>45</v>
      </c>
      <c r="B7" s="41">
        <v>14</v>
      </c>
      <c r="C7" s="41">
        <v>0</v>
      </c>
      <c r="D7" s="41">
        <v>0</v>
      </c>
      <c r="E7" s="41">
        <v>4</v>
      </c>
      <c r="F7" s="65">
        <v>2</v>
      </c>
      <c r="G7" s="41">
        <v>4</v>
      </c>
      <c r="H7" s="41">
        <v>7</v>
      </c>
      <c r="I7" s="41">
        <v>8</v>
      </c>
      <c r="J7" s="41">
        <v>15</v>
      </c>
      <c r="K7" s="41">
        <v>0</v>
      </c>
      <c r="L7" s="41">
        <v>1</v>
      </c>
      <c r="M7" s="41">
        <v>1</v>
      </c>
      <c r="N7" s="41">
        <v>1</v>
      </c>
      <c r="O7" s="41">
        <v>0</v>
      </c>
      <c r="P7" s="41" t="s">
        <v>41</v>
      </c>
      <c r="R7" s="12"/>
    </row>
    <row r="8" spans="1:20" ht="15.75" customHeight="1" x14ac:dyDescent="0.2">
      <c r="A8" s="33" t="s">
        <v>46</v>
      </c>
      <c r="B8" s="41">
        <v>14</v>
      </c>
      <c r="C8" s="41">
        <v>1</v>
      </c>
      <c r="D8" s="41">
        <v>0</v>
      </c>
      <c r="E8" s="41">
        <v>5</v>
      </c>
      <c r="F8" s="65">
        <v>1</v>
      </c>
      <c r="G8" s="41">
        <v>7</v>
      </c>
      <c r="H8" s="41">
        <v>7</v>
      </c>
      <c r="I8" s="41">
        <v>7</v>
      </c>
      <c r="J8" s="41">
        <v>12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 t="s">
        <v>95</v>
      </c>
      <c r="R8" s="12"/>
    </row>
    <row r="9" spans="1:20" ht="15.75" customHeight="1" x14ac:dyDescent="0.2">
      <c r="A9" s="33" t="s">
        <v>48</v>
      </c>
      <c r="B9" s="41">
        <v>15</v>
      </c>
      <c r="C9" s="41">
        <v>0</v>
      </c>
      <c r="D9" s="41">
        <v>1</v>
      </c>
      <c r="E9" s="41">
        <v>4</v>
      </c>
      <c r="F9" s="65">
        <v>1</v>
      </c>
      <c r="G9" s="41">
        <v>6</v>
      </c>
      <c r="H9" s="41">
        <v>5</v>
      </c>
      <c r="I9" s="41">
        <v>6</v>
      </c>
      <c r="J9" s="41">
        <v>11</v>
      </c>
      <c r="K9" s="41">
        <v>1</v>
      </c>
      <c r="L9" s="41">
        <v>0</v>
      </c>
      <c r="M9" s="41">
        <v>0</v>
      </c>
      <c r="N9" s="41">
        <v>0</v>
      </c>
      <c r="O9" s="41">
        <v>0</v>
      </c>
      <c r="P9" s="41" t="s">
        <v>41</v>
      </c>
      <c r="R9" s="12"/>
    </row>
    <row r="10" spans="1:20" ht="15.75" customHeight="1" x14ac:dyDescent="0.2">
      <c r="A10" s="33" t="s">
        <v>49</v>
      </c>
      <c r="B10" s="41">
        <v>14</v>
      </c>
      <c r="C10" s="41">
        <v>0</v>
      </c>
      <c r="D10" s="41">
        <v>0</v>
      </c>
      <c r="E10" s="41">
        <v>3</v>
      </c>
      <c r="F10" s="65">
        <v>2</v>
      </c>
      <c r="G10" s="41">
        <v>5</v>
      </c>
      <c r="H10" s="41">
        <v>7</v>
      </c>
      <c r="I10" s="41">
        <v>6</v>
      </c>
      <c r="J10" s="41">
        <v>13</v>
      </c>
      <c r="K10" s="41">
        <v>0</v>
      </c>
      <c r="L10" s="41">
        <v>1</v>
      </c>
      <c r="M10" s="41">
        <v>1</v>
      </c>
      <c r="N10" s="41">
        <v>1</v>
      </c>
      <c r="O10" s="41">
        <v>0</v>
      </c>
      <c r="P10" s="41" t="s">
        <v>41</v>
      </c>
      <c r="R10" s="12"/>
      <c r="T10" s="23"/>
    </row>
    <row r="11" spans="1:20" ht="15.75" customHeight="1" x14ac:dyDescent="0.2">
      <c r="A11" s="33" t="s">
        <v>51</v>
      </c>
      <c r="B11" s="41">
        <v>14</v>
      </c>
      <c r="C11" s="41">
        <v>0</v>
      </c>
      <c r="D11" s="41">
        <v>0</v>
      </c>
      <c r="E11" s="41">
        <v>5</v>
      </c>
      <c r="F11" s="65">
        <v>1</v>
      </c>
      <c r="G11" s="41">
        <v>3</v>
      </c>
      <c r="H11" s="41">
        <v>8</v>
      </c>
      <c r="I11" s="41">
        <v>6</v>
      </c>
      <c r="J11" s="41">
        <v>11</v>
      </c>
      <c r="K11" s="41">
        <v>0</v>
      </c>
      <c r="L11" s="41">
        <v>1</v>
      </c>
      <c r="M11" s="41">
        <v>1</v>
      </c>
      <c r="N11" s="41">
        <v>0</v>
      </c>
      <c r="O11" s="41">
        <v>0</v>
      </c>
      <c r="P11" s="41" t="s">
        <v>41</v>
      </c>
      <c r="R11" s="12"/>
      <c r="T11" s="23"/>
    </row>
    <row r="12" spans="1:20" ht="15.75" customHeight="1" x14ac:dyDescent="0.2">
      <c r="A12" s="33" t="s">
        <v>54</v>
      </c>
      <c r="B12" s="41">
        <v>14</v>
      </c>
      <c r="C12" s="41">
        <v>0</v>
      </c>
      <c r="D12" s="41">
        <v>0</v>
      </c>
      <c r="E12" s="41">
        <v>5</v>
      </c>
      <c r="F12" s="65">
        <v>1</v>
      </c>
      <c r="G12" s="41">
        <v>7</v>
      </c>
      <c r="H12" s="41">
        <v>6</v>
      </c>
      <c r="I12" s="41">
        <v>6</v>
      </c>
      <c r="J12" s="41">
        <v>12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 t="s">
        <v>41</v>
      </c>
      <c r="R12" s="12"/>
      <c r="T12" s="23"/>
    </row>
    <row r="13" spans="1:20" ht="15.75" customHeight="1" x14ac:dyDescent="0.2">
      <c r="A13" s="33" t="s">
        <v>55</v>
      </c>
      <c r="B13" s="41">
        <v>14</v>
      </c>
      <c r="C13" s="41">
        <v>0</v>
      </c>
      <c r="D13" s="41">
        <v>1</v>
      </c>
      <c r="E13" s="41">
        <v>4</v>
      </c>
      <c r="F13" s="65">
        <v>1</v>
      </c>
      <c r="G13" s="41">
        <v>6</v>
      </c>
      <c r="H13" s="41">
        <v>6</v>
      </c>
      <c r="I13" s="41">
        <v>7</v>
      </c>
      <c r="J13" s="41">
        <v>11</v>
      </c>
      <c r="K13" s="41">
        <v>1</v>
      </c>
      <c r="L13" s="41">
        <v>1</v>
      </c>
      <c r="M13" s="41">
        <v>1</v>
      </c>
      <c r="N13" s="41">
        <v>1</v>
      </c>
      <c r="O13" s="41">
        <v>0</v>
      </c>
      <c r="P13" s="41" t="s">
        <v>41</v>
      </c>
      <c r="R13" s="12"/>
      <c r="T13" s="23"/>
    </row>
    <row r="14" spans="1:20" ht="15.75" customHeight="1" x14ac:dyDescent="0.2">
      <c r="A14" s="85" t="s">
        <v>73</v>
      </c>
      <c r="B14" s="41">
        <v>14</v>
      </c>
      <c r="C14" s="41">
        <v>1</v>
      </c>
      <c r="D14" s="41">
        <v>1</v>
      </c>
      <c r="E14" s="41">
        <v>4</v>
      </c>
      <c r="F14" s="65">
        <v>2</v>
      </c>
      <c r="G14" s="41">
        <v>4</v>
      </c>
      <c r="H14" s="41">
        <v>6</v>
      </c>
      <c r="I14" s="41">
        <v>4</v>
      </c>
      <c r="J14" s="41">
        <v>12</v>
      </c>
      <c r="K14" s="41">
        <v>1</v>
      </c>
      <c r="L14" s="41">
        <v>0</v>
      </c>
      <c r="M14" s="41">
        <v>0</v>
      </c>
      <c r="N14" s="41">
        <v>0</v>
      </c>
      <c r="O14" s="41">
        <v>0</v>
      </c>
      <c r="P14" s="41" t="s">
        <v>41</v>
      </c>
      <c r="R14" s="12"/>
      <c r="T14" s="23"/>
    </row>
    <row r="15" spans="1:20" ht="15.75" customHeight="1" x14ac:dyDescent="0.2">
      <c r="A15" s="85" t="s">
        <v>74</v>
      </c>
      <c r="B15" s="41">
        <v>15</v>
      </c>
      <c r="C15" s="41">
        <v>0</v>
      </c>
      <c r="D15" s="41">
        <v>0</v>
      </c>
      <c r="E15" s="41">
        <v>4</v>
      </c>
      <c r="F15" s="65">
        <v>2</v>
      </c>
      <c r="G15" s="41">
        <v>4</v>
      </c>
      <c r="H15" s="41">
        <v>6</v>
      </c>
      <c r="I15" s="41">
        <v>9</v>
      </c>
      <c r="J15" s="41">
        <v>12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1" t="s">
        <v>41</v>
      </c>
      <c r="R15" s="12"/>
      <c r="T15" s="23"/>
    </row>
    <row r="16" spans="1:20" ht="15.75" customHeight="1" x14ac:dyDescent="0.2">
      <c r="A16" s="85" t="s">
        <v>75</v>
      </c>
      <c r="B16" s="41">
        <v>14</v>
      </c>
      <c r="C16" s="41">
        <v>0</v>
      </c>
      <c r="D16" s="41">
        <v>0</v>
      </c>
      <c r="E16" s="41">
        <v>3</v>
      </c>
      <c r="F16" s="65">
        <v>1</v>
      </c>
      <c r="G16" s="41">
        <v>4</v>
      </c>
      <c r="H16" s="41">
        <v>7</v>
      </c>
      <c r="I16" s="41">
        <v>6</v>
      </c>
      <c r="J16" s="41">
        <v>13</v>
      </c>
      <c r="K16" s="41">
        <v>0</v>
      </c>
      <c r="L16" s="41">
        <v>1</v>
      </c>
      <c r="M16" s="41">
        <v>0</v>
      </c>
      <c r="N16" s="41">
        <v>0</v>
      </c>
      <c r="O16" s="41">
        <v>0</v>
      </c>
      <c r="P16" s="41" t="s">
        <v>41</v>
      </c>
      <c r="R16" s="12"/>
      <c r="T16" s="23"/>
    </row>
    <row r="17" spans="1:20" ht="15.75" customHeight="1" x14ac:dyDescent="0.2">
      <c r="A17" s="85" t="s">
        <v>76</v>
      </c>
      <c r="B17" s="41">
        <v>14</v>
      </c>
      <c r="C17" s="41">
        <v>0</v>
      </c>
      <c r="D17" s="41">
        <v>0</v>
      </c>
      <c r="E17" s="41">
        <v>5</v>
      </c>
      <c r="F17" s="65">
        <v>1</v>
      </c>
      <c r="G17" s="41">
        <v>7</v>
      </c>
      <c r="H17" s="41">
        <v>7</v>
      </c>
      <c r="I17" s="41">
        <v>6</v>
      </c>
      <c r="J17" s="41">
        <v>14</v>
      </c>
      <c r="K17" s="41">
        <v>1</v>
      </c>
      <c r="L17" s="41">
        <v>0</v>
      </c>
      <c r="M17" s="41">
        <v>0</v>
      </c>
      <c r="N17" s="41">
        <v>0</v>
      </c>
      <c r="O17" s="41">
        <v>0</v>
      </c>
      <c r="P17" s="41" t="s">
        <v>41</v>
      </c>
      <c r="R17" s="12"/>
      <c r="T17" s="23"/>
    </row>
    <row r="18" spans="1:20" ht="15.75" customHeight="1" x14ac:dyDescent="0.2">
      <c r="A18" s="85" t="s">
        <v>77</v>
      </c>
      <c r="B18" s="41">
        <v>14</v>
      </c>
      <c r="C18" s="41">
        <v>0</v>
      </c>
      <c r="D18" s="41">
        <v>0</v>
      </c>
      <c r="E18" s="41">
        <v>3</v>
      </c>
      <c r="F18" s="65">
        <v>1</v>
      </c>
      <c r="G18" s="41">
        <v>6</v>
      </c>
      <c r="H18" s="41">
        <v>6</v>
      </c>
      <c r="I18" s="41">
        <v>7</v>
      </c>
      <c r="J18" s="41">
        <v>10</v>
      </c>
      <c r="K18" s="41">
        <v>0</v>
      </c>
      <c r="L18" s="41">
        <v>1</v>
      </c>
      <c r="M18" s="41">
        <v>1</v>
      </c>
      <c r="N18" s="41">
        <v>1</v>
      </c>
      <c r="O18" s="41">
        <v>0</v>
      </c>
      <c r="P18" s="41" t="s">
        <v>41</v>
      </c>
      <c r="R18" s="12"/>
      <c r="T18" s="23"/>
    </row>
    <row r="19" spans="1:20" ht="15.75" customHeight="1" x14ac:dyDescent="0.2">
      <c r="A19" s="85" t="s">
        <v>78</v>
      </c>
      <c r="B19" s="41">
        <v>15</v>
      </c>
      <c r="C19" s="41">
        <v>0</v>
      </c>
      <c r="D19" s="41">
        <v>0</v>
      </c>
      <c r="E19" s="41">
        <v>3</v>
      </c>
      <c r="F19" s="65">
        <v>1</v>
      </c>
      <c r="G19" s="41">
        <v>5</v>
      </c>
      <c r="H19" s="41">
        <v>6</v>
      </c>
      <c r="I19" s="41">
        <v>8</v>
      </c>
      <c r="J19" s="41">
        <v>12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1" t="s">
        <v>41</v>
      </c>
      <c r="R19" s="12"/>
      <c r="T19" s="23"/>
    </row>
    <row r="20" spans="1:20" ht="15.75" customHeight="1" x14ac:dyDescent="0.2">
      <c r="A20" s="89" t="s">
        <v>79</v>
      </c>
      <c r="B20" s="41">
        <v>14</v>
      </c>
      <c r="C20" s="41">
        <v>1</v>
      </c>
      <c r="D20" s="41">
        <v>1</v>
      </c>
      <c r="E20" s="41">
        <v>2</v>
      </c>
      <c r="F20" s="65">
        <v>2</v>
      </c>
      <c r="G20" s="41">
        <v>6</v>
      </c>
      <c r="H20" s="41">
        <v>9</v>
      </c>
      <c r="I20" s="41">
        <v>6</v>
      </c>
      <c r="J20" s="41">
        <v>11</v>
      </c>
      <c r="K20" s="41">
        <v>1</v>
      </c>
      <c r="L20" s="41">
        <v>0</v>
      </c>
      <c r="M20" s="41">
        <v>0</v>
      </c>
      <c r="N20" s="41">
        <v>0</v>
      </c>
      <c r="O20" s="41">
        <v>0</v>
      </c>
      <c r="P20" s="41" t="s">
        <v>41</v>
      </c>
      <c r="R20" s="12"/>
      <c r="T20" s="23"/>
    </row>
    <row r="21" spans="1:20" ht="15.75" customHeight="1" x14ac:dyDescent="0.2">
      <c r="A21" s="89" t="s">
        <v>80</v>
      </c>
      <c r="B21" s="41">
        <v>14</v>
      </c>
      <c r="C21" s="41">
        <v>0</v>
      </c>
      <c r="D21" s="41">
        <v>0</v>
      </c>
      <c r="E21" s="41">
        <v>3</v>
      </c>
      <c r="F21" s="65">
        <v>1</v>
      </c>
      <c r="G21" s="41">
        <v>5</v>
      </c>
      <c r="H21" s="41">
        <v>4</v>
      </c>
      <c r="I21" s="41">
        <v>5</v>
      </c>
      <c r="J21" s="41">
        <v>12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1" t="s">
        <v>41</v>
      </c>
      <c r="R21" s="12"/>
      <c r="T21" s="23"/>
    </row>
    <row r="22" spans="1:20" x14ac:dyDescent="0.2">
      <c r="A22" s="89" t="s">
        <v>81</v>
      </c>
      <c r="B22" s="41">
        <v>14</v>
      </c>
      <c r="C22" s="41">
        <v>0</v>
      </c>
      <c r="D22" s="41">
        <v>1</v>
      </c>
      <c r="E22" s="41">
        <v>4</v>
      </c>
      <c r="F22" s="65">
        <v>1</v>
      </c>
      <c r="G22" s="41">
        <v>6</v>
      </c>
      <c r="H22" s="41">
        <v>8</v>
      </c>
      <c r="I22" s="41">
        <v>7</v>
      </c>
      <c r="J22" s="41">
        <v>10</v>
      </c>
      <c r="K22" s="41">
        <v>1</v>
      </c>
      <c r="L22" s="41">
        <v>0</v>
      </c>
      <c r="M22" s="41">
        <v>0</v>
      </c>
      <c r="N22" s="41">
        <v>0</v>
      </c>
      <c r="O22" s="41">
        <v>0</v>
      </c>
      <c r="P22" s="41" t="s">
        <v>41</v>
      </c>
      <c r="R22" s="12"/>
      <c r="T22" s="23"/>
    </row>
    <row r="23" spans="1:20" x14ac:dyDescent="0.2">
      <c r="A23" s="113" t="s">
        <v>32</v>
      </c>
      <c r="B23" s="114">
        <f t="shared" ref="B23:P23" si="0">AVERAGE(B3:B22)</f>
        <v>14.2</v>
      </c>
      <c r="C23" s="114">
        <f t="shared" si="0"/>
        <v>0.15</v>
      </c>
      <c r="D23" s="114">
        <f t="shared" si="0"/>
        <v>0.4</v>
      </c>
      <c r="E23" s="114">
        <f t="shared" si="0"/>
        <v>3.6</v>
      </c>
      <c r="F23" s="114">
        <f t="shared" si="0"/>
        <v>1.3</v>
      </c>
      <c r="G23" s="114">
        <f t="shared" si="0"/>
        <v>5.25</v>
      </c>
      <c r="H23" s="114">
        <f t="shared" si="0"/>
        <v>6.5</v>
      </c>
      <c r="I23" s="114">
        <f t="shared" si="0"/>
        <v>6.4</v>
      </c>
      <c r="J23" s="114">
        <f t="shared" si="0"/>
        <v>11.65</v>
      </c>
      <c r="K23" s="114">
        <f t="shared" si="0"/>
        <v>0.45</v>
      </c>
      <c r="L23" s="114">
        <f t="shared" si="0"/>
        <v>0.35</v>
      </c>
      <c r="M23" s="114">
        <f t="shared" si="0"/>
        <v>0.3</v>
      </c>
      <c r="N23" s="114">
        <f t="shared" si="0"/>
        <v>0.2</v>
      </c>
      <c r="O23" s="114">
        <f t="shared" si="0"/>
        <v>0</v>
      </c>
      <c r="P23" s="114" t="e">
        <f t="shared" si="0"/>
        <v>#DIV/0!</v>
      </c>
      <c r="T23" s="23"/>
    </row>
    <row r="24" spans="1:20" ht="16" thickBot="1" x14ac:dyDescent="0.25">
      <c r="A24" s="115" t="s">
        <v>33</v>
      </c>
      <c r="B24" s="116">
        <f t="shared" ref="B24:P24" si="1">STDEV(B3:B22)</f>
        <v>0.41039134083406165</v>
      </c>
      <c r="C24" s="116">
        <f t="shared" si="1"/>
        <v>0.36634754853252327</v>
      </c>
      <c r="D24" s="116">
        <f t="shared" si="1"/>
        <v>0.50262468995003462</v>
      </c>
      <c r="E24" s="116">
        <f t="shared" si="1"/>
        <v>0.94032469196325486</v>
      </c>
      <c r="F24" s="116">
        <f t="shared" si="1"/>
        <v>0.47016234598162743</v>
      </c>
      <c r="G24" s="116">
        <f t="shared" si="1"/>
        <v>1.164157703189193</v>
      </c>
      <c r="H24" s="116">
        <f t="shared" si="1"/>
        <v>1.1002392084403616</v>
      </c>
      <c r="I24" s="116">
        <f t="shared" si="1"/>
        <v>1.187655806953122</v>
      </c>
      <c r="J24" s="116">
        <f t="shared" si="1"/>
        <v>1.3484884325167896</v>
      </c>
      <c r="K24" s="116">
        <f t="shared" si="1"/>
        <v>0.51041778553404049</v>
      </c>
      <c r="L24" s="116">
        <f t="shared" si="1"/>
        <v>0.48936048492959289</v>
      </c>
      <c r="M24" s="116">
        <f t="shared" si="1"/>
        <v>0.47016234598162726</v>
      </c>
      <c r="N24" s="116">
        <f t="shared" si="1"/>
        <v>0.41039134083406165</v>
      </c>
      <c r="O24" s="116">
        <f t="shared" si="1"/>
        <v>0</v>
      </c>
      <c r="P24" s="116" t="e">
        <f t="shared" si="1"/>
        <v>#DIV/0!</v>
      </c>
      <c r="T24" s="23"/>
    </row>
    <row r="25" spans="1:20" x14ac:dyDescent="0.2">
      <c r="A25" s="137" t="s">
        <v>102</v>
      </c>
      <c r="B25" s="136">
        <f>MEDIAN(B3:B22)</f>
        <v>14</v>
      </c>
      <c r="C25" s="136">
        <f t="shared" ref="C25:O25" si="2">MEDIAN(C3:C22)</f>
        <v>0</v>
      </c>
      <c r="D25" s="136">
        <f t="shared" si="2"/>
        <v>0</v>
      </c>
      <c r="E25" s="136"/>
      <c r="F25" s="136"/>
      <c r="G25" s="136"/>
      <c r="H25" s="136"/>
      <c r="I25" s="136"/>
      <c r="J25" s="136"/>
      <c r="K25" s="136">
        <f t="shared" si="2"/>
        <v>0</v>
      </c>
      <c r="L25" s="136">
        <f t="shared" si="2"/>
        <v>0</v>
      </c>
      <c r="M25" s="136">
        <f t="shared" si="2"/>
        <v>0</v>
      </c>
      <c r="N25" s="136">
        <f t="shared" si="2"/>
        <v>0</v>
      </c>
      <c r="O25" s="136">
        <f t="shared" si="2"/>
        <v>0</v>
      </c>
      <c r="P25" s="136"/>
      <c r="T25" s="23"/>
    </row>
    <row r="26" spans="1:20" x14ac:dyDescent="0.2">
      <c r="A26" s="132" t="s">
        <v>103</v>
      </c>
      <c r="B26" s="136">
        <f>QUARTILE(B3:B22,1)</f>
        <v>14</v>
      </c>
      <c r="C26" s="136">
        <f t="shared" ref="C26:O26" si="3">QUARTILE(C3:C22,1)</f>
        <v>0</v>
      </c>
      <c r="D26" s="136">
        <f t="shared" si="3"/>
        <v>0</v>
      </c>
      <c r="E26" s="136"/>
      <c r="F26" s="136"/>
      <c r="G26" s="136"/>
      <c r="H26" s="136"/>
      <c r="I26" s="136"/>
      <c r="J26" s="136"/>
      <c r="K26" s="136">
        <f t="shared" si="3"/>
        <v>0</v>
      </c>
      <c r="L26" s="136">
        <f t="shared" si="3"/>
        <v>0</v>
      </c>
      <c r="M26" s="136">
        <f t="shared" si="3"/>
        <v>0</v>
      </c>
      <c r="N26" s="136">
        <f t="shared" si="3"/>
        <v>0</v>
      </c>
      <c r="O26" s="136">
        <f t="shared" si="3"/>
        <v>0</v>
      </c>
      <c r="P26" s="136"/>
      <c r="T26" s="23"/>
    </row>
    <row r="27" spans="1:20" x14ac:dyDescent="0.2">
      <c r="A27" s="132" t="s">
        <v>104</v>
      </c>
      <c r="B27" s="136">
        <f>QUARTILE(B3:B22,3)</f>
        <v>14</v>
      </c>
      <c r="C27" s="136">
        <f t="shared" ref="C27:O27" si="4">QUARTILE(C3:C22,3)</f>
        <v>0</v>
      </c>
      <c r="D27" s="136">
        <f t="shared" si="4"/>
        <v>1</v>
      </c>
      <c r="E27" s="136"/>
      <c r="F27" s="136"/>
      <c r="G27" s="136"/>
      <c r="H27" s="136"/>
      <c r="I27" s="136"/>
      <c r="J27" s="136"/>
      <c r="K27" s="136">
        <f t="shared" si="4"/>
        <v>1</v>
      </c>
      <c r="L27" s="136">
        <f t="shared" si="4"/>
        <v>1</v>
      </c>
      <c r="M27" s="136">
        <f t="shared" si="4"/>
        <v>1</v>
      </c>
      <c r="N27" s="136">
        <f t="shared" si="4"/>
        <v>0</v>
      </c>
      <c r="O27" s="136">
        <f t="shared" si="4"/>
        <v>0</v>
      </c>
      <c r="P27" s="136"/>
      <c r="T27" s="23"/>
    </row>
    <row r="28" spans="1:20" ht="16" thickBot="1" x14ac:dyDescent="0.25">
      <c r="A28" s="43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T28" s="23"/>
    </row>
    <row r="29" spans="1:20" x14ac:dyDescent="0.2">
      <c r="A29" s="26" t="s">
        <v>18</v>
      </c>
      <c r="B29" s="42"/>
      <c r="C29" s="42"/>
      <c r="D29" s="42"/>
      <c r="E29" s="42"/>
      <c r="F29" s="119"/>
      <c r="G29" s="42"/>
      <c r="H29" s="42"/>
      <c r="I29" s="42"/>
      <c r="J29" s="42"/>
      <c r="K29" s="42"/>
      <c r="L29" s="42"/>
      <c r="M29" s="42"/>
      <c r="N29" s="42"/>
      <c r="O29" s="42"/>
      <c r="P29" s="42"/>
      <c r="T29" s="23"/>
    </row>
    <row r="30" spans="1:20" x14ac:dyDescent="0.2">
      <c r="A30" s="32" t="s">
        <v>59</v>
      </c>
      <c r="B30" s="50">
        <v>14</v>
      </c>
      <c r="C30" s="40">
        <v>0</v>
      </c>
      <c r="D30" s="40">
        <v>1</v>
      </c>
      <c r="E30" s="40">
        <v>2</v>
      </c>
      <c r="F30" s="65">
        <v>1</v>
      </c>
      <c r="G30" s="40">
        <v>3</v>
      </c>
      <c r="H30" s="40">
        <v>6</v>
      </c>
      <c r="I30" s="40">
        <v>4</v>
      </c>
      <c r="J30" s="40">
        <v>9</v>
      </c>
      <c r="K30" s="40">
        <v>1</v>
      </c>
      <c r="L30" s="40">
        <v>0</v>
      </c>
      <c r="M30" s="40">
        <v>0</v>
      </c>
      <c r="N30" s="40">
        <v>0</v>
      </c>
      <c r="O30" s="40">
        <v>0</v>
      </c>
      <c r="P30" s="40" t="s">
        <v>41</v>
      </c>
      <c r="R30" s="12"/>
      <c r="T30" s="23"/>
    </row>
    <row r="31" spans="1:20" x14ac:dyDescent="0.2">
      <c r="A31" s="33" t="s">
        <v>19</v>
      </c>
      <c r="B31" s="41">
        <v>14</v>
      </c>
      <c r="C31" s="41">
        <v>0</v>
      </c>
      <c r="D31" s="41">
        <v>1</v>
      </c>
      <c r="E31" s="41">
        <v>3</v>
      </c>
      <c r="F31" s="65">
        <v>1</v>
      </c>
      <c r="G31" s="41">
        <v>4</v>
      </c>
      <c r="H31" s="41">
        <v>6</v>
      </c>
      <c r="I31" s="41">
        <v>5</v>
      </c>
      <c r="J31" s="41">
        <v>8</v>
      </c>
      <c r="K31" s="41">
        <v>1</v>
      </c>
      <c r="L31" s="41">
        <v>0</v>
      </c>
      <c r="M31" s="41">
        <v>0</v>
      </c>
      <c r="N31" s="41">
        <v>0</v>
      </c>
      <c r="O31" s="41">
        <v>0</v>
      </c>
      <c r="P31" s="41" t="s">
        <v>41</v>
      </c>
      <c r="R31" s="12"/>
      <c r="T31" s="23"/>
    </row>
    <row r="32" spans="1:20" x14ac:dyDescent="0.2">
      <c r="A32" s="34" t="s">
        <v>56</v>
      </c>
      <c r="B32" s="41">
        <v>14</v>
      </c>
      <c r="C32" s="41">
        <v>0</v>
      </c>
      <c r="D32" s="41">
        <v>0</v>
      </c>
      <c r="E32" s="41">
        <v>3</v>
      </c>
      <c r="F32" s="65">
        <v>2</v>
      </c>
      <c r="G32" s="41">
        <v>5</v>
      </c>
      <c r="H32" s="41">
        <v>4</v>
      </c>
      <c r="I32" s="41">
        <v>6</v>
      </c>
      <c r="J32" s="41">
        <v>8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 t="s">
        <v>41</v>
      </c>
      <c r="R32" s="12"/>
      <c r="T32" s="23"/>
    </row>
    <row r="33" spans="1:20" x14ac:dyDescent="0.2">
      <c r="A33" s="85" t="s">
        <v>43</v>
      </c>
      <c r="B33" s="41">
        <v>15</v>
      </c>
      <c r="C33" s="41">
        <v>0</v>
      </c>
      <c r="D33" s="41">
        <v>0</v>
      </c>
      <c r="E33" s="41">
        <v>3</v>
      </c>
      <c r="F33" s="65">
        <v>1</v>
      </c>
      <c r="G33" s="41">
        <v>4</v>
      </c>
      <c r="H33" s="41">
        <v>3</v>
      </c>
      <c r="I33" s="41">
        <v>7</v>
      </c>
      <c r="J33" s="41">
        <v>10</v>
      </c>
      <c r="K33" s="41">
        <v>0</v>
      </c>
      <c r="L33" s="41">
        <v>1</v>
      </c>
      <c r="M33" s="41">
        <v>1</v>
      </c>
      <c r="N33" s="41">
        <v>1</v>
      </c>
      <c r="O33" s="41">
        <v>0</v>
      </c>
      <c r="P33" s="41" t="s">
        <v>41</v>
      </c>
      <c r="R33" s="12"/>
      <c r="T33" s="23"/>
    </row>
    <row r="34" spans="1:20" x14ac:dyDescent="0.2">
      <c r="A34" s="85" t="s">
        <v>44</v>
      </c>
      <c r="B34" s="41">
        <v>14</v>
      </c>
      <c r="C34" s="41">
        <v>1</v>
      </c>
      <c r="D34" s="41">
        <v>1</v>
      </c>
      <c r="E34" s="41">
        <v>3</v>
      </c>
      <c r="F34" s="65">
        <v>2</v>
      </c>
      <c r="G34" s="41">
        <v>5</v>
      </c>
      <c r="H34" s="41">
        <v>5</v>
      </c>
      <c r="I34" s="41">
        <v>5</v>
      </c>
      <c r="J34" s="41">
        <v>8</v>
      </c>
      <c r="K34" s="41">
        <v>1</v>
      </c>
      <c r="L34" s="41">
        <v>0</v>
      </c>
      <c r="M34" s="41">
        <v>0</v>
      </c>
      <c r="N34" s="41">
        <v>0</v>
      </c>
      <c r="O34" s="41">
        <v>0</v>
      </c>
      <c r="P34" s="41" t="s">
        <v>41</v>
      </c>
      <c r="R34" s="12"/>
      <c r="T34" s="23"/>
    </row>
    <row r="35" spans="1:20" x14ac:dyDescent="0.2">
      <c r="A35" s="33" t="s">
        <v>47</v>
      </c>
      <c r="B35" s="41">
        <v>14</v>
      </c>
      <c r="C35" s="41">
        <v>0</v>
      </c>
      <c r="D35" s="41">
        <v>1</v>
      </c>
      <c r="E35" s="41">
        <v>3</v>
      </c>
      <c r="F35" s="65">
        <v>1</v>
      </c>
      <c r="G35" s="41">
        <v>4</v>
      </c>
      <c r="H35" s="41">
        <v>5</v>
      </c>
      <c r="I35" s="41">
        <v>4</v>
      </c>
      <c r="J35" s="41">
        <v>9</v>
      </c>
      <c r="K35" s="41">
        <v>0</v>
      </c>
      <c r="L35" s="41">
        <v>1</v>
      </c>
      <c r="M35" s="41">
        <v>1</v>
      </c>
      <c r="N35" s="41">
        <v>1</v>
      </c>
      <c r="O35" s="41">
        <v>0</v>
      </c>
      <c r="P35" s="41" t="s">
        <v>41</v>
      </c>
      <c r="R35" s="12"/>
      <c r="T35" s="23"/>
    </row>
    <row r="36" spans="1:20" x14ac:dyDescent="0.2">
      <c r="A36" s="33" t="s">
        <v>50</v>
      </c>
      <c r="B36" s="41">
        <v>15</v>
      </c>
      <c r="C36" s="41">
        <v>0</v>
      </c>
      <c r="D36" s="41">
        <v>0</v>
      </c>
      <c r="E36" s="41">
        <v>3</v>
      </c>
      <c r="F36" s="65">
        <v>1</v>
      </c>
      <c r="G36" s="41">
        <v>6</v>
      </c>
      <c r="H36" s="41">
        <v>6</v>
      </c>
      <c r="I36" s="41">
        <v>4</v>
      </c>
      <c r="J36" s="41">
        <v>13</v>
      </c>
      <c r="K36" s="41">
        <v>0</v>
      </c>
      <c r="L36" s="41">
        <v>1</v>
      </c>
      <c r="M36" s="41">
        <v>1</v>
      </c>
      <c r="N36" s="41">
        <v>0</v>
      </c>
      <c r="O36" s="41">
        <v>0</v>
      </c>
      <c r="P36" s="41" t="s">
        <v>41</v>
      </c>
      <c r="R36" s="12"/>
      <c r="T36" s="23"/>
    </row>
    <row r="37" spans="1:20" x14ac:dyDescent="0.2">
      <c r="A37" s="33" t="s">
        <v>52</v>
      </c>
      <c r="B37" s="41">
        <v>14</v>
      </c>
      <c r="C37" s="41">
        <v>1</v>
      </c>
      <c r="D37" s="41">
        <v>1</v>
      </c>
      <c r="E37" s="41">
        <v>4</v>
      </c>
      <c r="F37" s="65">
        <v>1</v>
      </c>
      <c r="G37" s="41">
        <v>4</v>
      </c>
      <c r="H37" s="41">
        <v>6</v>
      </c>
      <c r="I37" s="41">
        <v>6</v>
      </c>
      <c r="J37" s="41">
        <v>11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 t="s">
        <v>41</v>
      </c>
      <c r="R37" s="12"/>
      <c r="T37" s="23"/>
    </row>
    <row r="38" spans="1:20" x14ac:dyDescent="0.2">
      <c r="A38" s="33" t="s">
        <v>53</v>
      </c>
      <c r="B38" s="41">
        <v>15</v>
      </c>
      <c r="C38" s="41">
        <v>0</v>
      </c>
      <c r="D38" s="41">
        <v>0</v>
      </c>
      <c r="E38" s="41">
        <v>3</v>
      </c>
      <c r="F38" s="65">
        <v>1</v>
      </c>
      <c r="G38" s="41">
        <v>3</v>
      </c>
      <c r="H38" s="41">
        <v>4</v>
      </c>
      <c r="I38" s="41">
        <v>5</v>
      </c>
      <c r="J38" s="41">
        <v>9</v>
      </c>
      <c r="K38" s="41">
        <v>0</v>
      </c>
      <c r="L38" s="41">
        <v>0</v>
      </c>
      <c r="M38" s="41">
        <v>0</v>
      </c>
      <c r="N38" s="41">
        <v>0</v>
      </c>
      <c r="O38" s="41">
        <v>0</v>
      </c>
      <c r="P38" s="41" t="s">
        <v>41</v>
      </c>
      <c r="R38" s="12"/>
      <c r="T38" s="23"/>
    </row>
    <row r="39" spans="1:20" x14ac:dyDescent="0.2">
      <c r="A39" s="33" t="s">
        <v>82</v>
      </c>
      <c r="B39" s="41">
        <v>14</v>
      </c>
      <c r="C39" s="41">
        <v>1</v>
      </c>
      <c r="D39" s="41">
        <v>0</v>
      </c>
      <c r="E39" s="41">
        <v>3</v>
      </c>
      <c r="F39" s="65">
        <v>1</v>
      </c>
      <c r="G39" s="41">
        <v>4</v>
      </c>
      <c r="H39" s="41">
        <v>5</v>
      </c>
      <c r="I39" s="41">
        <v>4</v>
      </c>
      <c r="J39" s="41">
        <v>11</v>
      </c>
      <c r="K39" s="41">
        <v>0</v>
      </c>
      <c r="L39" s="41">
        <v>1</v>
      </c>
      <c r="M39" s="41">
        <v>1</v>
      </c>
      <c r="N39" s="41">
        <v>1</v>
      </c>
      <c r="O39" s="41">
        <v>0</v>
      </c>
      <c r="P39" s="41" t="s">
        <v>41</v>
      </c>
      <c r="R39" s="12"/>
      <c r="T39" s="23"/>
    </row>
    <row r="40" spans="1:20" x14ac:dyDescent="0.2">
      <c r="A40" s="33" t="s">
        <v>83</v>
      </c>
      <c r="B40" s="41">
        <v>14</v>
      </c>
      <c r="C40" s="41">
        <v>1</v>
      </c>
      <c r="D40" s="41">
        <v>1</v>
      </c>
      <c r="E40" s="41">
        <v>3</v>
      </c>
      <c r="F40" s="65">
        <v>1</v>
      </c>
      <c r="G40" s="41">
        <v>3</v>
      </c>
      <c r="H40" s="41">
        <v>5</v>
      </c>
      <c r="I40" s="41">
        <v>5</v>
      </c>
      <c r="J40" s="41">
        <v>13</v>
      </c>
      <c r="K40" s="41">
        <v>1</v>
      </c>
      <c r="L40" s="41">
        <v>0</v>
      </c>
      <c r="M40" s="41">
        <v>0</v>
      </c>
      <c r="N40" s="41">
        <v>0</v>
      </c>
      <c r="O40" s="41">
        <v>0</v>
      </c>
      <c r="P40" s="41" t="s">
        <v>41</v>
      </c>
      <c r="R40" s="12"/>
      <c r="T40" s="23"/>
    </row>
    <row r="41" spans="1:20" x14ac:dyDescent="0.2">
      <c r="A41" s="85" t="s">
        <v>84</v>
      </c>
      <c r="B41" s="41">
        <v>14</v>
      </c>
      <c r="C41" s="41">
        <v>0</v>
      </c>
      <c r="D41" s="41">
        <v>0</v>
      </c>
      <c r="E41" s="41">
        <v>5</v>
      </c>
      <c r="F41" s="65">
        <v>1</v>
      </c>
      <c r="G41" s="41">
        <v>3</v>
      </c>
      <c r="H41" s="41">
        <v>7</v>
      </c>
      <c r="I41" s="41">
        <v>6</v>
      </c>
      <c r="J41" s="41">
        <v>11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 t="s">
        <v>41</v>
      </c>
      <c r="R41" s="12"/>
      <c r="T41" s="23"/>
    </row>
    <row r="42" spans="1:20" x14ac:dyDescent="0.2">
      <c r="A42" s="85" t="s">
        <v>85</v>
      </c>
      <c r="B42" s="41">
        <v>14</v>
      </c>
      <c r="C42" s="41">
        <v>0</v>
      </c>
      <c r="D42" s="41">
        <v>1</v>
      </c>
      <c r="E42" s="41">
        <v>2</v>
      </c>
      <c r="F42" s="65">
        <v>1</v>
      </c>
      <c r="G42" s="41">
        <v>5</v>
      </c>
      <c r="H42" s="41">
        <v>3</v>
      </c>
      <c r="I42" s="41">
        <v>4</v>
      </c>
      <c r="J42" s="41">
        <v>11</v>
      </c>
      <c r="K42" s="41">
        <v>1</v>
      </c>
      <c r="L42" s="41">
        <v>1</v>
      </c>
      <c r="M42" s="41">
        <v>1</v>
      </c>
      <c r="N42" s="41">
        <v>0</v>
      </c>
      <c r="O42" s="41">
        <v>0</v>
      </c>
      <c r="P42" s="41" t="s">
        <v>41</v>
      </c>
      <c r="R42" s="12"/>
      <c r="T42" s="23"/>
    </row>
    <row r="43" spans="1:20" x14ac:dyDescent="0.2">
      <c r="A43" s="85" t="s">
        <v>86</v>
      </c>
      <c r="B43" s="41">
        <v>15</v>
      </c>
      <c r="C43" s="41">
        <v>0</v>
      </c>
      <c r="D43" s="41">
        <v>0</v>
      </c>
      <c r="E43" s="41">
        <v>3</v>
      </c>
      <c r="F43" s="65">
        <v>2</v>
      </c>
      <c r="G43" s="41">
        <v>4</v>
      </c>
      <c r="H43" s="41">
        <v>5</v>
      </c>
      <c r="I43" s="41">
        <v>7</v>
      </c>
      <c r="J43" s="41">
        <v>11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 t="s">
        <v>41</v>
      </c>
      <c r="R43" s="12"/>
      <c r="T43" s="23"/>
    </row>
    <row r="44" spans="1:20" x14ac:dyDescent="0.2">
      <c r="A44" s="85" t="s">
        <v>87</v>
      </c>
      <c r="B44" s="41">
        <v>14</v>
      </c>
      <c r="C44" s="41">
        <v>0</v>
      </c>
      <c r="D44" s="41">
        <v>0</v>
      </c>
      <c r="E44" s="41">
        <v>5</v>
      </c>
      <c r="F44" s="65">
        <v>1</v>
      </c>
      <c r="G44" s="41">
        <v>4</v>
      </c>
      <c r="H44" s="41">
        <v>3</v>
      </c>
      <c r="I44" s="41">
        <v>4</v>
      </c>
      <c r="J44" s="41">
        <v>10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 t="s">
        <v>41</v>
      </c>
      <c r="R44" s="12"/>
      <c r="T44" s="23"/>
    </row>
    <row r="45" spans="1:20" x14ac:dyDescent="0.2">
      <c r="A45" s="85" t="s">
        <v>88</v>
      </c>
      <c r="B45" s="41">
        <v>14</v>
      </c>
      <c r="C45" s="41">
        <v>0</v>
      </c>
      <c r="D45" s="41">
        <v>0</v>
      </c>
      <c r="E45" s="41">
        <v>2</v>
      </c>
      <c r="F45" s="65">
        <v>1</v>
      </c>
      <c r="G45" s="41">
        <v>5</v>
      </c>
      <c r="H45" s="41">
        <v>7</v>
      </c>
      <c r="I45" s="41">
        <v>6</v>
      </c>
      <c r="J45" s="41">
        <v>10</v>
      </c>
      <c r="K45" s="41">
        <v>0</v>
      </c>
      <c r="L45" s="41">
        <v>1</v>
      </c>
      <c r="M45" s="41">
        <v>0</v>
      </c>
      <c r="N45" s="41">
        <v>0</v>
      </c>
      <c r="O45" s="41">
        <v>0</v>
      </c>
      <c r="P45" s="41" t="s">
        <v>41</v>
      </c>
      <c r="R45" s="12"/>
      <c r="T45" s="23"/>
    </row>
    <row r="46" spans="1:20" x14ac:dyDescent="0.2">
      <c r="A46" s="85" t="s">
        <v>89</v>
      </c>
      <c r="B46" s="41">
        <v>14</v>
      </c>
      <c r="C46" s="41">
        <v>0</v>
      </c>
      <c r="D46" s="41">
        <v>1</v>
      </c>
      <c r="E46" s="41">
        <v>3</v>
      </c>
      <c r="F46" s="65">
        <v>2</v>
      </c>
      <c r="G46" s="41">
        <v>3</v>
      </c>
      <c r="H46" s="41">
        <v>5</v>
      </c>
      <c r="I46" s="41">
        <v>5</v>
      </c>
      <c r="J46" s="41">
        <v>9</v>
      </c>
      <c r="K46" s="41">
        <v>1</v>
      </c>
      <c r="L46" s="41">
        <v>0</v>
      </c>
      <c r="M46" s="41">
        <v>0</v>
      </c>
      <c r="N46" s="41">
        <v>0</v>
      </c>
      <c r="O46" s="41">
        <v>0</v>
      </c>
      <c r="P46" s="41" t="s">
        <v>41</v>
      </c>
      <c r="R46" s="12"/>
      <c r="T46" s="23"/>
    </row>
    <row r="47" spans="1:20" x14ac:dyDescent="0.2">
      <c r="A47" s="89" t="s">
        <v>90</v>
      </c>
      <c r="B47" s="41">
        <v>14</v>
      </c>
      <c r="C47" s="41">
        <v>1</v>
      </c>
      <c r="D47" s="41">
        <v>0</v>
      </c>
      <c r="E47" s="41">
        <v>5</v>
      </c>
      <c r="F47" s="65">
        <v>1</v>
      </c>
      <c r="G47" s="41">
        <v>3</v>
      </c>
      <c r="H47" s="41">
        <v>6</v>
      </c>
      <c r="I47" s="41">
        <v>3</v>
      </c>
      <c r="J47" s="41">
        <v>9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 t="s">
        <v>41</v>
      </c>
      <c r="R47" s="12"/>
      <c r="T47" s="23"/>
    </row>
    <row r="48" spans="1:20" x14ac:dyDescent="0.2">
      <c r="A48" s="89" t="s">
        <v>91</v>
      </c>
      <c r="B48" s="41">
        <v>14</v>
      </c>
      <c r="C48" s="41">
        <v>0</v>
      </c>
      <c r="D48" s="41">
        <v>1</v>
      </c>
      <c r="E48" s="41">
        <v>5</v>
      </c>
      <c r="F48" s="65">
        <v>2</v>
      </c>
      <c r="G48" s="41">
        <v>4</v>
      </c>
      <c r="H48" s="41">
        <v>5</v>
      </c>
      <c r="I48" s="41">
        <v>5</v>
      </c>
      <c r="J48" s="41">
        <v>10</v>
      </c>
      <c r="K48" s="41">
        <v>1</v>
      </c>
      <c r="L48" s="41">
        <v>0</v>
      </c>
      <c r="M48" s="41">
        <v>0</v>
      </c>
      <c r="N48" s="41">
        <v>0</v>
      </c>
      <c r="O48" s="41">
        <v>0</v>
      </c>
      <c r="P48" s="41" t="s">
        <v>41</v>
      </c>
      <c r="R48" s="12"/>
      <c r="T48" s="23"/>
    </row>
    <row r="49" spans="1:160" x14ac:dyDescent="0.2">
      <c r="A49" s="89" t="s">
        <v>92</v>
      </c>
      <c r="B49" s="41">
        <v>15</v>
      </c>
      <c r="C49" s="41">
        <v>0</v>
      </c>
      <c r="D49" s="41">
        <v>1</v>
      </c>
      <c r="E49" s="41">
        <v>4</v>
      </c>
      <c r="F49" s="65">
        <v>1</v>
      </c>
      <c r="G49" s="41">
        <v>4</v>
      </c>
      <c r="H49" s="41">
        <v>6</v>
      </c>
      <c r="I49" s="41">
        <v>4</v>
      </c>
      <c r="J49" s="41">
        <v>8</v>
      </c>
      <c r="K49" s="41">
        <v>1</v>
      </c>
      <c r="L49" s="41">
        <v>0</v>
      </c>
      <c r="M49" s="41">
        <v>0</v>
      </c>
      <c r="N49" s="41">
        <v>0</v>
      </c>
      <c r="O49" s="41">
        <v>0</v>
      </c>
      <c r="P49" s="41" t="s">
        <v>41</v>
      </c>
      <c r="R49" s="12"/>
      <c r="T49" s="23"/>
    </row>
    <row r="50" spans="1:160" x14ac:dyDescent="0.2">
      <c r="A50" s="114" t="s">
        <v>32</v>
      </c>
      <c r="B50" s="114">
        <f t="shared" ref="B50:P50" si="5">AVERAGE(B30:B49)</f>
        <v>14.25</v>
      </c>
      <c r="C50" s="114">
        <f t="shared" si="5"/>
        <v>0.25</v>
      </c>
      <c r="D50" s="114">
        <f t="shared" si="5"/>
        <v>0.5</v>
      </c>
      <c r="E50" s="114">
        <f t="shared" si="5"/>
        <v>3.35</v>
      </c>
      <c r="F50" s="114">
        <f t="shared" si="5"/>
        <v>1.25</v>
      </c>
      <c r="G50" s="114">
        <f t="shared" si="5"/>
        <v>4</v>
      </c>
      <c r="H50" s="114">
        <f t="shared" si="5"/>
        <v>5.0999999999999996</v>
      </c>
      <c r="I50" s="114">
        <f t="shared" si="5"/>
        <v>4.95</v>
      </c>
      <c r="J50" s="114">
        <f t="shared" si="5"/>
        <v>9.9</v>
      </c>
      <c r="K50" s="114">
        <f t="shared" si="5"/>
        <v>0.4</v>
      </c>
      <c r="L50" s="114">
        <f t="shared" si="5"/>
        <v>0.3</v>
      </c>
      <c r="M50" s="114">
        <f t="shared" si="5"/>
        <v>0.25</v>
      </c>
      <c r="N50" s="114">
        <f t="shared" si="5"/>
        <v>0.15</v>
      </c>
      <c r="O50" s="114">
        <f t="shared" si="5"/>
        <v>0</v>
      </c>
      <c r="P50" s="114" t="e">
        <f t="shared" si="5"/>
        <v>#DIV/0!</v>
      </c>
      <c r="T50" s="23"/>
    </row>
    <row r="51" spans="1:160" s="44" customFormat="1" ht="16" thickBot="1" x14ac:dyDescent="0.25">
      <c r="A51" s="115" t="s">
        <v>33</v>
      </c>
      <c r="B51" s="116">
        <f t="shared" ref="B51:P51" si="6">STDEV(B30:B49)</f>
        <v>0.4442616583193193</v>
      </c>
      <c r="C51" s="116">
        <f t="shared" si="6"/>
        <v>0.4442616583193193</v>
      </c>
      <c r="D51" s="116">
        <f t="shared" si="6"/>
        <v>0.51298917604257699</v>
      </c>
      <c r="E51" s="116">
        <f t="shared" si="6"/>
        <v>0.98808693416808457</v>
      </c>
      <c r="F51" s="116">
        <f t="shared" si="6"/>
        <v>0.4442616583193193</v>
      </c>
      <c r="G51" s="116">
        <f t="shared" si="6"/>
        <v>0.85839507527895209</v>
      </c>
      <c r="H51" s="116">
        <f t="shared" si="6"/>
        <v>1.2096106376585978</v>
      </c>
      <c r="I51" s="116">
        <f t="shared" si="6"/>
        <v>1.0990426455975695</v>
      </c>
      <c r="J51" s="116">
        <f t="shared" si="6"/>
        <v>1.5183093090324955</v>
      </c>
      <c r="K51" s="116">
        <f t="shared" si="6"/>
        <v>0.50262468995003462</v>
      </c>
      <c r="L51" s="116">
        <f t="shared" si="6"/>
        <v>0.47016234598162726</v>
      </c>
      <c r="M51" s="116">
        <f t="shared" si="6"/>
        <v>0.4442616583193193</v>
      </c>
      <c r="N51" s="116">
        <f t="shared" si="6"/>
        <v>0.36634754853252327</v>
      </c>
      <c r="O51" s="116">
        <f t="shared" si="6"/>
        <v>0</v>
      </c>
      <c r="P51" s="116" t="e">
        <f t="shared" si="6"/>
        <v>#DIV/0!</v>
      </c>
      <c r="Q51"/>
      <c r="R51"/>
      <c r="S51"/>
      <c r="T51" s="23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</row>
    <row r="52" spans="1:160" x14ac:dyDescent="0.2">
      <c r="A52" s="117" t="s">
        <v>42</v>
      </c>
      <c r="B52" s="134">
        <f t="shared" ref="B52:P52" si="7">TTEST(B3:B22,B30:B49,2,2)</f>
        <v>0.7136458929239895</v>
      </c>
      <c r="C52" s="134">
        <f t="shared" si="7"/>
        <v>0.44217707698174324</v>
      </c>
      <c r="D52" s="134">
        <f t="shared" si="7"/>
        <v>0.5372010260785085</v>
      </c>
      <c r="E52" s="134">
        <f t="shared" si="7"/>
        <v>0.41751796985314393</v>
      </c>
      <c r="F52" s="134">
        <f t="shared" si="7"/>
        <v>0.73148731673862444</v>
      </c>
      <c r="G52" s="135">
        <f t="shared" si="7"/>
        <v>4.2077263904886615E-4</v>
      </c>
      <c r="H52" s="135">
        <f t="shared" si="7"/>
        <v>4.6734484075615845E-4</v>
      </c>
      <c r="I52" s="135">
        <f t="shared" si="7"/>
        <v>2.7625177606927106E-4</v>
      </c>
      <c r="J52" s="135">
        <f t="shared" si="7"/>
        <v>4.3439966568733579E-4</v>
      </c>
      <c r="K52" s="134">
        <f t="shared" si="7"/>
        <v>0.75663506649674461</v>
      </c>
      <c r="L52" s="134">
        <f t="shared" si="7"/>
        <v>0.74358586752870004</v>
      </c>
      <c r="M52" s="134">
        <f t="shared" si="7"/>
        <v>0.73148731673862444</v>
      </c>
      <c r="N52" s="134">
        <f t="shared" si="7"/>
        <v>0.68667792877668743</v>
      </c>
      <c r="O52" s="134" t="e">
        <f t="shared" si="7"/>
        <v>#DIV/0!</v>
      </c>
      <c r="P52" s="134" t="e">
        <f t="shared" si="7"/>
        <v>#DIV/0!</v>
      </c>
    </row>
    <row r="54" spans="1:160" x14ac:dyDescent="0.2">
      <c r="A54" s="133" t="s">
        <v>102</v>
      </c>
      <c r="B54" s="138">
        <f>MEDIAN(B30:B49)</f>
        <v>14</v>
      </c>
      <c r="C54" s="138">
        <f t="shared" ref="C54:O54" si="8">MEDIAN(C30:C49)</f>
        <v>0</v>
      </c>
      <c r="D54" s="138">
        <f t="shared" si="8"/>
        <v>0.5</v>
      </c>
      <c r="E54" s="138"/>
      <c r="F54" s="138"/>
      <c r="G54" s="138"/>
      <c r="H54" s="138"/>
      <c r="I54" s="138"/>
      <c r="J54" s="138"/>
      <c r="K54" s="138">
        <f t="shared" si="8"/>
        <v>0</v>
      </c>
      <c r="L54" s="138">
        <f t="shared" si="8"/>
        <v>0</v>
      </c>
      <c r="M54" s="138">
        <f t="shared" si="8"/>
        <v>0</v>
      </c>
      <c r="N54" s="138">
        <f t="shared" si="8"/>
        <v>0</v>
      </c>
      <c r="O54" s="138">
        <f t="shared" si="8"/>
        <v>0</v>
      </c>
      <c r="P54" s="138"/>
    </row>
    <row r="55" spans="1:160" x14ac:dyDescent="0.2">
      <c r="A55" s="133" t="s">
        <v>103</v>
      </c>
      <c r="B55" s="138">
        <f>QUARTILE(B30:B49,1)</f>
        <v>14</v>
      </c>
      <c r="C55" s="138">
        <f t="shared" ref="C55:O55" si="9">QUARTILE(C30:C49,1)</f>
        <v>0</v>
      </c>
      <c r="D55" s="138">
        <f t="shared" si="9"/>
        <v>0</v>
      </c>
      <c r="E55" s="138"/>
      <c r="F55" s="138"/>
      <c r="G55" s="138"/>
      <c r="H55" s="138"/>
      <c r="I55" s="138"/>
      <c r="J55" s="138"/>
      <c r="K55" s="138">
        <f t="shared" si="9"/>
        <v>0</v>
      </c>
      <c r="L55" s="138">
        <f t="shared" si="9"/>
        <v>0</v>
      </c>
      <c r="M55" s="138">
        <f t="shared" si="9"/>
        <v>0</v>
      </c>
      <c r="N55" s="138">
        <f t="shared" si="9"/>
        <v>0</v>
      </c>
      <c r="O55" s="138">
        <f t="shared" si="9"/>
        <v>0</v>
      </c>
      <c r="P55" s="138"/>
    </row>
    <row r="56" spans="1:160" x14ac:dyDescent="0.2">
      <c r="A56" s="133" t="s">
        <v>104</v>
      </c>
      <c r="B56" s="138">
        <f>QUARTILE(B30:B49,3)</f>
        <v>14.25</v>
      </c>
      <c r="C56" s="138">
        <f t="shared" ref="C56:O56" si="10">QUARTILE(C30:C49,3)</f>
        <v>0.25</v>
      </c>
      <c r="D56" s="138">
        <f t="shared" si="10"/>
        <v>1</v>
      </c>
      <c r="E56" s="138"/>
      <c r="F56" s="138"/>
      <c r="G56" s="138"/>
      <c r="H56" s="138"/>
      <c r="I56" s="138"/>
      <c r="J56" s="138"/>
      <c r="K56" s="138">
        <f t="shared" si="10"/>
        <v>1</v>
      </c>
      <c r="L56" s="138">
        <f t="shared" si="10"/>
        <v>1</v>
      </c>
      <c r="M56" s="138">
        <f t="shared" si="10"/>
        <v>0.25</v>
      </c>
      <c r="N56" s="138">
        <f t="shared" si="10"/>
        <v>0</v>
      </c>
      <c r="O56" s="138">
        <f t="shared" si="10"/>
        <v>0</v>
      </c>
      <c r="P56" s="138"/>
    </row>
    <row r="60" spans="1:160" ht="32" x14ac:dyDescent="0.2">
      <c r="C60" s="151" t="s">
        <v>123</v>
      </c>
      <c r="D60" s="151" t="s">
        <v>124</v>
      </c>
      <c r="E60" s="151" t="s">
        <v>125</v>
      </c>
      <c r="F60" s="151" t="s">
        <v>117</v>
      </c>
      <c r="G60" s="151" t="s">
        <v>126</v>
      </c>
    </row>
    <row r="61" spans="1:160" x14ac:dyDescent="0.2">
      <c r="B61" s="110" t="s">
        <v>120</v>
      </c>
      <c r="C61" s="111">
        <f t="shared" ref="C61" si="11">E23</f>
        <v>3.6</v>
      </c>
      <c r="D61" s="111">
        <f t="shared" ref="D61:G62" si="12">G23</f>
        <v>5.25</v>
      </c>
      <c r="E61" s="111">
        <f t="shared" si="12"/>
        <v>6.5</v>
      </c>
      <c r="F61" s="111">
        <f t="shared" si="12"/>
        <v>6.4</v>
      </c>
      <c r="G61" s="111">
        <f t="shared" si="12"/>
        <v>11.65</v>
      </c>
      <c r="K61" s="64"/>
      <c r="N61" s="64"/>
      <c r="Q61" s="64"/>
    </row>
    <row r="62" spans="1:160" x14ac:dyDescent="0.2">
      <c r="B62" s="150" t="s">
        <v>93</v>
      </c>
      <c r="C62" s="108">
        <f t="shared" ref="C62" si="13">E24</f>
        <v>0.94032469196325486</v>
      </c>
      <c r="D62" s="108">
        <f t="shared" si="12"/>
        <v>1.164157703189193</v>
      </c>
      <c r="E62" s="108">
        <f t="shared" si="12"/>
        <v>1.1002392084403616</v>
      </c>
      <c r="F62" s="108">
        <f t="shared" si="12"/>
        <v>1.187655806953122</v>
      </c>
      <c r="G62" s="108">
        <f t="shared" si="12"/>
        <v>1.3484884325167896</v>
      </c>
      <c r="K62" s="64"/>
      <c r="N62" s="64"/>
      <c r="Q62" s="64"/>
    </row>
    <row r="63" spans="1:160" x14ac:dyDescent="0.2">
      <c r="B63" s="110"/>
      <c r="C63" s="108"/>
      <c r="D63" s="108"/>
      <c r="E63" s="108"/>
      <c r="F63" s="108"/>
      <c r="G63" s="108"/>
      <c r="K63" s="64"/>
      <c r="N63" s="64"/>
      <c r="Q63" s="64"/>
    </row>
    <row r="64" spans="1:160" x14ac:dyDescent="0.2">
      <c r="B64" s="110" t="s">
        <v>121</v>
      </c>
      <c r="C64" s="111">
        <f t="shared" ref="C64" si="14">E50</f>
        <v>3.35</v>
      </c>
      <c r="D64" s="111">
        <f t="shared" ref="D64:G66" si="15">G50</f>
        <v>4</v>
      </c>
      <c r="E64" s="111">
        <f t="shared" si="15"/>
        <v>5.0999999999999996</v>
      </c>
      <c r="F64" s="111">
        <f t="shared" si="15"/>
        <v>4.95</v>
      </c>
      <c r="G64" s="111">
        <f t="shared" si="15"/>
        <v>9.9</v>
      </c>
      <c r="K64" s="64"/>
      <c r="N64" s="64"/>
      <c r="Q64" s="64"/>
    </row>
    <row r="65" spans="2:18" x14ac:dyDescent="0.2">
      <c r="B65" s="150" t="s">
        <v>94</v>
      </c>
      <c r="C65" s="108">
        <f t="shared" ref="C65:C66" si="16">E51</f>
        <v>0.98808693416808457</v>
      </c>
      <c r="D65" s="108">
        <f t="shared" si="15"/>
        <v>0.85839507527895209</v>
      </c>
      <c r="E65" s="108">
        <f t="shared" si="15"/>
        <v>1.2096106376585978</v>
      </c>
      <c r="F65" s="108">
        <f t="shared" si="15"/>
        <v>1.0990426455975695</v>
      </c>
      <c r="G65" s="108">
        <f t="shared" si="15"/>
        <v>1.5183093090324955</v>
      </c>
      <c r="K65" s="118"/>
      <c r="N65" s="118"/>
      <c r="Q65" s="118"/>
    </row>
    <row r="66" spans="2:18" x14ac:dyDescent="0.2">
      <c r="B66" s="150" t="s">
        <v>42</v>
      </c>
      <c r="C66" s="144">
        <f t="shared" si="16"/>
        <v>0.41751796985314393</v>
      </c>
      <c r="D66" s="144">
        <f t="shared" si="15"/>
        <v>4.2077263904886615E-4</v>
      </c>
      <c r="E66" s="144">
        <f t="shared" si="15"/>
        <v>4.6734484075615845E-4</v>
      </c>
      <c r="F66" s="144">
        <f t="shared" si="15"/>
        <v>2.7625177606927106E-4</v>
      </c>
      <c r="G66" s="144">
        <f t="shared" si="15"/>
        <v>4.3439966568733579E-4</v>
      </c>
      <c r="K66" s="118"/>
      <c r="N66" s="118"/>
      <c r="Q66" s="118"/>
    </row>
    <row r="67" spans="2:18" x14ac:dyDescent="0.2">
      <c r="K67" s="118"/>
      <c r="N67" s="118"/>
      <c r="Q67" s="118"/>
    </row>
    <row r="71" spans="2:18" x14ac:dyDescent="0.2">
      <c r="B71" s="64"/>
      <c r="C71" s="65"/>
      <c r="E71" s="64"/>
      <c r="F71" s="65"/>
      <c r="H71" s="64"/>
      <c r="I71" s="65"/>
      <c r="K71" s="64"/>
      <c r="L71" s="65"/>
      <c r="N71" s="64"/>
      <c r="O71" s="65"/>
      <c r="Q71" s="64"/>
      <c r="R71" s="65"/>
    </row>
    <row r="72" spans="2:18" x14ac:dyDescent="0.2">
      <c r="B72" s="64"/>
      <c r="C72" s="65"/>
      <c r="E72" s="64"/>
      <c r="F72" s="65"/>
      <c r="H72" s="64"/>
      <c r="I72" s="65"/>
      <c r="K72" s="64"/>
      <c r="L72" s="65"/>
      <c r="N72" s="64"/>
      <c r="O72" s="65"/>
      <c r="Q72" s="64"/>
      <c r="R72" s="65"/>
    </row>
    <row r="73" spans="2:18" x14ac:dyDescent="0.2">
      <c r="B73" s="118"/>
      <c r="C73" s="65"/>
      <c r="E73" s="118"/>
      <c r="F73" s="65"/>
      <c r="H73" s="118"/>
      <c r="I73" s="65"/>
      <c r="K73" s="118"/>
      <c r="L73" s="65"/>
      <c r="N73" s="118"/>
      <c r="O73" s="65"/>
      <c r="Q73" s="118"/>
      <c r="R73" s="65"/>
    </row>
    <row r="74" spans="2:18" x14ac:dyDescent="0.2">
      <c r="B74" s="118"/>
      <c r="C74" s="65"/>
      <c r="E74" s="118"/>
      <c r="F74" s="65"/>
      <c r="H74" s="118"/>
      <c r="I74" s="65"/>
      <c r="K74" s="118"/>
      <c r="L74" s="65"/>
      <c r="N74" s="118"/>
      <c r="O74" s="65"/>
      <c r="Q74" s="118"/>
      <c r="R74" s="65"/>
    </row>
    <row r="75" spans="2:18" x14ac:dyDescent="0.2">
      <c r="B75" s="118"/>
      <c r="E75" s="118"/>
      <c r="H75" s="118"/>
      <c r="K75" s="118"/>
      <c r="N75" s="118"/>
      <c r="Q75" s="118"/>
    </row>
    <row r="77" spans="2:18" ht="16" thickBot="1" x14ac:dyDescent="0.25"/>
    <row r="78" spans="2:18" ht="52" x14ac:dyDescent="0.2">
      <c r="D78" s="120"/>
      <c r="E78" s="121" t="s">
        <v>38</v>
      </c>
      <c r="F78" s="121" t="s">
        <v>96</v>
      </c>
      <c r="G78" s="121" t="s">
        <v>97</v>
      </c>
      <c r="H78" s="121" t="s">
        <v>98</v>
      </c>
      <c r="I78" s="122" t="s">
        <v>99</v>
      </c>
    </row>
    <row r="79" spans="2:18" x14ac:dyDescent="0.2">
      <c r="D79" s="123" t="s">
        <v>62</v>
      </c>
      <c r="E79" s="124">
        <f t="shared" ref="E79:I80" si="17">K23</f>
        <v>0.45</v>
      </c>
      <c r="F79" s="124">
        <f t="shared" si="17"/>
        <v>0.35</v>
      </c>
      <c r="G79" s="124">
        <f t="shared" si="17"/>
        <v>0.3</v>
      </c>
      <c r="H79" s="124">
        <f t="shared" si="17"/>
        <v>0.2</v>
      </c>
      <c r="I79" s="125">
        <f t="shared" si="17"/>
        <v>0</v>
      </c>
    </row>
    <row r="80" spans="2:18" x14ac:dyDescent="0.2">
      <c r="D80" s="126" t="s">
        <v>100</v>
      </c>
      <c r="E80" s="124">
        <f t="shared" si="17"/>
        <v>0.51041778553404049</v>
      </c>
      <c r="F80" s="124">
        <f t="shared" si="17"/>
        <v>0.48936048492959289</v>
      </c>
      <c r="G80" s="124">
        <f t="shared" si="17"/>
        <v>0.47016234598162726</v>
      </c>
      <c r="H80" s="124">
        <f t="shared" si="17"/>
        <v>0.41039134083406165</v>
      </c>
      <c r="I80" s="125">
        <f t="shared" si="17"/>
        <v>0</v>
      </c>
    </row>
    <row r="81" spans="4:9" x14ac:dyDescent="0.2">
      <c r="D81" s="127" t="s">
        <v>63</v>
      </c>
      <c r="E81" s="124">
        <f t="shared" ref="E81:I83" si="18">K50</f>
        <v>0.4</v>
      </c>
      <c r="F81" s="124">
        <f t="shared" si="18"/>
        <v>0.3</v>
      </c>
      <c r="G81" s="124">
        <f t="shared" si="18"/>
        <v>0.25</v>
      </c>
      <c r="H81" s="124">
        <f t="shared" si="18"/>
        <v>0.15</v>
      </c>
      <c r="I81" s="125">
        <f t="shared" si="18"/>
        <v>0</v>
      </c>
    </row>
    <row r="82" spans="4:9" x14ac:dyDescent="0.2">
      <c r="D82" s="128" t="s">
        <v>100</v>
      </c>
      <c r="E82" s="124">
        <f t="shared" si="18"/>
        <v>0.50262468995003462</v>
      </c>
      <c r="F82" s="124">
        <f t="shared" si="18"/>
        <v>0.47016234598162726</v>
      </c>
      <c r="G82" s="124">
        <f t="shared" si="18"/>
        <v>0.4442616583193193</v>
      </c>
      <c r="H82" s="124">
        <f t="shared" si="18"/>
        <v>0.36634754853252327</v>
      </c>
      <c r="I82" s="125">
        <f t="shared" si="18"/>
        <v>0</v>
      </c>
    </row>
    <row r="83" spans="4:9" ht="16" thickBot="1" x14ac:dyDescent="0.25">
      <c r="D83" s="129" t="s">
        <v>101</v>
      </c>
      <c r="E83" s="130">
        <f t="shared" si="18"/>
        <v>0.75663506649674461</v>
      </c>
      <c r="F83" s="130">
        <f t="shared" si="18"/>
        <v>0.74358586752870004</v>
      </c>
      <c r="G83" s="130">
        <f t="shared" si="18"/>
        <v>0.73148731673862444</v>
      </c>
      <c r="H83" s="130">
        <f t="shared" si="18"/>
        <v>0.68667792877668743</v>
      </c>
      <c r="I83" s="131" t="e">
        <f t="shared" si="18"/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49"/>
  <sheetViews>
    <sheetView workbookViewId="0">
      <selection activeCell="A27" sqref="A27:A46"/>
    </sheetView>
  </sheetViews>
  <sheetFormatPr baseColWidth="10" defaultColWidth="8.83203125" defaultRowHeight="15" x14ac:dyDescent="0.2"/>
  <cols>
    <col min="1" max="1" width="15" customWidth="1"/>
    <col min="4" max="5" width="12" bestFit="1" customWidth="1"/>
  </cols>
  <sheetData>
    <row r="2" spans="1:3" x14ac:dyDescent="0.2">
      <c r="A2" s="162" t="s">
        <v>121</v>
      </c>
      <c r="B2" s="162" t="s">
        <v>136</v>
      </c>
      <c r="C2" s="162" t="s">
        <v>137</v>
      </c>
    </row>
    <row r="3" spans="1:3" x14ac:dyDescent="0.2">
      <c r="A3" s="32" t="s">
        <v>57</v>
      </c>
      <c r="B3" s="65">
        <v>9</v>
      </c>
      <c r="C3" s="65">
        <v>6.3</v>
      </c>
    </row>
    <row r="4" spans="1:3" x14ac:dyDescent="0.2">
      <c r="A4" s="33" t="s">
        <v>58</v>
      </c>
      <c r="B4" s="65">
        <v>6.2</v>
      </c>
      <c r="C4" s="65">
        <v>7.5</v>
      </c>
    </row>
    <row r="5" spans="1:3" x14ac:dyDescent="0.2">
      <c r="A5" s="34" t="s">
        <v>72</v>
      </c>
      <c r="B5" s="65">
        <v>7.8</v>
      </c>
      <c r="C5" s="65">
        <v>5.0999999999999996</v>
      </c>
    </row>
    <row r="6" spans="1:3" x14ac:dyDescent="0.2">
      <c r="A6" s="85" t="s">
        <v>20</v>
      </c>
      <c r="B6" s="65">
        <v>7.8</v>
      </c>
      <c r="C6" s="65">
        <v>6.3</v>
      </c>
    </row>
    <row r="7" spans="1:3" x14ac:dyDescent="0.2">
      <c r="A7" s="85" t="s">
        <v>45</v>
      </c>
      <c r="B7" s="65">
        <v>9</v>
      </c>
      <c r="C7" s="65">
        <v>6.3</v>
      </c>
    </row>
    <row r="8" spans="1:3" x14ac:dyDescent="0.2">
      <c r="A8" s="33" t="s">
        <v>46</v>
      </c>
      <c r="B8" s="65">
        <v>7.8</v>
      </c>
      <c r="C8" s="65">
        <v>5</v>
      </c>
    </row>
    <row r="9" spans="1:3" x14ac:dyDescent="0.2">
      <c r="A9" s="33" t="s">
        <v>48</v>
      </c>
      <c r="B9" s="65">
        <v>7.5</v>
      </c>
      <c r="C9" s="65">
        <v>8</v>
      </c>
    </row>
    <row r="10" spans="1:3" x14ac:dyDescent="0.2">
      <c r="A10" s="33" t="s">
        <v>49</v>
      </c>
      <c r="B10" s="65">
        <v>7.2</v>
      </c>
      <c r="C10" s="65">
        <v>6.5</v>
      </c>
    </row>
    <row r="11" spans="1:3" x14ac:dyDescent="0.2">
      <c r="A11" s="33" t="s">
        <v>51</v>
      </c>
      <c r="B11" s="65">
        <v>7.2</v>
      </c>
      <c r="C11" s="65">
        <v>5.8</v>
      </c>
    </row>
    <row r="12" spans="1:3" x14ac:dyDescent="0.2">
      <c r="A12" s="33" t="s">
        <v>54</v>
      </c>
      <c r="B12" s="65">
        <v>6.8</v>
      </c>
      <c r="C12" s="65">
        <v>6.3</v>
      </c>
    </row>
    <row r="13" spans="1:3" x14ac:dyDescent="0.2">
      <c r="A13" s="33" t="s">
        <v>55</v>
      </c>
      <c r="B13" s="65">
        <v>6.6</v>
      </c>
      <c r="C13" s="65">
        <v>7.5</v>
      </c>
    </row>
    <row r="14" spans="1:3" x14ac:dyDescent="0.2">
      <c r="A14" s="85" t="s">
        <v>73</v>
      </c>
      <c r="B14" s="65">
        <v>9</v>
      </c>
      <c r="C14" s="65">
        <v>7.5</v>
      </c>
    </row>
    <row r="15" spans="1:3" x14ac:dyDescent="0.2">
      <c r="A15" s="85" t="s">
        <v>74</v>
      </c>
      <c r="B15" s="65">
        <v>7.5</v>
      </c>
      <c r="C15" s="65">
        <v>6</v>
      </c>
    </row>
    <row r="16" spans="1:3" x14ac:dyDescent="0.2">
      <c r="A16" s="85" t="s">
        <v>75</v>
      </c>
      <c r="B16" s="65">
        <v>7</v>
      </c>
      <c r="C16" s="65">
        <v>6.5</v>
      </c>
    </row>
    <row r="17" spans="1:5" x14ac:dyDescent="0.2">
      <c r="A17" s="85" t="s">
        <v>76</v>
      </c>
      <c r="B17" s="65">
        <v>9</v>
      </c>
      <c r="C17" s="65">
        <v>6</v>
      </c>
    </row>
    <row r="18" spans="1:5" x14ac:dyDescent="0.2">
      <c r="A18" s="85" t="s">
        <v>77</v>
      </c>
      <c r="B18" s="65">
        <v>7</v>
      </c>
      <c r="C18" s="65">
        <v>5</v>
      </c>
    </row>
    <row r="19" spans="1:5" x14ac:dyDescent="0.2">
      <c r="A19" s="85" t="s">
        <v>78</v>
      </c>
      <c r="B19" s="65">
        <v>8</v>
      </c>
      <c r="C19" s="65">
        <v>6</v>
      </c>
    </row>
    <row r="20" spans="1:5" x14ac:dyDescent="0.2">
      <c r="A20" s="89" t="s">
        <v>79</v>
      </c>
      <c r="B20" s="65">
        <v>7</v>
      </c>
      <c r="C20" s="65">
        <v>7.1</v>
      </c>
    </row>
    <row r="21" spans="1:5" x14ac:dyDescent="0.2">
      <c r="A21" s="89" t="s">
        <v>80</v>
      </c>
      <c r="B21" s="65">
        <v>9.5</v>
      </c>
      <c r="C21" s="65">
        <v>7.5</v>
      </c>
    </row>
    <row r="22" spans="1:5" x14ac:dyDescent="0.2">
      <c r="A22" s="89" t="s">
        <v>81</v>
      </c>
      <c r="B22" s="65">
        <v>9</v>
      </c>
      <c r="C22" s="65">
        <v>4</v>
      </c>
    </row>
    <row r="23" spans="1:5" x14ac:dyDescent="0.2">
      <c r="A23" s="64" t="s">
        <v>138</v>
      </c>
      <c r="B23" s="161">
        <f>AVERAGE(B3:B22)</f>
        <v>7.794999999999999</v>
      </c>
      <c r="C23" s="161">
        <f>AVERAGE(C3:C22)</f>
        <v>6.31</v>
      </c>
      <c r="D23" s="118" t="s">
        <v>42</v>
      </c>
      <c r="E23" s="134">
        <f>TTEST(B3:B22,C3:C22,2,2)</f>
        <v>3.3814497410266647E-5</v>
      </c>
    </row>
    <row r="24" spans="1:5" x14ac:dyDescent="0.2">
      <c r="A24" s="64" t="s">
        <v>108</v>
      </c>
      <c r="B24" s="64">
        <f>STDEV(B3:B22)</f>
        <v>0.97196220416012602</v>
      </c>
      <c r="C24" s="64">
        <f>STDEV(C3:C22)</f>
        <v>1.0259270518850141</v>
      </c>
    </row>
    <row r="26" spans="1:5" x14ac:dyDescent="0.2">
      <c r="A26" s="162" t="s">
        <v>120</v>
      </c>
      <c r="B26" s="162" t="s">
        <v>136</v>
      </c>
      <c r="C26" s="162" t="s">
        <v>137</v>
      </c>
    </row>
    <row r="27" spans="1:5" x14ac:dyDescent="0.2">
      <c r="A27" s="32" t="s">
        <v>59</v>
      </c>
      <c r="B27" s="65">
        <v>8.1</v>
      </c>
      <c r="C27" s="65">
        <v>6.8</v>
      </c>
    </row>
    <row r="28" spans="1:5" x14ac:dyDescent="0.2">
      <c r="A28" s="33" t="s">
        <v>19</v>
      </c>
      <c r="B28" s="65">
        <v>6.5</v>
      </c>
      <c r="C28" s="65">
        <v>8.1</v>
      </c>
    </row>
    <row r="29" spans="1:5" x14ac:dyDescent="0.2">
      <c r="A29" s="34" t="s">
        <v>56</v>
      </c>
      <c r="B29" s="65">
        <v>7.3</v>
      </c>
      <c r="C29" s="65">
        <v>5.5</v>
      </c>
    </row>
    <row r="30" spans="1:5" x14ac:dyDescent="0.2">
      <c r="A30" s="85" t="s">
        <v>43</v>
      </c>
      <c r="B30" s="65">
        <v>8.1</v>
      </c>
      <c r="C30" s="65">
        <v>6.8</v>
      </c>
    </row>
    <row r="31" spans="1:5" x14ac:dyDescent="0.2">
      <c r="A31" s="85" t="s">
        <v>44</v>
      </c>
      <c r="B31" s="65">
        <v>6.5</v>
      </c>
      <c r="C31" s="65">
        <v>6.8</v>
      </c>
    </row>
    <row r="32" spans="1:5" x14ac:dyDescent="0.2">
      <c r="A32" s="33" t="s">
        <v>47</v>
      </c>
      <c r="B32" s="65">
        <v>7.3</v>
      </c>
      <c r="C32" s="65">
        <v>6.5</v>
      </c>
    </row>
    <row r="33" spans="1:5" x14ac:dyDescent="0.2">
      <c r="A33" s="33" t="s">
        <v>50</v>
      </c>
      <c r="B33" s="65">
        <v>7.3</v>
      </c>
      <c r="C33" s="65">
        <v>8.1</v>
      </c>
    </row>
    <row r="34" spans="1:5" x14ac:dyDescent="0.2">
      <c r="A34" s="33" t="s">
        <v>52</v>
      </c>
      <c r="B34" s="65">
        <v>7.3</v>
      </c>
      <c r="C34" s="65">
        <v>5.5</v>
      </c>
    </row>
    <row r="35" spans="1:5" x14ac:dyDescent="0.2">
      <c r="A35" s="33" t="s">
        <v>53</v>
      </c>
      <c r="B35" s="65">
        <v>7.5</v>
      </c>
      <c r="C35" s="65">
        <v>6.5</v>
      </c>
    </row>
    <row r="36" spans="1:5" x14ac:dyDescent="0.2">
      <c r="A36" s="33" t="s">
        <v>82</v>
      </c>
      <c r="B36" s="65">
        <v>7.8</v>
      </c>
      <c r="C36" s="65">
        <v>6.8</v>
      </c>
    </row>
    <row r="37" spans="1:5" x14ac:dyDescent="0.2">
      <c r="A37" s="33" t="s">
        <v>83</v>
      </c>
      <c r="B37" s="65">
        <v>8</v>
      </c>
      <c r="C37" s="65">
        <v>8.1</v>
      </c>
    </row>
    <row r="38" spans="1:5" x14ac:dyDescent="0.2">
      <c r="A38" s="85" t="s">
        <v>84</v>
      </c>
      <c r="B38" s="65">
        <v>6.5</v>
      </c>
      <c r="C38" s="65">
        <v>5.5</v>
      </c>
    </row>
    <row r="39" spans="1:5" x14ac:dyDescent="0.2">
      <c r="A39" s="85" t="s">
        <v>85</v>
      </c>
      <c r="B39" s="65">
        <v>8</v>
      </c>
      <c r="C39" s="65">
        <v>6.8</v>
      </c>
    </row>
    <row r="40" spans="1:5" x14ac:dyDescent="0.2">
      <c r="A40" s="85" t="s">
        <v>86</v>
      </c>
      <c r="B40" s="65">
        <v>7.5</v>
      </c>
      <c r="C40" s="65">
        <v>6.7</v>
      </c>
    </row>
    <row r="41" spans="1:5" x14ac:dyDescent="0.2">
      <c r="A41" s="85" t="s">
        <v>87</v>
      </c>
      <c r="B41" s="65">
        <v>6</v>
      </c>
      <c r="C41" s="65">
        <v>6.8</v>
      </c>
    </row>
    <row r="42" spans="1:5" x14ac:dyDescent="0.2">
      <c r="A42" s="85" t="s">
        <v>88</v>
      </c>
      <c r="B42" s="65">
        <v>6.2</v>
      </c>
      <c r="C42" s="65">
        <v>7.2</v>
      </c>
    </row>
    <row r="43" spans="1:5" x14ac:dyDescent="0.2">
      <c r="A43" s="85" t="s">
        <v>89</v>
      </c>
      <c r="B43" s="65">
        <v>8.1</v>
      </c>
      <c r="C43" s="65">
        <v>8</v>
      </c>
    </row>
    <row r="44" spans="1:5" x14ac:dyDescent="0.2">
      <c r="A44" s="89" t="s">
        <v>90</v>
      </c>
      <c r="B44" s="65">
        <v>8</v>
      </c>
      <c r="C44" s="65">
        <v>6.5</v>
      </c>
    </row>
    <row r="45" spans="1:5" x14ac:dyDescent="0.2">
      <c r="A45" s="89" t="s">
        <v>91</v>
      </c>
      <c r="B45" s="65">
        <v>7.5</v>
      </c>
      <c r="C45" s="65">
        <v>5</v>
      </c>
    </row>
    <row r="46" spans="1:5" x14ac:dyDescent="0.2">
      <c r="A46" s="89" t="s">
        <v>92</v>
      </c>
      <c r="B46" s="65">
        <v>6.5</v>
      </c>
      <c r="C46" s="65">
        <v>8</v>
      </c>
    </row>
    <row r="47" spans="1:5" x14ac:dyDescent="0.2">
      <c r="A47" s="64" t="s">
        <v>138</v>
      </c>
      <c r="B47" s="161">
        <f>AVERAGE(B27:B46)</f>
        <v>7.3</v>
      </c>
      <c r="C47" s="161">
        <f>AVERAGE(C27:C46)</f>
        <v>6.8</v>
      </c>
      <c r="D47" s="118" t="s">
        <v>42</v>
      </c>
      <c r="E47" s="134">
        <f>TTEST(B27:B46,C27:C46,2,2)</f>
        <v>6.3114380031368919E-2</v>
      </c>
    </row>
    <row r="48" spans="1:5" x14ac:dyDescent="0.2">
      <c r="A48" s="64" t="s">
        <v>108</v>
      </c>
      <c r="B48" s="64">
        <f>STDEV(B27:B46)</f>
        <v>0.69660832459477307</v>
      </c>
      <c r="C48" s="64">
        <f>STDEV(C27:C46)</f>
        <v>0.93752192956807956</v>
      </c>
    </row>
    <row r="49" spans="1:3" x14ac:dyDescent="0.2">
      <c r="A49" s="160" t="s">
        <v>42</v>
      </c>
      <c r="B49" s="160">
        <f>TTEST(B3:B22,B27:B46,2,2)</f>
        <v>7.1922675665614458E-2</v>
      </c>
      <c r="C49" s="160">
        <f>TTEST(C3:C22,C27:C46,2,2)</f>
        <v>0.12313954946542623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7"/>
  <sheetViews>
    <sheetView workbookViewId="0">
      <selection activeCell="D4" sqref="D4:D23"/>
    </sheetView>
  </sheetViews>
  <sheetFormatPr baseColWidth="10" defaultColWidth="8.83203125" defaultRowHeight="15" x14ac:dyDescent="0.2"/>
  <sheetData>
    <row r="1" spans="1:33" ht="16" thickBot="1" x14ac:dyDescent="0.25">
      <c r="D1" t="s">
        <v>112</v>
      </c>
      <c r="G1" t="s">
        <v>64</v>
      </c>
      <c r="J1" t="s">
        <v>65</v>
      </c>
      <c r="M1" t="s">
        <v>66</v>
      </c>
      <c r="P1" t="s">
        <v>67</v>
      </c>
      <c r="S1" t="s">
        <v>68</v>
      </c>
      <c r="V1" t="s">
        <v>69</v>
      </c>
      <c r="Y1" t="s">
        <v>70</v>
      </c>
      <c r="AB1" t="s">
        <v>71</v>
      </c>
      <c r="AE1" t="s">
        <v>71</v>
      </c>
    </row>
    <row r="2" spans="1:33" ht="27" thickBot="1" x14ac:dyDescent="0.25">
      <c r="A2" s="3" t="s">
        <v>1</v>
      </c>
      <c r="B2" s="5" t="s">
        <v>12</v>
      </c>
      <c r="C2" s="4" t="s">
        <v>2</v>
      </c>
      <c r="D2" s="27" t="s">
        <v>139</v>
      </c>
      <c r="E2" s="27" t="s">
        <v>140</v>
      </c>
      <c r="F2" s="27" t="s">
        <v>141</v>
      </c>
      <c r="G2" s="27" t="s">
        <v>139</v>
      </c>
      <c r="H2" s="27" t="s">
        <v>140</v>
      </c>
      <c r="I2" s="27" t="s">
        <v>141</v>
      </c>
      <c r="J2" s="27" t="s">
        <v>139</v>
      </c>
      <c r="K2" s="27" t="s">
        <v>140</v>
      </c>
      <c r="L2" s="27" t="s">
        <v>141</v>
      </c>
      <c r="M2" s="27" t="s">
        <v>139</v>
      </c>
      <c r="N2" s="27" t="s">
        <v>140</v>
      </c>
      <c r="O2" s="27" t="s">
        <v>141</v>
      </c>
      <c r="P2" s="27" t="s">
        <v>139</v>
      </c>
      <c r="Q2" s="27" t="s">
        <v>140</v>
      </c>
      <c r="R2" s="27" t="s">
        <v>141</v>
      </c>
      <c r="S2" s="27" t="s">
        <v>139</v>
      </c>
      <c r="T2" s="27" t="s">
        <v>140</v>
      </c>
      <c r="U2" s="27" t="s">
        <v>141</v>
      </c>
      <c r="V2" s="27" t="s">
        <v>139</v>
      </c>
      <c r="W2" s="27" t="s">
        <v>140</v>
      </c>
      <c r="X2" s="27" t="s">
        <v>141</v>
      </c>
      <c r="Y2" s="27" t="s">
        <v>139</v>
      </c>
      <c r="Z2" s="27" t="s">
        <v>140</v>
      </c>
      <c r="AA2" s="27" t="s">
        <v>141</v>
      </c>
      <c r="AB2" s="27" t="s">
        <v>139</v>
      </c>
      <c r="AC2" s="27" t="s">
        <v>140</v>
      </c>
      <c r="AD2" s="27" t="s">
        <v>141</v>
      </c>
      <c r="AE2" s="27" t="s">
        <v>139</v>
      </c>
      <c r="AF2" s="27" t="s">
        <v>140</v>
      </c>
      <c r="AG2" s="27" t="s">
        <v>141</v>
      </c>
    </row>
    <row r="3" spans="1:33" x14ac:dyDescent="0.2">
      <c r="A3" s="26" t="s">
        <v>17</v>
      </c>
      <c r="B3" s="59"/>
      <c r="C3" s="30"/>
    </row>
    <row r="4" spans="1:33" x14ac:dyDescent="0.2">
      <c r="A4" s="32" t="s">
        <v>57</v>
      </c>
      <c r="B4" s="9">
        <v>13</v>
      </c>
      <c r="C4" s="12">
        <v>21</v>
      </c>
      <c r="D4" s="10">
        <v>6</v>
      </c>
      <c r="E4" s="12">
        <v>252</v>
      </c>
      <c r="F4" s="12">
        <v>1512</v>
      </c>
      <c r="G4" s="10">
        <v>12</v>
      </c>
      <c r="J4" s="10">
        <v>5</v>
      </c>
      <c r="M4" s="10">
        <v>10</v>
      </c>
      <c r="P4" s="10">
        <v>12</v>
      </c>
      <c r="S4" s="10">
        <v>10</v>
      </c>
      <c r="V4" s="10">
        <v>12</v>
      </c>
      <c r="Y4" s="10">
        <v>15</v>
      </c>
      <c r="AB4" s="10">
        <v>12</v>
      </c>
    </row>
    <row r="5" spans="1:33" x14ac:dyDescent="0.2">
      <c r="A5" s="33" t="s">
        <v>58</v>
      </c>
      <c r="B5" s="9">
        <v>21</v>
      </c>
      <c r="C5" s="12">
        <v>17</v>
      </c>
      <c r="D5" s="12">
        <v>11</v>
      </c>
      <c r="E5" s="12">
        <v>150</v>
      </c>
      <c r="F5" s="12">
        <v>1650</v>
      </c>
      <c r="G5" s="12">
        <v>10</v>
      </c>
      <c r="J5" s="12">
        <v>12</v>
      </c>
      <c r="M5" s="12">
        <v>17</v>
      </c>
      <c r="P5" s="12">
        <v>10</v>
      </c>
      <c r="S5" s="12">
        <v>17</v>
      </c>
      <c r="V5" s="12">
        <v>10</v>
      </c>
      <c r="Y5" s="12">
        <v>8</v>
      </c>
      <c r="AB5" s="12">
        <v>10</v>
      </c>
    </row>
    <row r="6" spans="1:33" x14ac:dyDescent="0.2">
      <c r="A6" s="34" t="s">
        <v>72</v>
      </c>
      <c r="B6" s="9">
        <v>13</v>
      </c>
      <c r="C6" s="12">
        <v>17</v>
      </c>
      <c r="D6" s="12">
        <v>9</v>
      </c>
      <c r="E6" s="12">
        <v>170</v>
      </c>
      <c r="F6" s="12">
        <v>1530</v>
      </c>
      <c r="G6" s="12">
        <v>11</v>
      </c>
      <c r="J6" s="12">
        <v>10</v>
      </c>
      <c r="M6" s="12">
        <v>14</v>
      </c>
      <c r="P6" s="12">
        <v>10</v>
      </c>
      <c r="S6" s="12">
        <v>14</v>
      </c>
      <c r="V6" s="12">
        <v>10</v>
      </c>
      <c r="Y6" s="12">
        <v>10</v>
      </c>
      <c r="AB6" s="12">
        <v>4</v>
      </c>
    </row>
    <row r="7" spans="1:33" x14ac:dyDescent="0.2">
      <c r="A7" s="85" t="s">
        <v>20</v>
      </c>
      <c r="B7" s="9">
        <v>13</v>
      </c>
      <c r="C7" s="53">
        <v>21</v>
      </c>
      <c r="D7" s="55">
        <v>9</v>
      </c>
      <c r="E7" s="12">
        <v>168</v>
      </c>
      <c r="F7" s="12">
        <v>1512</v>
      </c>
      <c r="G7" s="12">
        <v>10</v>
      </c>
      <c r="J7" s="55">
        <v>10</v>
      </c>
      <c r="M7" s="55">
        <v>14</v>
      </c>
      <c r="P7" s="55">
        <v>11</v>
      </c>
      <c r="S7" s="55">
        <v>14</v>
      </c>
      <c r="V7" s="55">
        <v>11</v>
      </c>
      <c r="Y7" s="12">
        <v>8</v>
      </c>
      <c r="AB7" s="55">
        <v>8</v>
      </c>
    </row>
    <row r="8" spans="1:33" x14ac:dyDescent="0.2">
      <c r="A8" s="85" t="s">
        <v>45</v>
      </c>
      <c r="B8" s="9">
        <v>12</v>
      </c>
      <c r="C8" s="55">
        <v>17</v>
      </c>
      <c r="D8" s="55">
        <v>11</v>
      </c>
      <c r="E8" s="12">
        <v>170</v>
      </c>
      <c r="F8" s="12">
        <v>1870</v>
      </c>
      <c r="G8" s="12">
        <v>12</v>
      </c>
      <c r="J8" s="55">
        <v>10</v>
      </c>
      <c r="M8" s="55">
        <v>13</v>
      </c>
      <c r="P8" s="55">
        <v>9</v>
      </c>
      <c r="S8" s="55">
        <v>13</v>
      </c>
      <c r="V8" s="55">
        <v>9</v>
      </c>
      <c r="Y8" s="12">
        <v>10</v>
      </c>
      <c r="AB8" s="55">
        <v>7</v>
      </c>
    </row>
    <row r="9" spans="1:33" x14ac:dyDescent="0.2">
      <c r="A9" s="33" t="s">
        <v>46</v>
      </c>
      <c r="B9" s="9">
        <v>10</v>
      </c>
      <c r="C9" s="53">
        <v>20</v>
      </c>
      <c r="D9" s="55">
        <v>9</v>
      </c>
      <c r="E9" s="12">
        <v>200</v>
      </c>
      <c r="F9" s="12">
        <v>1800</v>
      </c>
      <c r="G9" s="12">
        <v>10</v>
      </c>
      <c r="J9" s="55">
        <v>12</v>
      </c>
      <c r="M9" s="55">
        <v>15</v>
      </c>
      <c r="P9" s="55">
        <v>8</v>
      </c>
      <c r="S9" s="55">
        <v>15</v>
      </c>
      <c r="V9" s="55">
        <v>8</v>
      </c>
      <c r="Y9" s="12">
        <v>11</v>
      </c>
      <c r="AB9" s="55">
        <v>7</v>
      </c>
    </row>
    <row r="10" spans="1:33" x14ac:dyDescent="0.2">
      <c r="A10" s="33" t="s">
        <v>48</v>
      </c>
      <c r="B10" s="9">
        <v>13</v>
      </c>
      <c r="C10" s="53">
        <v>21</v>
      </c>
      <c r="D10" s="55">
        <v>9</v>
      </c>
      <c r="E10" s="12">
        <v>200</v>
      </c>
      <c r="F10" s="12">
        <v>1800</v>
      </c>
      <c r="G10" s="12">
        <v>10</v>
      </c>
      <c r="J10" s="55">
        <v>12</v>
      </c>
      <c r="M10" s="55">
        <v>14</v>
      </c>
      <c r="P10" s="55">
        <v>11</v>
      </c>
      <c r="S10" s="55">
        <v>14</v>
      </c>
      <c r="V10" s="55">
        <v>11</v>
      </c>
      <c r="Y10" s="12">
        <v>9</v>
      </c>
      <c r="AB10" s="55">
        <v>9</v>
      </c>
    </row>
    <row r="11" spans="1:33" x14ac:dyDescent="0.2">
      <c r="A11" s="33" t="s">
        <v>49</v>
      </c>
      <c r="B11" s="9">
        <v>19</v>
      </c>
      <c r="C11" s="53">
        <v>23</v>
      </c>
      <c r="D11" s="55">
        <v>11</v>
      </c>
      <c r="E11" s="12">
        <v>200</v>
      </c>
      <c r="F11" s="12">
        <v>2200</v>
      </c>
      <c r="G11" s="12">
        <v>12</v>
      </c>
      <c r="J11" s="55">
        <v>12</v>
      </c>
      <c r="M11" s="55">
        <v>14</v>
      </c>
      <c r="P11" s="55">
        <v>12</v>
      </c>
      <c r="S11" s="55">
        <v>14</v>
      </c>
      <c r="V11" s="55">
        <v>12</v>
      </c>
      <c r="Y11" s="12">
        <v>8</v>
      </c>
      <c r="AB11" s="55">
        <v>12</v>
      </c>
    </row>
    <row r="12" spans="1:33" x14ac:dyDescent="0.2">
      <c r="A12" s="33" t="s">
        <v>51</v>
      </c>
      <c r="B12" s="9">
        <v>13</v>
      </c>
      <c r="C12" s="53">
        <v>21</v>
      </c>
      <c r="D12" s="55">
        <v>10</v>
      </c>
      <c r="E12" s="12">
        <v>210</v>
      </c>
      <c r="F12" s="12">
        <v>2100</v>
      </c>
      <c r="G12" s="12">
        <v>11</v>
      </c>
      <c r="J12" s="55">
        <v>10</v>
      </c>
      <c r="M12" s="55">
        <v>15</v>
      </c>
      <c r="P12" s="55">
        <v>11</v>
      </c>
      <c r="S12" s="55">
        <v>15</v>
      </c>
      <c r="V12" s="55">
        <v>11</v>
      </c>
      <c r="Y12" s="12">
        <v>9</v>
      </c>
      <c r="AB12" s="55">
        <v>10</v>
      </c>
    </row>
    <row r="13" spans="1:33" x14ac:dyDescent="0.2">
      <c r="A13" s="33" t="s">
        <v>54</v>
      </c>
      <c r="B13" s="9">
        <v>19</v>
      </c>
      <c r="C13" s="53">
        <v>23</v>
      </c>
      <c r="D13" s="55">
        <v>13</v>
      </c>
      <c r="E13" s="12">
        <v>180</v>
      </c>
      <c r="F13" s="12">
        <v>2340</v>
      </c>
      <c r="G13" s="12">
        <v>8</v>
      </c>
      <c r="J13" s="55">
        <v>13</v>
      </c>
      <c r="M13" s="55">
        <v>13</v>
      </c>
      <c r="P13" s="55">
        <v>10</v>
      </c>
      <c r="S13" s="55">
        <v>13</v>
      </c>
      <c r="V13" s="55">
        <v>10</v>
      </c>
      <c r="Y13" s="12">
        <v>9</v>
      </c>
      <c r="AB13" s="55">
        <v>9</v>
      </c>
    </row>
    <row r="14" spans="1:33" x14ac:dyDescent="0.2">
      <c r="A14" s="33" t="s">
        <v>55</v>
      </c>
      <c r="B14" s="9">
        <v>13</v>
      </c>
      <c r="C14" s="53">
        <v>19</v>
      </c>
      <c r="D14" s="55">
        <v>9</v>
      </c>
      <c r="E14" s="12">
        <v>200</v>
      </c>
      <c r="F14" s="12">
        <v>1800</v>
      </c>
      <c r="G14" s="12">
        <v>6</v>
      </c>
      <c r="J14" s="55">
        <v>9</v>
      </c>
      <c r="M14" s="55">
        <v>13</v>
      </c>
      <c r="P14" s="55">
        <v>10</v>
      </c>
      <c r="S14" s="55">
        <v>13</v>
      </c>
      <c r="V14" s="55">
        <v>10</v>
      </c>
      <c r="Y14" s="12">
        <v>9</v>
      </c>
      <c r="AB14" s="55">
        <v>9</v>
      </c>
    </row>
    <row r="15" spans="1:33" x14ac:dyDescent="0.2">
      <c r="A15" s="85" t="s">
        <v>73</v>
      </c>
      <c r="B15" s="9">
        <v>9</v>
      </c>
      <c r="C15" s="53">
        <v>20</v>
      </c>
      <c r="D15" s="55">
        <v>11</v>
      </c>
      <c r="E15" s="12">
        <v>180</v>
      </c>
      <c r="F15" s="12">
        <v>1980</v>
      </c>
      <c r="G15" s="12">
        <v>9</v>
      </c>
      <c r="J15" s="55">
        <v>11</v>
      </c>
      <c r="M15" s="55">
        <v>15</v>
      </c>
      <c r="P15" s="55">
        <v>17</v>
      </c>
      <c r="S15" s="55">
        <v>15</v>
      </c>
      <c r="V15" s="55">
        <v>17</v>
      </c>
      <c r="Y15" s="20">
        <v>9</v>
      </c>
      <c r="AB15" s="55">
        <v>10</v>
      </c>
    </row>
    <row r="16" spans="1:33" x14ac:dyDescent="0.2">
      <c r="A16" s="85" t="s">
        <v>74</v>
      </c>
      <c r="B16" s="9">
        <v>23</v>
      </c>
      <c r="C16" s="53">
        <v>23</v>
      </c>
      <c r="D16" s="55">
        <v>11</v>
      </c>
      <c r="E16" s="12">
        <v>200</v>
      </c>
      <c r="F16" s="12">
        <v>2200</v>
      </c>
      <c r="G16" s="12">
        <v>11</v>
      </c>
      <c r="J16" s="55">
        <v>4</v>
      </c>
      <c r="M16" s="55">
        <v>8</v>
      </c>
      <c r="P16" s="55">
        <v>11</v>
      </c>
      <c r="S16" s="55">
        <v>8</v>
      </c>
      <c r="V16" s="55">
        <v>11</v>
      </c>
      <c r="Y16" s="20">
        <v>8</v>
      </c>
      <c r="AB16" s="55">
        <v>8</v>
      </c>
    </row>
    <row r="17" spans="1:28" x14ac:dyDescent="0.2">
      <c r="A17" s="85" t="s">
        <v>75</v>
      </c>
      <c r="B17" s="9">
        <v>24</v>
      </c>
      <c r="C17" s="53">
        <v>17</v>
      </c>
      <c r="D17" s="55">
        <v>15</v>
      </c>
      <c r="E17" s="12">
        <v>140</v>
      </c>
      <c r="F17" s="12">
        <v>2100</v>
      </c>
      <c r="G17" s="12">
        <v>5</v>
      </c>
      <c r="J17" s="55">
        <v>10</v>
      </c>
      <c r="M17" s="55">
        <v>10</v>
      </c>
      <c r="P17" s="55">
        <v>10</v>
      </c>
      <c r="S17" s="55">
        <v>10</v>
      </c>
      <c r="V17" s="55">
        <v>10</v>
      </c>
      <c r="Y17" s="20">
        <v>9</v>
      </c>
      <c r="AB17" s="55">
        <v>10</v>
      </c>
    </row>
    <row r="18" spans="1:28" x14ac:dyDescent="0.2">
      <c r="A18" s="85" t="s">
        <v>76</v>
      </c>
      <c r="B18" s="9">
        <v>18</v>
      </c>
      <c r="C18" s="53">
        <v>19</v>
      </c>
      <c r="D18" s="55">
        <v>7</v>
      </c>
      <c r="E18" s="12">
        <v>220</v>
      </c>
      <c r="F18" s="12">
        <v>1540</v>
      </c>
      <c r="G18" s="12">
        <v>9</v>
      </c>
      <c r="J18" s="55">
        <v>12</v>
      </c>
      <c r="M18" s="55">
        <v>10</v>
      </c>
      <c r="P18" s="55">
        <v>12</v>
      </c>
      <c r="S18" s="55">
        <v>10</v>
      </c>
      <c r="V18" s="55">
        <v>12</v>
      </c>
      <c r="Y18" s="20">
        <v>10</v>
      </c>
      <c r="AB18" s="55">
        <v>11</v>
      </c>
    </row>
    <row r="19" spans="1:28" x14ac:dyDescent="0.2">
      <c r="A19" s="85" t="s">
        <v>77</v>
      </c>
      <c r="B19" s="9">
        <v>17</v>
      </c>
      <c r="C19" s="53">
        <v>17</v>
      </c>
      <c r="D19" s="55">
        <v>15</v>
      </c>
      <c r="E19" s="12">
        <v>150</v>
      </c>
      <c r="F19" s="12">
        <v>2250</v>
      </c>
      <c r="G19" s="12">
        <v>13</v>
      </c>
      <c r="J19" s="55">
        <v>11</v>
      </c>
      <c r="M19" s="55">
        <v>10</v>
      </c>
      <c r="P19" s="55">
        <v>10</v>
      </c>
      <c r="S19" s="55">
        <v>10</v>
      </c>
      <c r="V19" s="55">
        <v>10</v>
      </c>
      <c r="Y19" s="20">
        <v>12</v>
      </c>
      <c r="AB19" s="55">
        <v>10</v>
      </c>
    </row>
    <row r="20" spans="1:28" x14ac:dyDescent="0.2">
      <c r="A20" s="85" t="s">
        <v>78</v>
      </c>
      <c r="B20" s="9">
        <v>20</v>
      </c>
      <c r="C20" s="53">
        <v>21</v>
      </c>
      <c r="D20" s="55">
        <v>9</v>
      </c>
      <c r="E20" s="12">
        <v>220</v>
      </c>
      <c r="F20" s="12">
        <v>1980</v>
      </c>
      <c r="G20" s="12">
        <v>10</v>
      </c>
      <c r="J20" s="55">
        <v>10</v>
      </c>
      <c r="M20" s="55">
        <v>10</v>
      </c>
      <c r="P20" s="55">
        <v>11</v>
      </c>
      <c r="S20" s="55">
        <v>10</v>
      </c>
      <c r="V20" s="55">
        <v>11</v>
      </c>
      <c r="Y20" s="20">
        <v>8</v>
      </c>
      <c r="AB20" s="55">
        <v>10</v>
      </c>
    </row>
    <row r="21" spans="1:28" x14ac:dyDescent="0.2">
      <c r="A21" s="89" t="s">
        <v>79</v>
      </c>
      <c r="B21" s="9">
        <v>16</v>
      </c>
      <c r="C21" s="53">
        <v>22</v>
      </c>
      <c r="D21" s="55">
        <v>6</v>
      </c>
      <c r="E21" s="12">
        <v>280</v>
      </c>
      <c r="F21" s="12">
        <v>1680</v>
      </c>
      <c r="G21" s="12">
        <v>9</v>
      </c>
      <c r="J21" s="55">
        <v>10</v>
      </c>
      <c r="M21" s="55">
        <v>9</v>
      </c>
      <c r="P21" s="55">
        <v>12</v>
      </c>
      <c r="S21" s="55">
        <v>9</v>
      </c>
      <c r="V21" s="55">
        <v>12</v>
      </c>
      <c r="Y21" s="20">
        <v>17</v>
      </c>
      <c r="AB21" s="55">
        <v>9</v>
      </c>
    </row>
    <row r="22" spans="1:28" x14ac:dyDescent="0.2">
      <c r="A22" s="89" t="s">
        <v>80</v>
      </c>
      <c r="B22" s="9">
        <v>17</v>
      </c>
      <c r="C22" s="53">
        <v>23</v>
      </c>
      <c r="D22" s="55">
        <v>12</v>
      </c>
      <c r="E22" s="12">
        <v>230</v>
      </c>
      <c r="F22" s="12">
        <v>2760</v>
      </c>
      <c r="G22" s="12">
        <v>12</v>
      </c>
      <c r="J22" s="55">
        <v>9</v>
      </c>
      <c r="M22" s="55">
        <v>8</v>
      </c>
      <c r="P22" s="55">
        <v>12</v>
      </c>
      <c r="S22" s="55">
        <v>8</v>
      </c>
      <c r="V22" s="55">
        <v>12</v>
      </c>
      <c r="Y22" s="20">
        <v>8</v>
      </c>
      <c r="AB22" s="55">
        <v>12</v>
      </c>
    </row>
    <row r="23" spans="1:28" x14ac:dyDescent="0.2">
      <c r="A23" s="89" t="s">
        <v>81</v>
      </c>
      <c r="B23" s="9">
        <v>15</v>
      </c>
      <c r="C23" s="53">
        <v>17</v>
      </c>
      <c r="D23" s="55">
        <v>8</v>
      </c>
      <c r="E23" s="12">
        <v>180</v>
      </c>
      <c r="F23" s="12">
        <v>1440</v>
      </c>
      <c r="G23" s="20">
        <v>9</v>
      </c>
      <c r="J23" s="55">
        <v>10</v>
      </c>
      <c r="M23" s="55">
        <v>9</v>
      </c>
      <c r="P23" s="55">
        <v>13</v>
      </c>
      <c r="S23" s="55">
        <v>9</v>
      </c>
      <c r="V23" s="55">
        <v>13</v>
      </c>
      <c r="Y23" s="20">
        <v>12</v>
      </c>
      <c r="AB23" s="55">
        <v>12</v>
      </c>
    </row>
    <row r="24" spans="1:28" x14ac:dyDescent="0.2">
      <c r="A24" s="57" t="s">
        <v>32</v>
      </c>
      <c r="B24" s="57">
        <f>AVERAGE(B4:B23)</f>
        <v>15.9</v>
      </c>
      <c r="C24" s="57">
        <f t="shared" ref="C24:AB24" si="0">AVERAGE(C4:C23)</f>
        <v>19.95</v>
      </c>
      <c r="D24" s="57">
        <f t="shared" si="0"/>
        <v>10.050000000000001</v>
      </c>
      <c r="E24" s="57">
        <f t="shared" si="0"/>
        <v>195</v>
      </c>
      <c r="F24" s="57">
        <f t="shared" si="0"/>
        <v>1902.2</v>
      </c>
      <c r="G24" s="57">
        <f t="shared" si="0"/>
        <v>9.9499999999999993</v>
      </c>
      <c r="H24" s="57" t="e">
        <f t="shared" si="0"/>
        <v>#DIV/0!</v>
      </c>
      <c r="I24" s="57" t="e">
        <f t="shared" si="0"/>
        <v>#DIV/0!</v>
      </c>
      <c r="J24" s="57">
        <f t="shared" si="0"/>
        <v>10.1</v>
      </c>
      <c r="K24" s="57" t="e">
        <f t="shared" si="0"/>
        <v>#DIV/0!</v>
      </c>
      <c r="L24" s="57" t="e">
        <f t="shared" si="0"/>
        <v>#DIV/0!</v>
      </c>
      <c r="M24" s="57">
        <f t="shared" si="0"/>
        <v>12.05</v>
      </c>
      <c r="N24" s="57" t="e">
        <f t="shared" si="0"/>
        <v>#DIV/0!</v>
      </c>
      <c r="O24" s="57" t="e">
        <f t="shared" si="0"/>
        <v>#DIV/0!</v>
      </c>
      <c r="P24" s="57">
        <f t="shared" si="0"/>
        <v>11.1</v>
      </c>
      <c r="Q24" s="57" t="e">
        <f t="shared" si="0"/>
        <v>#DIV/0!</v>
      </c>
      <c r="R24" s="57" t="e">
        <f t="shared" si="0"/>
        <v>#DIV/0!</v>
      </c>
      <c r="S24" s="57">
        <f t="shared" si="0"/>
        <v>12.05</v>
      </c>
      <c r="T24" s="57" t="e">
        <f t="shared" si="0"/>
        <v>#DIV/0!</v>
      </c>
      <c r="U24" s="57" t="e">
        <f t="shared" si="0"/>
        <v>#DIV/0!</v>
      </c>
      <c r="V24" s="57">
        <f t="shared" si="0"/>
        <v>11.1</v>
      </c>
      <c r="W24" s="57" t="e">
        <f t="shared" si="0"/>
        <v>#DIV/0!</v>
      </c>
      <c r="X24" s="57" t="e">
        <f t="shared" si="0"/>
        <v>#DIV/0!</v>
      </c>
      <c r="Y24" s="57">
        <f t="shared" si="0"/>
        <v>9.9499999999999993</v>
      </c>
      <c r="Z24" s="57" t="e">
        <f t="shared" si="0"/>
        <v>#DIV/0!</v>
      </c>
      <c r="AA24" s="57" t="e">
        <f t="shared" si="0"/>
        <v>#DIV/0!</v>
      </c>
      <c r="AB24" s="57">
        <f t="shared" si="0"/>
        <v>9.4499999999999993</v>
      </c>
    </row>
    <row r="25" spans="1:28" x14ac:dyDescent="0.2">
      <c r="A25" s="88" t="s">
        <v>33</v>
      </c>
      <c r="B25" s="58">
        <f t="shared" ref="B25:AB25" si="1">STDEV(B4:B23)</f>
        <v>4.1914700348006297</v>
      </c>
      <c r="C25" s="58">
        <f t="shared" si="1"/>
        <v>2.3050288273114572</v>
      </c>
      <c r="D25" s="58">
        <f t="shared" si="1"/>
        <v>2.5021043774769822</v>
      </c>
      <c r="E25" s="58">
        <f t="shared" si="1"/>
        <v>34.813790371058424</v>
      </c>
      <c r="F25" s="58">
        <f t="shared" si="1"/>
        <v>344.07704155656177</v>
      </c>
      <c r="G25" s="58">
        <f t="shared" si="1"/>
        <v>2.0124611797498115</v>
      </c>
      <c r="H25" s="58" t="e">
        <f t="shared" si="1"/>
        <v>#DIV/0!</v>
      </c>
      <c r="I25" s="58" t="e">
        <f t="shared" si="1"/>
        <v>#DIV/0!</v>
      </c>
      <c r="J25" s="58">
        <f t="shared" si="1"/>
        <v>2.2219005615155587</v>
      </c>
      <c r="K25" s="58" t="e">
        <f t="shared" si="1"/>
        <v>#DIV/0!</v>
      </c>
      <c r="L25" s="58" t="e">
        <f t="shared" si="1"/>
        <v>#DIV/0!</v>
      </c>
      <c r="M25" s="58">
        <f t="shared" si="1"/>
        <v>2.7236778540480096</v>
      </c>
      <c r="N25" s="58" t="e">
        <f t="shared" si="1"/>
        <v>#DIV/0!</v>
      </c>
      <c r="O25" s="58" t="e">
        <f t="shared" si="1"/>
        <v>#DIV/0!</v>
      </c>
      <c r="P25" s="58">
        <f t="shared" si="1"/>
        <v>1.8324559303956303</v>
      </c>
      <c r="Q25" s="58" t="e">
        <f t="shared" si="1"/>
        <v>#DIV/0!</v>
      </c>
      <c r="R25" s="58" t="e">
        <f t="shared" si="1"/>
        <v>#DIV/0!</v>
      </c>
      <c r="S25" s="58">
        <f t="shared" si="1"/>
        <v>2.7236778540480096</v>
      </c>
      <c r="T25" s="58" t="e">
        <f t="shared" si="1"/>
        <v>#DIV/0!</v>
      </c>
      <c r="U25" s="58" t="e">
        <f t="shared" si="1"/>
        <v>#DIV/0!</v>
      </c>
      <c r="V25" s="58">
        <f t="shared" si="1"/>
        <v>1.8324559303956303</v>
      </c>
      <c r="W25" s="58" t="e">
        <f t="shared" si="1"/>
        <v>#DIV/0!</v>
      </c>
      <c r="X25" s="58" t="e">
        <f t="shared" si="1"/>
        <v>#DIV/0!</v>
      </c>
      <c r="Y25" s="58">
        <f t="shared" si="1"/>
        <v>2.4381831026617475</v>
      </c>
      <c r="Z25" s="58" t="e">
        <f t="shared" si="1"/>
        <v>#DIV/0!</v>
      </c>
      <c r="AA25" s="58" t="e">
        <f t="shared" si="1"/>
        <v>#DIV/0!</v>
      </c>
      <c r="AB25" s="58">
        <f t="shared" si="1"/>
        <v>2.0124611797498115</v>
      </c>
    </row>
    <row r="26" spans="1:28" ht="16" thickBot="1" x14ac:dyDescent="0.25">
      <c r="A26" s="90"/>
      <c r="B26" s="17"/>
      <c r="C26" s="16"/>
      <c r="D26" s="12"/>
    </row>
    <row r="27" spans="1:28" x14ac:dyDescent="0.2">
      <c r="A27" s="91" t="s">
        <v>18</v>
      </c>
      <c r="B27" s="92"/>
      <c r="C27" s="35"/>
      <c r="D27" s="12"/>
    </row>
    <row r="28" spans="1:28" x14ac:dyDescent="0.2">
      <c r="A28" s="32" t="s">
        <v>59</v>
      </c>
      <c r="B28" s="13">
        <v>21</v>
      </c>
      <c r="C28" s="10">
        <v>23</v>
      </c>
      <c r="D28" s="10">
        <v>9</v>
      </c>
      <c r="G28" s="10">
        <v>9</v>
      </c>
      <c r="J28" s="10">
        <v>11</v>
      </c>
      <c r="M28" s="10">
        <v>18</v>
      </c>
      <c r="P28" s="10">
        <v>12</v>
      </c>
      <c r="S28" s="10">
        <v>18</v>
      </c>
      <c r="V28" s="10">
        <v>12</v>
      </c>
      <c r="Y28" s="10">
        <v>15</v>
      </c>
      <c r="AB28" s="10">
        <v>9</v>
      </c>
    </row>
    <row r="29" spans="1:28" x14ac:dyDescent="0.2">
      <c r="A29" s="33" t="s">
        <v>19</v>
      </c>
      <c r="B29" s="9">
        <v>19</v>
      </c>
      <c r="C29" s="12">
        <v>16</v>
      </c>
      <c r="D29" s="12">
        <v>15</v>
      </c>
      <c r="G29" s="12">
        <v>6</v>
      </c>
      <c r="J29" s="12">
        <v>14</v>
      </c>
      <c r="M29" s="12">
        <v>14</v>
      </c>
      <c r="P29" s="12">
        <v>19</v>
      </c>
      <c r="S29" s="12">
        <v>14</v>
      </c>
      <c r="V29" s="12">
        <v>19</v>
      </c>
      <c r="Y29" s="12">
        <v>10</v>
      </c>
      <c r="AB29" s="12">
        <v>13</v>
      </c>
    </row>
    <row r="30" spans="1:28" x14ac:dyDescent="0.2">
      <c r="A30" s="34" t="s">
        <v>56</v>
      </c>
      <c r="B30" s="9">
        <v>13</v>
      </c>
      <c r="C30" s="12">
        <v>21</v>
      </c>
      <c r="D30" s="12">
        <v>12</v>
      </c>
      <c r="G30" s="12">
        <v>13</v>
      </c>
      <c r="J30" s="12">
        <v>11</v>
      </c>
      <c r="M30" s="12">
        <v>14</v>
      </c>
      <c r="P30" s="12">
        <v>12</v>
      </c>
      <c r="S30" s="12">
        <v>14</v>
      </c>
      <c r="V30" s="12">
        <v>12</v>
      </c>
      <c r="Y30" s="12">
        <v>10</v>
      </c>
      <c r="AB30" s="12">
        <v>13</v>
      </c>
    </row>
    <row r="31" spans="1:28" x14ac:dyDescent="0.2">
      <c r="A31" s="85" t="s">
        <v>43</v>
      </c>
      <c r="B31" s="9">
        <v>23</v>
      </c>
      <c r="C31" s="12">
        <v>16</v>
      </c>
      <c r="D31" s="12">
        <v>6</v>
      </c>
      <c r="G31" s="12">
        <v>12</v>
      </c>
      <c r="J31" s="12">
        <v>15</v>
      </c>
      <c r="M31" s="12">
        <v>13</v>
      </c>
      <c r="P31" s="12">
        <v>12</v>
      </c>
      <c r="S31" s="12">
        <v>13</v>
      </c>
      <c r="V31" s="12">
        <v>12</v>
      </c>
      <c r="Y31" s="12">
        <v>9</v>
      </c>
      <c r="AB31" s="12">
        <v>14</v>
      </c>
    </row>
    <row r="32" spans="1:28" x14ac:dyDescent="0.2">
      <c r="A32" s="85" t="s">
        <v>44</v>
      </c>
      <c r="B32" s="9">
        <v>13</v>
      </c>
      <c r="C32" s="12">
        <v>19</v>
      </c>
      <c r="D32" s="12">
        <v>13</v>
      </c>
      <c r="G32" s="12">
        <v>10</v>
      </c>
      <c r="J32" s="12">
        <v>13</v>
      </c>
      <c r="M32" s="12">
        <v>13</v>
      </c>
      <c r="P32" s="12">
        <v>14</v>
      </c>
      <c r="S32" s="12">
        <v>13</v>
      </c>
      <c r="V32" s="12">
        <v>14</v>
      </c>
      <c r="Y32" s="12">
        <v>10</v>
      </c>
      <c r="AB32" s="12">
        <v>12</v>
      </c>
    </row>
    <row r="33" spans="1:28" x14ac:dyDescent="0.2">
      <c r="A33" s="33" t="s">
        <v>47</v>
      </c>
      <c r="B33" s="9">
        <v>19</v>
      </c>
      <c r="C33" s="12">
        <v>24</v>
      </c>
      <c r="D33" s="12">
        <v>11</v>
      </c>
      <c r="G33" s="12">
        <v>10</v>
      </c>
      <c r="J33" s="12">
        <v>13</v>
      </c>
      <c r="M33" s="12">
        <v>12</v>
      </c>
      <c r="P33" s="12">
        <v>13</v>
      </c>
      <c r="S33" s="12">
        <v>12</v>
      </c>
      <c r="V33" s="12">
        <v>13</v>
      </c>
      <c r="Y33" s="12">
        <v>10</v>
      </c>
      <c r="AB33" s="12">
        <v>11</v>
      </c>
    </row>
    <row r="34" spans="1:28" x14ac:dyDescent="0.2">
      <c r="A34" s="33" t="s">
        <v>50</v>
      </c>
      <c r="B34" s="9">
        <v>13</v>
      </c>
      <c r="C34" s="12">
        <v>24</v>
      </c>
      <c r="D34" s="12">
        <v>11</v>
      </c>
      <c r="G34" s="12">
        <v>13</v>
      </c>
      <c r="J34" s="12">
        <v>10</v>
      </c>
      <c r="M34" s="12">
        <v>14</v>
      </c>
      <c r="P34" s="12">
        <v>12</v>
      </c>
      <c r="S34" s="12">
        <v>14</v>
      </c>
      <c r="V34" s="12">
        <v>12</v>
      </c>
      <c r="Y34" s="12">
        <v>11</v>
      </c>
      <c r="AB34" s="12">
        <v>14</v>
      </c>
    </row>
    <row r="35" spans="1:28" x14ac:dyDescent="0.2">
      <c r="A35" s="33" t="s">
        <v>52</v>
      </c>
      <c r="B35" s="9">
        <v>13</v>
      </c>
      <c r="C35" s="12">
        <v>21</v>
      </c>
      <c r="D35" s="12">
        <v>7</v>
      </c>
      <c r="G35" s="12">
        <v>13</v>
      </c>
      <c r="J35" s="12">
        <v>5</v>
      </c>
      <c r="M35" s="12">
        <v>14</v>
      </c>
      <c r="P35" s="12">
        <v>13</v>
      </c>
      <c r="S35" s="12">
        <v>14</v>
      </c>
      <c r="V35" s="12">
        <v>13</v>
      </c>
      <c r="Y35" s="12">
        <v>10</v>
      </c>
      <c r="AB35" s="12">
        <v>13</v>
      </c>
    </row>
    <row r="36" spans="1:28" x14ac:dyDescent="0.2">
      <c r="A36" s="33" t="s">
        <v>53</v>
      </c>
      <c r="B36" s="9">
        <v>13</v>
      </c>
      <c r="C36" s="12">
        <v>24</v>
      </c>
      <c r="D36" s="12">
        <v>12</v>
      </c>
      <c r="G36" s="12">
        <v>10</v>
      </c>
      <c r="J36" s="12">
        <v>13</v>
      </c>
      <c r="M36" s="12">
        <v>15</v>
      </c>
      <c r="P36" s="12">
        <v>12</v>
      </c>
      <c r="S36" s="12">
        <v>15</v>
      </c>
      <c r="V36" s="12">
        <v>12</v>
      </c>
      <c r="Y36" s="12">
        <v>12</v>
      </c>
      <c r="AB36" s="12">
        <v>12</v>
      </c>
    </row>
    <row r="37" spans="1:28" x14ac:dyDescent="0.2">
      <c r="A37" s="33" t="s">
        <v>82</v>
      </c>
      <c r="B37" s="9">
        <v>24</v>
      </c>
      <c r="C37" s="12">
        <v>25</v>
      </c>
      <c r="D37" s="12">
        <v>14</v>
      </c>
      <c r="G37" s="12">
        <v>9</v>
      </c>
      <c r="J37" s="12">
        <v>11</v>
      </c>
      <c r="M37" s="12">
        <v>13</v>
      </c>
      <c r="P37" s="12">
        <v>13</v>
      </c>
      <c r="S37" s="12">
        <v>13</v>
      </c>
      <c r="V37" s="12">
        <v>13</v>
      </c>
      <c r="Y37" s="12">
        <v>11</v>
      </c>
      <c r="AB37" s="12">
        <v>12</v>
      </c>
    </row>
    <row r="38" spans="1:28" x14ac:dyDescent="0.2">
      <c r="A38" s="33" t="s">
        <v>83</v>
      </c>
      <c r="B38" s="9">
        <v>14</v>
      </c>
      <c r="C38" s="12">
        <v>23</v>
      </c>
      <c r="D38" s="12">
        <v>12</v>
      </c>
      <c r="G38" s="12">
        <v>10</v>
      </c>
      <c r="J38" s="12">
        <v>11</v>
      </c>
      <c r="M38" s="12">
        <v>15</v>
      </c>
      <c r="P38" s="12">
        <v>12</v>
      </c>
      <c r="S38" s="12">
        <v>15</v>
      </c>
      <c r="V38" s="12">
        <v>12</v>
      </c>
      <c r="Y38" s="12">
        <v>12</v>
      </c>
      <c r="AB38" s="12">
        <v>13</v>
      </c>
    </row>
    <row r="39" spans="1:28" x14ac:dyDescent="0.2">
      <c r="A39" s="85" t="s">
        <v>84</v>
      </c>
      <c r="B39" s="9">
        <v>16</v>
      </c>
      <c r="C39" s="12">
        <v>23</v>
      </c>
      <c r="D39" s="12">
        <v>12</v>
      </c>
      <c r="G39" s="12">
        <v>11</v>
      </c>
      <c r="J39" s="12">
        <v>12</v>
      </c>
      <c r="M39" s="12">
        <v>15</v>
      </c>
      <c r="P39" s="12">
        <v>13</v>
      </c>
      <c r="S39" s="12">
        <v>15</v>
      </c>
      <c r="V39" s="12">
        <v>13</v>
      </c>
      <c r="Y39" s="12">
        <v>11</v>
      </c>
      <c r="AB39" s="12">
        <v>12</v>
      </c>
    </row>
    <row r="40" spans="1:28" x14ac:dyDescent="0.2">
      <c r="A40" s="85" t="s">
        <v>85</v>
      </c>
      <c r="B40" s="9">
        <v>11</v>
      </c>
      <c r="C40" s="12">
        <v>19</v>
      </c>
      <c r="D40" s="12">
        <v>13</v>
      </c>
      <c r="G40" s="12">
        <v>13</v>
      </c>
      <c r="J40" s="12">
        <v>12</v>
      </c>
      <c r="M40" s="12">
        <v>5</v>
      </c>
      <c r="P40" s="12">
        <v>14</v>
      </c>
      <c r="S40" s="12">
        <v>5</v>
      </c>
      <c r="V40" s="12">
        <v>14</v>
      </c>
      <c r="Y40" s="12">
        <v>11</v>
      </c>
      <c r="AB40" s="12">
        <v>8</v>
      </c>
    </row>
    <row r="41" spans="1:28" x14ac:dyDescent="0.2">
      <c r="A41" s="85" t="s">
        <v>86</v>
      </c>
      <c r="B41" s="9">
        <v>23</v>
      </c>
      <c r="C41" s="12">
        <v>17</v>
      </c>
      <c r="D41" s="12">
        <v>15</v>
      </c>
      <c r="G41" s="12">
        <v>16</v>
      </c>
      <c r="J41" s="12">
        <v>15</v>
      </c>
      <c r="M41" s="12">
        <v>18</v>
      </c>
      <c r="P41" s="12">
        <v>11</v>
      </c>
      <c r="S41" s="12">
        <v>18</v>
      </c>
      <c r="V41" s="12">
        <v>11</v>
      </c>
      <c r="Y41" s="12">
        <v>12</v>
      </c>
      <c r="AB41" s="12">
        <v>14</v>
      </c>
    </row>
    <row r="42" spans="1:28" x14ac:dyDescent="0.2">
      <c r="A42" s="85" t="s">
        <v>87</v>
      </c>
      <c r="B42" s="9">
        <v>12</v>
      </c>
      <c r="C42" s="12">
        <v>21</v>
      </c>
      <c r="D42" s="12">
        <v>16</v>
      </c>
      <c r="G42" s="12">
        <v>16</v>
      </c>
      <c r="J42" s="12">
        <v>12</v>
      </c>
      <c r="M42" s="12">
        <v>15</v>
      </c>
      <c r="P42" s="12">
        <v>12</v>
      </c>
      <c r="S42" s="12">
        <v>15</v>
      </c>
      <c r="V42" s="12">
        <v>12</v>
      </c>
      <c r="Y42" s="12">
        <v>17</v>
      </c>
      <c r="AB42" s="12">
        <v>17</v>
      </c>
    </row>
    <row r="43" spans="1:28" x14ac:dyDescent="0.2">
      <c r="A43" s="85" t="s">
        <v>88</v>
      </c>
      <c r="B43" s="9">
        <v>21</v>
      </c>
      <c r="C43" s="12">
        <v>18</v>
      </c>
      <c r="D43" s="12">
        <v>13</v>
      </c>
      <c r="G43" s="12">
        <v>14</v>
      </c>
      <c r="J43" s="12">
        <v>13</v>
      </c>
      <c r="M43" s="12">
        <v>15</v>
      </c>
      <c r="P43" s="12">
        <v>11</v>
      </c>
      <c r="S43" s="12">
        <v>15</v>
      </c>
      <c r="V43" s="12">
        <v>11</v>
      </c>
      <c r="Y43" s="12">
        <v>10</v>
      </c>
      <c r="AB43" s="12">
        <v>11</v>
      </c>
    </row>
    <row r="44" spans="1:28" x14ac:dyDescent="0.2">
      <c r="A44" s="85" t="s">
        <v>89</v>
      </c>
      <c r="B44" s="9">
        <v>21</v>
      </c>
      <c r="C44" s="12">
        <v>19</v>
      </c>
      <c r="D44" s="12">
        <v>10</v>
      </c>
      <c r="G44" s="12">
        <v>13</v>
      </c>
      <c r="J44" s="12">
        <v>10</v>
      </c>
      <c r="M44" s="12">
        <v>16</v>
      </c>
      <c r="P44" s="12">
        <v>12</v>
      </c>
      <c r="S44" s="12">
        <v>16</v>
      </c>
      <c r="V44" s="12">
        <v>12</v>
      </c>
      <c r="Y44" s="12">
        <v>14</v>
      </c>
      <c r="AB44" s="12">
        <v>12</v>
      </c>
    </row>
    <row r="45" spans="1:28" x14ac:dyDescent="0.2">
      <c r="A45" s="89" t="s">
        <v>90</v>
      </c>
      <c r="B45" s="9">
        <v>16</v>
      </c>
      <c r="C45" s="12">
        <v>24</v>
      </c>
      <c r="D45" s="12">
        <v>11</v>
      </c>
      <c r="G45" s="12">
        <v>11</v>
      </c>
      <c r="J45" s="12">
        <v>11</v>
      </c>
      <c r="M45" s="12">
        <v>16</v>
      </c>
      <c r="P45" s="12">
        <v>13</v>
      </c>
      <c r="S45" s="12">
        <v>16</v>
      </c>
      <c r="V45" s="12">
        <v>13</v>
      </c>
      <c r="Y45" s="12">
        <v>13</v>
      </c>
      <c r="AB45" s="12">
        <v>9</v>
      </c>
    </row>
    <row r="46" spans="1:28" x14ac:dyDescent="0.2">
      <c r="A46" s="89" t="s">
        <v>91</v>
      </c>
      <c r="B46" s="9">
        <v>18</v>
      </c>
      <c r="C46" s="12">
        <v>21</v>
      </c>
      <c r="D46" s="12">
        <v>17</v>
      </c>
      <c r="G46" s="12">
        <v>15</v>
      </c>
      <c r="J46" s="12">
        <v>15</v>
      </c>
      <c r="M46" s="12">
        <v>14</v>
      </c>
      <c r="P46" s="12">
        <v>20</v>
      </c>
      <c r="S46" s="12">
        <v>14</v>
      </c>
      <c r="V46" s="12">
        <v>20</v>
      </c>
      <c r="Y46" s="12">
        <v>12</v>
      </c>
      <c r="AB46" s="12">
        <v>10</v>
      </c>
    </row>
    <row r="47" spans="1:28" x14ac:dyDescent="0.2">
      <c r="A47" s="89" t="s">
        <v>92</v>
      </c>
      <c r="B47" s="9">
        <v>16</v>
      </c>
      <c r="C47" s="12">
        <v>19</v>
      </c>
      <c r="D47" s="12">
        <v>13</v>
      </c>
      <c r="G47" s="12">
        <v>13</v>
      </c>
      <c r="J47" s="12">
        <v>13</v>
      </c>
      <c r="M47" s="12">
        <v>12</v>
      </c>
      <c r="P47" s="12">
        <v>12</v>
      </c>
      <c r="S47" s="12">
        <v>12</v>
      </c>
      <c r="V47" s="12">
        <v>12</v>
      </c>
      <c r="Y47" s="12">
        <v>11</v>
      </c>
      <c r="AB47" s="1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23"/>
  <sheetViews>
    <sheetView workbookViewId="0">
      <selection activeCell="I24" sqref="I24"/>
    </sheetView>
  </sheetViews>
  <sheetFormatPr baseColWidth="10" defaultColWidth="8.83203125" defaultRowHeight="15" x14ac:dyDescent="0.2"/>
  <cols>
    <col min="2" max="2" width="18.6640625" customWidth="1"/>
    <col min="3" max="3" width="15" customWidth="1"/>
    <col min="4" max="4" width="15.1640625" customWidth="1"/>
    <col min="5" max="5" width="15.33203125" customWidth="1"/>
    <col min="6" max="6" width="16.83203125" customWidth="1"/>
    <col min="7" max="7" width="15.5" customWidth="1"/>
  </cols>
  <sheetData>
    <row r="3" spans="2:6" ht="18" x14ac:dyDescent="0.2">
      <c r="B3" s="176" t="s">
        <v>158</v>
      </c>
    </row>
    <row r="4" spans="2:6" ht="16" thickBot="1" x14ac:dyDescent="0.25"/>
    <row r="5" spans="2:6" ht="39.75" customHeight="1" thickBot="1" x14ac:dyDescent="0.25">
      <c r="B5" s="163" t="s">
        <v>142</v>
      </c>
      <c r="C5" s="163" t="s">
        <v>151</v>
      </c>
      <c r="D5" s="163" t="s">
        <v>143</v>
      </c>
      <c r="E5" s="163" t="s">
        <v>149</v>
      </c>
      <c r="F5" s="163" t="s">
        <v>150</v>
      </c>
    </row>
    <row r="6" spans="2:6" ht="21" thickTop="1" thickBot="1" x14ac:dyDescent="0.25">
      <c r="B6" s="164" t="s">
        <v>109</v>
      </c>
      <c r="C6" s="165">
        <v>115</v>
      </c>
      <c r="D6" s="165">
        <v>108</v>
      </c>
      <c r="E6" s="166">
        <v>79</v>
      </c>
      <c r="F6" s="166">
        <v>69</v>
      </c>
    </row>
    <row r="7" spans="2:6" ht="20" thickBot="1" x14ac:dyDescent="0.25">
      <c r="B7" s="167" t="s">
        <v>115</v>
      </c>
      <c r="C7" s="168">
        <v>125</v>
      </c>
      <c r="D7" s="168">
        <v>114</v>
      </c>
      <c r="E7" s="169">
        <v>121</v>
      </c>
      <c r="F7" s="169">
        <v>103</v>
      </c>
    </row>
    <row r="8" spans="2:6" ht="20" thickBot="1" x14ac:dyDescent="0.25">
      <c r="B8" s="167" t="s">
        <v>113</v>
      </c>
      <c r="C8" s="168">
        <v>21</v>
      </c>
      <c r="D8" s="168">
        <v>19</v>
      </c>
      <c r="E8" s="169">
        <v>13</v>
      </c>
      <c r="F8" s="169">
        <v>11</v>
      </c>
    </row>
    <row r="9" spans="2:6" ht="21.75" customHeight="1" thickBot="1" x14ac:dyDescent="0.25">
      <c r="B9" s="167" t="s">
        <v>144</v>
      </c>
      <c r="C9" s="168" t="s">
        <v>145</v>
      </c>
      <c r="D9" s="168" t="s">
        <v>146</v>
      </c>
      <c r="E9" s="169" t="s">
        <v>147</v>
      </c>
      <c r="F9" s="169" t="s">
        <v>148</v>
      </c>
    </row>
    <row r="13" spans="2:6" ht="19" x14ac:dyDescent="0.2">
      <c r="B13" s="175" t="s">
        <v>159</v>
      </c>
    </row>
    <row r="14" spans="2:6" ht="16" thickBot="1" x14ac:dyDescent="0.25"/>
    <row r="15" spans="2:6" ht="78" customHeight="1" thickBot="1" x14ac:dyDescent="0.25">
      <c r="B15" s="170"/>
      <c r="C15" s="171" t="s">
        <v>156</v>
      </c>
      <c r="D15" s="171" t="s">
        <v>157</v>
      </c>
      <c r="E15" s="171" t="s">
        <v>154</v>
      </c>
      <c r="F15" s="171" t="s">
        <v>155</v>
      </c>
    </row>
    <row r="16" spans="2:6" ht="40.5" customHeight="1" thickTop="1" thickBot="1" x14ac:dyDescent="0.25">
      <c r="B16" s="172" t="s">
        <v>144</v>
      </c>
      <c r="C16" s="173" t="s">
        <v>152</v>
      </c>
      <c r="D16" s="173" t="s">
        <v>153</v>
      </c>
      <c r="E16" s="174" t="s">
        <v>147</v>
      </c>
      <c r="F16" s="174" t="s">
        <v>148</v>
      </c>
    </row>
    <row r="20" spans="2:7" ht="18" x14ac:dyDescent="0.2">
      <c r="B20" s="176" t="s">
        <v>160</v>
      </c>
    </row>
    <row r="21" spans="2:7" ht="16" thickBot="1" x14ac:dyDescent="0.25"/>
    <row r="22" spans="2:7" ht="96" thickBot="1" x14ac:dyDescent="0.25">
      <c r="B22" s="170"/>
      <c r="C22" s="171" t="s">
        <v>162</v>
      </c>
      <c r="D22" s="171" t="s">
        <v>163</v>
      </c>
      <c r="E22" s="171" t="s">
        <v>164</v>
      </c>
      <c r="F22" s="171" t="s">
        <v>165</v>
      </c>
      <c r="G22" s="171" t="s">
        <v>166</v>
      </c>
    </row>
    <row r="23" spans="2:7" ht="20" thickTop="1" x14ac:dyDescent="0.2">
      <c r="B23" s="177" t="s">
        <v>144</v>
      </c>
      <c r="C23" s="178" t="s">
        <v>161</v>
      </c>
      <c r="D23" s="178" t="s">
        <v>167</v>
      </c>
      <c r="E23" s="178" t="s">
        <v>168</v>
      </c>
      <c r="F23" s="179" t="s">
        <v>170</v>
      </c>
      <c r="G23" s="179" t="s">
        <v>169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 T0 a T12</vt:lpstr>
      <vt:lpstr>tempi e score</vt:lpstr>
      <vt:lpstr>traction force</vt:lpstr>
      <vt:lpstr>VM e VT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2023-10-12T15:20:49Z</dcterms:modified>
</cp:coreProperties>
</file>