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oss\Documents\GitHub\Furuta-Pendulum\documentation\"/>
    </mc:Choice>
  </mc:AlternateContent>
  <xr:revisionPtr revIDLastSave="0" documentId="13_ncr:1_{6C1BC507-3BA7-493D-8106-D57ADC8CA1AA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Pinout" sheetId="1" r:id="rId1"/>
    <sheet name="NXP15XH103F03RC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2" l="1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G48" i="2"/>
  <c r="G49" i="2"/>
  <c r="G42" i="2"/>
  <c r="G43" i="2"/>
  <c r="G44" i="2"/>
  <c r="G45" i="2"/>
  <c r="G46" i="2"/>
  <c r="G47" i="2"/>
  <c r="G36" i="2"/>
  <c r="G37" i="2"/>
  <c r="G38" i="2"/>
  <c r="G39" i="2"/>
  <c r="G40" i="2"/>
  <c r="G41" i="2"/>
  <c r="G26" i="2"/>
  <c r="G27" i="2"/>
  <c r="K27" i="2" s="1"/>
  <c r="G28" i="2"/>
  <c r="K28" i="2" s="1"/>
  <c r="G29" i="2"/>
  <c r="K29" i="2" s="1"/>
  <c r="G30" i="2"/>
  <c r="K30" i="2" s="1"/>
  <c r="G31" i="2"/>
  <c r="K31" i="2" s="1"/>
  <c r="G32" i="2"/>
  <c r="K32" i="2" s="1"/>
  <c r="G33" i="2"/>
  <c r="K33" i="2" s="1"/>
  <c r="G34" i="2"/>
  <c r="K34" i="2" s="1"/>
  <c r="G35" i="2"/>
  <c r="K35" i="2" s="1"/>
  <c r="G25" i="2"/>
  <c r="K25" i="2" s="1"/>
  <c r="C11" i="2"/>
</calcChain>
</file>

<file path=xl/sharedStrings.xml><?xml version="1.0" encoding="utf-8"?>
<sst xmlns="http://schemas.openxmlformats.org/spreadsheetml/2006/main" count="155" uniqueCount="95">
  <si>
    <t>GPIO1</t>
  </si>
  <si>
    <t>GPIO2</t>
  </si>
  <si>
    <t>GPIO3</t>
  </si>
  <si>
    <t>GPIO4</t>
  </si>
  <si>
    <t>Odrive Pinout</t>
  </si>
  <si>
    <t>nOCTW</t>
  </si>
  <si>
    <t>nFAULT</t>
  </si>
  <si>
    <t>DC_CAL</t>
  </si>
  <si>
    <t>EN_GATE</t>
  </si>
  <si>
    <t>AH</t>
  </si>
  <si>
    <t>AL</t>
  </si>
  <si>
    <t>BH</t>
  </si>
  <si>
    <t>BL</t>
  </si>
  <si>
    <t>CH</t>
  </si>
  <si>
    <t>CL</t>
  </si>
  <si>
    <t>SO1</t>
  </si>
  <si>
    <t>SO2</t>
  </si>
  <si>
    <t>AUX_H</t>
  </si>
  <si>
    <t>AUX_L</t>
  </si>
  <si>
    <t>PA0</t>
  </si>
  <si>
    <t>PA1</t>
  </si>
  <si>
    <t>PA2</t>
  </si>
  <si>
    <t>PA3</t>
  </si>
  <si>
    <t>SPI_MOSI</t>
  </si>
  <si>
    <t>SPI_MISO</t>
  </si>
  <si>
    <t>SPI_SCK</t>
  </si>
  <si>
    <t>CAN_TX</t>
  </si>
  <si>
    <t>CAN_RX</t>
  </si>
  <si>
    <t>ENC_A</t>
  </si>
  <si>
    <t>ENC_B</t>
  </si>
  <si>
    <t>PB4</t>
  </si>
  <si>
    <t>PB8</t>
  </si>
  <si>
    <t>PB9</t>
  </si>
  <si>
    <t>PC12</t>
  </si>
  <si>
    <t>PC11</t>
  </si>
  <si>
    <t>PC10</t>
  </si>
  <si>
    <t>PB2</t>
  </si>
  <si>
    <t>PB5</t>
  </si>
  <si>
    <t>PC0</t>
  </si>
  <si>
    <t>PC1</t>
  </si>
  <si>
    <t>PA8</t>
  </si>
  <si>
    <t>PA9</t>
  </si>
  <si>
    <t>PA10</t>
  </si>
  <si>
    <t>PB13</t>
  </si>
  <si>
    <t>PB14</t>
  </si>
  <si>
    <t>PB15</t>
  </si>
  <si>
    <t>PD2</t>
  </si>
  <si>
    <t>PB12</t>
  </si>
  <si>
    <t>PB11</t>
  </si>
  <si>
    <t>PB10</t>
  </si>
  <si>
    <t>M_TEMP</t>
  </si>
  <si>
    <t>PC5</t>
  </si>
  <si>
    <t>AUX_TEMP</t>
  </si>
  <si>
    <t>PA5</t>
  </si>
  <si>
    <t>PA6</t>
  </si>
  <si>
    <t>VBUS_SNS</t>
  </si>
  <si>
    <t>P/N: NXP15XH103F03RC</t>
  </si>
  <si>
    <t>Top: 10k, Bottom, 1K</t>
  </si>
  <si>
    <t>PA11</t>
  </si>
  <si>
    <t>PA12</t>
  </si>
  <si>
    <t>SPI_nCS_DRV</t>
  </si>
  <si>
    <t>#define</t>
  </si>
  <si>
    <t>PC13</t>
  </si>
  <si>
    <t>internal to board</t>
  </si>
  <si>
    <t>SPI_CS_IO6</t>
  </si>
  <si>
    <t>USB_DM D-</t>
  </si>
  <si>
    <t>Notes</t>
  </si>
  <si>
    <t>Tested</t>
  </si>
  <si>
    <t>yes</t>
  </si>
  <si>
    <t>PC9</t>
  </si>
  <si>
    <t>use as uart4 TX</t>
  </si>
  <si>
    <t>Use as Uart4 Rx</t>
  </si>
  <si>
    <t>TIM1</t>
  </si>
  <si>
    <t>These are not connected to the MCU in the Odrive 3.5 schematic</t>
  </si>
  <si>
    <t>Yes</t>
  </si>
  <si>
    <t>Respective Peripheral</t>
  </si>
  <si>
    <t>UART4</t>
  </si>
  <si>
    <t>ENC_Z</t>
  </si>
  <si>
    <t>USB_DP__LED_DO</t>
  </si>
  <si>
    <t>used for sending info to WS2812B LED's</t>
  </si>
  <si>
    <t>V_TEMP = AVCC / (R_NTC + R_BOT) * R_BOT</t>
  </si>
  <si>
    <t>AVCC</t>
  </si>
  <si>
    <t>R_BOT</t>
  </si>
  <si>
    <t>RESOLUTION</t>
  </si>
  <si>
    <t xml:space="preserve">BITS </t>
  </si>
  <si>
    <t>NTC P/N (assuming ODESC 4p2 uses same BOM as ODRIVE 3.5)</t>
  </si>
  <si>
    <t>NXP15XH103F03RC</t>
  </si>
  <si>
    <t>R_t2</t>
  </si>
  <si>
    <t>t1</t>
  </si>
  <si>
    <t>t2</t>
  </si>
  <si>
    <t>B (25-100C)</t>
  </si>
  <si>
    <t>B(1/t+1/t) = ln(Rt1/Rt2)</t>
  </si>
  <si>
    <t>e^(B(1/t+1/t)) = Rt1/Rt2</t>
  </si>
  <si>
    <t>Counts</t>
  </si>
  <si>
    <t>CNTS = V_TEMP / AVCC *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</si>
</sst>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82550</xdr:colOff>
      <xdr:row>0</xdr:row>
      <xdr:rowOff>152400</xdr:rowOff>
    </xdr:from>
    <xdr:to>
      <xdr:col>13</xdr:col>
      <xdr:colOff>241467</xdr:colOff>
      <xdr:row>16</xdr:row>
      <xdr:rowOff>95408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14B1FD-5D7F-FAD2-9DC7-FCCFEE883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7000" y="152400"/>
          <a:ext cx="3245017" cy="3073558"/>
        </a:xfrm>
        <a:prstGeom prst="rect">
          <a:avLst/>
        </a:prstGeom>
      </xdr:spPr>
    </xdr:pic>
    <xdr:clientData/>
  </xdr:twoCellAnchor>
  <xdr:twoCellAnchor editAs="oneCell">
    <xdr:from>
      <xdr:col>15</xdr:col>
      <xdr:colOff>311151</xdr:colOff>
      <xdr:row>1</xdr:row>
      <xdr:rowOff>120650</xdr:rowOff>
    </xdr:from>
    <xdr:to>
      <xdr:col>22</xdr:col>
      <xdr:colOff>565151</xdr:colOff>
      <xdr:row>15</xdr:row>
      <xdr:rowOff>127142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9F0A3D-7FC6-72BF-4C4F-033E871B74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5335"/>
        <a:stretch/>
      </xdr:blipFill>
      <xdr:spPr>
        <a:xfrm>
          <a:off x="10217151" y="304800"/>
          <a:ext cx="4521200" cy="2768742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16</xdr:row>
      <xdr:rowOff>107950</xdr:rowOff>
    </xdr:from>
    <xdr:to>
      <xdr:col>19</xdr:col>
      <xdr:colOff>156</xdr:colOff>
      <xdr:row>25</xdr:row>
      <xdr:rowOff>114386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E6C4FC-A36D-5EFA-C38B-5A49D7A1A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5450" y="3238500"/>
          <a:ext cx="3029106" cy="1663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51"/>
  <sheetViews>
    <sheetView topLeftCell="A37" zoomScaleNormal="100" workbookViewId="0">
      <selection activeCell="F51" sqref="F51"/>
    </sheetView>
  </sheetViews>
  <sheetFormatPr defaultRowHeight="14.5" x14ac:dyDescent="0.35"/>
  <cols>
    <col min="4" max="4" width="19.81640625" customWidth="1"/>
    <col min="5" max="5" width="13.453125" bestFit="1" customWidth="1"/>
    <col min="6" max="6" width="27.81640625" customWidth="1"/>
    <col min="8" max="8" width="20.7265625" bestFit="1" customWidth="1"/>
  </cols>
  <sheetData>
    <row r="5" spans="3:8" x14ac:dyDescent="0.35">
      <c r="E5" t="s">
        <v>4</v>
      </c>
      <c r="F5" t="s">
        <v>66</v>
      </c>
      <c r="G5" t="s">
        <v>67</v>
      </c>
      <c r="H5" t="s">
        <v>75</v>
      </c>
    </row>
    <row r="6" spans="3:8" x14ac:dyDescent="0.35">
      <c r="C6" t="s">
        <v>61</v>
      </c>
      <c r="D6" t="s">
        <v>0</v>
      </c>
      <c r="E6" t="s">
        <v>19</v>
      </c>
      <c r="G6" t="s">
        <v>68</v>
      </c>
    </row>
    <row r="7" spans="3:8" x14ac:dyDescent="0.35">
      <c r="C7" t="s">
        <v>61</v>
      </c>
      <c r="D7" t="s">
        <v>1</v>
      </c>
      <c r="E7" t="s">
        <v>20</v>
      </c>
      <c r="G7" t="s">
        <v>68</v>
      </c>
    </row>
    <row r="8" spans="3:8" x14ac:dyDescent="0.35">
      <c r="C8" t="s">
        <v>61</v>
      </c>
      <c r="D8" t="s">
        <v>2</v>
      </c>
      <c r="E8" t="s">
        <v>21</v>
      </c>
      <c r="F8" t="s">
        <v>70</v>
      </c>
      <c r="G8" t="s">
        <v>68</v>
      </c>
      <c r="H8" t="s">
        <v>76</v>
      </c>
    </row>
    <row r="9" spans="3:8" x14ac:dyDescent="0.35">
      <c r="C9" t="s">
        <v>61</v>
      </c>
      <c r="D9" t="s">
        <v>3</v>
      </c>
      <c r="E9" t="s">
        <v>22</v>
      </c>
      <c r="F9" t="s">
        <v>71</v>
      </c>
      <c r="G9" t="s">
        <v>68</v>
      </c>
      <c r="H9" t="s">
        <v>76</v>
      </c>
    </row>
    <row r="11" spans="3:8" x14ac:dyDescent="0.35">
      <c r="C11" t="s">
        <v>61</v>
      </c>
      <c r="D11" t="s">
        <v>23</v>
      </c>
      <c r="E11" t="s">
        <v>33</v>
      </c>
      <c r="G11" t="s">
        <v>68</v>
      </c>
    </row>
    <row r="12" spans="3:8" x14ac:dyDescent="0.35">
      <c r="C12" t="s">
        <v>61</v>
      </c>
      <c r="D12" t="s">
        <v>24</v>
      </c>
      <c r="E12" t="s">
        <v>34</v>
      </c>
      <c r="G12" t="s">
        <v>68</v>
      </c>
    </row>
    <row r="13" spans="3:8" x14ac:dyDescent="0.35">
      <c r="C13" t="s">
        <v>61</v>
      </c>
      <c r="D13" t="s">
        <v>25</v>
      </c>
      <c r="E13" t="s">
        <v>35</v>
      </c>
      <c r="G13" t="s">
        <v>68</v>
      </c>
    </row>
    <row r="14" spans="3:8" x14ac:dyDescent="0.35">
      <c r="C14" t="s">
        <v>61</v>
      </c>
      <c r="D14" t="s">
        <v>64</v>
      </c>
      <c r="E14" t="s">
        <v>36</v>
      </c>
      <c r="G14" t="s">
        <v>68</v>
      </c>
    </row>
    <row r="15" spans="3:8" x14ac:dyDescent="0.35">
      <c r="C15" t="s">
        <v>61</v>
      </c>
      <c r="D15" t="s">
        <v>60</v>
      </c>
      <c r="E15" t="s">
        <v>62</v>
      </c>
      <c r="F15" t="s">
        <v>63</v>
      </c>
      <c r="G15" t="s">
        <v>68</v>
      </c>
    </row>
    <row r="17" spans="3:7" x14ac:dyDescent="0.35">
      <c r="C17" t="s">
        <v>61</v>
      </c>
      <c r="D17" t="s">
        <v>26</v>
      </c>
      <c r="E17" t="s">
        <v>32</v>
      </c>
      <c r="G17" t="s">
        <v>68</v>
      </c>
    </row>
    <row r="18" spans="3:7" x14ac:dyDescent="0.35">
      <c r="C18" t="s">
        <v>61</v>
      </c>
      <c r="D18" t="s">
        <v>27</v>
      </c>
      <c r="E18" t="s">
        <v>31</v>
      </c>
      <c r="G18" t="s">
        <v>68</v>
      </c>
    </row>
    <row r="20" spans="3:7" x14ac:dyDescent="0.35">
      <c r="C20" t="s">
        <v>61</v>
      </c>
      <c r="D20" t="s">
        <v>28</v>
      </c>
      <c r="E20" t="s">
        <v>30</v>
      </c>
      <c r="G20" t="s">
        <v>68</v>
      </c>
    </row>
    <row r="21" spans="3:7" x14ac:dyDescent="0.35">
      <c r="C21" t="s">
        <v>61</v>
      </c>
      <c r="D21" t="s">
        <v>29</v>
      </c>
      <c r="E21" t="s">
        <v>37</v>
      </c>
      <c r="G21" t="s">
        <v>68</v>
      </c>
    </row>
    <row r="22" spans="3:7" x14ac:dyDescent="0.35">
      <c r="C22" t="s">
        <v>61</v>
      </c>
      <c r="D22" t="s">
        <v>77</v>
      </c>
      <c r="E22" t="s">
        <v>69</v>
      </c>
      <c r="F22" s="1"/>
      <c r="G22" t="s">
        <v>68</v>
      </c>
    </row>
    <row r="24" spans="3:7" x14ac:dyDescent="0.35">
      <c r="C24" t="s">
        <v>61</v>
      </c>
      <c r="D24" t="s">
        <v>65</v>
      </c>
      <c r="E24" t="s">
        <v>58</v>
      </c>
    </row>
    <row r="25" spans="3:7" x14ac:dyDescent="0.35">
      <c r="C25" t="s">
        <v>61</v>
      </c>
      <c r="D25" t="s">
        <v>78</v>
      </c>
      <c r="E25" t="s">
        <v>59</v>
      </c>
      <c r="F25" t="s">
        <v>79</v>
      </c>
    </row>
    <row r="32" spans="3:7" x14ac:dyDescent="0.35">
      <c r="C32" t="s">
        <v>61</v>
      </c>
      <c r="D32" t="s">
        <v>7</v>
      </c>
      <c r="F32" s="2" t="s">
        <v>73</v>
      </c>
    </row>
    <row r="33" spans="3:9" x14ac:dyDescent="0.35">
      <c r="C33" t="s">
        <v>61</v>
      </c>
      <c r="D33" t="s">
        <v>5</v>
      </c>
      <c r="F33" s="2"/>
    </row>
    <row r="34" spans="3:9" x14ac:dyDescent="0.35">
      <c r="C34" t="s">
        <v>61</v>
      </c>
      <c r="D34" t="s">
        <v>6</v>
      </c>
      <c r="E34" t="s">
        <v>46</v>
      </c>
    </row>
    <row r="35" spans="3:9" x14ac:dyDescent="0.35">
      <c r="C35" t="s">
        <v>61</v>
      </c>
      <c r="D35" t="s">
        <v>8</v>
      </c>
      <c r="E35" t="s">
        <v>47</v>
      </c>
      <c r="G35" t="s">
        <v>68</v>
      </c>
    </row>
    <row r="36" spans="3:9" x14ac:dyDescent="0.35">
      <c r="C36" t="s">
        <v>61</v>
      </c>
      <c r="D36" t="s">
        <v>9</v>
      </c>
      <c r="E36" t="s">
        <v>40</v>
      </c>
      <c r="G36" t="s">
        <v>68</v>
      </c>
      <c r="I36" t="s">
        <v>72</v>
      </c>
    </row>
    <row r="37" spans="3:9" x14ac:dyDescent="0.35">
      <c r="C37" t="s">
        <v>61</v>
      </c>
      <c r="D37" t="s">
        <v>10</v>
      </c>
      <c r="E37" t="s">
        <v>43</v>
      </c>
      <c r="G37" t="s">
        <v>68</v>
      </c>
      <c r="I37" t="s">
        <v>72</v>
      </c>
    </row>
    <row r="38" spans="3:9" x14ac:dyDescent="0.35">
      <c r="C38" t="s">
        <v>61</v>
      </c>
      <c r="D38" t="s">
        <v>11</v>
      </c>
      <c r="E38" t="s">
        <v>41</v>
      </c>
      <c r="G38" t="s">
        <v>68</v>
      </c>
      <c r="I38" t="s">
        <v>72</v>
      </c>
    </row>
    <row r="39" spans="3:9" x14ac:dyDescent="0.35">
      <c r="C39" t="s">
        <v>61</v>
      </c>
      <c r="D39" t="s">
        <v>12</v>
      </c>
      <c r="E39" t="s">
        <v>44</v>
      </c>
      <c r="G39" t="s">
        <v>68</v>
      </c>
      <c r="I39" t="s">
        <v>72</v>
      </c>
    </row>
    <row r="40" spans="3:9" x14ac:dyDescent="0.35">
      <c r="C40" t="s">
        <v>61</v>
      </c>
      <c r="D40" t="s">
        <v>13</v>
      </c>
      <c r="E40" t="s">
        <v>42</v>
      </c>
      <c r="G40" t="s">
        <v>68</v>
      </c>
      <c r="I40" t="s">
        <v>72</v>
      </c>
    </row>
    <row r="41" spans="3:9" x14ac:dyDescent="0.35">
      <c r="C41" t="s">
        <v>61</v>
      </c>
      <c r="D41" t="s">
        <v>14</v>
      </c>
      <c r="E41" t="s">
        <v>45</v>
      </c>
      <c r="G41" t="s">
        <v>68</v>
      </c>
      <c r="I41" t="s">
        <v>72</v>
      </c>
    </row>
    <row r="43" spans="3:9" x14ac:dyDescent="0.35">
      <c r="C43" t="s">
        <v>61</v>
      </c>
      <c r="D43" t="s">
        <v>15</v>
      </c>
      <c r="E43" t="s">
        <v>38</v>
      </c>
    </row>
    <row r="44" spans="3:9" x14ac:dyDescent="0.35">
      <c r="C44" t="s">
        <v>61</v>
      </c>
      <c r="D44" t="s">
        <v>16</v>
      </c>
      <c r="E44" t="s">
        <v>39</v>
      </c>
    </row>
    <row r="46" spans="3:9" x14ac:dyDescent="0.35">
      <c r="C46" t="s">
        <v>61</v>
      </c>
      <c r="D46" t="s">
        <v>50</v>
      </c>
      <c r="E46" t="s">
        <v>51</v>
      </c>
      <c r="F46" t="s">
        <v>56</v>
      </c>
    </row>
    <row r="47" spans="3:9" x14ac:dyDescent="0.35">
      <c r="C47" t="s">
        <v>61</v>
      </c>
      <c r="D47" t="s">
        <v>52</v>
      </c>
      <c r="E47" t="s">
        <v>53</v>
      </c>
      <c r="F47" t="s">
        <v>56</v>
      </c>
    </row>
    <row r="48" spans="3:9" x14ac:dyDescent="0.35">
      <c r="C48" t="s">
        <v>61</v>
      </c>
      <c r="D48" t="s">
        <v>55</v>
      </c>
      <c r="E48" t="s">
        <v>54</v>
      </c>
      <c r="F48" t="s">
        <v>57</v>
      </c>
    </row>
    <row r="50" spans="3:7" x14ac:dyDescent="0.35">
      <c r="C50" t="s">
        <v>61</v>
      </c>
      <c r="D50" t="s">
        <v>17</v>
      </c>
      <c r="E50" t="s">
        <v>48</v>
      </c>
      <c r="G50" t="s">
        <v>74</v>
      </c>
    </row>
    <row r="51" spans="3:7" x14ac:dyDescent="0.35">
      <c r="C51" t="s">
        <v>61</v>
      </c>
      <c r="D51" t="s">
        <v>18</v>
      </c>
      <c r="E51" t="s">
        <v>49</v>
      </c>
      <c r="G51" t="s">
        <v>74</v>
      </c>
    </row>
  </sheetData>
  <mergeCells count="1">
    <mergeCell ref="F32:F3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A330-503A-49B9-80A7-BCFDDD29ED15}">
  <dimension ref="B2:O79"/>
  <sheetViews>
    <sheetView tabSelected="1" topLeftCell="A14" workbookViewId="0">
      <selection activeCell="E37" sqref="E37"/>
    </sheetView>
  </sheetViews>
  <sheetFormatPr defaultRowHeight="14.5" x14ac:dyDescent="0.35"/>
  <cols>
    <col min="2" max="2" width="38" bestFit="1" customWidth="1"/>
    <col min="3" max="3" width="16.54296875" bestFit="1" customWidth="1"/>
    <col min="5" max="5" width="14.26953125" customWidth="1"/>
    <col min="7" max="7" width="11.81640625" bestFit="1" customWidth="1"/>
    <col min="11" max="11" width="9.26953125" customWidth="1"/>
  </cols>
  <sheetData>
    <row r="2" spans="2:3" ht="29" x14ac:dyDescent="0.35">
      <c r="B2" s="1" t="s">
        <v>85</v>
      </c>
      <c r="C2" t="s">
        <v>86</v>
      </c>
    </row>
    <row r="5" spans="2:3" x14ac:dyDescent="0.35">
      <c r="B5" t="s">
        <v>80</v>
      </c>
    </row>
    <row r="6" spans="2:3" x14ac:dyDescent="0.35">
      <c r="B6" t="s">
        <v>94</v>
      </c>
    </row>
    <row r="10" spans="2:3" x14ac:dyDescent="0.35">
      <c r="B10" t="s">
        <v>84</v>
      </c>
      <c r="C10">
        <v>12</v>
      </c>
    </row>
    <row r="11" spans="2:3" x14ac:dyDescent="0.35">
      <c r="B11" t="s">
        <v>83</v>
      </c>
      <c r="C11">
        <f>2^C10</f>
        <v>4096</v>
      </c>
    </row>
    <row r="12" spans="2:3" x14ac:dyDescent="0.35">
      <c r="B12" t="s">
        <v>81</v>
      </c>
      <c r="C12">
        <v>3.3</v>
      </c>
    </row>
    <row r="13" spans="2:3" x14ac:dyDescent="0.35">
      <c r="B13" t="s">
        <v>82</v>
      </c>
      <c r="C13">
        <v>3300</v>
      </c>
    </row>
    <row r="21" spans="5:15" x14ac:dyDescent="0.35">
      <c r="H21">
        <v>274.14999999999998</v>
      </c>
    </row>
    <row r="24" spans="5:15" x14ac:dyDescent="0.35">
      <c r="E24" t="s">
        <v>90</v>
      </c>
      <c r="F24">
        <v>10000</v>
      </c>
      <c r="G24" t="s">
        <v>87</v>
      </c>
      <c r="H24" t="s">
        <v>88</v>
      </c>
      <c r="I24" t="s">
        <v>89</v>
      </c>
      <c r="K24" t="s">
        <v>93</v>
      </c>
    </row>
    <row r="25" spans="5:15" x14ac:dyDescent="0.35">
      <c r="E25">
        <v>3455</v>
      </c>
      <c r="F25">
        <v>10000</v>
      </c>
      <c r="G25">
        <f>F25/(EXP(E25*((1/($H$21+H25))-(1/($H$21+I25)))))</f>
        <v>246828.50082754227</v>
      </c>
      <c r="H25">
        <v>25</v>
      </c>
      <c r="I25">
        <v>-40</v>
      </c>
      <c r="K25" s="3">
        <f>$C$11/($C$13+G25)*$C$13</f>
        <v>54.039423557411865</v>
      </c>
    </row>
    <row r="26" spans="5:15" x14ac:dyDescent="0.35">
      <c r="E26">
        <v>3455</v>
      </c>
      <c r="F26">
        <v>10000</v>
      </c>
      <c r="G26">
        <f t="shared" ref="G26:G41" si="0">F26/(EXP(E26*((1/($H$21+H26))-(1/($H$21+I26)))))</f>
        <v>134872.75133045891</v>
      </c>
      <c r="H26">
        <v>25</v>
      </c>
      <c r="I26">
        <v>-30</v>
      </c>
      <c r="K26" s="3">
        <f t="shared" ref="K26:K49" si="1">$C$11/($C$13+G26)*$C$13</f>
        <v>97.82536621618496</v>
      </c>
    </row>
    <row r="27" spans="5:15" x14ac:dyDescent="0.35">
      <c r="E27">
        <v>3455</v>
      </c>
      <c r="F27">
        <v>10000</v>
      </c>
      <c r="G27">
        <f t="shared" si="0"/>
        <v>77287.266178102058</v>
      </c>
      <c r="H27">
        <v>25</v>
      </c>
      <c r="I27">
        <v>-20</v>
      </c>
      <c r="K27" s="3">
        <f t="shared" si="1"/>
        <v>167.72873235490044</v>
      </c>
    </row>
    <row r="28" spans="5:15" x14ac:dyDescent="0.35">
      <c r="E28">
        <v>3455</v>
      </c>
      <c r="F28">
        <v>10000</v>
      </c>
      <c r="G28">
        <f t="shared" si="0"/>
        <v>46195.607839338802</v>
      </c>
      <c r="H28">
        <v>25</v>
      </c>
      <c r="I28">
        <v>-10</v>
      </c>
      <c r="K28" s="3">
        <f t="shared" si="1"/>
        <v>273.09089816363326</v>
      </c>
    </row>
    <row r="29" spans="5:15" x14ac:dyDescent="0.35">
      <c r="E29">
        <v>3455</v>
      </c>
      <c r="F29">
        <v>10000</v>
      </c>
      <c r="G29">
        <f t="shared" si="0"/>
        <v>28668.099185540497</v>
      </c>
      <c r="H29">
        <v>25</v>
      </c>
      <c r="I29">
        <v>0</v>
      </c>
      <c r="K29" s="3">
        <f t="shared" si="1"/>
        <v>422.82151095532726</v>
      </c>
      <c r="O29" t="s">
        <v>91</v>
      </c>
    </row>
    <row r="30" spans="5:15" x14ac:dyDescent="0.35">
      <c r="E30">
        <v>3455</v>
      </c>
      <c r="F30">
        <v>10000</v>
      </c>
      <c r="G30">
        <f t="shared" si="0"/>
        <v>18398.443489705667</v>
      </c>
      <c r="H30">
        <v>25</v>
      </c>
      <c r="I30">
        <v>10</v>
      </c>
      <c r="K30" s="3">
        <f t="shared" si="1"/>
        <v>622.93869172748441</v>
      </c>
    </row>
    <row r="31" spans="5:15" x14ac:dyDescent="0.35">
      <c r="E31">
        <v>3455</v>
      </c>
      <c r="F31">
        <v>10000</v>
      </c>
      <c r="G31">
        <f t="shared" si="0"/>
        <v>12169.138637391874</v>
      </c>
      <c r="H31">
        <v>25</v>
      </c>
      <c r="I31">
        <v>20</v>
      </c>
      <c r="K31" s="3">
        <f t="shared" si="1"/>
        <v>873.79138016950094</v>
      </c>
      <c r="O31" t="s">
        <v>92</v>
      </c>
    </row>
    <row r="32" spans="5:15" x14ac:dyDescent="0.35">
      <c r="E32">
        <v>3455</v>
      </c>
      <c r="F32">
        <v>10000</v>
      </c>
      <c r="G32">
        <f t="shared" si="0"/>
        <v>8270.7211357457963</v>
      </c>
      <c r="H32">
        <v>25</v>
      </c>
      <c r="I32">
        <v>30</v>
      </c>
      <c r="K32" s="3">
        <f t="shared" si="1"/>
        <v>1168.1899374657055</v>
      </c>
    </row>
    <row r="33" spans="5:11" x14ac:dyDescent="0.35">
      <c r="E33">
        <v>3455</v>
      </c>
      <c r="F33">
        <v>10000</v>
      </c>
      <c r="G33">
        <f t="shared" si="0"/>
        <v>5761.086466363975</v>
      </c>
      <c r="H33">
        <v>25</v>
      </c>
      <c r="I33">
        <v>40</v>
      </c>
      <c r="K33" s="3">
        <f t="shared" si="1"/>
        <v>1491.7416415985278</v>
      </c>
    </row>
    <row r="34" spans="5:11" x14ac:dyDescent="0.35">
      <c r="E34">
        <v>3455</v>
      </c>
      <c r="F34">
        <v>10000</v>
      </c>
      <c r="G34">
        <f t="shared" si="0"/>
        <v>4103.5023614527327</v>
      </c>
      <c r="H34">
        <v>25</v>
      </c>
      <c r="I34">
        <v>50</v>
      </c>
      <c r="K34" s="3">
        <f t="shared" si="1"/>
        <v>1825.7304907981015</v>
      </c>
    </row>
    <row r="35" spans="5:11" x14ac:dyDescent="0.35">
      <c r="E35">
        <v>3455</v>
      </c>
      <c r="F35">
        <v>10000</v>
      </c>
      <c r="G35">
        <f t="shared" si="0"/>
        <v>2982.8015272073576</v>
      </c>
      <c r="H35">
        <v>25</v>
      </c>
      <c r="I35">
        <v>60</v>
      </c>
      <c r="K35" s="3">
        <f t="shared" si="1"/>
        <v>2151.396943141714</v>
      </c>
    </row>
    <row r="36" spans="5:11" x14ac:dyDescent="0.35">
      <c r="E36">
        <v>3455</v>
      </c>
      <c r="F36">
        <v>10000</v>
      </c>
      <c r="G36">
        <f>F36/(EXP(E36*((1/($H$21+H36))-(1/($H$21+I36)))))</f>
        <v>2208.7400416494347</v>
      </c>
      <c r="H36">
        <v>25</v>
      </c>
      <c r="I36">
        <v>70</v>
      </c>
      <c r="K36" s="3">
        <f t="shared" si="1"/>
        <v>2453.7008277400541</v>
      </c>
    </row>
    <row r="37" spans="5:11" x14ac:dyDescent="0.35">
      <c r="E37">
        <v>3455</v>
      </c>
      <c r="F37">
        <v>10000</v>
      </c>
      <c r="G37">
        <f t="shared" si="0"/>
        <v>1663.5408398844263</v>
      </c>
      <c r="H37">
        <v>25</v>
      </c>
      <c r="I37">
        <v>80</v>
      </c>
      <c r="K37" s="3">
        <f t="shared" si="1"/>
        <v>2723.2172426961902</v>
      </c>
    </row>
    <row r="38" spans="5:11" x14ac:dyDescent="0.35">
      <c r="E38">
        <v>3455</v>
      </c>
      <c r="F38">
        <v>10000</v>
      </c>
      <c r="G38">
        <f t="shared" si="0"/>
        <v>1272.576478922656</v>
      </c>
      <c r="H38">
        <v>25</v>
      </c>
      <c r="I38">
        <v>90</v>
      </c>
      <c r="K38" s="3">
        <f t="shared" si="1"/>
        <v>2956.0577198229148</v>
      </c>
    </row>
    <row r="39" spans="5:11" x14ac:dyDescent="0.35">
      <c r="E39">
        <v>3455</v>
      </c>
      <c r="F39">
        <v>10000</v>
      </c>
      <c r="G39">
        <f t="shared" si="0"/>
        <v>987.53779188377439</v>
      </c>
      <c r="H39">
        <v>25</v>
      </c>
      <c r="I39">
        <v>100</v>
      </c>
      <c r="K39" s="3">
        <f t="shared" si="1"/>
        <v>3152.5786257994127</v>
      </c>
    </row>
    <row r="40" spans="5:11" x14ac:dyDescent="0.35">
      <c r="E40">
        <v>3455</v>
      </c>
      <c r="F40">
        <v>10000</v>
      </c>
      <c r="G40">
        <f t="shared" si="0"/>
        <v>776.52825670682455</v>
      </c>
      <c r="H40">
        <v>25</v>
      </c>
      <c r="I40">
        <v>110</v>
      </c>
      <c r="K40" s="3">
        <f t="shared" si="1"/>
        <v>3315.7626168202719</v>
      </c>
    </row>
    <row r="41" spans="5:11" x14ac:dyDescent="0.35">
      <c r="E41">
        <v>3455</v>
      </c>
      <c r="F41">
        <v>10000</v>
      </c>
      <c r="G41">
        <f t="shared" si="0"/>
        <v>618.09908233787269</v>
      </c>
      <c r="H41">
        <v>25</v>
      </c>
      <c r="I41">
        <v>120</v>
      </c>
      <c r="K41" s="3">
        <f t="shared" si="1"/>
        <v>3449.8361873826639</v>
      </c>
    </row>
    <row r="42" spans="5:11" x14ac:dyDescent="0.35">
      <c r="E42">
        <v>3455</v>
      </c>
      <c r="F42">
        <v>10000</v>
      </c>
      <c r="G42">
        <f t="shared" ref="G42:G49" si="2">F42/(EXP(E42*((1/($H$21+H42))-(1/($H$21+I42)))))</f>
        <v>497.58011069286306</v>
      </c>
      <c r="H42">
        <v>25</v>
      </c>
      <c r="I42">
        <v>130</v>
      </c>
      <c r="K42" s="3">
        <f t="shared" si="1"/>
        <v>3559.3192522629574</v>
      </c>
    </row>
    <row r="43" spans="5:11" x14ac:dyDescent="0.35">
      <c r="E43">
        <v>3455</v>
      </c>
      <c r="F43">
        <v>10000</v>
      </c>
      <c r="G43">
        <f t="shared" si="2"/>
        <v>404.77787403744497</v>
      </c>
      <c r="H43">
        <v>25</v>
      </c>
      <c r="I43">
        <v>140</v>
      </c>
      <c r="K43" s="3">
        <f t="shared" si="1"/>
        <v>3648.4778466001449</v>
      </c>
    </row>
    <row r="44" spans="5:11" x14ac:dyDescent="0.35">
      <c r="E44">
        <v>3455</v>
      </c>
      <c r="F44">
        <v>10000</v>
      </c>
      <c r="G44">
        <f t="shared" si="2"/>
        <v>332.50457016747879</v>
      </c>
      <c r="H44">
        <v>25</v>
      </c>
      <c r="I44">
        <v>150</v>
      </c>
      <c r="K44" s="3">
        <f t="shared" si="1"/>
        <v>3721.0689591442965</v>
      </c>
    </row>
    <row r="45" spans="5:11" x14ac:dyDescent="0.35">
      <c r="E45">
        <v>3455</v>
      </c>
      <c r="F45">
        <v>10000</v>
      </c>
      <c r="G45">
        <f t="shared" si="2"/>
        <v>275.62174559608877</v>
      </c>
      <c r="H45">
        <v>25</v>
      </c>
      <c r="I45">
        <v>160</v>
      </c>
      <c r="K45" s="3">
        <f t="shared" si="1"/>
        <v>3780.2656325848657</v>
      </c>
    </row>
    <row r="46" spans="5:11" x14ac:dyDescent="0.35">
      <c r="E46">
        <v>3455</v>
      </c>
      <c r="F46">
        <v>10000</v>
      </c>
      <c r="G46">
        <f t="shared" si="2"/>
        <v>230.40853154294933</v>
      </c>
      <c r="H46">
        <v>25</v>
      </c>
      <c r="I46">
        <v>170</v>
      </c>
      <c r="K46" s="3">
        <f t="shared" si="1"/>
        <v>3828.6787150076775</v>
      </c>
    </row>
    <row r="47" spans="5:11" x14ac:dyDescent="0.35">
      <c r="E47">
        <v>3455</v>
      </c>
      <c r="F47">
        <v>10000</v>
      </c>
      <c r="G47">
        <f t="shared" si="2"/>
        <v>194.13796420826</v>
      </c>
      <c r="H47">
        <v>25</v>
      </c>
      <c r="I47">
        <v>180</v>
      </c>
      <c r="K47" s="3">
        <f t="shared" si="1"/>
        <v>3868.4219508381043</v>
      </c>
    </row>
    <row r="48" spans="5:11" x14ac:dyDescent="0.35">
      <c r="E48">
        <v>3455</v>
      </c>
      <c r="F48">
        <v>10000</v>
      </c>
      <c r="G48">
        <f t="shared" si="2"/>
        <v>164.78881587076447</v>
      </c>
      <c r="H48">
        <v>25</v>
      </c>
      <c r="I48">
        <v>190</v>
      </c>
      <c r="K48" s="3">
        <f t="shared" si="1"/>
        <v>3901.1901499119167</v>
      </c>
    </row>
    <row r="49" spans="5:11" x14ac:dyDescent="0.35">
      <c r="E49">
        <v>3455</v>
      </c>
      <c r="F49">
        <v>10000</v>
      </c>
      <c r="G49">
        <f t="shared" si="2"/>
        <v>140.84697882348229</v>
      </c>
      <c r="H49">
        <v>25</v>
      </c>
      <c r="I49">
        <v>200</v>
      </c>
      <c r="K49" s="3">
        <f t="shared" si="1"/>
        <v>3928.3351114386833</v>
      </c>
    </row>
    <row r="55" spans="5:11" x14ac:dyDescent="0.35">
      <c r="F55">
        <v>-40</v>
      </c>
    </row>
    <row r="56" spans="5:11" x14ac:dyDescent="0.35">
      <c r="F56">
        <v>-30</v>
      </c>
    </row>
    <row r="57" spans="5:11" x14ac:dyDescent="0.35">
      <c r="F57">
        <v>-20</v>
      </c>
    </row>
    <row r="58" spans="5:11" x14ac:dyDescent="0.35">
      <c r="F58">
        <v>-10</v>
      </c>
    </row>
    <row r="59" spans="5:11" x14ac:dyDescent="0.35">
      <c r="F59">
        <v>0</v>
      </c>
    </row>
    <row r="60" spans="5:11" x14ac:dyDescent="0.35">
      <c r="F60">
        <v>10</v>
      </c>
    </row>
    <row r="61" spans="5:11" x14ac:dyDescent="0.35">
      <c r="F61">
        <v>20</v>
      </c>
    </row>
    <row r="62" spans="5:11" x14ac:dyDescent="0.35">
      <c r="F62">
        <v>30</v>
      </c>
    </row>
    <row r="63" spans="5:11" x14ac:dyDescent="0.35">
      <c r="F63">
        <v>40</v>
      </c>
    </row>
    <row r="64" spans="5:11" x14ac:dyDescent="0.35">
      <c r="F64">
        <v>50</v>
      </c>
    </row>
    <row r="65" spans="6:6" x14ac:dyDescent="0.35">
      <c r="F65">
        <v>60</v>
      </c>
    </row>
    <row r="66" spans="6:6" x14ac:dyDescent="0.35">
      <c r="F66">
        <v>70</v>
      </c>
    </row>
    <row r="67" spans="6:6" x14ac:dyDescent="0.35">
      <c r="F67">
        <v>80</v>
      </c>
    </row>
    <row r="68" spans="6:6" x14ac:dyDescent="0.35">
      <c r="F68">
        <v>90</v>
      </c>
    </row>
    <row r="69" spans="6:6" x14ac:dyDescent="0.35">
      <c r="F69">
        <v>100</v>
      </c>
    </row>
    <row r="70" spans="6:6" x14ac:dyDescent="0.35">
      <c r="F70">
        <v>110</v>
      </c>
    </row>
    <row r="71" spans="6:6" x14ac:dyDescent="0.35">
      <c r="F71">
        <v>120</v>
      </c>
    </row>
    <row r="72" spans="6:6" x14ac:dyDescent="0.35">
      <c r="F72">
        <v>130</v>
      </c>
    </row>
    <row r="73" spans="6:6" x14ac:dyDescent="0.35">
      <c r="F73">
        <v>140</v>
      </c>
    </row>
    <row r="74" spans="6:6" x14ac:dyDescent="0.35">
      <c r="F74">
        <v>150</v>
      </c>
    </row>
    <row r="75" spans="6:6" x14ac:dyDescent="0.35">
      <c r="F75">
        <v>160</v>
      </c>
    </row>
    <row r="76" spans="6:6" x14ac:dyDescent="0.35">
      <c r="F76">
        <v>170</v>
      </c>
    </row>
    <row r="77" spans="6:6" x14ac:dyDescent="0.35">
      <c r="F77">
        <v>180</v>
      </c>
    </row>
    <row r="78" spans="6:6" x14ac:dyDescent="0.35">
      <c r="F78">
        <v>190</v>
      </c>
    </row>
    <row r="79" spans="6:6" x14ac:dyDescent="0.35">
      <c r="F79">
        <v>200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Pinout</vt:lpstr>
      <vt:lpstr>NXP15XH103F03RC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Ross Talbert</cp:lastModifiedBy>
  <dcterms:created xsi:type="dcterms:W3CDTF">2015-06-05T18:17:20Z</dcterms:created>
  <dcterms:modified xsi:type="dcterms:W3CDTF">2025-03-26T00:19:40Z</dcterms:modified>
</cp:coreProperties>
</file>