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t_exp" sheetId="1" r:id="rId1"/>
    <sheet name="t_role" sheetId="2" r:id="rId2"/>
    <sheet name="t_role_level" sheetId="3" r:id="rId3"/>
    <sheet name="t_item" sheetId="8" r:id="rId4"/>
    <sheet name="t_chest" sheetId="7" r:id="rId5"/>
    <sheet name="角色攻防" sheetId="4" r:id="rId6"/>
    <sheet name="角色收集" sheetId="5" r:id="rId7"/>
    <sheet name="宝箱" sheetId="6" r:id="rId8"/>
    <sheet name="产出预期" sheetId="9" r:id="rId9"/>
    <sheet name="Sheet1" sheetId="10" r:id="rId10"/>
  </sheets>
  <calcPr calcId="125725"/>
</workbook>
</file>

<file path=xl/calcChain.xml><?xml version="1.0" encoding="utf-8"?>
<calcChain xmlns="http://schemas.openxmlformats.org/spreadsheetml/2006/main">
  <c r="H12" i="4"/>
  <c r="N4" i="2"/>
  <c r="N5"/>
  <c r="N6"/>
  <c r="N7"/>
  <c r="N8"/>
  <c r="N9"/>
  <c r="N10"/>
  <c r="N11"/>
  <c r="N12"/>
  <c r="N13"/>
  <c r="N14"/>
  <c r="N15"/>
  <c r="N16"/>
  <c r="N17"/>
  <c r="N18"/>
  <c r="N19"/>
  <c r="N3"/>
  <c r="L4"/>
  <c r="L5"/>
  <c r="L6"/>
  <c r="L7"/>
  <c r="L8"/>
  <c r="L9"/>
  <c r="L10"/>
  <c r="L11"/>
  <c r="L12"/>
  <c r="L13"/>
  <c r="L14"/>
  <c r="L15"/>
  <c r="L16"/>
  <c r="L17"/>
  <c r="L18"/>
  <c r="L19"/>
  <c r="L3"/>
  <c r="M4"/>
  <c r="M5"/>
  <c r="M6"/>
  <c r="M7"/>
  <c r="M8"/>
  <c r="M9"/>
  <c r="M10"/>
  <c r="M11"/>
  <c r="M12"/>
  <c r="M13"/>
  <c r="M14"/>
  <c r="M15"/>
  <c r="M16"/>
  <c r="M17"/>
  <c r="M18"/>
  <c r="M19"/>
  <c r="M3"/>
  <c r="D9" i="4"/>
  <c r="C9"/>
  <c r="G9"/>
  <c r="I9"/>
  <c r="J9"/>
  <c r="F9"/>
  <c r="I6"/>
  <c r="I7" s="1"/>
  <c r="I11" s="1"/>
  <c r="J6"/>
  <c r="J7" s="1"/>
  <c r="F6"/>
  <c r="F7" s="1"/>
  <c r="F11" s="1"/>
  <c r="Q7"/>
  <c r="D6"/>
  <c r="D7" s="1"/>
  <c r="C6"/>
  <c r="C7" s="1"/>
  <c r="C11" s="1"/>
  <c r="R6"/>
  <c r="E20" i="5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F19"/>
  <c r="E19"/>
  <c r="D20"/>
  <c r="D21"/>
  <c r="D22"/>
  <c r="D23"/>
  <c r="D24"/>
  <c r="D25"/>
  <c r="D26"/>
  <c r="D27"/>
  <c r="D28"/>
  <c r="D29"/>
  <c r="D30"/>
  <c r="D31"/>
  <c r="D32"/>
  <c r="D33"/>
  <c r="D34"/>
  <c r="D35"/>
  <c r="D19"/>
  <c r="I10"/>
  <c r="J10"/>
  <c r="K10"/>
  <c r="L10"/>
  <c r="M10"/>
  <c r="N10"/>
  <c r="O10"/>
  <c r="E4" i="10"/>
  <c r="E5"/>
  <c r="E6"/>
  <c r="E7"/>
  <c r="E8"/>
  <c r="E9"/>
  <c r="E10"/>
  <c r="E11"/>
  <c r="E12"/>
  <c r="E13"/>
  <c r="E14"/>
  <c r="E15"/>
  <c r="E16"/>
  <c r="E17"/>
  <c r="E18"/>
  <c r="E19"/>
  <c r="E3"/>
  <c r="C4"/>
  <c r="C5"/>
  <c r="C6"/>
  <c r="C7"/>
  <c r="C8"/>
  <c r="C9"/>
  <c r="C10"/>
  <c r="C11"/>
  <c r="C12"/>
  <c r="C13"/>
  <c r="C14"/>
  <c r="C15"/>
  <c r="C16"/>
  <c r="C17"/>
  <c r="C18"/>
  <c r="C19"/>
  <c r="C3"/>
  <c r="C30" i="9"/>
  <c r="D8"/>
  <c r="D9"/>
  <c r="W25" i="6"/>
  <c r="W20"/>
  <c r="E21" i="9"/>
  <c r="E18"/>
  <c r="I10"/>
  <c r="D33" s="1"/>
  <c r="AG27" i="6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B6" i="1"/>
  <c r="B10"/>
  <c r="B4"/>
  <c r="S4"/>
  <c r="S5" s="1"/>
  <c r="Q5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B32" s="1"/>
  <c r="S3"/>
  <c r="I9" i="9"/>
  <c r="D32" s="1"/>
  <c r="I8"/>
  <c r="D31" s="1"/>
  <c r="AE25" i="6"/>
  <c r="AE20"/>
  <c r="AA25"/>
  <c r="AA20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Q27"/>
  <c r="Q26"/>
  <c r="Q25"/>
  <c r="Q24"/>
  <c r="Q23"/>
  <c r="Q22"/>
  <c r="Q21"/>
  <c r="Q20"/>
  <c r="Q19"/>
  <c r="Q18"/>
  <c r="Q17"/>
  <c r="Q16"/>
  <c r="Q15"/>
  <c r="Q14"/>
  <c r="Q13"/>
  <c r="Q12"/>
  <c r="Q11"/>
  <c r="R11" s="1"/>
  <c r="N6" i="9" s="1"/>
  <c r="Q10" i="6"/>
  <c r="Q9"/>
  <c r="Q8"/>
  <c r="Q7"/>
  <c r="Q6"/>
  <c r="Q5"/>
  <c r="Q4"/>
  <c r="Q3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F24" s="1"/>
  <c r="M3" i="9" s="1"/>
  <c r="E3" i="6"/>
  <c r="F3" s="1"/>
  <c r="O5" i="5"/>
  <c r="O6" s="1"/>
  <c r="O7" s="1"/>
  <c r="O8" s="1"/>
  <c r="O9" s="1"/>
  <c r="M5"/>
  <c r="M6" s="1"/>
  <c r="M7" s="1"/>
  <c r="M8" s="1"/>
  <c r="M9" s="1"/>
  <c r="K5"/>
  <c r="K6" s="1"/>
  <c r="K7" s="1"/>
  <c r="K8" s="1"/>
  <c r="K9" s="1"/>
  <c r="N5"/>
  <c r="N6" s="1"/>
  <c r="N7" s="1"/>
  <c r="N8" s="1"/>
  <c r="N9" s="1"/>
  <c r="L5"/>
  <c r="L6" s="1"/>
  <c r="L7" s="1"/>
  <c r="L8" s="1"/>
  <c r="L9" s="1"/>
  <c r="J6"/>
  <c r="J7" s="1"/>
  <c r="J8" s="1"/>
  <c r="J9" s="1"/>
  <c r="J5"/>
  <c r="I5"/>
  <c r="I6" s="1"/>
  <c r="I7" s="1"/>
  <c r="I8" s="1"/>
  <c r="I9" s="1"/>
  <c r="C4" i="9"/>
  <c r="C27" s="1"/>
  <c r="C5"/>
  <c r="C28" s="1"/>
  <c r="C6"/>
  <c r="C29" s="1"/>
  <c r="C3"/>
  <c r="C26" s="1"/>
  <c r="I7"/>
  <c r="I6"/>
  <c r="I5"/>
  <c r="I4"/>
  <c r="I3"/>
  <c r="R7" i="4"/>
  <c r="P7"/>
  <c r="P6"/>
  <c r="P5"/>
  <c r="S25" i="6"/>
  <c r="S20"/>
  <c r="O25"/>
  <c r="O20"/>
  <c r="K25"/>
  <c r="K20"/>
  <c r="F11"/>
  <c r="N3" i="9" s="1"/>
  <c r="F19" i="6"/>
  <c r="L3" i="9" s="1"/>
  <c r="I10" i="4" l="1"/>
  <c r="F10"/>
  <c r="F12"/>
  <c r="C10"/>
  <c r="Q6"/>
  <c r="G6"/>
  <c r="G7" s="1"/>
  <c r="G12" s="1"/>
  <c r="Q5"/>
  <c r="R5"/>
  <c r="B22" i="1"/>
  <c r="B26"/>
  <c r="B30"/>
  <c r="B14"/>
  <c r="B18"/>
  <c r="AD3" i="6"/>
  <c r="K9" i="9" s="1"/>
  <c r="F32" s="1"/>
  <c r="AH24" i="6"/>
  <c r="M10" i="9" s="1"/>
  <c r="H33" s="1"/>
  <c r="AH3" i="6"/>
  <c r="AH11"/>
  <c r="N10" i="9" s="1"/>
  <c r="I33" s="1"/>
  <c r="AH19" i="6"/>
  <c r="V19"/>
  <c r="L7" i="9" s="1"/>
  <c r="G30" s="1"/>
  <c r="V24" i="6"/>
  <c r="M7" i="9" s="1"/>
  <c r="H30" s="1"/>
  <c r="R3" i="6"/>
  <c r="K6" i="9" s="1"/>
  <c r="F29" s="1"/>
  <c r="R19" i="6"/>
  <c r="L6" i="9" s="1"/>
  <c r="G29" s="1"/>
  <c r="R24" i="6"/>
  <c r="M6" i="9" s="1"/>
  <c r="H29" s="1"/>
  <c r="N24" i="6"/>
  <c r="M5" i="9" s="1"/>
  <c r="H28" s="1"/>
  <c r="N3" i="6"/>
  <c r="K5" i="9" s="1"/>
  <c r="F28" s="1"/>
  <c r="N11" i="6"/>
  <c r="N5" i="9" s="1"/>
  <c r="I28" s="1"/>
  <c r="N19" i="6"/>
  <c r="L5" i="9" s="1"/>
  <c r="G28" s="1"/>
  <c r="J11" i="6"/>
  <c r="N4" i="9" s="1"/>
  <c r="I27" s="1"/>
  <c r="J19" i="6"/>
  <c r="L4" i="9" s="1"/>
  <c r="G27" s="1"/>
  <c r="J24" i="6"/>
  <c r="M4" i="9" s="1"/>
  <c r="H27" s="1"/>
  <c r="D30"/>
  <c r="D26"/>
  <c r="D28"/>
  <c r="I29"/>
  <c r="D27"/>
  <c r="D29"/>
  <c r="I26"/>
  <c r="H26"/>
  <c r="K3"/>
  <c r="F26" s="1"/>
  <c r="B29" i="1"/>
  <c r="B25"/>
  <c r="B21"/>
  <c r="B17"/>
  <c r="B13"/>
  <c r="B9"/>
  <c r="B5"/>
  <c r="B31"/>
  <c r="B27"/>
  <c r="B23"/>
  <c r="B19"/>
  <c r="B15"/>
  <c r="B11"/>
  <c r="B7"/>
  <c r="B28"/>
  <c r="B24"/>
  <c r="B20"/>
  <c r="B16"/>
  <c r="B12"/>
  <c r="B8"/>
  <c r="M19" i="5"/>
  <c r="L19"/>
  <c r="S6" i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G26" i="9"/>
  <c r="Z19" i="6"/>
  <c r="L8" i="9" s="1"/>
  <c r="G31" s="1"/>
  <c r="AD11" i="6"/>
  <c r="N9" i="9" s="1"/>
  <c r="I32" s="1"/>
  <c r="AD19" i="6"/>
  <c r="AD24"/>
  <c r="M9" i="9" s="1"/>
  <c r="H32" s="1"/>
  <c r="Z11" i="6"/>
  <c r="N8" i="9" s="1"/>
  <c r="I31" s="1"/>
  <c r="Z24" i="6"/>
  <c r="M8" i="9" s="1"/>
  <c r="H31" s="1"/>
  <c r="G5" i="6"/>
  <c r="Z3"/>
  <c r="K8" i="9" s="1"/>
  <c r="F31" s="1"/>
  <c r="K19" i="5"/>
  <c r="V3" i="6"/>
  <c r="K7" i="9" s="1"/>
  <c r="V11" i="6"/>
  <c r="J3"/>
  <c r="K4" i="9" s="1"/>
  <c r="G3" i="6"/>
  <c r="AA5" l="1"/>
  <c r="AI3"/>
  <c r="J10" i="9" s="1"/>
  <c r="E33" s="1"/>
  <c r="K10"/>
  <c r="F33" s="1"/>
  <c r="AI5" i="6"/>
  <c r="L10" i="9"/>
  <c r="G33" s="1"/>
  <c r="W5" i="6"/>
  <c r="S3"/>
  <c r="S5"/>
  <c r="D25" i="9"/>
  <c r="J6"/>
  <c r="E29" s="1"/>
  <c r="O5" i="6"/>
  <c r="O3"/>
  <c r="J5" i="9" s="1"/>
  <c r="E28" s="1"/>
  <c r="K5" i="6"/>
  <c r="N19" i="5"/>
  <c r="H25" i="9"/>
  <c r="N7"/>
  <c r="I30" s="1"/>
  <c r="I25" s="1"/>
  <c r="J3"/>
  <c r="E26" s="1"/>
  <c r="O19" i="5"/>
  <c r="P19" s="1"/>
  <c r="AE5" i="6"/>
  <c r="L9" i="9"/>
  <c r="G32" s="1"/>
  <c r="AE3" i="6"/>
  <c r="J9" i="9" s="1"/>
  <c r="E32" s="1"/>
  <c r="AA3" i="6"/>
  <c r="J8" i="9" s="1"/>
  <c r="E31" s="1"/>
  <c r="W3" i="6"/>
  <c r="F30" i="9"/>
  <c r="K3" i="6"/>
  <c r="F27" i="9"/>
  <c r="G25" l="1"/>
  <c r="L20" i="5" s="1"/>
  <c r="N20"/>
  <c r="J4" i="9"/>
  <c r="E27" s="1"/>
  <c r="F25"/>
  <c r="L25"/>
  <c r="M20" i="5"/>
  <c r="J7" i="9"/>
  <c r="E30" s="1"/>
  <c r="K25" l="1"/>
  <c r="G28" i="5" s="1"/>
  <c r="E25" i="9"/>
  <c r="G35" i="5"/>
  <c r="G34"/>
  <c r="G33"/>
  <c r="G32"/>
  <c r="K20"/>
  <c r="J25" i="9"/>
  <c r="G27" i="5" l="1"/>
  <c r="G30"/>
  <c r="G31"/>
  <c r="G29"/>
  <c r="G21"/>
  <c r="G25"/>
  <c r="G20"/>
  <c r="G24"/>
  <c r="G22"/>
  <c r="G23"/>
  <c r="G19"/>
  <c r="G26"/>
</calcChain>
</file>

<file path=xl/sharedStrings.xml><?xml version="1.0" encoding="utf-8"?>
<sst xmlns="http://schemas.openxmlformats.org/spreadsheetml/2006/main" count="2660" uniqueCount="388">
  <si>
    <t>INT</t>
  </si>
  <si>
    <t>等级</t>
  </si>
  <si>
    <t>账号经验</t>
  </si>
  <si>
    <t>加成1</t>
  </si>
  <si>
    <t>数值1</t>
  </si>
  <si>
    <t>加成2</t>
  </si>
  <si>
    <t>数值2</t>
  </si>
  <si>
    <t>加成3</t>
  </si>
  <si>
    <t>数值3</t>
  </si>
  <si>
    <t>加成4</t>
  </si>
  <si>
    <t>数值4</t>
  </si>
  <si>
    <t>加成5</t>
  </si>
  <si>
    <t>数值5</t>
  </si>
  <si>
    <t>加成6</t>
  </si>
  <si>
    <t>数值6</t>
  </si>
  <si>
    <t>加成7</t>
  </si>
  <si>
    <t>数值7</t>
  </si>
  <si>
    <t>STRING</t>
  </si>
  <si>
    <t>id</t>
  </si>
  <si>
    <t>名字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</si>
  <si>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</si>
  <si>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</si>
  <si>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</si>
  <si>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</si>
  <si>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</si>
  <si>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</si>
  <si>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</si>
  <si>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初始生命</t>
  </si>
  <si>
    <t>成长生命</t>
  </si>
  <si>
    <t>初始攻击</t>
  </si>
  <si>
    <t>成长攻击</t>
  </si>
  <si>
    <t>初始防御</t>
  </si>
  <si>
    <t>成长防御</t>
  </si>
  <si>
    <t>攻击距离</t>
  </si>
  <si>
    <t>攻击速度</t>
  </si>
  <si>
    <t>移动速度</t>
  </si>
  <si>
    <t>被动1</t>
  </si>
  <si>
    <t>被动2</t>
  </si>
  <si>
    <t>被动3</t>
  </si>
  <si>
    <t>被动4</t>
  </si>
  <si>
    <t>type</t>
  </si>
  <si>
    <t>value</t>
  </si>
  <si>
    <t>碎片id</t>
  </si>
  <si>
    <t>碎片需求</t>
  </si>
  <si>
    <t>类型</t>
  </si>
  <si>
    <t>妮妮</t>
  </si>
  <si>
    <t>t_role_name_1001</t>
  </si>
  <si>
    <t>ic_f002</t>
  </si>
  <si>
    <t>snow_f002</t>
  </si>
  <si>
    <t>t_role_desc_1001</t>
  </si>
  <si>
    <t>t_role_type1</t>
  </si>
  <si>
    <t>酷酷</t>
  </si>
  <si>
    <t>t_role_name_1002</t>
  </si>
  <si>
    <t>ic_m002</t>
  </si>
  <si>
    <t>snow_m002</t>
  </si>
  <si>
    <t>t_role_desc_1002</t>
  </si>
  <si>
    <t>浣浣</t>
  </si>
  <si>
    <t>t_role_name_1003</t>
  </si>
  <si>
    <t>ic_f003</t>
  </si>
  <si>
    <t>snow_f003</t>
  </si>
  <si>
    <t>t_role_desc_1003</t>
  </si>
  <si>
    <t>小狸</t>
  </si>
  <si>
    <t>t_role_name_1004</t>
  </si>
  <si>
    <t>ic_m003</t>
  </si>
  <si>
    <t>snow_m003</t>
  </si>
  <si>
    <t>t_role_desc_1004</t>
  </si>
  <si>
    <t>喵酱</t>
  </si>
  <si>
    <t>t_role_name_1005</t>
  </si>
  <si>
    <t>ic_f004</t>
  </si>
  <si>
    <t>snow_f004</t>
  </si>
  <si>
    <t>t_role_desc_1005</t>
  </si>
  <si>
    <t>t_role_type2</t>
  </si>
  <si>
    <t>牛牛</t>
  </si>
  <si>
    <t>t_role_name_1006</t>
  </si>
  <si>
    <t>ic_m004</t>
  </si>
  <si>
    <t>snow_m004</t>
  </si>
  <si>
    <t>t_role_desc_1006</t>
  </si>
  <si>
    <t>小雪</t>
  </si>
  <si>
    <t>t_role_name_1007</t>
  </si>
  <si>
    <t>ic_f005</t>
  </si>
  <si>
    <t>snow_f005</t>
  </si>
  <si>
    <t>t_role_desc_1007</t>
  </si>
  <si>
    <t>t_role_type3</t>
  </si>
  <si>
    <t>乐乐</t>
  </si>
  <si>
    <t>t_role_name_1008</t>
  </si>
  <si>
    <t>ic_m005</t>
  </si>
  <si>
    <t>snow_m005</t>
  </si>
  <si>
    <t>t_role_desc_1008</t>
  </si>
  <si>
    <t>甄姬</t>
  </si>
  <si>
    <t>t_role_name_2001</t>
  </si>
  <si>
    <t>ic_f001</t>
  </si>
  <si>
    <t>snow_f001</t>
  </si>
  <si>
    <t>t_role_desc_2001</t>
  </si>
  <si>
    <t>黄盖</t>
  </si>
  <si>
    <t>t_role_name_2002</t>
  </si>
  <si>
    <t>ic_m008</t>
  </si>
  <si>
    <t>snow_m008</t>
  </si>
  <si>
    <t>t_role_desc_2002</t>
  </si>
  <si>
    <t>嫦娥</t>
  </si>
  <si>
    <t>t_role_name_2003</t>
  </si>
  <si>
    <t>ic_f008</t>
  </si>
  <si>
    <t>snow_f008</t>
  </si>
  <si>
    <t>t_role_desc_2003</t>
  </si>
  <si>
    <t>周瑜</t>
  </si>
  <si>
    <t>t_role_name_2004</t>
  </si>
  <si>
    <t>ic_m007</t>
  </si>
  <si>
    <t>snow_m007</t>
  </si>
  <si>
    <t>t_role_desc_2004</t>
  </si>
  <si>
    <t>武则天</t>
  </si>
  <si>
    <t>t_role_name_2005</t>
  </si>
  <si>
    <t>ic_f007</t>
  </si>
  <si>
    <t>snow_f007</t>
  </si>
  <si>
    <t>t_role_desc_2005</t>
  </si>
  <si>
    <t>吕布</t>
  </si>
  <si>
    <t>t_role_name_3001</t>
  </si>
  <si>
    <t>ic_m001</t>
  </si>
  <si>
    <t>snow_m001</t>
  </si>
  <si>
    <t>t_role_desc_3001</t>
  </si>
  <si>
    <t>貂蝉</t>
  </si>
  <si>
    <t>t_role_name_3002</t>
  </si>
  <si>
    <t>ic_f006</t>
  </si>
  <si>
    <t>snow_f006</t>
  </si>
  <si>
    <t>t_role_desc_3002</t>
  </si>
  <si>
    <t>孙悟空</t>
  </si>
  <si>
    <t>t_role_name_3003</t>
  </si>
  <si>
    <t>ic_m006</t>
  </si>
  <si>
    <t>snow_m006</t>
  </si>
  <si>
    <t>t_role_desc_3003</t>
  </si>
  <si>
    <t>紫霞</t>
  </si>
  <si>
    <t>t_role_name_3004</t>
  </si>
  <si>
    <t>ic_f009</t>
  </si>
  <si>
    <t>snow_f009</t>
  </si>
  <si>
    <t>t_role_desc_3004</t>
  </si>
  <si>
    <t>角色卡</t>
  </si>
  <si>
    <t>蓝色升级金币</t>
  </si>
  <si>
    <t>紫色升级金币</t>
  </si>
  <si>
    <t>金色升级金币</t>
  </si>
  <si>
    <t>权重</t>
  </si>
  <si>
    <t>概率</t>
  </si>
  <si>
    <t>品质区分</t>
  </si>
  <si>
    <t>宝箱名</t>
  </si>
  <si>
    <t>倒计时秒</t>
  </si>
  <si>
    <t>金币最低</t>
  </si>
  <si>
    <t>金币最高</t>
  </si>
  <si>
    <t>物品总数</t>
  </si>
  <si>
    <t>稀有物品</t>
  </si>
  <si>
    <t>传奇宝箱</t>
  </si>
  <si>
    <t>雪球道具</t>
  </si>
  <si>
    <t>冰球</t>
  </si>
  <si>
    <t>电球</t>
  </si>
  <si>
    <t>墨水球</t>
  </si>
  <si>
    <t>恶魔球</t>
  </si>
  <si>
    <t>暴风雪</t>
  </si>
  <si>
    <t>龙卷风</t>
  </si>
  <si>
    <t>陨石</t>
  </si>
  <si>
    <t>序号</t>
  </si>
  <si>
    <t>name</t>
  </si>
  <si>
    <t>icon</t>
  </si>
  <si>
    <t>type 1资源 2道具 3角色卡 4头像框</t>
  </si>
  <si>
    <t>value1</t>
  </si>
  <si>
    <t>value2</t>
  </si>
  <si>
    <t>value3</t>
  </si>
  <si>
    <t>rate</t>
  </si>
  <si>
    <t>稀有type 1资源 2道具 3角色卡 4头像框</t>
  </si>
  <si>
    <t>橡木宝箱</t>
  </si>
  <si>
    <t>t_chest_name_1</t>
  </si>
  <si>
    <t>chest1_05</t>
  </si>
  <si>
    <t>秘银宝箱</t>
  </si>
  <si>
    <t>t_chest_name_2</t>
  </si>
  <si>
    <t>chest2_05</t>
  </si>
  <si>
    <t>紫金宝箱</t>
  </si>
  <si>
    <t>t_chest_name_3</t>
  </si>
  <si>
    <t>chest3_05</t>
  </si>
  <si>
    <t>t_chest_name_4</t>
  </si>
  <si>
    <t>chest5_05</t>
  </si>
  <si>
    <t>t_chest_name_102</t>
  </si>
  <si>
    <t>t_chest_name_104</t>
  </si>
  <si>
    <t>战斗宝箱</t>
  </si>
  <si>
    <t>t_chest_name_201</t>
  </si>
  <si>
    <t>分享宝箱</t>
  </si>
  <si>
    <t>t_chest_name_301</t>
  </si>
  <si>
    <t>name_lang</t>
  </si>
  <si>
    <t>color 1蓝 2紫 3金</t>
  </si>
  <si>
    <t>level 使用等级</t>
  </si>
  <si>
    <t>desc</t>
  </si>
  <si>
    <t>desc_lang</t>
  </si>
  <si>
    <t>price 道具价值</t>
  </si>
  <si>
    <t>sell 出售金币价格</t>
  </si>
  <si>
    <t>预留字段1</t>
  </si>
  <si>
    <t>预留字段2</t>
  </si>
  <si>
    <t>预留字段3</t>
  </si>
  <si>
    <t>预留字段4</t>
  </si>
  <si>
    <t>t_item_name_10011001</t>
  </si>
  <si>
    <t>你也一起来玩吧</t>
  </si>
  <si>
    <t>t_item_desc_10011001</t>
  </si>
  <si>
    <t>t_item_name_10011002</t>
  </si>
  <si>
    <t>我是不会输的</t>
  </si>
  <si>
    <t>t_item_desc_10011002</t>
  </si>
  <si>
    <t>t_item_name_10011003</t>
  </si>
  <si>
    <t>我还以为没人会选我的嘞</t>
  </si>
  <si>
    <t>t_item_desc_10011003</t>
  </si>
  <si>
    <t>t_item_name_10011004</t>
  </si>
  <si>
    <t>站那儿别动，我要攻击你了</t>
  </si>
  <si>
    <t>t_item_desc_10011004</t>
  </si>
  <si>
    <t>t_item_name_10011005</t>
  </si>
  <si>
    <t>准备就绪，随时出发</t>
  </si>
  <si>
    <t>t_item_desc_10011005</t>
  </si>
  <si>
    <t>t_item_name_10011006</t>
  </si>
  <si>
    <t>吃的是草，挤的是奶</t>
  </si>
  <si>
    <t>t_item_desc_10011006</t>
  </si>
  <si>
    <t>t_item_name_10011007</t>
  </si>
  <si>
    <t>好久没见过这么美的雪景啦</t>
  </si>
  <si>
    <t>t_item_desc_10011007</t>
  </si>
  <si>
    <t>t_item_name_10011008</t>
  </si>
  <si>
    <t>动次打次，音乐响起来</t>
  </si>
  <si>
    <t>t_item_desc_10011008</t>
  </si>
  <si>
    <t>t_item_name_10012001</t>
  </si>
  <si>
    <t>轻云蔽日，流风回雪。</t>
  </si>
  <si>
    <t>t_item_desc_10012001</t>
  </si>
  <si>
    <t>t_item_name_10012002</t>
  </si>
  <si>
    <t>不要以为老人家好欺负！</t>
  </si>
  <si>
    <t>t_item_desc_10012002</t>
  </si>
  <si>
    <t>t_item_name_10012003</t>
  </si>
  <si>
    <t>别纠缠我，否则猪八戒就是你的下场。</t>
  </si>
  <si>
    <t>t_item_desc_10013004</t>
  </si>
  <si>
    <t>t_item_name_10012004</t>
  </si>
  <si>
    <t>哈哈哈哈，雕虫小技。</t>
  </si>
  <si>
    <t>t_item_desc_10012004</t>
  </si>
  <si>
    <t>t_item_name_10012005</t>
  </si>
  <si>
    <t>没人规定皇帝只有男人能当。</t>
  </si>
  <si>
    <t>t_item_desc_10012005</t>
  </si>
  <si>
    <t>t_item_name_10013001</t>
  </si>
  <si>
    <t>哼，一个能打的都没有！</t>
  </si>
  <si>
    <t>t_item_desc_10013001</t>
  </si>
  <si>
    <t>t_item_name_10013002</t>
  </si>
  <si>
    <t>就让小女子为你献舞一曲吧~</t>
  </si>
  <si>
    <t>t_item_desc_10013002</t>
  </si>
  <si>
    <t>t_item_name_10013003</t>
  </si>
  <si>
    <t>师父，有妖气！</t>
  </si>
  <si>
    <t>t_item_desc_10013003</t>
  </si>
  <si>
    <t>t_item_name_10013004</t>
  </si>
  <si>
    <t>我猜中了开头，可是我猜不到这结局……</t>
  </si>
  <si>
    <t>t_item_desc_10012003</t>
  </si>
  <si>
    <t>冰棍</t>
  </si>
  <si>
    <t>t_item_name_20010007</t>
  </si>
  <si>
    <t>这种天气请人吃冰棍，你确定他不会冻僵？！</t>
  </si>
  <si>
    <t>t_item_desc_20010007</t>
  </si>
  <si>
    <t>t_item_name_20010008</t>
  </si>
  <si>
    <t>给敌人来次永生难忘的电疗吧！</t>
  </si>
  <si>
    <t>t_item_desc_20010008</t>
  </si>
  <si>
    <t>滚雪球</t>
  </si>
  <si>
    <t>t_item_name_20010009</t>
  </si>
  <si>
    <t>不是每个雪球都可以扔的出去，还是让这家伙滚起来吧。</t>
  </si>
  <si>
    <t>t_item_desc_20010009</t>
  </si>
  <si>
    <t>t_item_name_20010010</t>
  </si>
  <si>
    <t>周围黑漆漆一片的时候，我劝你还是变雪人吧。</t>
  </si>
  <si>
    <t>t_item_desc_20010010</t>
  </si>
  <si>
    <t>t_item_name_20010011</t>
  </si>
  <si>
    <t>被一群蝙蝠纠缠时，谁还能保持清醒呢。</t>
  </si>
  <si>
    <t>t_item_desc_20010011</t>
  </si>
  <si>
    <t>t_item_name_20010012</t>
  </si>
  <si>
    <t>让敌人抱怨这该死的天气吧，你要做的就是偷着乐。</t>
  </si>
  <si>
    <t>t_item_desc_20010012</t>
  </si>
  <si>
    <t>t_item_name_20010013</t>
  </si>
  <si>
    <t>上天的感觉很好，需要担心的是会落在哪儿。</t>
  </si>
  <si>
    <t>t_item_desc_20010013</t>
  </si>
  <si>
    <t>t_item_name_20010014</t>
  </si>
  <si>
    <t>当你脚下有光圈的时候可得小心，没人能在被陨石击中后生还。</t>
  </si>
  <si>
    <t>t_item_desc_20010014</t>
  </si>
  <si>
    <t>首冲礼包</t>
  </si>
  <si>
    <t>t_item_name_30010001</t>
  </si>
  <si>
    <t>打开后可以随机获得角色和各种道具。</t>
  </si>
  <si>
    <t>t_item_desc_30010001</t>
  </si>
  <si>
    <t>新手礼包</t>
  </si>
  <si>
    <t>t_item_name_30010002</t>
  </si>
  <si>
    <t>打开后可以随机获得英雄和各种道具。</t>
  </si>
  <si>
    <t>t_item_desc_30010002</t>
  </si>
  <si>
    <t>开服纪念币</t>
  </si>
  <si>
    <t>t_item_name_40010001</t>
  </si>
  <si>
    <t>献给开服玩家的纪念币，可以在开服活动期间兑换奖品。</t>
  </si>
  <si>
    <t>t_item_desc_40010001</t>
  </si>
  <si>
    <t>大喇叭</t>
  </si>
  <si>
    <t>t_item_name_50010001</t>
  </si>
  <si>
    <t>全服喊话道具，使用后可以在大厅界面上方显示你说的话。</t>
  </si>
  <si>
    <t>t_item_desc_50010001</t>
  </si>
  <si>
    <t>改名卡</t>
  </si>
  <si>
    <t>t_item_name_50010002</t>
  </si>
  <si>
    <t>用来更改账号昵称的物品</t>
  </si>
  <si>
    <t>t_item_desc_50010002</t>
  </si>
  <si>
    <t>滚雪球</t>
    <phoneticPr fontId="24" type="noConversion"/>
  </si>
  <si>
    <t>橡木宝箱</t>
    <phoneticPr fontId="24" type="noConversion"/>
  </si>
  <si>
    <t>秘银宝箱</t>
    <phoneticPr fontId="24" type="noConversion"/>
  </si>
  <si>
    <t>紫金宝箱</t>
    <phoneticPr fontId="24" type="noConversion"/>
  </si>
  <si>
    <t>角色卡</t>
    <phoneticPr fontId="24" type="noConversion"/>
  </si>
  <si>
    <t>传奇宝箱</t>
    <phoneticPr fontId="24" type="noConversion"/>
  </si>
  <si>
    <t>稀有角色</t>
    <phoneticPr fontId="24" type="noConversion"/>
  </si>
  <si>
    <t>史诗角色</t>
    <phoneticPr fontId="24" type="noConversion"/>
  </si>
  <si>
    <t>稀有以上</t>
    <phoneticPr fontId="24" type="noConversion"/>
  </si>
  <si>
    <t>普通角色</t>
    <phoneticPr fontId="24" type="noConversion"/>
  </si>
  <si>
    <t>金币</t>
  </si>
  <si>
    <t>金币期望</t>
    <phoneticPr fontId="24" type="noConversion"/>
  </si>
  <si>
    <t>平衡</t>
  </si>
  <si>
    <t>力量</t>
  </si>
  <si>
    <t>敏捷</t>
  </si>
  <si>
    <t>品质</t>
  </si>
  <si>
    <t>生命</t>
  </si>
  <si>
    <t>攻击</t>
  </si>
  <si>
    <t>蓝色</t>
  </si>
  <si>
    <t>紫色</t>
  </si>
  <si>
    <t>攻击方</t>
  </si>
  <si>
    <t>金色</t>
  </si>
  <si>
    <t>受击方</t>
  </si>
  <si>
    <t>防御</t>
    <phoneticPr fontId="24" type="noConversion"/>
  </si>
  <si>
    <t>升星系数</t>
    <phoneticPr fontId="24" type="noConversion"/>
  </si>
  <si>
    <t>战斗宝箱</t>
    <phoneticPr fontId="24" type="noConversion"/>
  </si>
  <si>
    <t>每日场数</t>
    <phoneticPr fontId="24" type="noConversion"/>
  </si>
  <si>
    <t>rate</t>
    <phoneticPr fontId="24" type="noConversion"/>
  </si>
  <si>
    <t>金币</t>
    <phoneticPr fontId="24" type="noConversion"/>
  </si>
  <si>
    <t>角色星数</t>
    <phoneticPr fontId="24" type="noConversion"/>
  </si>
  <si>
    <t>蓝色升级金币</t>
    <phoneticPr fontId="24" type="noConversion"/>
  </si>
  <si>
    <t>提供经验</t>
  </si>
  <si>
    <t>角色卡总计</t>
    <phoneticPr fontId="24" type="noConversion"/>
  </si>
  <si>
    <t>紫色金币总计</t>
    <phoneticPr fontId="24" type="noConversion"/>
  </si>
  <si>
    <t>蓝色金币总计</t>
    <phoneticPr fontId="24" type="noConversion"/>
  </si>
  <si>
    <t>金色金币总计</t>
    <phoneticPr fontId="24" type="noConversion"/>
  </si>
  <si>
    <t>蓝色经验总</t>
    <phoneticPr fontId="24" type="noConversion"/>
  </si>
  <si>
    <t>紫色经验总</t>
    <phoneticPr fontId="24" type="noConversion"/>
  </si>
  <si>
    <t>金色经验总</t>
    <phoneticPr fontId="24" type="noConversion"/>
  </si>
  <si>
    <t>统计</t>
    <phoneticPr fontId="24" type="noConversion"/>
  </si>
  <si>
    <t>蓝色卡</t>
    <phoneticPr fontId="24" type="noConversion"/>
  </si>
  <si>
    <t>紫色卡</t>
    <phoneticPr fontId="24" type="noConversion"/>
  </si>
  <si>
    <t>金色卡</t>
    <phoneticPr fontId="24" type="noConversion"/>
  </si>
  <si>
    <t>账号经验</t>
    <phoneticPr fontId="24" type="noConversion"/>
  </si>
  <si>
    <t>消耗金币</t>
    <phoneticPr fontId="24" type="noConversion"/>
  </si>
  <si>
    <t>品质</t>
    <phoneticPr fontId="24" type="noConversion"/>
  </si>
  <si>
    <t>角色ID</t>
    <phoneticPr fontId="24" type="noConversion"/>
  </si>
  <si>
    <t>升星防御成长</t>
    <phoneticPr fontId="24" type="noConversion"/>
  </si>
  <si>
    <t>品质系数</t>
    <phoneticPr fontId="24" type="noConversion"/>
  </si>
  <si>
    <t>购买</t>
    <phoneticPr fontId="24" type="noConversion"/>
  </si>
  <si>
    <t>账号等级</t>
    <phoneticPr fontId="24" type="noConversion"/>
  </si>
  <si>
    <t>时间加成</t>
    <phoneticPr fontId="24" type="noConversion"/>
  </si>
  <si>
    <t>预计天数</t>
    <phoneticPr fontId="24" type="noConversion"/>
  </si>
  <si>
    <t>集齐天数</t>
    <phoneticPr fontId="24" type="noConversion"/>
  </si>
  <si>
    <t>单个普通</t>
    <phoneticPr fontId="24" type="noConversion"/>
  </si>
  <si>
    <t>单个稀有</t>
    <phoneticPr fontId="24" type="noConversion"/>
  </si>
  <si>
    <t>单个史诗</t>
    <phoneticPr fontId="24" type="noConversion"/>
  </si>
  <si>
    <t>开启个数</t>
    <phoneticPr fontId="24" type="noConversion"/>
  </si>
  <si>
    <t>分享宝箱</t>
    <phoneticPr fontId="24" type="noConversion"/>
  </si>
  <si>
    <t>分享宝箱</t>
    <phoneticPr fontId="24" type="noConversion"/>
  </si>
  <si>
    <t>豪华宝箱</t>
    <phoneticPr fontId="24" type="noConversion"/>
  </si>
  <si>
    <r>
      <t>t_chest_name_</t>
    </r>
    <r>
      <rPr>
        <sz val="11"/>
        <color theme="1"/>
        <rFont val="宋体"/>
        <family val="2"/>
        <charset val="134"/>
        <scheme val="minor"/>
      </rPr>
      <t>101</t>
    </r>
    <phoneticPr fontId="24" type="noConversion"/>
  </si>
  <si>
    <r>
      <t>t_chest_name_</t>
    </r>
    <r>
      <rPr>
        <sz val="11"/>
        <color theme="1"/>
        <rFont val="宋体"/>
        <family val="2"/>
        <charset val="134"/>
        <scheme val="minor"/>
      </rPr>
      <t>103</t>
    </r>
    <phoneticPr fontId="24" type="noConversion"/>
  </si>
  <si>
    <t>基础金币</t>
    <phoneticPr fontId="24" type="noConversion"/>
  </si>
  <si>
    <t>排名加成</t>
    <phoneticPr fontId="24" type="noConversion"/>
  </si>
  <si>
    <t>平均排名</t>
    <phoneticPr fontId="24" type="noConversion"/>
  </si>
  <si>
    <t>时长/秒</t>
    <phoneticPr fontId="24" type="noConversion"/>
  </si>
  <si>
    <t>总金币</t>
    <phoneticPr fontId="24" type="noConversion"/>
  </si>
  <si>
    <t>总产出</t>
    <phoneticPr fontId="24" type="noConversion"/>
  </si>
  <si>
    <t>每日</t>
    <phoneticPr fontId="24" type="noConversion"/>
  </si>
  <si>
    <t>金币结算</t>
    <phoneticPr fontId="24" type="noConversion"/>
  </si>
  <si>
    <t>最终金币=基础金币*（1+时间加成*（时间-300）/60）+排名加成*（20-排名）</t>
    <phoneticPr fontId="24" type="noConversion"/>
  </si>
  <si>
    <t>缤纷宝箱</t>
    <phoneticPr fontId="24" type="noConversion"/>
  </si>
  <si>
    <t>豪华宝箱</t>
    <phoneticPr fontId="24" type="noConversion"/>
  </si>
  <si>
    <t>缤纷宝箱</t>
    <phoneticPr fontId="24" type="noConversion"/>
  </si>
  <si>
    <t>缤纷宝箱</t>
    <phoneticPr fontId="24" type="noConversion"/>
  </si>
  <si>
    <t>chest2_05</t>
    <phoneticPr fontId="24" type="noConversion"/>
  </si>
  <si>
    <t>妮妮碎片</t>
    <phoneticPr fontId="24" type="noConversion"/>
  </si>
  <si>
    <t>酷酷碎片</t>
    <phoneticPr fontId="24" type="noConversion"/>
  </si>
  <si>
    <t>浣浣碎片</t>
    <phoneticPr fontId="24" type="noConversion"/>
  </si>
  <si>
    <t>小狸碎片</t>
    <phoneticPr fontId="24" type="noConversion"/>
  </si>
  <si>
    <t>喵酱碎片</t>
    <phoneticPr fontId="24" type="noConversion"/>
  </si>
  <si>
    <t>牛牛碎片</t>
    <phoneticPr fontId="24" type="noConversion"/>
  </si>
  <si>
    <t>小雪碎片</t>
    <phoneticPr fontId="24" type="noConversion"/>
  </si>
  <si>
    <t>乐乐碎片</t>
    <phoneticPr fontId="24" type="noConversion"/>
  </si>
  <si>
    <t>甄姬碎片</t>
    <phoneticPr fontId="24" type="noConversion"/>
  </si>
  <si>
    <t>黄盖碎片</t>
    <phoneticPr fontId="24" type="noConversion"/>
  </si>
  <si>
    <t>嫦娥碎片</t>
    <phoneticPr fontId="24" type="noConversion"/>
  </si>
  <si>
    <t>周瑜碎片</t>
    <phoneticPr fontId="24" type="noConversion"/>
  </si>
  <si>
    <t>武则天碎片</t>
    <phoneticPr fontId="24" type="noConversion"/>
  </si>
  <si>
    <t>吕布碎片</t>
    <phoneticPr fontId="24" type="noConversion"/>
  </si>
  <si>
    <t>貂蝉碎片</t>
    <phoneticPr fontId="24" type="noConversion"/>
  </si>
  <si>
    <t>孙悟空碎片</t>
    <phoneticPr fontId="24" type="noConversion"/>
  </si>
  <si>
    <t>紫霞碎片</t>
    <phoneticPr fontId="24" type="noConversion"/>
  </si>
  <si>
    <t>type 1001角色卡 2001战场道具 3001礼包宝箱 4001材料 5001账号道具</t>
    <phoneticPr fontId="24" type="noConversion"/>
  </si>
  <si>
    <t>星数</t>
    <phoneticPr fontId="24" type="noConversion"/>
  </si>
  <si>
    <t>妮妮</t>
    <phoneticPr fontId="24" type="noConversion"/>
  </si>
  <si>
    <t>.gif</t>
    <phoneticPr fontId="24" type="noConversion"/>
  </si>
  <si>
    <t>升星成长</t>
    <phoneticPr fontId="24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</si>
</sst>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B0F0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85">
    <xf numFmtId="0" fontId="0" fillId="0" borderId="0" xfId="0"/>
    <xf numFmtId="10" fontId="25" fillId="0" borderId="10" xfId="1" applyNumberFormat="1" applyFont="1" applyBorder="1" applyAlignment="1"/>
    <xf numFmtId="0" fontId="0" fillId="0" borderId="0" xfId="0"/>
    <xf numFmtId="10" fontId="23" fillId="21" borderId="10" xfId="30" applyNumberFormat="1" applyBorder="1" applyAlignment="1"/>
    <xf numFmtId="0" fontId="0" fillId="0" borderId="0" xfId="0"/>
    <xf numFmtId="0" fontId="25" fillId="0" borderId="0" xfId="0" applyFont="1"/>
    <xf numFmtId="0" fontId="6" fillId="0" borderId="0" xfId="42">
      <alignment vertical="center"/>
    </xf>
    <xf numFmtId="0" fontId="6" fillId="0" borderId="0" xfId="42">
      <alignment vertical="center"/>
    </xf>
    <xf numFmtId="0" fontId="6" fillId="0" borderId="0" xfId="42">
      <alignment vertical="center"/>
    </xf>
    <xf numFmtId="0" fontId="0" fillId="0" borderId="0" xfId="0"/>
    <xf numFmtId="0" fontId="25" fillId="0" borderId="0" xfId="0" applyFont="1"/>
    <xf numFmtId="0" fontId="12" fillId="2" borderId="0" xfId="7">
      <alignment vertical="center"/>
    </xf>
    <xf numFmtId="0" fontId="6" fillId="0" borderId="0" xfId="42" applyFill="1">
      <alignment vertical="center"/>
    </xf>
    <xf numFmtId="0" fontId="14" fillId="4" borderId="0" xfId="9">
      <alignment vertical="center"/>
    </xf>
    <xf numFmtId="10" fontId="0" fillId="0" borderId="0" xfId="1" applyNumberFormat="1" applyFont="1" applyAlignment="1"/>
    <xf numFmtId="0" fontId="13" fillId="3" borderId="0" xfId="8">
      <alignment vertical="center"/>
    </xf>
    <xf numFmtId="10" fontId="23" fillId="9" borderId="10" xfId="18" applyNumberFormat="1" applyBorder="1" applyAlignment="1"/>
    <xf numFmtId="0" fontId="6" fillId="0" borderId="0" xfId="42">
      <alignment vertical="center"/>
    </xf>
    <xf numFmtId="0" fontId="26" fillId="0" borderId="0" xfId="0" applyFont="1"/>
    <xf numFmtId="0" fontId="0" fillId="0" borderId="10" xfId="0" applyBorder="1"/>
    <xf numFmtId="0" fontId="25" fillId="0" borderId="10" xfId="0" applyFont="1" applyBorder="1"/>
    <xf numFmtId="10" fontId="0" fillId="0" borderId="10" xfId="1" applyNumberFormat="1" applyFont="1" applyBorder="1" applyAlignment="1"/>
    <xf numFmtId="0" fontId="6" fillId="0" borderId="0" xfId="42">
      <alignment vertical="center"/>
    </xf>
    <xf numFmtId="0" fontId="6" fillId="0" borderId="0" xfId="42">
      <alignment vertical="center"/>
    </xf>
    <xf numFmtId="0" fontId="0" fillId="0" borderId="11" xfId="0" applyBorder="1"/>
    <xf numFmtId="0" fontId="25" fillId="0" borderId="11" xfId="0" applyFont="1" applyBorder="1"/>
    <xf numFmtId="0" fontId="0" fillId="0" borderId="13" xfId="0" applyBorder="1"/>
    <xf numFmtId="0" fontId="25" fillId="0" borderId="14" xfId="0" applyFont="1" applyBorder="1"/>
    <xf numFmtId="0" fontId="25" fillId="0" borderId="10" xfId="0" applyFont="1" applyBorder="1"/>
    <xf numFmtId="0" fontId="0" fillId="0" borderId="15" xfId="0" applyBorder="1"/>
    <xf numFmtId="0" fontId="0" fillId="0" borderId="0" xfId="0" applyBorder="1"/>
    <xf numFmtId="0" fontId="25" fillId="0" borderId="17" xfId="0" applyFont="1" applyBorder="1"/>
    <xf numFmtId="0" fontId="25" fillId="0" borderId="12" xfId="0" applyFont="1" applyBorder="1" applyAlignment="1"/>
    <xf numFmtId="0" fontId="25" fillId="0" borderId="0" xfId="0" applyFont="1" applyBorder="1" applyAlignment="1"/>
    <xf numFmtId="0" fontId="25" fillId="0" borderId="22" xfId="0" applyFont="1" applyBorder="1"/>
    <xf numFmtId="0" fontId="0" fillId="0" borderId="10" xfId="0" applyFill="1" applyBorder="1"/>
    <xf numFmtId="0" fontId="17" fillId="6" borderId="4" xfId="12" applyAlignment="1"/>
    <xf numFmtId="0" fontId="0" fillId="0" borderId="0" xfId="0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Border="1"/>
    <xf numFmtId="0" fontId="25" fillId="0" borderId="18" xfId="0" applyFont="1" applyBorder="1"/>
    <xf numFmtId="0" fontId="0" fillId="0" borderId="0" xfId="0"/>
    <xf numFmtId="0" fontId="6" fillId="34" borderId="0" xfId="42" applyFill="1">
      <alignment vertical="center"/>
    </xf>
    <xf numFmtId="0" fontId="28" fillId="33" borderId="0" xfId="42" applyFont="1" applyFill="1">
      <alignment vertical="center"/>
    </xf>
    <xf numFmtId="0" fontId="25" fillId="0" borderId="0" xfId="0" applyFont="1"/>
    <xf numFmtId="0" fontId="6" fillId="0" borderId="0" xfId="42" applyFill="1">
      <alignment vertical="center"/>
    </xf>
    <xf numFmtId="0" fontId="6" fillId="35" borderId="0" xfId="42" applyFill="1">
      <alignment vertical="center"/>
    </xf>
    <xf numFmtId="0" fontId="6" fillId="0" borderId="0" xfId="42">
      <alignment vertical="center"/>
    </xf>
    <xf numFmtId="0" fontId="5" fillId="0" borderId="0" xfId="42" applyFont="1">
      <alignment vertical="center"/>
    </xf>
    <xf numFmtId="0" fontId="15" fillId="5" borderId="4" xfId="10" applyAlignment="1"/>
    <xf numFmtId="0" fontId="15" fillId="5" borderId="4" xfId="10">
      <alignment vertical="center"/>
    </xf>
    <xf numFmtId="0" fontId="14" fillId="4" borderId="0" xfId="9" applyAlignment="1"/>
    <xf numFmtId="0" fontId="29" fillId="4" borderId="0" xfId="9" applyFont="1">
      <alignment vertical="center"/>
    </xf>
    <xf numFmtId="0" fontId="29" fillId="4" borderId="0" xfId="9" applyFont="1" applyAlignment="1"/>
    <xf numFmtId="0" fontId="6" fillId="0" borderId="10" xfId="42" applyBorder="1">
      <alignment vertical="center"/>
    </xf>
    <xf numFmtId="0" fontId="6" fillId="0" borderId="0" xfId="42" applyBorder="1">
      <alignment vertical="center"/>
    </xf>
    <xf numFmtId="0" fontId="4" fillId="0" borderId="0" xfId="42" applyFont="1">
      <alignment vertical="center"/>
    </xf>
    <xf numFmtId="0" fontId="3" fillId="0" borderId="0" xfId="42" applyFont="1" applyFill="1">
      <alignment vertical="center"/>
    </xf>
    <xf numFmtId="0" fontId="3" fillId="0" borderId="10" xfId="42" applyFont="1" applyFill="1" applyBorder="1">
      <alignment vertical="center"/>
    </xf>
    <xf numFmtId="0" fontId="3" fillId="0" borderId="0" xfId="42" applyFont="1" applyFill="1" applyBorder="1">
      <alignment vertical="center"/>
    </xf>
    <xf numFmtId="0" fontId="0" fillId="0" borderId="12" xfId="0" applyBorder="1"/>
    <xf numFmtId="0" fontId="0" fillId="0" borderId="16" xfId="0" applyBorder="1"/>
    <xf numFmtId="0" fontId="20" fillId="0" borderId="0" xfId="42" applyFont="1">
      <alignment vertical="center"/>
    </xf>
    <xf numFmtId="0" fontId="30" fillId="0" borderId="0" xfId="42" applyFont="1">
      <alignment vertical="center"/>
    </xf>
    <xf numFmtId="0" fontId="31" fillId="0" borderId="0" xfId="42" applyFont="1">
      <alignment vertical="center"/>
    </xf>
    <xf numFmtId="0" fontId="2" fillId="0" borderId="0" xfId="44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0" xfId="0" applyFont="1" applyBorder="1" applyAlignment="1">
      <alignment horizont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常规 3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H33" sqref="H33"/>
    </sheetView>
  </sheetViews>
  <sheetFormatPr defaultRowHeight="14.25"/>
  <cols>
    <col min="17" max="17" width="9" style="41"/>
  </cols>
  <sheetData>
    <row r="1" spans="1:19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47"/>
      <c r="S1" s="44" t="s">
        <v>328</v>
      </c>
    </row>
    <row r="2" spans="1:1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7"/>
    </row>
    <row r="3" spans="1:19">
      <c r="A3" s="6">
        <v>1</v>
      </c>
      <c r="B3" s="6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47"/>
      <c r="S3">
        <f>S2+B3</f>
        <v>0</v>
      </c>
    </row>
    <row r="4" spans="1:19">
      <c r="A4" s="6">
        <v>2</v>
      </c>
      <c r="B4" s="6">
        <f>Q4</f>
        <v>50</v>
      </c>
      <c r="C4" s="6">
        <v>1</v>
      </c>
      <c r="D4" s="6">
        <v>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7">
        <v>50</v>
      </c>
      <c r="R4">
        <v>20</v>
      </c>
      <c r="S4" s="41">
        <f>S3+Q4</f>
        <v>50</v>
      </c>
    </row>
    <row r="5" spans="1:19">
      <c r="A5" s="6">
        <v>3</v>
      </c>
      <c r="B5" s="47">
        <f t="shared" ref="B5:B32" si="0">Q5</f>
        <v>70</v>
      </c>
      <c r="C5" s="6">
        <v>1</v>
      </c>
      <c r="D5" s="6">
        <v>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47">
        <f t="shared" ref="Q5:Q32" si="1">Q4+R5</f>
        <v>70</v>
      </c>
      <c r="R5" s="41">
        <v>20</v>
      </c>
      <c r="S5" s="41">
        <f t="shared" ref="S5:S32" si="2">S4+Q5</f>
        <v>120</v>
      </c>
    </row>
    <row r="6" spans="1:19">
      <c r="A6" s="6">
        <v>4</v>
      </c>
      <c r="B6" s="47">
        <f t="shared" si="0"/>
        <v>90</v>
      </c>
      <c r="C6" s="6">
        <v>1</v>
      </c>
      <c r="D6" s="6">
        <v>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47">
        <f t="shared" si="1"/>
        <v>90</v>
      </c>
      <c r="R6" s="41">
        <v>20</v>
      </c>
      <c r="S6" s="41">
        <f t="shared" si="2"/>
        <v>210</v>
      </c>
    </row>
    <row r="7" spans="1:19">
      <c r="A7" s="6">
        <v>5</v>
      </c>
      <c r="B7" s="47">
        <f t="shared" si="0"/>
        <v>110</v>
      </c>
      <c r="C7" s="6">
        <v>1</v>
      </c>
      <c r="D7" s="6"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47">
        <f t="shared" si="1"/>
        <v>110</v>
      </c>
      <c r="R7" s="41">
        <v>20</v>
      </c>
      <c r="S7" s="41">
        <f t="shared" si="2"/>
        <v>320</v>
      </c>
    </row>
    <row r="8" spans="1:19">
      <c r="A8" s="6">
        <v>6</v>
      </c>
      <c r="B8" s="47">
        <f t="shared" si="0"/>
        <v>130</v>
      </c>
      <c r="C8" s="6">
        <v>1</v>
      </c>
      <c r="D8" s="6">
        <v>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47">
        <f t="shared" si="1"/>
        <v>130</v>
      </c>
      <c r="R8" s="41">
        <v>20</v>
      </c>
      <c r="S8" s="41">
        <f t="shared" si="2"/>
        <v>450</v>
      </c>
    </row>
    <row r="9" spans="1:19">
      <c r="A9" s="6">
        <v>7</v>
      </c>
      <c r="B9" s="47">
        <f t="shared" si="0"/>
        <v>150</v>
      </c>
      <c r="C9" s="6">
        <v>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7">
        <f t="shared" si="1"/>
        <v>150</v>
      </c>
      <c r="R9" s="41">
        <v>20</v>
      </c>
      <c r="S9" s="41">
        <f t="shared" si="2"/>
        <v>600</v>
      </c>
    </row>
    <row r="10" spans="1:19">
      <c r="A10" s="6">
        <v>8</v>
      </c>
      <c r="B10" s="47">
        <f t="shared" si="0"/>
        <v>170</v>
      </c>
      <c r="C10" s="6">
        <v>1</v>
      </c>
      <c r="D10" s="6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7">
        <f t="shared" si="1"/>
        <v>170</v>
      </c>
      <c r="R10" s="41">
        <v>20</v>
      </c>
      <c r="S10" s="41">
        <f t="shared" si="2"/>
        <v>770</v>
      </c>
    </row>
    <row r="11" spans="1:19">
      <c r="A11" s="6">
        <v>9</v>
      </c>
      <c r="B11" s="47">
        <f t="shared" si="0"/>
        <v>190</v>
      </c>
      <c r="C11" s="6">
        <v>1</v>
      </c>
      <c r="D11" s="6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7">
        <f t="shared" si="1"/>
        <v>190</v>
      </c>
      <c r="R11" s="41">
        <v>20</v>
      </c>
      <c r="S11" s="41">
        <f t="shared" si="2"/>
        <v>960</v>
      </c>
    </row>
    <row r="12" spans="1:19">
      <c r="A12" s="6">
        <v>10</v>
      </c>
      <c r="B12" s="47">
        <f t="shared" si="0"/>
        <v>220</v>
      </c>
      <c r="C12" s="6">
        <v>1</v>
      </c>
      <c r="D12" s="6">
        <v>2</v>
      </c>
      <c r="E12" s="6">
        <v>2</v>
      </c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47">
        <f t="shared" si="1"/>
        <v>220</v>
      </c>
      <c r="R12" s="41">
        <v>30</v>
      </c>
      <c r="S12" s="41">
        <f t="shared" si="2"/>
        <v>1180</v>
      </c>
    </row>
    <row r="13" spans="1:19">
      <c r="A13" s="6">
        <v>11</v>
      </c>
      <c r="B13" s="47">
        <f t="shared" si="0"/>
        <v>250</v>
      </c>
      <c r="C13" s="6">
        <v>1</v>
      </c>
      <c r="D13" s="6">
        <v>2</v>
      </c>
      <c r="E13" s="6">
        <v>2</v>
      </c>
      <c r="F13" s="6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47">
        <f t="shared" si="1"/>
        <v>250</v>
      </c>
      <c r="R13" s="41">
        <v>30</v>
      </c>
      <c r="S13" s="41">
        <f t="shared" si="2"/>
        <v>1430</v>
      </c>
    </row>
    <row r="14" spans="1:19">
      <c r="A14" s="6">
        <v>12</v>
      </c>
      <c r="B14" s="47">
        <f t="shared" si="0"/>
        <v>280</v>
      </c>
      <c r="C14" s="6">
        <v>1</v>
      </c>
      <c r="D14" s="6">
        <v>2</v>
      </c>
      <c r="E14" s="6">
        <v>2</v>
      </c>
      <c r="F14" s="6">
        <v>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47">
        <f t="shared" si="1"/>
        <v>280</v>
      </c>
      <c r="R14" s="41">
        <v>30</v>
      </c>
      <c r="S14" s="41">
        <f t="shared" si="2"/>
        <v>1710</v>
      </c>
    </row>
    <row r="15" spans="1:19">
      <c r="A15" s="6">
        <v>13</v>
      </c>
      <c r="B15" s="47">
        <f t="shared" si="0"/>
        <v>310</v>
      </c>
      <c r="C15" s="6">
        <v>1</v>
      </c>
      <c r="D15" s="6">
        <v>2</v>
      </c>
      <c r="E15" s="6">
        <v>2</v>
      </c>
      <c r="F15" s="6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47">
        <f t="shared" si="1"/>
        <v>310</v>
      </c>
      <c r="R15" s="41">
        <v>30</v>
      </c>
      <c r="S15" s="41">
        <f t="shared" si="2"/>
        <v>2020</v>
      </c>
    </row>
    <row r="16" spans="1:19">
      <c r="A16" s="6">
        <v>14</v>
      </c>
      <c r="B16" s="47">
        <f t="shared" si="0"/>
        <v>340</v>
      </c>
      <c r="C16" s="6">
        <v>1</v>
      </c>
      <c r="D16" s="6">
        <v>2</v>
      </c>
      <c r="E16" s="6">
        <v>2</v>
      </c>
      <c r="F16" s="6">
        <v>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47">
        <f t="shared" si="1"/>
        <v>340</v>
      </c>
      <c r="R16" s="41">
        <v>30</v>
      </c>
      <c r="S16" s="41">
        <f t="shared" si="2"/>
        <v>2360</v>
      </c>
    </row>
    <row r="17" spans="1:19">
      <c r="A17" s="6">
        <v>15</v>
      </c>
      <c r="B17" s="47">
        <f t="shared" si="0"/>
        <v>370</v>
      </c>
      <c r="C17" s="6">
        <v>1</v>
      </c>
      <c r="D17" s="6">
        <v>2</v>
      </c>
      <c r="E17" s="6">
        <v>2</v>
      </c>
      <c r="F17" s="6">
        <v>1</v>
      </c>
      <c r="G17" s="6">
        <v>7</v>
      </c>
      <c r="H17" s="6">
        <v>1</v>
      </c>
      <c r="Q17" s="47">
        <f t="shared" si="1"/>
        <v>370</v>
      </c>
      <c r="R17" s="41">
        <v>30</v>
      </c>
      <c r="S17" s="41">
        <f t="shared" si="2"/>
        <v>2730</v>
      </c>
    </row>
    <row r="18" spans="1:19">
      <c r="A18" s="6">
        <v>16</v>
      </c>
      <c r="B18" s="47">
        <f t="shared" si="0"/>
        <v>400</v>
      </c>
      <c r="C18" s="6">
        <v>1</v>
      </c>
      <c r="D18" s="6">
        <v>2</v>
      </c>
      <c r="E18" s="6">
        <v>2</v>
      </c>
      <c r="F18" s="6">
        <v>1</v>
      </c>
      <c r="G18" s="6">
        <v>7</v>
      </c>
      <c r="H18" s="6">
        <v>1</v>
      </c>
      <c r="Q18" s="47">
        <f t="shared" si="1"/>
        <v>400</v>
      </c>
      <c r="R18" s="41">
        <v>30</v>
      </c>
      <c r="S18" s="41">
        <f t="shared" si="2"/>
        <v>3130</v>
      </c>
    </row>
    <row r="19" spans="1:19">
      <c r="A19" s="6">
        <v>17</v>
      </c>
      <c r="B19" s="47">
        <f t="shared" si="0"/>
        <v>430</v>
      </c>
      <c r="C19" s="6">
        <v>1</v>
      </c>
      <c r="D19" s="6">
        <v>2</v>
      </c>
      <c r="E19" s="6">
        <v>2</v>
      </c>
      <c r="F19" s="6">
        <v>1</v>
      </c>
      <c r="G19" s="6">
        <v>7</v>
      </c>
      <c r="H19" s="6">
        <v>1</v>
      </c>
      <c r="Q19" s="47">
        <f t="shared" si="1"/>
        <v>430</v>
      </c>
      <c r="R19" s="41">
        <v>30</v>
      </c>
      <c r="S19" s="41">
        <f t="shared" si="2"/>
        <v>3560</v>
      </c>
    </row>
    <row r="20" spans="1:19">
      <c r="A20" s="6">
        <v>18</v>
      </c>
      <c r="B20" s="47">
        <f t="shared" si="0"/>
        <v>460</v>
      </c>
      <c r="C20" s="6">
        <v>1</v>
      </c>
      <c r="D20" s="6">
        <v>2</v>
      </c>
      <c r="E20" s="6">
        <v>2</v>
      </c>
      <c r="F20" s="6">
        <v>1</v>
      </c>
      <c r="G20" s="6">
        <v>7</v>
      </c>
      <c r="H20" s="6">
        <v>1</v>
      </c>
      <c r="Q20" s="47">
        <f t="shared" si="1"/>
        <v>460</v>
      </c>
      <c r="R20" s="41">
        <v>30</v>
      </c>
      <c r="S20" s="41">
        <f t="shared" si="2"/>
        <v>4020</v>
      </c>
    </row>
    <row r="21" spans="1:19">
      <c r="A21" s="6">
        <v>19</v>
      </c>
      <c r="B21" s="47">
        <f t="shared" si="0"/>
        <v>490</v>
      </c>
      <c r="C21" s="6">
        <v>1</v>
      </c>
      <c r="D21" s="6">
        <v>2</v>
      </c>
      <c r="E21" s="6">
        <v>2</v>
      </c>
      <c r="F21" s="6">
        <v>1</v>
      </c>
      <c r="G21" s="6">
        <v>7</v>
      </c>
      <c r="H21" s="6">
        <v>1</v>
      </c>
      <c r="Q21" s="47">
        <f t="shared" si="1"/>
        <v>490</v>
      </c>
      <c r="R21" s="41">
        <v>30</v>
      </c>
      <c r="S21" s="41">
        <f t="shared" si="2"/>
        <v>4510</v>
      </c>
    </row>
    <row r="22" spans="1:19">
      <c r="A22" s="6">
        <v>20</v>
      </c>
      <c r="B22" s="47">
        <f t="shared" si="0"/>
        <v>530</v>
      </c>
      <c r="C22" s="6">
        <v>1</v>
      </c>
      <c r="D22" s="6">
        <v>3</v>
      </c>
      <c r="E22" s="6">
        <v>2</v>
      </c>
      <c r="F22" s="6">
        <v>2</v>
      </c>
      <c r="G22" s="6">
        <v>7</v>
      </c>
      <c r="H22" s="6">
        <v>2</v>
      </c>
      <c r="Q22" s="47">
        <f t="shared" si="1"/>
        <v>530</v>
      </c>
      <c r="R22" s="41">
        <v>40</v>
      </c>
      <c r="S22" s="41">
        <f t="shared" si="2"/>
        <v>5040</v>
      </c>
    </row>
    <row r="23" spans="1:19">
      <c r="A23" s="6">
        <v>21</v>
      </c>
      <c r="B23" s="47">
        <f t="shared" si="0"/>
        <v>570</v>
      </c>
      <c r="C23" s="6">
        <v>1</v>
      </c>
      <c r="D23" s="6">
        <v>3</v>
      </c>
      <c r="E23" s="6">
        <v>2</v>
      </c>
      <c r="F23" s="6">
        <v>2</v>
      </c>
      <c r="G23" s="6">
        <v>7</v>
      </c>
      <c r="H23" s="6">
        <v>2</v>
      </c>
      <c r="Q23" s="47">
        <f t="shared" si="1"/>
        <v>570</v>
      </c>
      <c r="R23" s="41">
        <v>40</v>
      </c>
      <c r="S23" s="41">
        <f t="shared" si="2"/>
        <v>5610</v>
      </c>
    </row>
    <row r="24" spans="1:19">
      <c r="A24" s="6">
        <v>22</v>
      </c>
      <c r="B24" s="47">
        <f t="shared" si="0"/>
        <v>610</v>
      </c>
      <c r="C24" s="6">
        <v>1</v>
      </c>
      <c r="D24" s="6">
        <v>3</v>
      </c>
      <c r="E24" s="6">
        <v>2</v>
      </c>
      <c r="F24" s="6">
        <v>2</v>
      </c>
      <c r="G24" s="6">
        <v>7</v>
      </c>
      <c r="H24" s="6">
        <v>2</v>
      </c>
      <c r="Q24" s="47">
        <f t="shared" si="1"/>
        <v>610</v>
      </c>
      <c r="R24" s="41">
        <v>40</v>
      </c>
      <c r="S24" s="41">
        <f t="shared" si="2"/>
        <v>6220</v>
      </c>
    </row>
    <row r="25" spans="1:19">
      <c r="A25" s="6">
        <v>23</v>
      </c>
      <c r="B25" s="47">
        <f t="shared" si="0"/>
        <v>650</v>
      </c>
      <c r="C25" s="6">
        <v>1</v>
      </c>
      <c r="D25" s="6">
        <v>3</v>
      </c>
      <c r="E25" s="6">
        <v>2</v>
      </c>
      <c r="F25" s="6">
        <v>2</v>
      </c>
      <c r="G25" s="6">
        <v>7</v>
      </c>
      <c r="H25" s="6">
        <v>2</v>
      </c>
      <c r="Q25" s="47">
        <f t="shared" si="1"/>
        <v>650</v>
      </c>
      <c r="R25" s="41">
        <v>40</v>
      </c>
      <c r="S25" s="41">
        <f t="shared" si="2"/>
        <v>6870</v>
      </c>
    </row>
    <row r="26" spans="1:19">
      <c r="A26" s="6">
        <v>24</v>
      </c>
      <c r="B26" s="47">
        <f t="shared" si="0"/>
        <v>690</v>
      </c>
      <c r="C26" s="6">
        <v>1</v>
      </c>
      <c r="D26" s="6">
        <v>3</v>
      </c>
      <c r="E26" s="6">
        <v>2</v>
      </c>
      <c r="F26" s="6">
        <v>2</v>
      </c>
      <c r="G26" s="6">
        <v>7</v>
      </c>
      <c r="H26" s="6">
        <v>2</v>
      </c>
      <c r="Q26" s="47">
        <f t="shared" si="1"/>
        <v>690</v>
      </c>
      <c r="R26" s="41">
        <v>40</v>
      </c>
      <c r="S26" s="41">
        <f t="shared" si="2"/>
        <v>7560</v>
      </c>
    </row>
    <row r="27" spans="1:19">
      <c r="A27" s="6">
        <v>25</v>
      </c>
      <c r="B27" s="47">
        <f t="shared" si="0"/>
        <v>730</v>
      </c>
      <c r="C27" s="6">
        <v>1</v>
      </c>
      <c r="D27" s="6">
        <v>3</v>
      </c>
      <c r="E27" s="6">
        <v>2</v>
      </c>
      <c r="F27" s="6">
        <v>2</v>
      </c>
      <c r="G27" s="6">
        <v>7</v>
      </c>
      <c r="H27" s="6">
        <v>3</v>
      </c>
      <c r="Q27" s="47">
        <f t="shared" si="1"/>
        <v>730</v>
      </c>
      <c r="R27" s="41">
        <v>40</v>
      </c>
      <c r="S27" s="41">
        <f t="shared" si="2"/>
        <v>8290</v>
      </c>
    </row>
    <row r="28" spans="1:19">
      <c r="A28" s="6">
        <v>26</v>
      </c>
      <c r="B28" s="47">
        <f t="shared" si="0"/>
        <v>770</v>
      </c>
      <c r="C28" s="6">
        <v>1</v>
      </c>
      <c r="D28" s="6">
        <v>3</v>
      </c>
      <c r="E28" s="6">
        <v>2</v>
      </c>
      <c r="F28" s="6">
        <v>2</v>
      </c>
      <c r="G28" s="6">
        <v>7</v>
      </c>
      <c r="H28" s="6">
        <v>3</v>
      </c>
      <c r="Q28" s="47">
        <f t="shared" si="1"/>
        <v>770</v>
      </c>
      <c r="R28" s="41">
        <v>40</v>
      </c>
      <c r="S28" s="41">
        <f t="shared" si="2"/>
        <v>9060</v>
      </c>
    </row>
    <row r="29" spans="1:19">
      <c r="A29" s="6">
        <v>27</v>
      </c>
      <c r="B29" s="47">
        <f t="shared" si="0"/>
        <v>810</v>
      </c>
      <c r="C29" s="6">
        <v>1</v>
      </c>
      <c r="D29" s="6">
        <v>3</v>
      </c>
      <c r="E29" s="6">
        <v>2</v>
      </c>
      <c r="F29" s="6">
        <v>2</v>
      </c>
      <c r="G29" s="6">
        <v>7</v>
      </c>
      <c r="H29" s="6">
        <v>3</v>
      </c>
      <c r="Q29" s="47">
        <f t="shared" si="1"/>
        <v>810</v>
      </c>
      <c r="R29" s="41">
        <v>40</v>
      </c>
      <c r="S29" s="41">
        <f t="shared" si="2"/>
        <v>9870</v>
      </c>
    </row>
    <row r="30" spans="1:19">
      <c r="A30" s="6">
        <v>28</v>
      </c>
      <c r="B30" s="47">
        <f t="shared" si="0"/>
        <v>850</v>
      </c>
      <c r="C30" s="6">
        <v>1</v>
      </c>
      <c r="D30" s="6">
        <v>3</v>
      </c>
      <c r="E30" s="6">
        <v>2</v>
      </c>
      <c r="F30" s="6">
        <v>2</v>
      </c>
      <c r="G30" s="6">
        <v>7</v>
      </c>
      <c r="H30" s="6">
        <v>3</v>
      </c>
      <c r="Q30" s="47">
        <f t="shared" si="1"/>
        <v>850</v>
      </c>
      <c r="R30" s="41">
        <v>40</v>
      </c>
      <c r="S30" s="41">
        <f t="shared" si="2"/>
        <v>10720</v>
      </c>
    </row>
    <row r="31" spans="1:19">
      <c r="A31" s="6">
        <v>29</v>
      </c>
      <c r="B31" s="47">
        <f t="shared" si="0"/>
        <v>890</v>
      </c>
      <c r="C31" s="6">
        <v>1</v>
      </c>
      <c r="D31" s="6">
        <v>3</v>
      </c>
      <c r="E31" s="6">
        <v>2</v>
      </c>
      <c r="F31" s="6">
        <v>2</v>
      </c>
      <c r="G31" s="6">
        <v>7</v>
      </c>
      <c r="H31" s="6">
        <v>3</v>
      </c>
      <c r="Q31" s="47">
        <f t="shared" si="1"/>
        <v>890</v>
      </c>
      <c r="R31" s="41">
        <v>40</v>
      </c>
      <c r="S31" s="41">
        <f t="shared" si="2"/>
        <v>11610</v>
      </c>
    </row>
    <row r="32" spans="1:19">
      <c r="A32" s="6">
        <v>30</v>
      </c>
      <c r="B32" s="47">
        <f t="shared" si="0"/>
        <v>930</v>
      </c>
      <c r="C32" s="6">
        <v>1</v>
      </c>
      <c r="D32" s="6">
        <v>4</v>
      </c>
      <c r="E32" s="6">
        <v>2</v>
      </c>
      <c r="F32" s="6">
        <v>3</v>
      </c>
      <c r="G32" s="6">
        <v>7</v>
      </c>
      <c r="H32" s="6">
        <v>3</v>
      </c>
      <c r="Q32" s="47">
        <f t="shared" si="1"/>
        <v>930</v>
      </c>
      <c r="R32" s="41">
        <v>40</v>
      </c>
      <c r="S32" s="41">
        <f t="shared" si="2"/>
        <v>12540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E19"/>
  <sheetViews>
    <sheetView workbookViewId="0">
      <selection activeCell="I42" sqref="I42"/>
    </sheetView>
  </sheetViews>
  <sheetFormatPr defaultRowHeight="14.25"/>
  <sheetData>
    <row r="3" spans="1:5">
      <c r="A3" s="56" t="s">
        <v>385</v>
      </c>
      <c r="B3" s="41" t="s">
        <v>386</v>
      </c>
      <c r="C3" t="str">
        <f>A3&amp;B3</f>
        <v>妮妮.gif</v>
      </c>
      <c r="E3" t="str">
        <f>"ren "&amp;C3&amp;" "&amp;A3&amp;"登场"&amp;B3</f>
        <v>ren 妮妮.gif 妮妮登场.gif</v>
      </c>
    </row>
    <row r="4" spans="1:5">
      <c r="A4" s="47" t="s">
        <v>51</v>
      </c>
      <c r="B4" s="41" t="s">
        <v>386</v>
      </c>
      <c r="C4" s="41" t="str">
        <f t="shared" ref="C4:C19" si="0">A4&amp;B4</f>
        <v>酷酷.gif</v>
      </c>
      <c r="E4" s="41" t="str">
        <f t="shared" ref="E4:E19" si="1">"ren "&amp;C4&amp;" "&amp;A4&amp;"登场"&amp;B4</f>
        <v>ren 酷酷.gif 酷酷登场.gif</v>
      </c>
    </row>
    <row r="5" spans="1:5">
      <c r="A5" s="47" t="s">
        <v>56</v>
      </c>
      <c r="B5" s="41" t="s">
        <v>386</v>
      </c>
      <c r="C5" s="41" t="str">
        <f t="shared" si="0"/>
        <v>浣浣.gif</v>
      </c>
      <c r="E5" s="41" t="str">
        <f t="shared" si="1"/>
        <v>ren 浣浣.gif 浣浣登场.gif</v>
      </c>
    </row>
    <row r="6" spans="1:5">
      <c r="A6" s="47" t="s">
        <v>61</v>
      </c>
      <c r="B6" s="41" t="s">
        <v>386</v>
      </c>
      <c r="C6" s="41" t="str">
        <f t="shared" si="0"/>
        <v>小狸.gif</v>
      </c>
      <c r="E6" s="41" t="str">
        <f t="shared" si="1"/>
        <v>ren 小狸.gif 小狸登场.gif</v>
      </c>
    </row>
    <row r="7" spans="1:5">
      <c r="A7" s="47" t="s">
        <v>66</v>
      </c>
      <c r="B7" s="41" t="s">
        <v>386</v>
      </c>
      <c r="C7" s="41" t="str">
        <f t="shared" si="0"/>
        <v>喵酱.gif</v>
      </c>
      <c r="E7" s="41" t="str">
        <f t="shared" si="1"/>
        <v>ren 喵酱.gif 喵酱登场.gif</v>
      </c>
    </row>
    <row r="8" spans="1:5">
      <c r="A8" s="47" t="s">
        <v>72</v>
      </c>
      <c r="B8" s="41" t="s">
        <v>386</v>
      </c>
      <c r="C8" s="41" t="str">
        <f t="shared" si="0"/>
        <v>牛牛.gif</v>
      </c>
      <c r="E8" s="41" t="str">
        <f t="shared" si="1"/>
        <v>ren 牛牛.gif 牛牛登场.gif</v>
      </c>
    </row>
    <row r="9" spans="1:5">
      <c r="A9" s="47" t="s">
        <v>77</v>
      </c>
      <c r="B9" s="41" t="s">
        <v>386</v>
      </c>
      <c r="C9" s="41" t="str">
        <f t="shared" si="0"/>
        <v>小雪.gif</v>
      </c>
      <c r="E9" s="41" t="str">
        <f t="shared" si="1"/>
        <v>ren 小雪.gif 小雪登场.gif</v>
      </c>
    </row>
    <row r="10" spans="1:5">
      <c r="A10" s="47" t="s">
        <v>83</v>
      </c>
      <c r="B10" s="41" t="s">
        <v>386</v>
      </c>
      <c r="C10" s="41" t="str">
        <f t="shared" si="0"/>
        <v>乐乐.gif</v>
      </c>
      <c r="E10" s="41" t="str">
        <f t="shared" si="1"/>
        <v>ren 乐乐.gif 乐乐登场.gif</v>
      </c>
    </row>
    <row r="11" spans="1:5">
      <c r="A11" s="47" t="s">
        <v>88</v>
      </c>
      <c r="B11" s="41" t="s">
        <v>386</v>
      </c>
      <c r="C11" s="41" t="str">
        <f t="shared" si="0"/>
        <v>甄姬.gif</v>
      </c>
      <c r="E11" s="41" t="str">
        <f t="shared" si="1"/>
        <v>ren 甄姬.gif 甄姬登场.gif</v>
      </c>
    </row>
    <row r="12" spans="1:5">
      <c r="A12" s="47" t="s">
        <v>93</v>
      </c>
      <c r="B12" s="41" t="s">
        <v>386</v>
      </c>
      <c r="C12" s="41" t="str">
        <f t="shared" si="0"/>
        <v>黄盖.gif</v>
      </c>
      <c r="E12" s="41" t="str">
        <f t="shared" si="1"/>
        <v>ren 黄盖.gif 黄盖登场.gif</v>
      </c>
    </row>
    <row r="13" spans="1:5">
      <c r="A13" s="47" t="s">
        <v>98</v>
      </c>
      <c r="B13" s="41" t="s">
        <v>386</v>
      </c>
      <c r="C13" s="41" t="str">
        <f t="shared" si="0"/>
        <v>嫦娥.gif</v>
      </c>
      <c r="E13" s="41" t="str">
        <f t="shared" si="1"/>
        <v>ren 嫦娥.gif 嫦娥登场.gif</v>
      </c>
    </row>
    <row r="14" spans="1:5">
      <c r="A14" s="47" t="s">
        <v>103</v>
      </c>
      <c r="B14" s="41" t="s">
        <v>386</v>
      </c>
      <c r="C14" s="41" t="str">
        <f t="shared" si="0"/>
        <v>周瑜.gif</v>
      </c>
      <c r="E14" s="41" t="str">
        <f t="shared" si="1"/>
        <v>ren 周瑜.gif 周瑜登场.gif</v>
      </c>
    </row>
    <row r="15" spans="1:5">
      <c r="A15" s="47" t="s">
        <v>108</v>
      </c>
      <c r="B15" s="41" t="s">
        <v>386</v>
      </c>
      <c r="C15" s="41" t="str">
        <f t="shared" si="0"/>
        <v>武则天.gif</v>
      </c>
      <c r="E15" s="41" t="str">
        <f t="shared" si="1"/>
        <v>ren 武则天.gif 武则天登场.gif</v>
      </c>
    </row>
    <row r="16" spans="1:5">
      <c r="A16" s="47" t="s">
        <v>113</v>
      </c>
      <c r="B16" s="41" t="s">
        <v>386</v>
      </c>
      <c r="C16" s="41" t="str">
        <f t="shared" si="0"/>
        <v>吕布.gif</v>
      </c>
      <c r="E16" s="41" t="str">
        <f t="shared" si="1"/>
        <v>ren 吕布.gif 吕布登场.gif</v>
      </c>
    </row>
    <row r="17" spans="1:5">
      <c r="A17" s="47" t="s">
        <v>118</v>
      </c>
      <c r="B17" s="41" t="s">
        <v>386</v>
      </c>
      <c r="C17" s="41" t="str">
        <f t="shared" si="0"/>
        <v>貂蝉.gif</v>
      </c>
      <c r="E17" s="41" t="str">
        <f t="shared" si="1"/>
        <v>ren 貂蝉.gif 貂蝉登场.gif</v>
      </c>
    </row>
    <row r="18" spans="1:5">
      <c r="A18" s="47" t="s">
        <v>123</v>
      </c>
      <c r="B18" s="41" t="s">
        <v>386</v>
      </c>
      <c r="C18" s="41" t="str">
        <f t="shared" si="0"/>
        <v>孙悟空.gif</v>
      </c>
      <c r="E18" s="41" t="str">
        <f t="shared" si="1"/>
        <v>ren 孙悟空.gif 孙悟空登场.gif</v>
      </c>
    </row>
    <row r="19" spans="1:5">
      <c r="A19" s="47" t="s">
        <v>128</v>
      </c>
      <c r="B19" s="41" t="s">
        <v>386</v>
      </c>
      <c r="C19" s="41" t="str">
        <f t="shared" si="0"/>
        <v>紫霞.gif</v>
      </c>
      <c r="E19" s="41" t="str">
        <f t="shared" si="1"/>
        <v>ren 紫霞.gif 紫霞登场.gif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defaultRowHeight="14.25"/>
  <cols>
    <col min="3" max="3" width="17" customWidth="1"/>
  </cols>
  <sheetData>
    <row r="1" spans="1:28">
      <c r="A1" s="7" t="s">
        <v>0</v>
      </c>
      <c r="B1" s="7" t="s">
        <v>17</v>
      </c>
      <c r="C1" s="7" t="s">
        <v>17</v>
      </c>
      <c r="D1" s="7" t="s">
        <v>0</v>
      </c>
      <c r="E1" s="7" t="s">
        <v>0</v>
      </c>
      <c r="F1" s="7" t="s">
        <v>17</v>
      </c>
      <c r="G1" s="7" t="s">
        <v>17</v>
      </c>
      <c r="H1" s="7" t="s">
        <v>17</v>
      </c>
      <c r="I1" s="7" t="s">
        <v>17</v>
      </c>
      <c r="J1" s="7" t="s">
        <v>17</v>
      </c>
      <c r="K1" s="7" t="s">
        <v>0</v>
      </c>
      <c r="L1" s="7" t="s">
        <v>0</v>
      </c>
      <c r="M1" s="7" t="s">
        <v>0</v>
      </c>
      <c r="N1" s="7" t="s">
        <v>0</v>
      </c>
      <c r="O1" s="7" t="s">
        <v>0</v>
      </c>
      <c r="P1" s="7" t="s">
        <v>0</v>
      </c>
      <c r="Q1" s="7" t="s">
        <v>0</v>
      </c>
      <c r="R1" s="7" t="s">
        <v>0</v>
      </c>
      <c r="S1" s="7" t="s">
        <v>0</v>
      </c>
      <c r="T1" s="7" t="s">
        <v>0</v>
      </c>
      <c r="U1" s="7" t="s">
        <v>0</v>
      </c>
      <c r="V1" s="7" t="s">
        <v>0</v>
      </c>
      <c r="W1" s="7" t="s">
        <v>0</v>
      </c>
      <c r="X1" s="7" t="s">
        <v>0</v>
      </c>
      <c r="Y1" s="7" t="s">
        <v>0</v>
      </c>
      <c r="Z1" s="7" t="s">
        <v>0</v>
      </c>
      <c r="AA1" s="7" t="s">
        <v>0</v>
      </c>
      <c r="AB1" s="7" t="s">
        <v>17</v>
      </c>
    </row>
    <row r="2" spans="1:28">
      <c r="A2" s="7" t="s">
        <v>18</v>
      </c>
      <c r="B2" s="7" t="s">
        <v>19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 t="s">
        <v>34</v>
      </c>
      <c r="S2" s="7" t="s">
        <v>35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40</v>
      </c>
      <c r="Y2" s="7" t="s">
        <v>41</v>
      </c>
      <c r="Z2" s="7" t="s">
        <v>42</v>
      </c>
      <c r="AA2" s="7" t="s">
        <v>43</v>
      </c>
      <c r="AB2" s="7" t="s">
        <v>44</v>
      </c>
    </row>
    <row r="3" spans="1:28">
      <c r="A3" s="15">
        <v>1001</v>
      </c>
      <c r="B3" s="64" t="s">
        <v>45</v>
      </c>
      <c r="C3" s="7" t="s">
        <v>46</v>
      </c>
      <c r="D3" s="7">
        <v>1</v>
      </c>
      <c r="E3" s="7">
        <v>1</v>
      </c>
      <c r="F3" s="7" t="s">
        <v>47</v>
      </c>
      <c r="G3" s="7" t="s">
        <v>48</v>
      </c>
      <c r="H3" s="7" t="s">
        <v>49</v>
      </c>
      <c r="I3" s="7"/>
      <c r="J3" s="7"/>
      <c r="K3" s="7">
        <v>900</v>
      </c>
      <c r="L3" s="7">
        <f>INT(K3*0.04)</f>
        <v>36</v>
      </c>
      <c r="M3" s="7">
        <f>K3/5</f>
        <v>180</v>
      </c>
      <c r="N3" s="7">
        <f>INT(M3*0.04)</f>
        <v>7</v>
      </c>
      <c r="O3" s="7">
        <v>12</v>
      </c>
      <c r="P3" s="7">
        <v>1</v>
      </c>
      <c r="Q3" s="7">
        <v>50000</v>
      </c>
      <c r="R3" s="7">
        <v>10000</v>
      </c>
      <c r="S3" s="7">
        <v>33000</v>
      </c>
      <c r="T3" s="65">
        <v>3001</v>
      </c>
      <c r="U3" s="65"/>
      <c r="V3" s="65"/>
      <c r="W3" s="65"/>
      <c r="X3" s="7">
        <v>1</v>
      </c>
      <c r="Y3" s="7">
        <v>1</v>
      </c>
      <c r="Z3" s="7">
        <v>10011001</v>
      </c>
      <c r="AA3" s="7">
        <v>20</v>
      </c>
      <c r="AB3" s="7" t="s">
        <v>50</v>
      </c>
    </row>
    <row r="4" spans="1:28">
      <c r="A4" s="15">
        <v>1002</v>
      </c>
      <c r="B4" s="64" t="s">
        <v>51</v>
      </c>
      <c r="C4" s="7" t="s">
        <v>52</v>
      </c>
      <c r="D4" s="7">
        <v>1</v>
      </c>
      <c r="E4" s="7">
        <v>0</v>
      </c>
      <c r="F4" s="7" t="s">
        <v>53</v>
      </c>
      <c r="G4" s="7" t="s">
        <v>54</v>
      </c>
      <c r="H4" s="7" t="s">
        <v>55</v>
      </c>
      <c r="I4" s="7"/>
      <c r="J4" s="7"/>
      <c r="K4" s="7">
        <v>900</v>
      </c>
      <c r="L4" s="47">
        <f t="shared" ref="L4:L19" si="0">INT(K4*0.04)</f>
        <v>36</v>
      </c>
      <c r="M4" s="47">
        <f t="shared" ref="M4:M19" si="1">K4/5</f>
        <v>180</v>
      </c>
      <c r="N4" s="47">
        <f t="shared" ref="N4:N19" si="2">INT(M4*0.04)</f>
        <v>7</v>
      </c>
      <c r="O4" s="7">
        <v>12</v>
      </c>
      <c r="P4" s="7">
        <v>1</v>
      </c>
      <c r="Q4" s="7">
        <v>50000</v>
      </c>
      <c r="R4" s="7">
        <v>10000</v>
      </c>
      <c r="S4" s="7">
        <v>33000</v>
      </c>
      <c r="T4" s="65">
        <v>13001</v>
      </c>
      <c r="U4" s="65"/>
      <c r="V4" s="65"/>
      <c r="W4" s="65"/>
      <c r="X4" s="7">
        <v>2</v>
      </c>
      <c r="Y4" s="7">
        <v>1</v>
      </c>
      <c r="Z4" s="7">
        <v>10011002</v>
      </c>
      <c r="AA4" s="7">
        <v>20</v>
      </c>
      <c r="AB4" s="7" t="s">
        <v>50</v>
      </c>
    </row>
    <row r="5" spans="1:28">
      <c r="A5" s="15">
        <v>1003</v>
      </c>
      <c r="B5" s="64" t="s">
        <v>56</v>
      </c>
      <c r="C5" s="7" t="s">
        <v>57</v>
      </c>
      <c r="D5" s="7">
        <v>1</v>
      </c>
      <c r="E5" s="7">
        <v>1</v>
      </c>
      <c r="F5" s="7" t="s">
        <v>58</v>
      </c>
      <c r="G5" s="7" t="s">
        <v>59</v>
      </c>
      <c r="H5" s="7" t="s">
        <v>60</v>
      </c>
      <c r="I5" s="7"/>
      <c r="J5" s="7"/>
      <c r="K5" s="7">
        <v>900</v>
      </c>
      <c r="L5" s="47">
        <f t="shared" si="0"/>
        <v>36</v>
      </c>
      <c r="M5" s="47">
        <f t="shared" si="1"/>
        <v>180</v>
      </c>
      <c r="N5" s="47">
        <f t="shared" si="2"/>
        <v>7</v>
      </c>
      <c r="O5" s="7">
        <v>12</v>
      </c>
      <c r="P5" s="7">
        <v>1</v>
      </c>
      <c r="Q5" s="7">
        <v>50000</v>
      </c>
      <c r="R5" s="7">
        <v>10000</v>
      </c>
      <c r="S5" s="7">
        <v>33000</v>
      </c>
      <c r="T5" s="65">
        <v>1001</v>
      </c>
      <c r="U5" s="65"/>
      <c r="V5" s="65"/>
      <c r="W5" s="65"/>
      <c r="X5" s="7">
        <v>3</v>
      </c>
      <c r="Y5" s="7">
        <v>1</v>
      </c>
      <c r="Z5" s="7">
        <v>10011003</v>
      </c>
      <c r="AA5" s="7">
        <v>20</v>
      </c>
      <c r="AB5" s="7" t="s">
        <v>50</v>
      </c>
    </row>
    <row r="6" spans="1:28">
      <c r="A6" s="15">
        <v>1004</v>
      </c>
      <c r="B6" s="64" t="s">
        <v>61</v>
      </c>
      <c r="C6" s="7" t="s">
        <v>62</v>
      </c>
      <c r="D6" s="7">
        <v>1</v>
      </c>
      <c r="E6" s="7">
        <v>0</v>
      </c>
      <c r="F6" s="7" t="s">
        <v>63</v>
      </c>
      <c r="G6" s="7" t="s">
        <v>64</v>
      </c>
      <c r="H6" s="7" t="s">
        <v>65</v>
      </c>
      <c r="I6" s="7"/>
      <c r="J6" s="7"/>
      <c r="K6" s="7">
        <v>900</v>
      </c>
      <c r="L6" s="47">
        <f t="shared" si="0"/>
        <v>36</v>
      </c>
      <c r="M6" s="47">
        <f t="shared" si="1"/>
        <v>180</v>
      </c>
      <c r="N6" s="47">
        <f t="shared" si="2"/>
        <v>7</v>
      </c>
      <c r="O6" s="7">
        <v>12</v>
      </c>
      <c r="P6" s="7">
        <v>1</v>
      </c>
      <c r="Q6" s="7">
        <v>50000</v>
      </c>
      <c r="R6" s="7">
        <v>10000</v>
      </c>
      <c r="S6" s="7">
        <v>33000</v>
      </c>
      <c r="T6" s="65">
        <v>10001</v>
      </c>
      <c r="U6" s="65"/>
      <c r="V6" s="65"/>
      <c r="W6" s="65"/>
      <c r="X6" s="7">
        <v>4</v>
      </c>
      <c r="Y6" s="7">
        <v>1</v>
      </c>
      <c r="Z6" s="7">
        <v>10011004</v>
      </c>
      <c r="AA6" s="7">
        <v>20</v>
      </c>
      <c r="AB6" s="7" t="s">
        <v>50</v>
      </c>
    </row>
    <row r="7" spans="1:28">
      <c r="A7" s="15">
        <v>1005</v>
      </c>
      <c r="B7" s="62" t="s">
        <v>66</v>
      </c>
      <c r="C7" s="7" t="s">
        <v>67</v>
      </c>
      <c r="D7" s="7">
        <v>1</v>
      </c>
      <c r="E7" s="7">
        <v>1</v>
      </c>
      <c r="F7" s="7" t="s">
        <v>68</v>
      </c>
      <c r="G7" s="7" t="s">
        <v>69</v>
      </c>
      <c r="H7" s="7" t="s">
        <v>70</v>
      </c>
      <c r="I7" s="7"/>
      <c r="J7" s="7"/>
      <c r="K7" s="7">
        <v>1000</v>
      </c>
      <c r="L7" s="47">
        <f t="shared" si="0"/>
        <v>40</v>
      </c>
      <c r="M7" s="47">
        <f t="shared" si="1"/>
        <v>200</v>
      </c>
      <c r="N7" s="47">
        <f t="shared" si="2"/>
        <v>8</v>
      </c>
      <c r="O7" s="7">
        <v>15</v>
      </c>
      <c r="P7" s="7">
        <v>1</v>
      </c>
      <c r="Q7" s="7">
        <v>45000</v>
      </c>
      <c r="R7" s="7">
        <v>10000</v>
      </c>
      <c r="S7" s="7">
        <v>30000</v>
      </c>
      <c r="T7" s="65">
        <v>5001</v>
      </c>
      <c r="U7" s="65"/>
      <c r="V7" s="65"/>
      <c r="W7" s="65"/>
      <c r="X7" s="7">
        <v>5</v>
      </c>
      <c r="Y7" s="7">
        <v>1</v>
      </c>
      <c r="Z7" s="7">
        <v>10011005</v>
      </c>
      <c r="AA7" s="7">
        <v>20</v>
      </c>
      <c r="AB7" s="7" t="s">
        <v>71</v>
      </c>
    </row>
    <row r="8" spans="1:28">
      <c r="A8" s="15">
        <v>1006</v>
      </c>
      <c r="B8" s="62" t="s">
        <v>72</v>
      </c>
      <c r="C8" s="7" t="s">
        <v>73</v>
      </c>
      <c r="D8" s="7">
        <v>1</v>
      </c>
      <c r="E8" s="7">
        <v>0</v>
      </c>
      <c r="F8" s="7" t="s">
        <v>74</v>
      </c>
      <c r="G8" s="7" t="s">
        <v>75</v>
      </c>
      <c r="H8" s="7" t="s">
        <v>76</v>
      </c>
      <c r="I8" s="7"/>
      <c r="J8" s="7"/>
      <c r="K8" s="7">
        <v>1000</v>
      </c>
      <c r="L8" s="47">
        <f t="shared" si="0"/>
        <v>40</v>
      </c>
      <c r="M8" s="47">
        <f t="shared" si="1"/>
        <v>200</v>
      </c>
      <c r="N8" s="47">
        <f t="shared" si="2"/>
        <v>8</v>
      </c>
      <c r="O8" s="7">
        <v>15</v>
      </c>
      <c r="P8" s="7">
        <v>1</v>
      </c>
      <c r="Q8" s="7">
        <v>45000</v>
      </c>
      <c r="R8" s="7">
        <v>10000</v>
      </c>
      <c r="S8" s="7">
        <v>30000</v>
      </c>
      <c r="T8" s="65">
        <v>2005</v>
      </c>
      <c r="U8" s="65"/>
      <c r="V8" s="65"/>
      <c r="W8" s="65"/>
      <c r="X8" s="7">
        <v>6</v>
      </c>
      <c r="Y8" s="7">
        <v>1</v>
      </c>
      <c r="Z8" s="7">
        <v>10011006</v>
      </c>
      <c r="AA8" s="7">
        <v>20</v>
      </c>
      <c r="AB8" s="7" t="s">
        <v>71</v>
      </c>
    </row>
    <row r="9" spans="1:28">
      <c r="A9" s="15">
        <v>1007</v>
      </c>
      <c r="B9" s="63" t="s">
        <v>77</v>
      </c>
      <c r="C9" s="7" t="s">
        <v>78</v>
      </c>
      <c r="D9" s="7">
        <v>1</v>
      </c>
      <c r="E9" s="7">
        <v>1</v>
      </c>
      <c r="F9" s="7" t="s">
        <v>79</v>
      </c>
      <c r="G9" s="7" t="s">
        <v>80</v>
      </c>
      <c r="H9" s="7" t="s">
        <v>81</v>
      </c>
      <c r="I9" s="7"/>
      <c r="J9" s="7"/>
      <c r="K9" s="7">
        <v>800</v>
      </c>
      <c r="L9" s="47">
        <f t="shared" si="0"/>
        <v>32</v>
      </c>
      <c r="M9" s="47">
        <f t="shared" si="1"/>
        <v>160</v>
      </c>
      <c r="N9" s="47">
        <f t="shared" si="2"/>
        <v>6</v>
      </c>
      <c r="O9" s="7">
        <v>10</v>
      </c>
      <c r="P9" s="7">
        <v>1</v>
      </c>
      <c r="Q9" s="7">
        <v>40000</v>
      </c>
      <c r="R9" s="7">
        <v>10000</v>
      </c>
      <c r="S9" s="7">
        <v>36000</v>
      </c>
      <c r="T9" s="65">
        <v>11001</v>
      </c>
      <c r="U9" s="65"/>
      <c r="V9" s="65"/>
      <c r="W9" s="65"/>
      <c r="X9" s="7">
        <v>1</v>
      </c>
      <c r="Y9" s="7">
        <v>2</v>
      </c>
      <c r="Z9" s="7">
        <v>10011007</v>
      </c>
      <c r="AA9" s="7">
        <v>20</v>
      </c>
      <c r="AB9" s="7" t="s">
        <v>82</v>
      </c>
    </row>
    <row r="10" spans="1:28">
      <c r="A10" s="15">
        <v>1008</v>
      </c>
      <c r="B10" s="63" t="s">
        <v>83</v>
      </c>
      <c r="C10" s="7" t="s">
        <v>84</v>
      </c>
      <c r="D10" s="7">
        <v>1</v>
      </c>
      <c r="E10" s="7">
        <v>0</v>
      </c>
      <c r="F10" s="7" t="s">
        <v>85</v>
      </c>
      <c r="G10" s="7" t="s">
        <v>86</v>
      </c>
      <c r="H10" s="7" t="s">
        <v>87</v>
      </c>
      <c r="I10" s="7"/>
      <c r="J10" s="7"/>
      <c r="K10" s="7">
        <v>800</v>
      </c>
      <c r="L10" s="47">
        <f t="shared" si="0"/>
        <v>32</v>
      </c>
      <c r="M10" s="47">
        <f t="shared" si="1"/>
        <v>160</v>
      </c>
      <c r="N10" s="47">
        <f t="shared" si="2"/>
        <v>6</v>
      </c>
      <c r="O10" s="7">
        <v>10</v>
      </c>
      <c r="P10" s="7">
        <v>1</v>
      </c>
      <c r="Q10" s="7">
        <v>40000</v>
      </c>
      <c r="R10" s="7">
        <v>10000</v>
      </c>
      <c r="S10" s="7">
        <v>36000</v>
      </c>
      <c r="T10" s="65">
        <v>9001</v>
      </c>
      <c r="U10" s="65"/>
      <c r="V10" s="65"/>
      <c r="W10" s="65"/>
      <c r="X10" s="7">
        <v>2</v>
      </c>
      <c r="Y10" s="7">
        <v>2</v>
      </c>
      <c r="Z10" s="7">
        <v>10011008</v>
      </c>
      <c r="AA10" s="7">
        <v>20</v>
      </c>
      <c r="AB10" s="7" t="s">
        <v>82</v>
      </c>
    </row>
    <row r="11" spans="1:28">
      <c r="A11" s="13">
        <v>2001</v>
      </c>
      <c r="B11" s="64" t="s">
        <v>88</v>
      </c>
      <c r="C11" s="7" t="s">
        <v>89</v>
      </c>
      <c r="D11" s="7">
        <v>2</v>
      </c>
      <c r="E11" s="7">
        <v>1</v>
      </c>
      <c r="F11" s="7" t="s">
        <v>90</v>
      </c>
      <c r="G11" s="7" t="s">
        <v>91</v>
      </c>
      <c r="H11" s="7" t="s">
        <v>92</v>
      </c>
      <c r="I11" s="7"/>
      <c r="J11" s="7"/>
      <c r="K11" s="7">
        <v>945</v>
      </c>
      <c r="L11" s="47">
        <f t="shared" si="0"/>
        <v>37</v>
      </c>
      <c r="M11" s="47">
        <f t="shared" si="1"/>
        <v>189</v>
      </c>
      <c r="N11" s="47">
        <f t="shared" si="2"/>
        <v>7</v>
      </c>
      <c r="O11" s="7">
        <v>16</v>
      </c>
      <c r="P11" s="7">
        <v>1</v>
      </c>
      <c r="Q11" s="7">
        <v>50000</v>
      </c>
      <c r="R11" s="7">
        <v>10000</v>
      </c>
      <c r="S11" s="7">
        <v>33000</v>
      </c>
      <c r="T11" s="65">
        <v>1001</v>
      </c>
      <c r="U11" s="65"/>
      <c r="V11" s="65"/>
      <c r="W11" s="65"/>
      <c r="X11" s="7">
        <v>3</v>
      </c>
      <c r="Y11" s="7">
        <v>2</v>
      </c>
      <c r="Z11" s="7">
        <v>10012001</v>
      </c>
      <c r="AA11" s="7">
        <v>20</v>
      </c>
      <c r="AB11" s="7" t="s">
        <v>50</v>
      </c>
    </row>
    <row r="12" spans="1:28">
      <c r="A12" s="13">
        <v>2002</v>
      </c>
      <c r="B12" s="64" t="s">
        <v>93</v>
      </c>
      <c r="C12" s="7" t="s">
        <v>94</v>
      </c>
      <c r="D12" s="7">
        <v>2</v>
      </c>
      <c r="E12" s="7">
        <v>0</v>
      </c>
      <c r="F12" s="7" t="s">
        <v>95</v>
      </c>
      <c r="G12" s="7" t="s">
        <v>96</v>
      </c>
      <c r="H12" s="7" t="s">
        <v>97</v>
      </c>
      <c r="I12" s="7"/>
      <c r="J12" s="7"/>
      <c r="K12" s="7">
        <v>945</v>
      </c>
      <c r="L12" s="47">
        <f t="shared" si="0"/>
        <v>37</v>
      </c>
      <c r="M12" s="47">
        <f t="shared" si="1"/>
        <v>189</v>
      </c>
      <c r="N12" s="47">
        <f t="shared" si="2"/>
        <v>7</v>
      </c>
      <c r="O12" s="7">
        <v>16</v>
      </c>
      <c r="P12" s="7">
        <v>1</v>
      </c>
      <c r="Q12" s="7">
        <v>50000</v>
      </c>
      <c r="R12" s="7">
        <v>10000</v>
      </c>
      <c r="S12" s="7">
        <v>33000</v>
      </c>
      <c r="T12" s="65">
        <v>6001</v>
      </c>
      <c r="U12" s="65"/>
      <c r="V12" s="65"/>
      <c r="W12" s="65"/>
      <c r="X12" s="7">
        <v>4</v>
      </c>
      <c r="Y12" s="7">
        <v>2</v>
      </c>
      <c r="Z12" s="7">
        <v>10012002</v>
      </c>
      <c r="AA12" s="7">
        <v>20</v>
      </c>
      <c r="AB12" s="7" t="s">
        <v>50</v>
      </c>
    </row>
    <row r="13" spans="1:28">
      <c r="A13" s="13">
        <v>2003</v>
      </c>
      <c r="B13" s="63" t="s">
        <v>98</v>
      </c>
      <c r="C13" s="7" t="s">
        <v>99</v>
      </c>
      <c r="D13" s="7">
        <v>2</v>
      </c>
      <c r="E13" s="7">
        <v>1</v>
      </c>
      <c r="F13" s="7" t="s">
        <v>100</v>
      </c>
      <c r="G13" s="7" t="s">
        <v>101</v>
      </c>
      <c r="H13" s="7" t="s">
        <v>102</v>
      </c>
      <c r="I13" s="7"/>
      <c r="J13" s="7"/>
      <c r="K13" s="7">
        <v>840</v>
      </c>
      <c r="L13" s="47">
        <f t="shared" si="0"/>
        <v>33</v>
      </c>
      <c r="M13" s="47">
        <f t="shared" si="1"/>
        <v>168</v>
      </c>
      <c r="N13" s="47">
        <f t="shared" si="2"/>
        <v>6</v>
      </c>
      <c r="O13" s="7">
        <v>13</v>
      </c>
      <c r="P13" s="7">
        <v>1</v>
      </c>
      <c r="Q13" s="7">
        <v>40000</v>
      </c>
      <c r="R13" s="7">
        <v>10000</v>
      </c>
      <c r="S13" s="7">
        <v>36000</v>
      </c>
      <c r="T13" s="65">
        <v>2005</v>
      </c>
      <c r="U13" s="65"/>
      <c r="V13" s="65"/>
      <c r="W13" s="65"/>
      <c r="X13" s="7">
        <v>5</v>
      </c>
      <c r="Y13" s="7">
        <v>2</v>
      </c>
      <c r="Z13" s="7">
        <v>10012003</v>
      </c>
      <c r="AA13" s="7">
        <v>20</v>
      </c>
      <c r="AB13" s="7" t="s">
        <v>82</v>
      </c>
    </row>
    <row r="14" spans="1:28">
      <c r="A14" s="13">
        <v>2004</v>
      </c>
      <c r="B14" s="63" t="s">
        <v>103</v>
      </c>
      <c r="C14" s="7" t="s">
        <v>104</v>
      </c>
      <c r="D14" s="7">
        <v>2</v>
      </c>
      <c r="E14" s="7">
        <v>0</v>
      </c>
      <c r="F14" s="7" t="s">
        <v>105</v>
      </c>
      <c r="G14" s="7" t="s">
        <v>106</v>
      </c>
      <c r="H14" s="7" t="s">
        <v>107</v>
      </c>
      <c r="I14" s="7"/>
      <c r="J14" s="7"/>
      <c r="K14" s="7">
        <v>840</v>
      </c>
      <c r="L14" s="47">
        <f t="shared" si="0"/>
        <v>33</v>
      </c>
      <c r="M14" s="47">
        <f t="shared" si="1"/>
        <v>168</v>
      </c>
      <c r="N14" s="47">
        <f t="shared" si="2"/>
        <v>6</v>
      </c>
      <c r="O14" s="7">
        <v>13</v>
      </c>
      <c r="P14" s="7">
        <v>1</v>
      </c>
      <c r="Q14" s="7">
        <v>40000</v>
      </c>
      <c r="R14" s="7">
        <v>10000</v>
      </c>
      <c r="S14" s="7">
        <v>36000</v>
      </c>
      <c r="T14" s="65">
        <v>1002</v>
      </c>
      <c r="U14" s="65"/>
      <c r="V14" s="65"/>
      <c r="W14" s="65"/>
      <c r="X14" s="7">
        <v>6</v>
      </c>
      <c r="Y14" s="7">
        <v>2</v>
      </c>
      <c r="Z14" s="7">
        <v>10012004</v>
      </c>
      <c r="AA14" s="7">
        <v>20</v>
      </c>
      <c r="AB14" s="7" t="s">
        <v>82</v>
      </c>
    </row>
    <row r="15" spans="1:28">
      <c r="A15" s="13">
        <v>2005</v>
      </c>
      <c r="B15" s="62" t="s">
        <v>108</v>
      </c>
      <c r="C15" s="7" t="s">
        <v>109</v>
      </c>
      <c r="D15" s="7">
        <v>2</v>
      </c>
      <c r="E15" s="7">
        <v>1</v>
      </c>
      <c r="F15" s="7" t="s">
        <v>110</v>
      </c>
      <c r="G15" s="7" t="s">
        <v>111</v>
      </c>
      <c r="H15" s="7" t="s">
        <v>112</v>
      </c>
      <c r="I15" s="7"/>
      <c r="J15" s="7"/>
      <c r="K15" s="7">
        <v>1050</v>
      </c>
      <c r="L15" s="47">
        <f t="shared" si="0"/>
        <v>42</v>
      </c>
      <c r="M15" s="47">
        <f t="shared" si="1"/>
        <v>210</v>
      </c>
      <c r="N15" s="47">
        <f t="shared" si="2"/>
        <v>8</v>
      </c>
      <c r="O15" s="7">
        <v>20</v>
      </c>
      <c r="P15" s="7">
        <v>1</v>
      </c>
      <c r="Q15" s="7">
        <v>45000</v>
      </c>
      <c r="R15" s="7">
        <v>10000</v>
      </c>
      <c r="S15" s="7">
        <v>30000</v>
      </c>
      <c r="T15" s="65">
        <v>9001</v>
      </c>
      <c r="U15" s="65"/>
      <c r="V15" s="65"/>
      <c r="W15" s="65"/>
      <c r="X15" s="7">
        <v>1</v>
      </c>
      <c r="Y15" s="7">
        <v>3</v>
      </c>
      <c r="Z15" s="7">
        <v>10012005</v>
      </c>
      <c r="AA15" s="7">
        <v>20</v>
      </c>
      <c r="AB15" s="7" t="s">
        <v>71</v>
      </c>
    </row>
    <row r="16" spans="1:28">
      <c r="A16" s="11">
        <v>3001</v>
      </c>
      <c r="B16" s="62" t="s">
        <v>113</v>
      </c>
      <c r="C16" s="7" t="s">
        <v>114</v>
      </c>
      <c r="D16" s="7">
        <v>3</v>
      </c>
      <c r="E16" s="7">
        <v>0</v>
      </c>
      <c r="F16" s="7" t="s">
        <v>115</v>
      </c>
      <c r="G16" s="7" t="s">
        <v>116</v>
      </c>
      <c r="H16" s="7" t="s">
        <v>117</v>
      </c>
      <c r="I16" s="7"/>
      <c r="J16" s="7"/>
      <c r="K16" s="7">
        <v>1100</v>
      </c>
      <c r="L16" s="47">
        <f t="shared" si="0"/>
        <v>44</v>
      </c>
      <c r="M16" s="47">
        <f t="shared" si="1"/>
        <v>220</v>
      </c>
      <c r="N16" s="47">
        <f t="shared" si="2"/>
        <v>8</v>
      </c>
      <c r="O16" s="7">
        <v>25</v>
      </c>
      <c r="P16" s="7">
        <v>1</v>
      </c>
      <c r="Q16" s="7">
        <v>45000</v>
      </c>
      <c r="R16" s="7">
        <v>10000</v>
      </c>
      <c r="S16" s="7">
        <v>30000</v>
      </c>
      <c r="T16" s="65">
        <v>4001</v>
      </c>
      <c r="U16" s="65"/>
      <c r="V16" s="65"/>
      <c r="W16" s="65"/>
      <c r="X16" s="7">
        <v>2</v>
      </c>
      <c r="Y16" s="7">
        <v>3</v>
      </c>
      <c r="Z16" s="7">
        <v>10013001</v>
      </c>
      <c r="AA16" s="7">
        <v>20</v>
      </c>
      <c r="AB16" s="7" t="s">
        <v>71</v>
      </c>
    </row>
    <row r="17" spans="1:28">
      <c r="A17" s="11">
        <v>3002</v>
      </c>
      <c r="B17" s="63" t="s">
        <v>118</v>
      </c>
      <c r="C17" s="7" t="s">
        <v>119</v>
      </c>
      <c r="D17" s="7">
        <v>3</v>
      </c>
      <c r="E17" s="7">
        <v>1</v>
      </c>
      <c r="F17" s="7" t="s">
        <v>120</v>
      </c>
      <c r="G17" s="7" t="s">
        <v>121</v>
      </c>
      <c r="H17" s="7" t="s">
        <v>122</v>
      </c>
      <c r="I17" s="7"/>
      <c r="J17" s="7"/>
      <c r="K17" s="7">
        <v>880</v>
      </c>
      <c r="L17" s="47">
        <f t="shared" si="0"/>
        <v>35</v>
      </c>
      <c r="M17" s="47">
        <f t="shared" si="1"/>
        <v>176</v>
      </c>
      <c r="N17" s="47">
        <f t="shared" si="2"/>
        <v>7</v>
      </c>
      <c r="O17" s="7">
        <v>16</v>
      </c>
      <c r="P17" s="7">
        <v>1</v>
      </c>
      <c r="Q17" s="7">
        <v>40000</v>
      </c>
      <c r="R17" s="7">
        <v>10000</v>
      </c>
      <c r="S17" s="7">
        <v>36000</v>
      </c>
      <c r="T17" s="65">
        <v>1003</v>
      </c>
      <c r="U17" s="65"/>
      <c r="V17" s="65"/>
      <c r="W17" s="65"/>
      <c r="X17" s="7">
        <v>3</v>
      </c>
      <c r="Y17" s="7">
        <v>3</v>
      </c>
      <c r="Z17" s="7">
        <v>10013002</v>
      </c>
      <c r="AA17" s="7">
        <v>20</v>
      </c>
      <c r="AB17" s="7" t="s">
        <v>82</v>
      </c>
    </row>
    <row r="18" spans="1:28">
      <c r="A18" s="11">
        <v>3003</v>
      </c>
      <c r="B18" s="64" t="s">
        <v>123</v>
      </c>
      <c r="C18" s="7" t="s">
        <v>124</v>
      </c>
      <c r="D18" s="7">
        <v>3</v>
      </c>
      <c r="E18" s="7">
        <v>0</v>
      </c>
      <c r="F18" s="7" t="s">
        <v>125</v>
      </c>
      <c r="G18" s="7" t="s">
        <v>126</v>
      </c>
      <c r="H18" s="7" t="s">
        <v>127</v>
      </c>
      <c r="I18" s="7"/>
      <c r="J18" s="7"/>
      <c r="K18" s="7">
        <v>990</v>
      </c>
      <c r="L18" s="47">
        <f t="shared" si="0"/>
        <v>39</v>
      </c>
      <c r="M18" s="47">
        <f t="shared" si="1"/>
        <v>198</v>
      </c>
      <c r="N18" s="47">
        <f t="shared" si="2"/>
        <v>7</v>
      </c>
      <c r="O18" s="7">
        <v>20</v>
      </c>
      <c r="P18" s="7">
        <v>1</v>
      </c>
      <c r="Q18" s="7">
        <v>50000</v>
      </c>
      <c r="R18" s="7">
        <v>10000</v>
      </c>
      <c r="S18" s="7">
        <v>33000</v>
      </c>
      <c r="T18" s="65">
        <v>1004</v>
      </c>
      <c r="U18" s="65"/>
      <c r="V18" s="65"/>
      <c r="W18" s="65"/>
      <c r="X18" s="7">
        <v>4</v>
      </c>
      <c r="Y18" s="7">
        <v>3</v>
      </c>
      <c r="Z18" s="7">
        <v>10013003</v>
      </c>
      <c r="AA18" s="7">
        <v>20</v>
      </c>
      <c r="AB18" s="7" t="s">
        <v>50</v>
      </c>
    </row>
    <row r="19" spans="1:28">
      <c r="A19" s="11">
        <v>3004</v>
      </c>
      <c r="B19" s="64" t="s">
        <v>128</v>
      </c>
      <c r="C19" s="7" t="s">
        <v>129</v>
      </c>
      <c r="D19" s="7">
        <v>3</v>
      </c>
      <c r="E19" s="7">
        <v>1</v>
      </c>
      <c r="F19" s="7" t="s">
        <v>130</v>
      </c>
      <c r="G19" s="7" t="s">
        <v>131</v>
      </c>
      <c r="H19" s="7" t="s">
        <v>132</v>
      </c>
      <c r="I19" s="7"/>
      <c r="J19" s="7"/>
      <c r="K19" s="7">
        <v>990</v>
      </c>
      <c r="L19" s="47">
        <f t="shared" si="0"/>
        <v>39</v>
      </c>
      <c r="M19" s="47">
        <f t="shared" si="1"/>
        <v>198</v>
      </c>
      <c r="N19" s="47">
        <f t="shared" si="2"/>
        <v>7</v>
      </c>
      <c r="O19" s="7">
        <v>20</v>
      </c>
      <c r="P19" s="7">
        <v>1</v>
      </c>
      <c r="Q19" s="7">
        <v>50000</v>
      </c>
      <c r="R19" s="7">
        <v>10000</v>
      </c>
      <c r="S19" s="7">
        <v>33000</v>
      </c>
      <c r="T19" s="65">
        <v>1005</v>
      </c>
      <c r="U19" s="65"/>
      <c r="V19" s="65"/>
      <c r="W19" s="65"/>
      <c r="X19" s="7">
        <v>5</v>
      </c>
      <c r="Y19" s="7">
        <v>3</v>
      </c>
      <c r="Z19" s="7">
        <v>10013004</v>
      </c>
      <c r="AA19" s="7">
        <v>20</v>
      </c>
      <c r="AB19" s="7" t="s">
        <v>50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M21" sqref="M21"/>
    </sheetView>
  </sheetViews>
  <sheetFormatPr defaultRowHeight="14.25"/>
  <cols>
    <col min="8" max="8" width="9" style="30"/>
  </cols>
  <sheetData>
    <row r="1" spans="1:8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55" t="s">
        <v>0</v>
      </c>
    </row>
    <row r="2" spans="1:8">
      <c r="A2" s="48" t="s">
        <v>384</v>
      </c>
      <c r="B2" s="8" t="s">
        <v>133</v>
      </c>
      <c r="C2" s="8" t="s">
        <v>134</v>
      </c>
      <c r="D2" s="8" t="s">
        <v>2</v>
      </c>
      <c r="E2" s="8" t="s">
        <v>135</v>
      </c>
      <c r="F2" s="8" t="s">
        <v>2</v>
      </c>
      <c r="G2" s="8" t="s">
        <v>136</v>
      </c>
      <c r="H2" s="55" t="s">
        <v>2</v>
      </c>
    </row>
    <row r="3" spans="1:8">
      <c r="A3" s="47">
        <v>1</v>
      </c>
      <c r="B3" s="47"/>
      <c r="C3" s="47"/>
      <c r="D3" s="47">
        <v>50</v>
      </c>
      <c r="E3" s="47"/>
      <c r="F3" s="47">
        <v>60</v>
      </c>
      <c r="G3" s="47"/>
      <c r="H3" s="55">
        <v>70</v>
      </c>
    </row>
    <row r="4" spans="1:8">
      <c r="A4" s="47">
        <v>2</v>
      </c>
      <c r="B4" s="47">
        <v>30</v>
      </c>
      <c r="C4" s="47">
        <v>50</v>
      </c>
      <c r="D4" s="47">
        <v>60</v>
      </c>
      <c r="E4" s="47">
        <v>100</v>
      </c>
      <c r="F4" s="47">
        <v>80</v>
      </c>
      <c r="G4" s="47">
        <v>200</v>
      </c>
      <c r="H4" s="55">
        <v>100</v>
      </c>
    </row>
    <row r="5" spans="1:8">
      <c r="A5" s="47">
        <v>3</v>
      </c>
      <c r="B5" s="47">
        <v>40</v>
      </c>
      <c r="C5" s="47">
        <v>100</v>
      </c>
      <c r="D5" s="47">
        <v>70</v>
      </c>
      <c r="E5" s="47">
        <v>200</v>
      </c>
      <c r="F5" s="47">
        <v>100</v>
      </c>
      <c r="G5" s="47">
        <v>400</v>
      </c>
      <c r="H5" s="55">
        <v>130</v>
      </c>
    </row>
    <row r="6" spans="1:8">
      <c r="A6" s="47">
        <v>4</v>
      </c>
      <c r="B6" s="47">
        <v>50</v>
      </c>
      <c r="C6" s="47">
        <v>200</v>
      </c>
      <c r="D6" s="47">
        <v>80</v>
      </c>
      <c r="E6" s="47">
        <v>400</v>
      </c>
      <c r="F6" s="47">
        <v>120</v>
      </c>
      <c r="G6" s="47">
        <v>800</v>
      </c>
      <c r="H6" s="55">
        <v>160</v>
      </c>
    </row>
    <row r="7" spans="1:8">
      <c r="A7" s="47">
        <v>5</v>
      </c>
      <c r="B7" s="47">
        <v>60</v>
      </c>
      <c r="C7" s="47">
        <v>400</v>
      </c>
      <c r="D7" s="47">
        <v>90</v>
      </c>
      <c r="E7" s="47">
        <v>800</v>
      </c>
      <c r="F7" s="47">
        <v>140</v>
      </c>
      <c r="G7" s="47">
        <v>1600</v>
      </c>
      <c r="H7" s="55">
        <v>190</v>
      </c>
    </row>
    <row r="8" spans="1:8">
      <c r="A8" s="57">
        <v>6</v>
      </c>
      <c r="B8" s="57">
        <v>70</v>
      </c>
      <c r="C8" s="57">
        <v>800</v>
      </c>
      <c r="D8" s="57">
        <v>100</v>
      </c>
      <c r="E8" s="57">
        <v>1600</v>
      </c>
      <c r="F8" s="57">
        <v>160</v>
      </c>
      <c r="G8" s="57">
        <v>3200</v>
      </c>
      <c r="H8" s="59">
        <v>220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I33" sqref="I33"/>
    </sheetView>
  </sheetViews>
  <sheetFormatPr defaultRowHeight="14.25"/>
  <cols>
    <col min="2" max="2" width="10.5" customWidth="1"/>
    <col min="3" max="3" width="20.25" customWidth="1"/>
    <col min="8" max="8" width="12" customWidth="1"/>
  </cols>
  <sheetData>
    <row r="1" spans="1:15">
      <c r="A1" s="23" t="s">
        <v>0</v>
      </c>
      <c r="B1" s="23" t="s">
        <v>17</v>
      </c>
      <c r="C1" s="23" t="s">
        <v>17</v>
      </c>
      <c r="D1" s="23" t="s">
        <v>0</v>
      </c>
      <c r="E1" s="23" t="s">
        <v>0</v>
      </c>
      <c r="F1" s="23" t="s">
        <v>0</v>
      </c>
      <c r="G1" s="23" t="s">
        <v>17</v>
      </c>
      <c r="H1" s="23" t="s">
        <v>17</v>
      </c>
      <c r="I1" s="23" t="s">
        <v>0</v>
      </c>
      <c r="J1" s="23" t="s">
        <v>0</v>
      </c>
      <c r="K1" s="23" t="s">
        <v>0</v>
      </c>
      <c r="L1" s="23" t="s">
        <v>0</v>
      </c>
      <c r="M1" s="23" t="s">
        <v>0</v>
      </c>
      <c r="N1" s="23" t="s">
        <v>0</v>
      </c>
      <c r="O1" s="23" t="s">
        <v>0</v>
      </c>
    </row>
    <row r="2" spans="1:15">
      <c r="A2" s="23" t="s">
        <v>18</v>
      </c>
      <c r="B2" s="23" t="s">
        <v>156</v>
      </c>
      <c r="C2" s="23" t="s">
        <v>181</v>
      </c>
      <c r="D2" s="23" t="s">
        <v>182</v>
      </c>
      <c r="E2" s="48" t="s">
        <v>383</v>
      </c>
      <c r="F2" s="23" t="s">
        <v>183</v>
      </c>
      <c r="G2" s="23" t="s">
        <v>184</v>
      </c>
      <c r="H2" s="23" t="s">
        <v>185</v>
      </c>
      <c r="I2" s="23" t="s">
        <v>157</v>
      </c>
      <c r="J2" s="23" t="s">
        <v>186</v>
      </c>
      <c r="K2" s="23" t="s">
        <v>187</v>
      </c>
      <c r="L2" s="23" t="s">
        <v>188</v>
      </c>
      <c r="M2" s="23" t="s">
        <v>189</v>
      </c>
      <c r="N2" s="23" t="s">
        <v>190</v>
      </c>
      <c r="O2" s="23" t="s">
        <v>191</v>
      </c>
    </row>
    <row r="3" spans="1:15">
      <c r="A3" s="23">
        <v>10011001</v>
      </c>
      <c r="B3" s="48" t="s">
        <v>366</v>
      </c>
      <c r="C3" s="23" t="s">
        <v>192</v>
      </c>
      <c r="D3" s="23">
        <v>1</v>
      </c>
      <c r="E3" s="23">
        <v>1001</v>
      </c>
      <c r="F3" s="23">
        <v>0</v>
      </c>
      <c r="G3" s="23" t="s">
        <v>193</v>
      </c>
      <c r="H3" s="23" t="s">
        <v>194</v>
      </c>
      <c r="I3" s="23" t="s">
        <v>47</v>
      </c>
      <c r="J3" s="23"/>
      <c r="K3" s="23">
        <v>1</v>
      </c>
      <c r="L3" s="47">
        <v>1001</v>
      </c>
      <c r="M3" s="23"/>
      <c r="N3" s="23"/>
      <c r="O3" s="23"/>
    </row>
    <row r="4" spans="1:15">
      <c r="A4" s="23">
        <v>10011002</v>
      </c>
      <c r="B4" s="48" t="s">
        <v>367</v>
      </c>
      <c r="C4" s="23" t="s">
        <v>195</v>
      </c>
      <c r="D4" s="23">
        <v>1</v>
      </c>
      <c r="E4" s="23">
        <v>1001</v>
      </c>
      <c r="F4" s="23">
        <v>0</v>
      </c>
      <c r="G4" s="23" t="s">
        <v>196</v>
      </c>
      <c r="H4" s="23" t="s">
        <v>197</v>
      </c>
      <c r="I4" s="23" t="s">
        <v>53</v>
      </c>
      <c r="J4" s="23"/>
      <c r="K4" s="23">
        <v>1</v>
      </c>
      <c r="L4" s="47">
        <v>1002</v>
      </c>
      <c r="M4" s="23"/>
      <c r="N4" s="23"/>
      <c r="O4" s="23"/>
    </row>
    <row r="5" spans="1:15">
      <c r="A5" s="23">
        <v>10011003</v>
      </c>
      <c r="B5" s="48" t="s">
        <v>368</v>
      </c>
      <c r="C5" s="23" t="s">
        <v>198</v>
      </c>
      <c r="D5" s="23">
        <v>1</v>
      </c>
      <c r="E5" s="23">
        <v>1001</v>
      </c>
      <c r="F5" s="23">
        <v>0</v>
      </c>
      <c r="G5" s="23" t="s">
        <v>199</v>
      </c>
      <c r="H5" s="23" t="s">
        <v>200</v>
      </c>
      <c r="I5" s="23" t="s">
        <v>58</v>
      </c>
      <c r="J5" s="23"/>
      <c r="K5" s="23">
        <v>1</v>
      </c>
      <c r="L5" s="47">
        <v>1003</v>
      </c>
      <c r="M5" s="23"/>
      <c r="N5" s="23"/>
      <c r="O5" s="23"/>
    </row>
    <row r="6" spans="1:15">
      <c r="A6" s="23">
        <v>10011004</v>
      </c>
      <c r="B6" s="48" t="s">
        <v>369</v>
      </c>
      <c r="C6" s="23" t="s">
        <v>201</v>
      </c>
      <c r="D6" s="23">
        <v>1</v>
      </c>
      <c r="E6" s="23">
        <v>1001</v>
      </c>
      <c r="F6" s="23">
        <v>0</v>
      </c>
      <c r="G6" s="23" t="s">
        <v>202</v>
      </c>
      <c r="H6" s="23" t="s">
        <v>203</v>
      </c>
      <c r="I6" s="23" t="s">
        <v>63</v>
      </c>
      <c r="J6" s="23"/>
      <c r="K6" s="23">
        <v>1</v>
      </c>
      <c r="L6" s="47">
        <v>1004</v>
      </c>
      <c r="M6" s="23"/>
      <c r="N6" s="23"/>
      <c r="O6" s="23"/>
    </row>
    <row r="7" spans="1:15">
      <c r="A7" s="23">
        <v>10011005</v>
      </c>
      <c r="B7" s="48" t="s">
        <v>370</v>
      </c>
      <c r="C7" s="23" t="s">
        <v>204</v>
      </c>
      <c r="D7" s="23">
        <v>1</v>
      </c>
      <c r="E7" s="23">
        <v>1001</v>
      </c>
      <c r="F7" s="23">
        <v>0</v>
      </c>
      <c r="G7" s="23" t="s">
        <v>205</v>
      </c>
      <c r="H7" s="23" t="s">
        <v>206</v>
      </c>
      <c r="I7" s="23" t="s">
        <v>68</v>
      </c>
      <c r="J7" s="23"/>
      <c r="K7" s="23">
        <v>1</v>
      </c>
      <c r="L7" s="47">
        <v>1005</v>
      </c>
      <c r="M7" s="23"/>
      <c r="N7" s="23"/>
      <c r="O7" s="23"/>
    </row>
    <row r="8" spans="1:15">
      <c r="A8" s="23">
        <v>10011006</v>
      </c>
      <c r="B8" s="48" t="s">
        <v>371</v>
      </c>
      <c r="C8" s="23" t="s">
        <v>207</v>
      </c>
      <c r="D8" s="23">
        <v>1</v>
      </c>
      <c r="E8" s="23">
        <v>1001</v>
      </c>
      <c r="F8" s="23">
        <v>0</v>
      </c>
      <c r="G8" s="23" t="s">
        <v>208</v>
      </c>
      <c r="H8" s="23" t="s">
        <v>209</v>
      </c>
      <c r="I8" s="23" t="s">
        <v>74</v>
      </c>
      <c r="J8" s="23"/>
      <c r="K8" s="23">
        <v>1</v>
      </c>
      <c r="L8" s="47">
        <v>1006</v>
      </c>
      <c r="M8" s="23"/>
      <c r="N8" s="23"/>
      <c r="O8" s="23"/>
    </row>
    <row r="9" spans="1:15">
      <c r="A9" s="23">
        <v>10011007</v>
      </c>
      <c r="B9" s="48" t="s">
        <v>372</v>
      </c>
      <c r="C9" s="23" t="s">
        <v>210</v>
      </c>
      <c r="D9" s="23">
        <v>1</v>
      </c>
      <c r="E9" s="23">
        <v>1001</v>
      </c>
      <c r="F9" s="23">
        <v>0</v>
      </c>
      <c r="G9" s="23" t="s">
        <v>211</v>
      </c>
      <c r="H9" s="23" t="s">
        <v>212</v>
      </c>
      <c r="I9" s="23" t="s">
        <v>79</v>
      </c>
      <c r="J9" s="23"/>
      <c r="K9" s="23">
        <v>1</v>
      </c>
      <c r="L9" s="47">
        <v>1007</v>
      </c>
      <c r="M9" s="23"/>
      <c r="N9" s="23"/>
      <c r="O9" s="23"/>
    </row>
    <row r="10" spans="1:15">
      <c r="A10" s="23">
        <v>10011008</v>
      </c>
      <c r="B10" s="48" t="s">
        <v>373</v>
      </c>
      <c r="C10" s="23" t="s">
        <v>213</v>
      </c>
      <c r="D10" s="23">
        <v>1</v>
      </c>
      <c r="E10" s="23">
        <v>1001</v>
      </c>
      <c r="F10" s="23">
        <v>0</v>
      </c>
      <c r="G10" s="23" t="s">
        <v>214</v>
      </c>
      <c r="H10" s="23" t="s">
        <v>215</v>
      </c>
      <c r="I10" s="23" t="s">
        <v>85</v>
      </c>
      <c r="J10" s="23"/>
      <c r="K10" s="23">
        <v>1</v>
      </c>
      <c r="L10" s="47">
        <v>1008</v>
      </c>
      <c r="M10" s="23"/>
      <c r="N10" s="23"/>
      <c r="O10" s="23"/>
    </row>
    <row r="11" spans="1:15">
      <c r="A11" s="23">
        <v>10012001</v>
      </c>
      <c r="B11" s="48" t="s">
        <v>374</v>
      </c>
      <c r="C11" s="23" t="s">
        <v>216</v>
      </c>
      <c r="D11" s="23">
        <v>2</v>
      </c>
      <c r="E11" s="23">
        <v>1001</v>
      </c>
      <c r="F11" s="23">
        <v>0</v>
      </c>
      <c r="G11" s="23" t="s">
        <v>217</v>
      </c>
      <c r="H11" s="23" t="s">
        <v>218</v>
      </c>
      <c r="I11" s="23" t="s">
        <v>90</v>
      </c>
      <c r="J11" s="23"/>
      <c r="K11" s="23">
        <v>1</v>
      </c>
      <c r="L11" s="47">
        <v>2001</v>
      </c>
      <c r="M11" s="23"/>
      <c r="N11" s="23"/>
      <c r="O11" s="23"/>
    </row>
    <row r="12" spans="1:15">
      <c r="A12" s="23">
        <v>10012002</v>
      </c>
      <c r="B12" s="48" t="s">
        <v>375</v>
      </c>
      <c r="C12" s="23" t="s">
        <v>219</v>
      </c>
      <c r="D12" s="23">
        <v>2</v>
      </c>
      <c r="E12" s="23">
        <v>1001</v>
      </c>
      <c r="F12" s="23">
        <v>0</v>
      </c>
      <c r="G12" s="23" t="s">
        <v>220</v>
      </c>
      <c r="H12" s="23" t="s">
        <v>221</v>
      </c>
      <c r="I12" s="23" t="s">
        <v>95</v>
      </c>
      <c r="J12" s="23"/>
      <c r="K12" s="23">
        <v>1</v>
      </c>
      <c r="L12" s="47">
        <v>2002</v>
      </c>
      <c r="M12" s="23"/>
      <c r="N12" s="23"/>
      <c r="O12" s="23"/>
    </row>
    <row r="13" spans="1:15">
      <c r="A13" s="23">
        <v>10012003</v>
      </c>
      <c r="B13" s="48" t="s">
        <v>376</v>
      </c>
      <c r="C13" s="23" t="s">
        <v>222</v>
      </c>
      <c r="D13" s="23">
        <v>2</v>
      </c>
      <c r="E13" s="23">
        <v>1001</v>
      </c>
      <c r="F13" s="23">
        <v>0</v>
      </c>
      <c r="G13" s="23" t="s">
        <v>223</v>
      </c>
      <c r="H13" s="23" t="s">
        <v>224</v>
      </c>
      <c r="I13" s="23" t="s">
        <v>100</v>
      </c>
      <c r="J13" s="23"/>
      <c r="K13" s="23">
        <v>1</v>
      </c>
      <c r="L13" s="47">
        <v>2003</v>
      </c>
      <c r="M13" s="23"/>
      <c r="N13" s="23"/>
      <c r="O13" s="23"/>
    </row>
    <row r="14" spans="1:15">
      <c r="A14" s="23">
        <v>10012004</v>
      </c>
      <c r="B14" s="48" t="s">
        <v>377</v>
      </c>
      <c r="C14" s="23" t="s">
        <v>225</v>
      </c>
      <c r="D14" s="23">
        <v>2</v>
      </c>
      <c r="E14" s="23">
        <v>1001</v>
      </c>
      <c r="F14" s="23">
        <v>0</v>
      </c>
      <c r="G14" s="23" t="s">
        <v>226</v>
      </c>
      <c r="H14" s="23" t="s">
        <v>227</v>
      </c>
      <c r="I14" s="23" t="s">
        <v>105</v>
      </c>
      <c r="J14" s="23"/>
      <c r="K14" s="23">
        <v>1</v>
      </c>
      <c r="L14" s="47">
        <v>2004</v>
      </c>
      <c r="M14" s="23"/>
      <c r="N14" s="23"/>
      <c r="O14" s="23"/>
    </row>
    <row r="15" spans="1:15">
      <c r="A15" s="23">
        <v>10012005</v>
      </c>
      <c r="B15" s="48" t="s">
        <v>378</v>
      </c>
      <c r="C15" s="23" t="s">
        <v>228</v>
      </c>
      <c r="D15" s="23">
        <v>2</v>
      </c>
      <c r="E15" s="23">
        <v>1001</v>
      </c>
      <c r="F15" s="23">
        <v>0</v>
      </c>
      <c r="G15" s="23" t="s">
        <v>229</v>
      </c>
      <c r="H15" s="23" t="s">
        <v>230</v>
      </c>
      <c r="I15" s="23" t="s">
        <v>110</v>
      </c>
      <c r="J15" s="23"/>
      <c r="K15" s="23">
        <v>1</v>
      </c>
      <c r="L15" s="47">
        <v>2005</v>
      </c>
      <c r="M15" s="23"/>
      <c r="N15" s="23"/>
      <c r="O15" s="23"/>
    </row>
    <row r="16" spans="1:15">
      <c r="A16" s="23">
        <v>10013001</v>
      </c>
      <c r="B16" s="48" t="s">
        <v>379</v>
      </c>
      <c r="C16" s="23" t="s">
        <v>231</v>
      </c>
      <c r="D16" s="23">
        <v>3</v>
      </c>
      <c r="E16" s="23">
        <v>1001</v>
      </c>
      <c r="F16" s="23">
        <v>0</v>
      </c>
      <c r="G16" s="23" t="s">
        <v>232</v>
      </c>
      <c r="H16" s="23" t="s">
        <v>233</v>
      </c>
      <c r="I16" s="23" t="s">
        <v>115</v>
      </c>
      <c r="J16" s="23"/>
      <c r="K16" s="23">
        <v>1</v>
      </c>
      <c r="L16" s="47">
        <v>3001</v>
      </c>
      <c r="M16" s="23"/>
      <c r="N16" s="23"/>
      <c r="O16" s="23"/>
    </row>
    <row r="17" spans="1:13">
      <c r="A17" s="23">
        <v>10013002</v>
      </c>
      <c r="B17" s="48" t="s">
        <v>380</v>
      </c>
      <c r="C17" s="23" t="s">
        <v>234</v>
      </c>
      <c r="D17" s="23">
        <v>3</v>
      </c>
      <c r="E17" s="23">
        <v>1001</v>
      </c>
      <c r="F17" s="23">
        <v>0</v>
      </c>
      <c r="G17" s="23" t="s">
        <v>235</v>
      </c>
      <c r="H17" s="23" t="s">
        <v>236</v>
      </c>
      <c r="I17" s="23" t="s">
        <v>120</v>
      </c>
      <c r="J17" s="23"/>
      <c r="K17" s="23">
        <v>1</v>
      </c>
      <c r="L17" s="47">
        <v>3002</v>
      </c>
      <c r="M17" s="23"/>
    </row>
    <row r="18" spans="1:13">
      <c r="A18" s="23">
        <v>10013003</v>
      </c>
      <c r="B18" s="48" t="s">
        <v>381</v>
      </c>
      <c r="C18" s="23" t="s">
        <v>237</v>
      </c>
      <c r="D18" s="23">
        <v>3</v>
      </c>
      <c r="E18" s="23">
        <v>1001</v>
      </c>
      <c r="F18" s="23">
        <v>0</v>
      </c>
      <c r="G18" s="23" t="s">
        <v>238</v>
      </c>
      <c r="H18" s="23" t="s">
        <v>239</v>
      </c>
      <c r="I18" s="23" t="s">
        <v>125</v>
      </c>
      <c r="J18" s="23"/>
      <c r="K18" s="23">
        <v>1</v>
      </c>
      <c r="L18" s="47">
        <v>3003</v>
      </c>
      <c r="M18" s="23"/>
    </row>
    <row r="19" spans="1:13">
      <c r="A19" s="23">
        <v>10013004</v>
      </c>
      <c r="B19" s="48" t="s">
        <v>382</v>
      </c>
      <c r="C19" s="23" t="s">
        <v>240</v>
      </c>
      <c r="D19" s="23">
        <v>3</v>
      </c>
      <c r="E19" s="23">
        <v>1001</v>
      </c>
      <c r="F19" s="23">
        <v>0</v>
      </c>
      <c r="G19" s="23" t="s">
        <v>241</v>
      </c>
      <c r="H19" s="23" t="s">
        <v>242</v>
      </c>
      <c r="I19" s="23" t="s">
        <v>130</v>
      </c>
      <c r="J19" s="23"/>
      <c r="K19" s="23">
        <v>1</v>
      </c>
      <c r="L19" s="47">
        <v>3004</v>
      </c>
      <c r="M19" s="23"/>
    </row>
    <row r="20" spans="1:13">
      <c r="A20" s="23">
        <v>20010001</v>
      </c>
      <c r="B20" s="23" t="s">
        <v>243</v>
      </c>
      <c r="C20" s="23" t="s">
        <v>244</v>
      </c>
      <c r="D20" s="23">
        <v>1</v>
      </c>
      <c r="E20" s="23">
        <v>2001</v>
      </c>
      <c r="F20" s="23">
        <v>0</v>
      </c>
      <c r="G20" s="23" t="s">
        <v>245</v>
      </c>
      <c r="H20" s="23" t="s">
        <v>246</v>
      </c>
      <c r="I20" s="23"/>
      <c r="J20" s="23">
        <v>50</v>
      </c>
      <c r="K20" s="23">
        <v>1</v>
      </c>
      <c r="L20" s="23">
        <v>100201</v>
      </c>
      <c r="M20" s="23">
        <v>1</v>
      </c>
    </row>
    <row r="21" spans="1:13">
      <c r="A21" s="23">
        <v>20010002</v>
      </c>
      <c r="B21" s="23" t="s">
        <v>149</v>
      </c>
      <c r="C21" s="23" t="s">
        <v>247</v>
      </c>
      <c r="D21" s="23">
        <v>1</v>
      </c>
      <c r="E21" s="23">
        <v>2001</v>
      </c>
      <c r="F21" s="23">
        <v>0</v>
      </c>
      <c r="G21" s="23" t="s">
        <v>248</v>
      </c>
      <c r="H21" s="23" t="s">
        <v>249</v>
      </c>
      <c r="I21" s="23"/>
      <c r="J21" s="23">
        <v>50</v>
      </c>
      <c r="K21" s="23">
        <v>1</v>
      </c>
      <c r="L21" s="23">
        <v>100301</v>
      </c>
      <c r="M21" s="23">
        <v>1</v>
      </c>
    </row>
    <row r="22" spans="1:13">
      <c r="A22" s="23">
        <v>20010003</v>
      </c>
      <c r="B22" s="23" t="s">
        <v>250</v>
      </c>
      <c r="C22" s="23" t="s">
        <v>251</v>
      </c>
      <c r="D22" s="23">
        <v>1</v>
      </c>
      <c r="E22" s="23">
        <v>2001</v>
      </c>
      <c r="F22" s="23">
        <v>0</v>
      </c>
      <c r="G22" s="23" t="s">
        <v>252</v>
      </c>
      <c r="H22" s="23" t="s">
        <v>253</v>
      </c>
      <c r="I22" s="23"/>
      <c r="J22" s="23">
        <v>50</v>
      </c>
      <c r="K22" s="23">
        <v>1</v>
      </c>
      <c r="L22" s="23">
        <v>100401</v>
      </c>
      <c r="M22" s="23">
        <v>1</v>
      </c>
    </row>
    <row r="23" spans="1:13">
      <c r="A23" s="23">
        <v>20010004</v>
      </c>
      <c r="B23" s="23" t="s">
        <v>150</v>
      </c>
      <c r="C23" s="23" t="s">
        <v>254</v>
      </c>
      <c r="D23" s="23">
        <v>1</v>
      </c>
      <c r="E23" s="23">
        <v>2001</v>
      </c>
      <c r="F23" s="23">
        <v>0</v>
      </c>
      <c r="G23" s="23" t="s">
        <v>255</v>
      </c>
      <c r="H23" s="23" t="s">
        <v>256</v>
      </c>
      <c r="I23" s="23"/>
      <c r="J23" s="23">
        <v>50</v>
      </c>
      <c r="K23" s="23">
        <v>1</v>
      </c>
      <c r="L23" s="23">
        <v>100501</v>
      </c>
      <c r="M23" s="23">
        <v>1</v>
      </c>
    </row>
    <row r="24" spans="1:13">
      <c r="A24" s="23">
        <v>20010005</v>
      </c>
      <c r="B24" s="23" t="s">
        <v>151</v>
      </c>
      <c r="C24" s="23" t="s">
        <v>257</v>
      </c>
      <c r="D24" s="23">
        <v>1</v>
      </c>
      <c r="E24" s="23">
        <v>2001</v>
      </c>
      <c r="F24" s="23">
        <v>0</v>
      </c>
      <c r="G24" s="23" t="s">
        <v>258</v>
      </c>
      <c r="H24" s="23" t="s">
        <v>259</v>
      </c>
      <c r="I24" s="23"/>
      <c r="J24" s="23">
        <v>50</v>
      </c>
      <c r="K24" s="23">
        <v>1</v>
      </c>
      <c r="L24" s="23">
        <v>100601</v>
      </c>
      <c r="M24" s="23">
        <v>1</v>
      </c>
    </row>
    <row r="25" spans="1:13">
      <c r="A25" s="23">
        <v>20010006</v>
      </c>
      <c r="B25" s="23" t="s">
        <v>152</v>
      </c>
      <c r="C25" s="23" t="s">
        <v>260</v>
      </c>
      <c r="D25" s="23">
        <v>1</v>
      </c>
      <c r="E25" s="23">
        <v>2001</v>
      </c>
      <c r="F25" s="23">
        <v>0</v>
      </c>
      <c r="G25" s="23" t="s">
        <v>261</v>
      </c>
      <c r="H25" s="23" t="s">
        <v>262</v>
      </c>
      <c r="I25" s="23"/>
      <c r="J25" s="23">
        <v>50</v>
      </c>
      <c r="K25" s="23">
        <v>1</v>
      </c>
      <c r="L25" s="23">
        <v>100701</v>
      </c>
      <c r="M25" s="23">
        <v>1</v>
      </c>
    </row>
    <row r="26" spans="1:13">
      <c r="A26" s="23">
        <v>20010007</v>
      </c>
      <c r="B26" s="23" t="s">
        <v>153</v>
      </c>
      <c r="C26" s="23" t="s">
        <v>263</v>
      </c>
      <c r="D26" s="23">
        <v>1</v>
      </c>
      <c r="E26" s="23">
        <v>2001</v>
      </c>
      <c r="F26" s="23">
        <v>0</v>
      </c>
      <c r="G26" s="23" t="s">
        <v>264</v>
      </c>
      <c r="H26" s="23" t="s">
        <v>265</v>
      </c>
      <c r="I26" s="23"/>
      <c r="J26" s="23">
        <v>50</v>
      </c>
      <c r="K26" s="23">
        <v>1</v>
      </c>
      <c r="L26" s="23">
        <v>100801</v>
      </c>
      <c r="M26" s="23">
        <v>1</v>
      </c>
    </row>
    <row r="27" spans="1:13">
      <c r="A27" s="23">
        <v>20010008</v>
      </c>
      <c r="B27" s="23" t="s">
        <v>154</v>
      </c>
      <c r="C27" s="23" t="s">
        <v>266</v>
      </c>
      <c r="D27" s="23">
        <v>1</v>
      </c>
      <c r="E27" s="23">
        <v>2001</v>
      </c>
      <c r="F27" s="23">
        <v>0</v>
      </c>
      <c r="G27" s="23" t="s">
        <v>267</v>
      </c>
      <c r="H27" s="23" t="s">
        <v>268</v>
      </c>
      <c r="I27" s="23"/>
      <c r="J27" s="23">
        <v>50</v>
      </c>
      <c r="K27" s="23">
        <v>1</v>
      </c>
      <c r="L27" s="23">
        <v>100901</v>
      </c>
      <c r="M27" s="23">
        <v>1</v>
      </c>
    </row>
    <row r="28" spans="1:13">
      <c r="A28" s="23">
        <v>30010001</v>
      </c>
      <c r="B28" s="23" t="s">
        <v>269</v>
      </c>
      <c r="C28" s="23" t="s">
        <v>270</v>
      </c>
      <c r="D28" s="23">
        <v>3</v>
      </c>
      <c r="E28" s="23">
        <v>3001</v>
      </c>
      <c r="F28" s="23">
        <v>0</v>
      </c>
      <c r="G28" s="23" t="s">
        <v>271</v>
      </c>
      <c r="H28" s="23" t="s">
        <v>272</v>
      </c>
      <c r="I28" s="23"/>
      <c r="J28" s="23"/>
      <c r="K28" s="23">
        <v>1</v>
      </c>
      <c r="L28" s="23">
        <v>1003</v>
      </c>
      <c r="M28" s="23"/>
    </row>
    <row r="29" spans="1:13">
      <c r="A29" s="23">
        <v>30010002</v>
      </c>
      <c r="B29" s="23" t="s">
        <v>273</v>
      </c>
      <c r="C29" s="23" t="s">
        <v>274</v>
      </c>
      <c r="D29" s="23">
        <v>3</v>
      </c>
      <c r="E29" s="23">
        <v>3001</v>
      </c>
      <c r="F29" s="23">
        <v>0</v>
      </c>
      <c r="G29" s="23" t="s">
        <v>275</v>
      </c>
      <c r="H29" s="23" t="s">
        <v>276</v>
      </c>
      <c r="I29" s="23"/>
      <c r="J29" s="23"/>
      <c r="K29" s="23">
        <v>1</v>
      </c>
      <c r="L29" s="23">
        <v>1002</v>
      </c>
      <c r="M29" s="23"/>
    </row>
    <row r="30" spans="1:13">
      <c r="A30" s="23">
        <v>40010001</v>
      </c>
      <c r="B30" s="23" t="s">
        <v>277</v>
      </c>
      <c r="C30" s="23" t="s">
        <v>278</v>
      </c>
      <c r="D30" s="23">
        <v>1</v>
      </c>
      <c r="E30" s="23">
        <v>4001</v>
      </c>
      <c r="F30" s="23">
        <v>0</v>
      </c>
      <c r="G30" s="23" t="s">
        <v>279</v>
      </c>
      <c r="H30" s="23" t="s">
        <v>280</v>
      </c>
      <c r="I30" s="23"/>
      <c r="J30" s="23"/>
      <c r="K30" s="23">
        <v>1</v>
      </c>
      <c r="L30" s="23"/>
      <c r="M30" s="23"/>
    </row>
    <row r="31" spans="1:13">
      <c r="A31" s="23">
        <v>50010001</v>
      </c>
      <c r="B31" s="23" t="s">
        <v>281</v>
      </c>
      <c r="C31" s="23" t="s">
        <v>282</v>
      </c>
      <c r="D31" s="23">
        <v>2</v>
      </c>
      <c r="E31" s="23">
        <v>5001</v>
      </c>
      <c r="F31" s="23">
        <v>0</v>
      </c>
      <c r="G31" s="23" t="s">
        <v>283</v>
      </c>
      <c r="H31" s="23" t="s">
        <v>284</v>
      </c>
      <c r="I31" s="23"/>
      <c r="J31" s="23">
        <v>60</v>
      </c>
      <c r="K31" s="23">
        <v>1</v>
      </c>
      <c r="L31" s="23"/>
      <c r="M31" s="23"/>
    </row>
    <row r="32" spans="1:13">
      <c r="A32" s="23">
        <v>50010002</v>
      </c>
      <c r="B32" s="23" t="s">
        <v>285</v>
      </c>
      <c r="C32" s="23" t="s">
        <v>286</v>
      </c>
      <c r="D32" s="23">
        <v>2</v>
      </c>
      <c r="E32" s="23">
        <v>5001</v>
      </c>
      <c r="F32" s="23">
        <v>0</v>
      </c>
      <c r="G32" s="23" t="s">
        <v>287</v>
      </c>
      <c r="H32" s="23" t="s">
        <v>288</v>
      </c>
      <c r="I32" s="23"/>
      <c r="J32" s="23">
        <v>100</v>
      </c>
      <c r="K32" s="23">
        <v>1</v>
      </c>
      <c r="L32" s="23"/>
      <c r="M32" s="23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V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RowHeight="14.25"/>
  <cols>
    <col min="1" max="1" width="9.125" bestFit="1" customWidth="1"/>
    <col min="3" max="3" width="19.875" customWidth="1"/>
    <col min="4" max="4" width="12.125" customWidth="1"/>
    <col min="11" max="11" width="9.125" bestFit="1" customWidth="1"/>
    <col min="12" max="12" width="9.5" bestFit="1" customWidth="1"/>
    <col min="13" max="13" width="9.125" bestFit="1" customWidth="1"/>
    <col min="15" max="16" width="9.125" bestFit="1" customWidth="1"/>
    <col min="17" max="17" width="9.5" bestFit="1" customWidth="1"/>
    <col min="18" max="18" width="9.125" bestFit="1" customWidth="1"/>
    <col min="20" max="21" width="9.125" bestFit="1" customWidth="1"/>
    <col min="22" max="22" width="9.5" bestFit="1" customWidth="1"/>
    <col min="23" max="23" width="9.125" bestFit="1" customWidth="1"/>
    <col min="25" max="26" width="9.125" bestFit="1" customWidth="1"/>
    <col min="27" max="27" width="9.5" bestFit="1" customWidth="1"/>
    <col min="28" max="28" width="9.125" bestFit="1" customWidth="1"/>
    <col min="30" max="31" width="9.125" bestFit="1" customWidth="1"/>
    <col min="32" max="32" width="9.5" bestFit="1" customWidth="1"/>
    <col min="33" max="33" width="9.125" bestFit="1" customWidth="1"/>
    <col min="35" max="36" width="9.125" bestFit="1" customWidth="1"/>
    <col min="37" max="37" width="9.5" bestFit="1" customWidth="1"/>
    <col min="38" max="38" width="9.125" bestFit="1" customWidth="1"/>
    <col min="40" max="41" width="9.125" bestFit="1" customWidth="1"/>
    <col min="42" max="42" width="9.5" bestFit="1" customWidth="1"/>
    <col min="43" max="43" width="9.125" bestFit="1" customWidth="1"/>
    <col min="45" max="46" width="9.125" bestFit="1" customWidth="1"/>
    <col min="47" max="47" width="9.5" bestFit="1" customWidth="1"/>
    <col min="48" max="48" width="9.125" bestFit="1" customWidth="1"/>
    <col min="50" max="51" width="9.125" bestFit="1" customWidth="1"/>
    <col min="52" max="52" width="9.5" bestFit="1" customWidth="1"/>
    <col min="53" max="53" width="9.125" bestFit="1" customWidth="1"/>
    <col min="55" max="56" width="9.125" bestFit="1" customWidth="1"/>
    <col min="57" max="57" width="9.5" bestFit="1" customWidth="1"/>
    <col min="58" max="58" width="9.125" bestFit="1" customWidth="1"/>
    <col min="60" max="61" width="9.125" bestFit="1" customWidth="1"/>
    <col min="62" max="62" width="9.5" bestFit="1" customWidth="1"/>
    <col min="63" max="63" width="9.125" bestFit="1" customWidth="1"/>
    <col min="65" max="66" width="9.125" bestFit="1" customWidth="1"/>
    <col min="67" max="67" width="9.5" bestFit="1" customWidth="1"/>
    <col min="68" max="68" width="9.125" bestFit="1" customWidth="1"/>
    <col min="70" max="71" width="9.125" bestFit="1" customWidth="1"/>
    <col min="72" max="72" width="9.5" bestFit="1" customWidth="1"/>
    <col min="73" max="73" width="9.125" bestFit="1" customWidth="1"/>
    <col min="75" max="76" width="9.125" bestFit="1" customWidth="1"/>
    <col min="77" max="77" width="9.5" bestFit="1" customWidth="1"/>
    <col min="78" max="78" width="9.125" bestFit="1" customWidth="1"/>
    <col min="80" max="81" width="9.125" bestFit="1" customWidth="1"/>
    <col min="82" max="82" width="9.5" bestFit="1" customWidth="1"/>
    <col min="83" max="83" width="9.125" bestFit="1" customWidth="1"/>
    <col min="85" max="85" width="9.125" bestFit="1" customWidth="1"/>
    <col min="511" max="511" width="9.125" bestFit="1" customWidth="1"/>
    <col min="512" max="512" width="9.5" bestFit="1" customWidth="1"/>
    <col min="513" max="513" width="9.125" bestFit="1" customWidth="1"/>
    <col min="515" max="516" width="9.125" bestFit="1" customWidth="1"/>
    <col min="517" max="517" width="9.5" bestFit="1" customWidth="1"/>
    <col min="518" max="518" width="9.125" bestFit="1" customWidth="1"/>
    <col min="520" max="521" width="9.125" bestFit="1" customWidth="1"/>
    <col min="522" max="522" width="9.5" bestFit="1" customWidth="1"/>
    <col min="523" max="523" width="9.125" bestFit="1" customWidth="1"/>
    <col min="525" max="526" width="9.125" bestFit="1" customWidth="1"/>
    <col min="527" max="527" width="9.5" bestFit="1" customWidth="1"/>
    <col min="528" max="528" width="9.125" bestFit="1" customWidth="1"/>
    <col min="530" max="531" width="9.125" bestFit="1" customWidth="1"/>
    <col min="532" max="532" width="9.5" bestFit="1" customWidth="1"/>
    <col min="533" max="533" width="9.125" bestFit="1" customWidth="1"/>
    <col min="535" max="536" width="9.125" bestFit="1" customWidth="1"/>
    <col min="537" max="537" width="9.5" bestFit="1" customWidth="1"/>
    <col min="538" max="538" width="9.125" bestFit="1" customWidth="1"/>
    <col min="540" max="541" width="9.125" bestFit="1" customWidth="1"/>
    <col min="542" max="542" width="9.5" bestFit="1" customWidth="1"/>
    <col min="543" max="543" width="9.125" bestFit="1" customWidth="1"/>
    <col min="545" max="546" width="9.125" bestFit="1" customWidth="1"/>
    <col min="547" max="547" width="9.5" bestFit="1" customWidth="1"/>
    <col min="548" max="548" width="9.125" bestFit="1" customWidth="1"/>
    <col min="550" max="551" width="9.125" bestFit="1" customWidth="1"/>
    <col min="552" max="552" width="9.5" bestFit="1" customWidth="1"/>
    <col min="553" max="553" width="9.125" bestFit="1" customWidth="1"/>
    <col min="555" max="555" width="9.125" bestFit="1" customWidth="1"/>
  </cols>
  <sheetData>
    <row r="1" spans="1:1010">
      <c r="A1" s="22" t="s">
        <v>0</v>
      </c>
      <c r="B1" s="22" t="s">
        <v>17</v>
      </c>
      <c r="C1" s="22" t="s">
        <v>17</v>
      </c>
      <c r="D1" s="22" t="s">
        <v>17</v>
      </c>
      <c r="E1" s="22" t="s">
        <v>0</v>
      </c>
      <c r="F1" s="22" t="s">
        <v>0</v>
      </c>
      <c r="G1" s="22" t="s">
        <v>0</v>
      </c>
      <c r="H1" s="22" t="s">
        <v>0</v>
      </c>
      <c r="I1" s="22" t="s">
        <v>0</v>
      </c>
      <c r="J1" s="22" t="s">
        <v>0</v>
      </c>
      <c r="K1" s="22" t="s">
        <v>0</v>
      </c>
      <c r="L1" s="22" t="s">
        <v>0</v>
      </c>
      <c r="M1" s="22" t="s">
        <v>0</v>
      </c>
      <c r="N1" s="22" t="s">
        <v>0</v>
      </c>
      <c r="O1" s="22" t="s">
        <v>0</v>
      </c>
      <c r="P1" s="22" t="s">
        <v>0</v>
      </c>
      <c r="Q1" s="22" t="s">
        <v>0</v>
      </c>
      <c r="R1" s="22" t="s">
        <v>0</v>
      </c>
      <c r="S1" s="22" t="s">
        <v>0</v>
      </c>
      <c r="T1" s="22" t="s">
        <v>0</v>
      </c>
      <c r="U1" s="22" t="s">
        <v>0</v>
      </c>
      <c r="V1" s="22" t="s">
        <v>0</v>
      </c>
      <c r="W1" s="22" t="s">
        <v>0</v>
      </c>
      <c r="X1" s="22" t="s">
        <v>0</v>
      </c>
      <c r="Y1" s="22" t="s">
        <v>0</v>
      </c>
      <c r="Z1" s="22" t="s">
        <v>0</v>
      </c>
      <c r="AA1" s="22" t="s">
        <v>0</v>
      </c>
      <c r="AB1" s="22" t="s">
        <v>0</v>
      </c>
      <c r="AC1" s="22" t="s">
        <v>0</v>
      </c>
      <c r="AD1" s="22" t="s">
        <v>0</v>
      </c>
      <c r="AE1" s="22" t="s">
        <v>0</v>
      </c>
      <c r="AF1" s="22" t="s">
        <v>0</v>
      </c>
      <c r="AG1" s="22" t="s">
        <v>0</v>
      </c>
      <c r="AH1" s="22" t="s">
        <v>0</v>
      </c>
      <c r="AI1" s="22" t="s">
        <v>0</v>
      </c>
      <c r="AJ1" s="22" t="s">
        <v>0</v>
      </c>
      <c r="AK1" s="22" t="s">
        <v>0</v>
      </c>
      <c r="AL1" s="22" t="s">
        <v>0</v>
      </c>
      <c r="AM1" s="22" t="s">
        <v>0</v>
      </c>
      <c r="AN1" s="22" t="s">
        <v>0</v>
      </c>
      <c r="AO1" s="22" t="s">
        <v>0</v>
      </c>
      <c r="AP1" s="22" t="s">
        <v>0</v>
      </c>
      <c r="AQ1" s="22" t="s">
        <v>0</v>
      </c>
      <c r="AR1" s="22" t="s">
        <v>0</v>
      </c>
      <c r="AS1" s="22" t="s">
        <v>0</v>
      </c>
      <c r="AT1" s="22" t="s">
        <v>0</v>
      </c>
      <c r="AU1" s="22" t="s">
        <v>0</v>
      </c>
      <c r="AV1" s="22" t="s">
        <v>0</v>
      </c>
      <c r="AW1" s="22" t="s">
        <v>0</v>
      </c>
      <c r="AX1" s="22" t="s">
        <v>0</v>
      </c>
      <c r="AY1" s="22" t="s">
        <v>0</v>
      </c>
      <c r="AZ1" s="22" t="s">
        <v>0</v>
      </c>
      <c r="BA1" s="22" t="s">
        <v>0</v>
      </c>
      <c r="BB1" s="22" t="s">
        <v>0</v>
      </c>
      <c r="BC1" s="22" t="s">
        <v>0</v>
      </c>
      <c r="BD1" s="22" t="s">
        <v>0</v>
      </c>
      <c r="BE1" s="22" t="s">
        <v>0</v>
      </c>
      <c r="BF1" s="22" t="s">
        <v>0</v>
      </c>
      <c r="BG1" s="22" t="s">
        <v>0</v>
      </c>
      <c r="BH1" s="22" t="s">
        <v>0</v>
      </c>
      <c r="BI1" s="22" t="s">
        <v>0</v>
      </c>
      <c r="BJ1" s="22" t="s">
        <v>0</v>
      </c>
      <c r="BK1" s="22" t="s">
        <v>0</v>
      </c>
      <c r="BL1" s="22" t="s">
        <v>0</v>
      </c>
      <c r="BM1" s="22" t="s">
        <v>0</v>
      </c>
      <c r="BN1" s="22" t="s">
        <v>0</v>
      </c>
      <c r="BO1" s="22" t="s">
        <v>0</v>
      </c>
      <c r="BP1" s="22" t="s">
        <v>0</v>
      </c>
      <c r="BQ1" s="22" t="s">
        <v>0</v>
      </c>
      <c r="BR1" s="22" t="s">
        <v>0</v>
      </c>
      <c r="BS1" s="22" t="s">
        <v>0</v>
      </c>
      <c r="BT1" s="22" t="s">
        <v>0</v>
      </c>
      <c r="BU1" s="22" t="s">
        <v>0</v>
      </c>
      <c r="BV1" s="22" t="s">
        <v>0</v>
      </c>
      <c r="BW1" s="22" t="s">
        <v>0</v>
      </c>
      <c r="BX1" s="22" t="s">
        <v>0</v>
      </c>
      <c r="BY1" s="22" t="s">
        <v>0</v>
      </c>
      <c r="BZ1" s="22" t="s">
        <v>0</v>
      </c>
      <c r="CA1" s="22" t="s">
        <v>0</v>
      </c>
      <c r="CB1" s="22" t="s">
        <v>0</v>
      </c>
      <c r="CC1" s="22" t="s">
        <v>0</v>
      </c>
      <c r="CD1" s="22" t="s">
        <v>0</v>
      </c>
      <c r="CE1" s="22" t="s">
        <v>0</v>
      </c>
      <c r="CF1" s="22" t="s">
        <v>0</v>
      </c>
      <c r="CG1" s="22" t="s">
        <v>0</v>
      </c>
      <c r="CH1" s="22" t="s">
        <v>0</v>
      </c>
      <c r="CI1" s="22" t="s">
        <v>0</v>
      </c>
      <c r="CJ1" s="22" t="s">
        <v>0</v>
      </c>
      <c r="CK1" s="22" t="s">
        <v>0</v>
      </c>
      <c r="CL1" s="22" t="s">
        <v>0</v>
      </c>
      <c r="CM1" s="22" t="s">
        <v>0</v>
      </c>
      <c r="CN1" s="22" t="s">
        <v>0</v>
      </c>
      <c r="CO1" s="22" t="s">
        <v>0</v>
      </c>
      <c r="CP1" s="22" t="s">
        <v>0</v>
      </c>
      <c r="CQ1" s="22" t="s">
        <v>0</v>
      </c>
      <c r="CR1" s="22" t="s">
        <v>0</v>
      </c>
      <c r="CS1" s="22" t="s">
        <v>0</v>
      </c>
      <c r="CT1" s="22" t="s">
        <v>0</v>
      </c>
      <c r="CU1" s="22" t="s">
        <v>0</v>
      </c>
      <c r="CV1" s="22" t="s">
        <v>0</v>
      </c>
      <c r="CW1" s="22" t="s">
        <v>0</v>
      </c>
      <c r="CX1" s="22" t="s">
        <v>0</v>
      </c>
      <c r="CY1" s="22" t="s">
        <v>0</v>
      </c>
      <c r="CZ1" s="22" t="s">
        <v>0</v>
      </c>
      <c r="DA1" s="22" t="s">
        <v>0</v>
      </c>
      <c r="DB1" s="22" t="s">
        <v>0</v>
      </c>
      <c r="DC1" s="22" t="s">
        <v>0</v>
      </c>
      <c r="DD1" s="22" t="s">
        <v>0</v>
      </c>
      <c r="DE1" s="22" t="s">
        <v>0</v>
      </c>
      <c r="DF1" s="22" t="s">
        <v>0</v>
      </c>
      <c r="DG1" s="22" t="s">
        <v>0</v>
      </c>
      <c r="DH1" s="22" t="s">
        <v>0</v>
      </c>
      <c r="DI1" s="22" t="s">
        <v>0</v>
      </c>
      <c r="DJ1" s="22" t="s">
        <v>0</v>
      </c>
      <c r="DK1" s="22" t="s">
        <v>0</v>
      </c>
      <c r="DL1" s="22" t="s">
        <v>0</v>
      </c>
      <c r="DM1" s="22" t="s">
        <v>0</v>
      </c>
      <c r="DN1" s="22" t="s">
        <v>0</v>
      </c>
      <c r="DO1" s="22" t="s">
        <v>0</v>
      </c>
      <c r="DP1" s="22" t="s">
        <v>0</v>
      </c>
      <c r="DQ1" s="22" t="s">
        <v>0</v>
      </c>
      <c r="DR1" s="22" t="s">
        <v>0</v>
      </c>
      <c r="DS1" s="22" t="s">
        <v>0</v>
      </c>
      <c r="DT1" s="22" t="s">
        <v>0</v>
      </c>
      <c r="DU1" s="22" t="s">
        <v>0</v>
      </c>
      <c r="DV1" s="22" t="s">
        <v>0</v>
      </c>
      <c r="DW1" s="22" t="s">
        <v>0</v>
      </c>
      <c r="DX1" s="22" t="s">
        <v>0</v>
      </c>
      <c r="DY1" s="22" t="s">
        <v>0</v>
      </c>
      <c r="DZ1" s="22" t="s">
        <v>0</v>
      </c>
      <c r="EA1" s="22" t="s">
        <v>0</v>
      </c>
      <c r="EB1" s="22" t="s">
        <v>0</v>
      </c>
      <c r="EC1" s="22" t="s">
        <v>0</v>
      </c>
      <c r="ED1" s="22" t="s">
        <v>0</v>
      </c>
      <c r="EE1" s="22" t="s">
        <v>0</v>
      </c>
      <c r="EF1" s="22" t="s">
        <v>0</v>
      </c>
      <c r="EG1" s="22" t="s">
        <v>0</v>
      </c>
      <c r="EH1" s="22" t="s">
        <v>0</v>
      </c>
      <c r="EI1" s="22" t="s">
        <v>0</v>
      </c>
      <c r="EJ1" s="22" t="s">
        <v>0</v>
      </c>
      <c r="EK1" s="22" t="s">
        <v>0</v>
      </c>
      <c r="EL1" s="22" t="s">
        <v>0</v>
      </c>
      <c r="EM1" s="22" t="s">
        <v>0</v>
      </c>
      <c r="EN1" s="22" t="s">
        <v>0</v>
      </c>
      <c r="EO1" s="22" t="s">
        <v>0</v>
      </c>
      <c r="EP1" s="22" t="s">
        <v>0</v>
      </c>
      <c r="EQ1" s="22" t="s">
        <v>0</v>
      </c>
      <c r="ER1" s="22" t="s">
        <v>0</v>
      </c>
      <c r="ES1" s="22" t="s">
        <v>0</v>
      </c>
      <c r="ET1" s="22" t="s">
        <v>0</v>
      </c>
      <c r="EU1" s="22" t="s">
        <v>0</v>
      </c>
      <c r="EV1" s="22" t="s">
        <v>0</v>
      </c>
      <c r="EW1" s="22" t="s">
        <v>0</v>
      </c>
      <c r="EX1" s="22" t="s">
        <v>0</v>
      </c>
      <c r="EY1" s="22" t="s">
        <v>0</v>
      </c>
      <c r="EZ1" s="22" t="s">
        <v>0</v>
      </c>
      <c r="FA1" s="22" t="s">
        <v>0</v>
      </c>
      <c r="FB1" s="22" t="s">
        <v>0</v>
      </c>
      <c r="FC1" s="22" t="s">
        <v>0</v>
      </c>
      <c r="FD1" s="22" t="s">
        <v>0</v>
      </c>
      <c r="FE1" s="22" t="s">
        <v>0</v>
      </c>
      <c r="FF1" s="22" t="s">
        <v>0</v>
      </c>
      <c r="FG1" s="22" t="s">
        <v>0</v>
      </c>
      <c r="FH1" s="22" t="s">
        <v>0</v>
      </c>
      <c r="FI1" s="22" t="s">
        <v>0</v>
      </c>
      <c r="FJ1" s="22" t="s">
        <v>0</v>
      </c>
      <c r="FK1" s="22" t="s">
        <v>0</v>
      </c>
      <c r="FL1" s="22" t="s">
        <v>0</v>
      </c>
      <c r="FM1" s="22" t="s">
        <v>0</v>
      </c>
      <c r="FN1" s="22" t="s">
        <v>0</v>
      </c>
      <c r="FO1" s="22" t="s">
        <v>0</v>
      </c>
      <c r="FP1" s="22" t="s">
        <v>0</v>
      </c>
      <c r="FQ1" s="22" t="s">
        <v>0</v>
      </c>
      <c r="FR1" s="22" t="s">
        <v>0</v>
      </c>
      <c r="FS1" s="22" t="s">
        <v>0</v>
      </c>
      <c r="FT1" s="22" t="s">
        <v>0</v>
      </c>
      <c r="FU1" s="22" t="s">
        <v>0</v>
      </c>
      <c r="FV1" s="22" t="s">
        <v>0</v>
      </c>
      <c r="FW1" s="22" t="s">
        <v>0</v>
      </c>
      <c r="FX1" s="22" t="s">
        <v>0</v>
      </c>
      <c r="FY1" s="22" t="s">
        <v>0</v>
      </c>
      <c r="FZ1" s="22" t="s">
        <v>0</v>
      </c>
      <c r="GA1" s="22" t="s">
        <v>0</v>
      </c>
      <c r="GB1" s="22" t="s">
        <v>0</v>
      </c>
      <c r="GC1" s="22" t="s">
        <v>0</v>
      </c>
      <c r="GD1" s="22" t="s">
        <v>0</v>
      </c>
      <c r="GE1" s="22" t="s">
        <v>0</v>
      </c>
      <c r="GF1" s="22" t="s">
        <v>0</v>
      </c>
      <c r="GG1" s="22" t="s">
        <v>0</v>
      </c>
      <c r="GH1" s="22" t="s">
        <v>0</v>
      </c>
      <c r="GI1" s="22" t="s">
        <v>0</v>
      </c>
      <c r="GJ1" s="22" t="s">
        <v>0</v>
      </c>
      <c r="GK1" s="22" t="s">
        <v>0</v>
      </c>
      <c r="GL1" s="22" t="s">
        <v>0</v>
      </c>
      <c r="GM1" s="22" t="s">
        <v>0</v>
      </c>
      <c r="GN1" s="22" t="s">
        <v>0</v>
      </c>
      <c r="GO1" s="22" t="s">
        <v>0</v>
      </c>
      <c r="GP1" s="22" t="s">
        <v>0</v>
      </c>
      <c r="GQ1" s="22" t="s">
        <v>0</v>
      </c>
      <c r="GR1" s="22" t="s">
        <v>0</v>
      </c>
      <c r="GS1" s="22" t="s">
        <v>0</v>
      </c>
      <c r="GT1" s="22" t="s">
        <v>0</v>
      </c>
      <c r="GU1" s="22" t="s">
        <v>0</v>
      </c>
      <c r="GV1" s="22" t="s">
        <v>0</v>
      </c>
      <c r="GW1" s="22" t="s">
        <v>0</v>
      </c>
      <c r="GX1" s="22" t="s">
        <v>0</v>
      </c>
      <c r="GY1" s="22" t="s">
        <v>0</v>
      </c>
      <c r="GZ1" s="22" t="s">
        <v>0</v>
      </c>
      <c r="HA1" s="22" t="s">
        <v>0</v>
      </c>
      <c r="HB1" s="22" t="s">
        <v>0</v>
      </c>
      <c r="HC1" s="22" t="s">
        <v>0</v>
      </c>
      <c r="HD1" s="22" t="s">
        <v>0</v>
      </c>
      <c r="HE1" s="22" t="s">
        <v>0</v>
      </c>
      <c r="HF1" s="22" t="s">
        <v>0</v>
      </c>
      <c r="HG1" s="22" t="s">
        <v>0</v>
      </c>
      <c r="HH1" s="22" t="s">
        <v>0</v>
      </c>
      <c r="HI1" s="22" t="s">
        <v>0</v>
      </c>
      <c r="HJ1" s="22" t="s">
        <v>0</v>
      </c>
      <c r="HK1" s="22" t="s">
        <v>0</v>
      </c>
      <c r="HL1" s="22" t="s">
        <v>0</v>
      </c>
      <c r="HM1" s="22" t="s">
        <v>0</v>
      </c>
      <c r="HN1" s="22" t="s">
        <v>0</v>
      </c>
      <c r="HO1" s="22" t="s">
        <v>0</v>
      </c>
      <c r="HP1" s="22" t="s">
        <v>0</v>
      </c>
      <c r="HQ1" s="22" t="s">
        <v>0</v>
      </c>
      <c r="HR1" s="22" t="s">
        <v>0</v>
      </c>
      <c r="HS1" s="22" t="s">
        <v>0</v>
      </c>
      <c r="HT1" s="22" t="s">
        <v>0</v>
      </c>
      <c r="HU1" s="22" t="s">
        <v>0</v>
      </c>
      <c r="HV1" s="22" t="s">
        <v>0</v>
      </c>
      <c r="HW1" s="22" t="s">
        <v>0</v>
      </c>
      <c r="HX1" s="22" t="s">
        <v>0</v>
      </c>
      <c r="HY1" s="22" t="s">
        <v>0</v>
      </c>
      <c r="HZ1" s="22" t="s">
        <v>0</v>
      </c>
      <c r="IA1" s="22" t="s">
        <v>0</v>
      </c>
      <c r="IB1" s="22" t="s">
        <v>0</v>
      </c>
      <c r="IC1" s="22" t="s">
        <v>0</v>
      </c>
      <c r="ID1" s="22" t="s">
        <v>0</v>
      </c>
      <c r="IE1" s="22" t="s">
        <v>0</v>
      </c>
      <c r="IF1" s="22" t="s">
        <v>0</v>
      </c>
      <c r="IG1" s="22" t="s">
        <v>0</v>
      </c>
      <c r="IH1" s="22" t="s">
        <v>0</v>
      </c>
      <c r="II1" s="22" t="s">
        <v>0</v>
      </c>
      <c r="IJ1" s="22" t="s">
        <v>0</v>
      </c>
      <c r="IK1" s="22" t="s">
        <v>0</v>
      </c>
      <c r="IL1" s="22" t="s">
        <v>0</v>
      </c>
      <c r="IM1" s="22" t="s">
        <v>0</v>
      </c>
      <c r="IN1" s="22" t="s">
        <v>0</v>
      </c>
      <c r="IO1" s="22" t="s">
        <v>0</v>
      </c>
      <c r="IP1" s="22" t="s">
        <v>0</v>
      </c>
      <c r="IQ1" s="22" t="s">
        <v>0</v>
      </c>
      <c r="IR1" s="22" t="s">
        <v>0</v>
      </c>
      <c r="IS1" s="22" t="s">
        <v>0</v>
      </c>
      <c r="IT1" s="22" t="s">
        <v>0</v>
      </c>
      <c r="IU1" s="22" t="s">
        <v>0</v>
      </c>
      <c r="IV1" s="22" t="s">
        <v>0</v>
      </c>
      <c r="IW1" s="22" t="s">
        <v>0</v>
      </c>
      <c r="IX1" s="22" t="s">
        <v>0</v>
      </c>
      <c r="IY1" s="22" t="s">
        <v>0</v>
      </c>
      <c r="IZ1" s="22" t="s">
        <v>0</v>
      </c>
      <c r="JA1" s="22" t="s">
        <v>0</v>
      </c>
      <c r="JB1" s="22" t="s">
        <v>0</v>
      </c>
      <c r="JC1" s="22" t="s">
        <v>0</v>
      </c>
      <c r="JD1" s="22" t="s">
        <v>0</v>
      </c>
      <c r="JE1" s="22" t="s">
        <v>0</v>
      </c>
      <c r="JF1" s="22" t="s">
        <v>0</v>
      </c>
      <c r="JG1" s="22" t="s">
        <v>0</v>
      </c>
      <c r="JH1" s="22" t="s">
        <v>0</v>
      </c>
      <c r="JI1" s="22" t="s">
        <v>0</v>
      </c>
      <c r="JJ1" s="22" t="s">
        <v>0</v>
      </c>
      <c r="JK1" s="22" t="s">
        <v>0</v>
      </c>
      <c r="JL1" s="22" t="s">
        <v>0</v>
      </c>
      <c r="JM1" s="22" t="s">
        <v>0</v>
      </c>
      <c r="JN1" s="22" t="s">
        <v>0</v>
      </c>
      <c r="JO1" s="22" t="s">
        <v>0</v>
      </c>
      <c r="JP1" s="22" t="s">
        <v>0</v>
      </c>
      <c r="JQ1" s="22" t="s">
        <v>0</v>
      </c>
      <c r="JR1" s="22" t="s">
        <v>0</v>
      </c>
      <c r="JS1" s="22" t="s">
        <v>0</v>
      </c>
      <c r="JT1" s="22" t="s">
        <v>0</v>
      </c>
      <c r="JU1" s="22" t="s">
        <v>0</v>
      </c>
      <c r="JV1" s="22" t="s">
        <v>0</v>
      </c>
      <c r="JW1" s="22" t="s">
        <v>0</v>
      </c>
      <c r="JX1" s="22" t="s">
        <v>0</v>
      </c>
      <c r="JY1" s="22" t="s">
        <v>0</v>
      </c>
      <c r="JZ1" s="22" t="s">
        <v>0</v>
      </c>
      <c r="KA1" s="22" t="s">
        <v>0</v>
      </c>
      <c r="KB1" s="22" t="s">
        <v>0</v>
      </c>
      <c r="KC1" s="22" t="s">
        <v>0</v>
      </c>
      <c r="KD1" s="22" t="s">
        <v>0</v>
      </c>
      <c r="KE1" s="22" t="s">
        <v>0</v>
      </c>
      <c r="KF1" s="22" t="s">
        <v>0</v>
      </c>
      <c r="KG1" s="22" t="s">
        <v>0</v>
      </c>
      <c r="KH1" s="22" t="s">
        <v>0</v>
      </c>
      <c r="KI1" s="22" t="s">
        <v>0</v>
      </c>
      <c r="KJ1" s="22" t="s">
        <v>0</v>
      </c>
      <c r="KK1" s="22" t="s">
        <v>0</v>
      </c>
      <c r="KL1" s="22" t="s">
        <v>0</v>
      </c>
      <c r="KM1" s="22" t="s">
        <v>0</v>
      </c>
      <c r="KN1" s="22" t="s">
        <v>0</v>
      </c>
      <c r="KO1" s="22" t="s">
        <v>0</v>
      </c>
      <c r="KP1" s="22" t="s">
        <v>0</v>
      </c>
      <c r="KQ1" s="22" t="s">
        <v>0</v>
      </c>
      <c r="KR1" s="22" t="s">
        <v>0</v>
      </c>
      <c r="KS1" s="22" t="s">
        <v>0</v>
      </c>
      <c r="KT1" s="22" t="s">
        <v>0</v>
      </c>
      <c r="KU1" s="22" t="s">
        <v>0</v>
      </c>
      <c r="KV1" s="22" t="s">
        <v>0</v>
      </c>
      <c r="KW1" s="22" t="s">
        <v>0</v>
      </c>
      <c r="KX1" s="22" t="s">
        <v>0</v>
      </c>
      <c r="KY1" s="22" t="s">
        <v>0</v>
      </c>
      <c r="KZ1" s="22" t="s">
        <v>0</v>
      </c>
      <c r="LA1" s="22" t="s">
        <v>0</v>
      </c>
      <c r="LB1" s="22" t="s">
        <v>0</v>
      </c>
      <c r="LC1" s="22" t="s">
        <v>0</v>
      </c>
      <c r="LD1" s="22" t="s">
        <v>0</v>
      </c>
      <c r="LE1" s="22" t="s">
        <v>0</v>
      </c>
      <c r="LF1" s="22" t="s">
        <v>0</v>
      </c>
      <c r="LG1" s="22" t="s">
        <v>0</v>
      </c>
      <c r="LH1" s="22" t="s">
        <v>0</v>
      </c>
      <c r="LI1" s="22" t="s">
        <v>0</v>
      </c>
      <c r="LJ1" s="22" t="s">
        <v>0</v>
      </c>
      <c r="LK1" s="22" t="s">
        <v>0</v>
      </c>
      <c r="LL1" s="22" t="s">
        <v>0</v>
      </c>
      <c r="LM1" s="22" t="s">
        <v>0</v>
      </c>
      <c r="LN1" s="22" t="s">
        <v>0</v>
      </c>
      <c r="LO1" s="22" t="s">
        <v>0</v>
      </c>
      <c r="LP1" s="22" t="s">
        <v>0</v>
      </c>
      <c r="LQ1" s="22" t="s">
        <v>0</v>
      </c>
      <c r="LR1" s="22" t="s">
        <v>0</v>
      </c>
      <c r="LS1" s="22" t="s">
        <v>0</v>
      </c>
      <c r="LT1" s="22" t="s">
        <v>0</v>
      </c>
      <c r="LU1" s="22" t="s">
        <v>0</v>
      </c>
      <c r="LV1" s="22" t="s">
        <v>0</v>
      </c>
      <c r="LW1" s="22" t="s">
        <v>0</v>
      </c>
      <c r="LX1" s="22" t="s">
        <v>0</v>
      </c>
      <c r="LY1" s="22" t="s">
        <v>0</v>
      </c>
      <c r="LZ1" s="22" t="s">
        <v>0</v>
      </c>
      <c r="MA1" s="22" t="s">
        <v>0</v>
      </c>
      <c r="MB1" s="22" t="s">
        <v>0</v>
      </c>
      <c r="MC1" s="22" t="s">
        <v>0</v>
      </c>
      <c r="MD1" s="22" t="s">
        <v>0</v>
      </c>
      <c r="ME1" s="22" t="s">
        <v>0</v>
      </c>
      <c r="MF1" s="22" t="s">
        <v>0</v>
      </c>
      <c r="MG1" s="22" t="s">
        <v>0</v>
      </c>
      <c r="MH1" s="22" t="s">
        <v>0</v>
      </c>
      <c r="MI1" s="22" t="s">
        <v>0</v>
      </c>
      <c r="MJ1" s="22" t="s">
        <v>0</v>
      </c>
      <c r="MK1" s="22" t="s">
        <v>0</v>
      </c>
      <c r="ML1" s="22" t="s">
        <v>0</v>
      </c>
      <c r="MM1" s="22" t="s">
        <v>0</v>
      </c>
      <c r="MN1" s="22" t="s">
        <v>0</v>
      </c>
      <c r="MO1" s="22" t="s">
        <v>0</v>
      </c>
      <c r="MP1" s="22" t="s">
        <v>0</v>
      </c>
      <c r="MQ1" s="22" t="s">
        <v>0</v>
      </c>
      <c r="MR1" s="22" t="s">
        <v>0</v>
      </c>
      <c r="MS1" s="22" t="s">
        <v>0</v>
      </c>
      <c r="MT1" s="22" t="s">
        <v>0</v>
      </c>
      <c r="MU1" s="22" t="s">
        <v>0</v>
      </c>
      <c r="MV1" s="22" t="s">
        <v>0</v>
      </c>
      <c r="MW1" s="22" t="s">
        <v>0</v>
      </c>
      <c r="MX1" s="22" t="s">
        <v>0</v>
      </c>
      <c r="MY1" s="22" t="s">
        <v>0</v>
      </c>
      <c r="MZ1" s="22" t="s">
        <v>0</v>
      </c>
      <c r="NA1" s="22" t="s">
        <v>0</v>
      </c>
      <c r="NB1" s="22" t="s">
        <v>0</v>
      </c>
      <c r="NC1" s="22" t="s">
        <v>0</v>
      </c>
      <c r="ND1" s="22" t="s">
        <v>0</v>
      </c>
      <c r="NE1" s="22" t="s">
        <v>0</v>
      </c>
      <c r="NF1" s="22" t="s">
        <v>0</v>
      </c>
      <c r="NG1" s="22" t="s">
        <v>0</v>
      </c>
      <c r="NH1" s="22" t="s">
        <v>0</v>
      </c>
      <c r="NI1" s="22" t="s">
        <v>0</v>
      </c>
      <c r="NJ1" s="22" t="s">
        <v>0</v>
      </c>
      <c r="NK1" s="22" t="s">
        <v>0</v>
      </c>
      <c r="NL1" s="22" t="s">
        <v>0</v>
      </c>
      <c r="NM1" s="22" t="s">
        <v>0</v>
      </c>
      <c r="NN1" s="22" t="s">
        <v>0</v>
      </c>
      <c r="NO1" s="22" t="s">
        <v>0</v>
      </c>
      <c r="NP1" s="22" t="s">
        <v>0</v>
      </c>
      <c r="NQ1" s="22" t="s">
        <v>0</v>
      </c>
      <c r="NR1" s="22" t="s">
        <v>0</v>
      </c>
      <c r="NS1" s="22" t="s">
        <v>0</v>
      </c>
      <c r="NT1" s="22" t="s">
        <v>0</v>
      </c>
      <c r="NU1" s="22" t="s">
        <v>0</v>
      </c>
      <c r="NV1" s="22" t="s">
        <v>0</v>
      </c>
      <c r="NW1" s="22" t="s">
        <v>0</v>
      </c>
      <c r="NX1" s="22" t="s">
        <v>0</v>
      </c>
      <c r="NY1" s="22" t="s">
        <v>0</v>
      </c>
      <c r="NZ1" s="22" t="s">
        <v>0</v>
      </c>
      <c r="OA1" s="22" t="s">
        <v>0</v>
      </c>
      <c r="OB1" s="22" t="s">
        <v>0</v>
      </c>
      <c r="OC1" s="22" t="s">
        <v>0</v>
      </c>
      <c r="OD1" s="22" t="s">
        <v>0</v>
      </c>
      <c r="OE1" s="22" t="s">
        <v>0</v>
      </c>
      <c r="OF1" s="22" t="s">
        <v>0</v>
      </c>
      <c r="OG1" s="22" t="s">
        <v>0</v>
      </c>
      <c r="OH1" s="22" t="s">
        <v>0</v>
      </c>
      <c r="OI1" s="22" t="s">
        <v>0</v>
      </c>
      <c r="OJ1" s="22" t="s">
        <v>0</v>
      </c>
      <c r="OK1" s="22" t="s">
        <v>0</v>
      </c>
      <c r="OL1" s="22" t="s">
        <v>0</v>
      </c>
      <c r="OM1" s="22" t="s">
        <v>0</v>
      </c>
      <c r="ON1" s="22" t="s">
        <v>0</v>
      </c>
      <c r="OO1" s="22" t="s">
        <v>0</v>
      </c>
      <c r="OP1" s="22" t="s">
        <v>0</v>
      </c>
      <c r="OQ1" s="22" t="s">
        <v>0</v>
      </c>
      <c r="OR1" s="22" t="s">
        <v>0</v>
      </c>
      <c r="OS1" s="22" t="s">
        <v>0</v>
      </c>
      <c r="OT1" s="22" t="s">
        <v>0</v>
      </c>
      <c r="OU1" s="22" t="s">
        <v>0</v>
      </c>
      <c r="OV1" s="22" t="s">
        <v>0</v>
      </c>
      <c r="OW1" s="22" t="s">
        <v>0</v>
      </c>
      <c r="OX1" s="22" t="s">
        <v>0</v>
      </c>
      <c r="OY1" s="22" t="s">
        <v>0</v>
      </c>
      <c r="OZ1" s="22" t="s">
        <v>0</v>
      </c>
      <c r="PA1" s="22" t="s">
        <v>0</v>
      </c>
      <c r="PB1" s="22" t="s">
        <v>0</v>
      </c>
      <c r="PC1" s="22" t="s">
        <v>0</v>
      </c>
      <c r="PD1" s="22" t="s">
        <v>0</v>
      </c>
      <c r="PE1" s="22" t="s">
        <v>0</v>
      </c>
      <c r="PF1" s="22" t="s">
        <v>0</v>
      </c>
      <c r="PG1" s="22" t="s">
        <v>0</v>
      </c>
      <c r="PH1" s="22" t="s">
        <v>0</v>
      </c>
      <c r="PI1" s="22" t="s">
        <v>0</v>
      </c>
      <c r="PJ1" s="22" t="s">
        <v>0</v>
      </c>
      <c r="PK1" s="22" t="s">
        <v>0</v>
      </c>
      <c r="PL1" s="22" t="s">
        <v>0</v>
      </c>
      <c r="PM1" s="22" t="s">
        <v>0</v>
      </c>
      <c r="PN1" s="22" t="s">
        <v>0</v>
      </c>
      <c r="PO1" s="22" t="s">
        <v>0</v>
      </c>
      <c r="PP1" s="22" t="s">
        <v>0</v>
      </c>
      <c r="PQ1" s="22" t="s">
        <v>0</v>
      </c>
      <c r="PR1" s="22" t="s">
        <v>0</v>
      </c>
      <c r="PS1" s="22" t="s">
        <v>0</v>
      </c>
      <c r="PT1" s="22" t="s">
        <v>0</v>
      </c>
      <c r="PU1" s="22" t="s">
        <v>0</v>
      </c>
      <c r="PV1" s="22" t="s">
        <v>0</v>
      </c>
      <c r="PW1" s="22" t="s">
        <v>0</v>
      </c>
      <c r="PX1" s="22" t="s">
        <v>0</v>
      </c>
      <c r="PY1" s="22" t="s">
        <v>0</v>
      </c>
      <c r="PZ1" s="22" t="s">
        <v>0</v>
      </c>
      <c r="QA1" s="22" t="s">
        <v>0</v>
      </c>
      <c r="QB1" s="22" t="s">
        <v>0</v>
      </c>
      <c r="QC1" s="22" t="s">
        <v>0</v>
      </c>
      <c r="QD1" s="22" t="s">
        <v>0</v>
      </c>
      <c r="QE1" s="22" t="s">
        <v>0</v>
      </c>
      <c r="QF1" s="22" t="s">
        <v>0</v>
      </c>
      <c r="QG1" s="22" t="s">
        <v>0</v>
      </c>
      <c r="QH1" s="22" t="s">
        <v>0</v>
      </c>
      <c r="QI1" s="22" t="s">
        <v>0</v>
      </c>
      <c r="QJ1" s="22" t="s">
        <v>0</v>
      </c>
      <c r="QK1" s="22" t="s">
        <v>0</v>
      </c>
      <c r="QL1" s="22" t="s">
        <v>0</v>
      </c>
      <c r="QM1" s="22" t="s">
        <v>0</v>
      </c>
      <c r="QN1" s="22" t="s">
        <v>0</v>
      </c>
      <c r="QO1" s="22" t="s">
        <v>0</v>
      </c>
      <c r="QP1" s="22" t="s">
        <v>0</v>
      </c>
      <c r="QQ1" s="22" t="s">
        <v>0</v>
      </c>
      <c r="QR1" s="22" t="s">
        <v>0</v>
      </c>
      <c r="QS1" s="22" t="s">
        <v>0</v>
      </c>
      <c r="QT1" s="22" t="s">
        <v>0</v>
      </c>
      <c r="QU1" s="22" t="s">
        <v>0</v>
      </c>
      <c r="QV1" s="22" t="s">
        <v>0</v>
      </c>
      <c r="QW1" s="22" t="s">
        <v>0</v>
      </c>
      <c r="QX1" s="22" t="s">
        <v>0</v>
      </c>
      <c r="QY1" s="22" t="s">
        <v>0</v>
      </c>
      <c r="QZ1" s="22" t="s">
        <v>0</v>
      </c>
      <c r="RA1" s="22" t="s">
        <v>0</v>
      </c>
      <c r="RB1" s="22" t="s">
        <v>0</v>
      </c>
      <c r="RC1" s="22" t="s">
        <v>0</v>
      </c>
      <c r="RD1" s="22" t="s">
        <v>0</v>
      </c>
      <c r="RE1" s="22" t="s">
        <v>0</v>
      </c>
      <c r="RF1" s="22" t="s">
        <v>0</v>
      </c>
      <c r="RG1" s="22" t="s">
        <v>0</v>
      </c>
      <c r="RH1" s="22" t="s">
        <v>0</v>
      </c>
      <c r="RI1" s="22" t="s">
        <v>0</v>
      </c>
      <c r="RJ1" s="22" t="s">
        <v>0</v>
      </c>
      <c r="RK1" s="22" t="s">
        <v>0</v>
      </c>
      <c r="RL1" s="22" t="s">
        <v>0</v>
      </c>
      <c r="RM1" s="22" t="s">
        <v>0</v>
      </c>
      <c r="RN1" s="22" t="s">
        <v>0</v>
      </c>
      <c r="RO1" s="22" t="s">
        <v>0</v>
      </c>
      <c r="RP1" s="22" t="s">
        <v>0</v>
      </c>
      <c r="RQ1" s="22" t="s">
        <v>0</v>
      </c>
      <c r="RR1" s="22" t="s">
        <v>0</v>
      </c>
      <c r="RS1" s="22" t="s">
        <v>0</v>
      </c>
      <c r="RT1" s="22" t="s">
        <v>0</v>
      </c>
      <c r="RU1" s="22" t="s">
        <v>0</v>
      </c>
      <c r="RV1" s="22" t="s">
        <v>0</v>
      </c>
      <c r="RW1" s="22" t="s">
        <v>0</v>
      </c>
      <c r="RX1" s="22" t="s">
        <v>0</v>
      </c>
      <c r="RY1" s="22" t="s">
        <v>0</v>
      </c>
      <c r="RZ1" s="22" t="s">
        <v>0</v>
      </c>
      <c r="SA1" s="22" t="s">
        <v>0</v>
      </c>
      <c r="SB1" s="22" t="s">
        <v>0</v>
      </c>
      <c r="SC1" s="22" t="s">
        <v>0</v>
      </c>
      <c r="SD1" s="22" t="s">
        <v>0</v>
      </c>
      <c r="SE1" s="22" t="s">
        <v>0</v>
      </c>
      <c r="SF1" s="22" t="s">
        <v>0</v>
      </c>
      <c r="SG1" s="22" t="s">
        <v>0</v>
      </c>
      <c r="SH1" s="22" t="s">
        <v>0</v>
      </c>
      <c r="SI1" s="22" t="s">
        <v>0</v>
      </c>
      <c r="SJ1" s="22" t="s">
        <v>0</v>
      </c>
      <c r="SK1" s="22" t="s">
        <v>0</v>
      </c>
      <c r="SL1" s="22" t="s">
        <v>0</v>
      </c>
      <c r="SM1" s="22" t="s">
        <v>0</v>
      </c>
      <c r="SN1" s="22" t="s">
        <v>0</v>
      </c>
      <c r="SO1" s="22" t="s">
        <v>0</v>
      </c>
      <c r="SP1" s="22" t="s">
        <v>0</v>
      </c>
      <c r="SQ1" s="22" t="s">
        <v>0</v>
      </c>
      <c r="SR1" s="22" t="s">
        <v>0</v>
      </c>
      <c r="SS1" s="22" t="s">
        <v>0</v>
      </c>
      <c r="ST1" s="22" t="s">
        <v>0</v>
      </c>
      <c r="SU1" s="22" t="s">
        <v>0</v>
      </c>
      <c r="SV1" s="22" t="s">
        <v>0</v>
      </c>
      <c r="SW1" s="22" t="s">
        <v>0</v>
      </c>
      <c r="SX1" s="22" t="s">
        <v>0</v>
      </c>
      <c r="SY1" s="22" t="s">
        <v>0</v>
      </c>
      <c r="SZ1" s="22" t="s">
        <v>0</v>
      </c>
      <c r="TA1" s="22" t="s">
        <v>0</v>
      </c>
      <c r="TB1" s="22" t="s">
        <v>0</v>
      </c>
      <c r="TC1" s="22" t="s">
        <v>0</v>
      </c>
      <c r="TD1" s="22" t="s">
        <v>0</v>
      </c>
      <c r="TE1" s="22" t="s">
        <v>0</v>
      </c>
      <c r="TF1" s="22" t="s">
        <v>0</v>
      </c>
      <c r="TG1" s="22" t="s">
        <v>0</v>
      </c>
      <c r="TH1" s="22" t="s">
        <v>0</v>
      </c>
      <c r="TI1" s="22" t="s">
        <v>0</v>
      </c>
      <c r="TJ1" s="22" t="s">
        <v>0</v>
      </c>
      <c r="TK1" s="22" t="s">
        <v>0</v>
      </c>
      <c r="TL1" s="22" t="s">
        <v>0</v>
      </c>
      <c r="TM1" s="22" t="s">
        <v>0</v>
      </c>
      <c r="TN1" s="22" t="s">
        <v>0</v>
      </c>
      <c r="TO1" s="22" t="s">
        <v>0</v>
      </c>
      <c r="TP1" s="22" t="s">
        <v>0</v>
      </c>
      <c r="TQ1" s="22" t="s">
        <v>0</v>
      </c>
      <c r="TR1" s="22" t="s">
        <v>0</v>
      </c>
      <c r="TS1" s="22" t="s">
        <v>0</v>
      </c>
      <c r="TT1" s="22" t="s">
        <v>0</v>
      </c>
      <c r="TU1" s="22" t="s">
        <v>0</v>
      </c>
      <c r="TV1" s="22" t="s">
        <v>0</v>
      </c>
      <c r="TW1" s="22" t="s">
        <v>0</v>
      </c>
      <c r="TX1" s="22" t="s">
        <v>0</v>
      </c>
      <c r="TY1" s="22" t="s">
        <v>0</v>
      </c>
      <c r="TZ1" s="22" t="s">
        <v>0</v>
      </c>
      <c r="UA1" s="22" t="s">
        <v>0</v>
      </c>
      <c r="UB1" s="22" t="s">
        <v>0</v>
      </c>
      <c r="UC1" s="22" t="s">
        <v>0</v>
      </c>
      <c r="UD1" s="22" t="s">
        <v>0</v>
      </c>
      <c r="UE1" s="22" t="s">
        <v>0</v>
      </c>
      <c r="UF1" s="22" t="s">
        <v>0</v>
      </c>
      <c r="UG1" s="22" t="s">
        <v>0</v>
      </c>
      <c r="UH1" s="22" t="s">
        <v>0</v>
      </c>
      <c r="UI1" s="22" t="s">
        <v>0</v>
      </c>
      <c r="UJ1" s="22" t="s">
        <v>0</v>
      </c>
      <c r="UK1" s="22" t="s">
        <v>0</v>
      </c>
      <c r="UL1" s="22" t="s">
        <v>0</v>
      </c>
      <c r="UM1" s="22" t="s">
        <v>0</v>
      </c>
      <c r="UN1" s="22" t="s">
        <v>0</v>
      </c>
      <c r="UO1" s="22" t="s">
        <v>0</v>
      </c>
      <c r="UP1" s="22" t="s">
        <v>0</v>
      </c>
      <c r="UQ1" s="22" t="s">
        <v>0</v>
      </c>
      <c r="UR1" s="22" t="s">
        <v>0</v>
      </c>
      <c r="US1" s="22" t="s">
        <v>0</v>
      </c>
      <c r="UT1" s="22" t="s">
        <v>0</v>
      </c>
      <c r="UU1" s="22" t="s">
        <v>0</v>
      </c>
      <c r="UV1" s="22" t="s">
        <v>0</v>
      </c>
      <c r="UW1" s="22" t="s">
        <v>0</v>
      </c>
      <c r="UX1" s="22" t="s">
        <v>0</v>
      </c>
      <c r="UY1" s="22" t="s">
        <v>0</v>
      </c>
      <c r="UZ1" s="22" t="s">
        <v>0</v>
      </c>
      <c r="VA1" s="22" t="s">
        <v>0</v>
      </c>
      <c r="VB1" s="22" t="s">
        <v>0</v>
      </c>
      <c r="VC1" s="22" t="s">
        <v>0</v>
      </c>
      <c r="VD1" s="22" t="s">
        <v>0</v>
      </c>
      <c r="VE1" s="22" t="s">
        <v>0</v>
      </c>
      <c r="VF1" s="22" t="s">
        <v>0</v>
      </c>
      <c r="VG1" s="22" t="s">
        <v>0</v>
      </c>
      <c r="VH1" s="22" t="s">
        <v>0</v>
      </c>
      <c r="VI1" s="22" t="s">
        <v>0</v>
      </c>
      <c r="VJ1" s="22" t="s">
        <v>0</v>
      </c>
      <c r="VK1" s="22" t="s">
        <v>0</v>
      </c>
      <c r="VL1" s="22" t="s">
        <v>0</v>
      </c>
      <c r="VM1" s="22" t="s">
        <v>0</v>
      </c>
      <c r="VN1" s="22" t="s">
        <v>0</v>
      </c>
      <c r="VO1" s="22" t="s">
        <v>0</v>
      </c>
      <c r="VP1" s="22" t="s">
        <v>0</v>
      </c>
      <c r="VQ1" s="22" t="s">
        <v>0</v>
      </c>
      <c r="VR1" s="22" t="s">
        <v>0</v>
      </c>
      <c r="VS1" s="22" t="s">
        <v>0</v>
      </c>
      <c r="VT1" s="22" t="s">
        <v>0</v>
      </c>
      <c r="VU1" s="22" t="s">
        <v>0</v>
      </c>
      <c r="VV1" s="22" t="s">
        <v>0</v>
      </c>
      <c r="VW1" s="22" t="s">
        <v>0</v>
      </c>
      <c r="VX1" s="22" t="s">
        <v>0</v>
      </c>
      <c r="VY1" s="22" t="s">
        <v>0</v>
      </c>
      <c r="VZ1" s="22" t="s">
        <v>0</v>
      </c>
      <c r="WA1" s="22" t="s">
        <v>0</v>
      </c>
      <c r="WB1" s="22" t="s">
        <v>0</v>
      </c>
      <c r="WC1" s="22" t="s">
        <v>0</v>
      </c>
      <c r="WD1" s="22" t="s">
        <v>0</v>
      </c>
      <c r="WE1" s="22" t="s">
        <v>0</v>
      </c>
      <c r="WF1" s="22" t="s">
        <v>0</v>
      </c>
      <c r="WG1" s="22" t="s">
        <v>0</v>
      </c>
      <c r="WH1" s="22" t="s">
        <v>0</v>
      </c>
      <c r="WI1" s="22" t="s">
        <v>0</v>
      </c>
      <c r="WJ1" s="22" t="s">
        <v>0</v>
      </c>
      <c r="WK1" s="22" t="s">
        <v>0</v>
      </c>
      <c r="WL1" s="22" t="s">
        <v>0</v>
      </c>
      <c r="WM1" s="22" t="s">
        <v>0</v>
      </c>
      <c r="WN1" s="22" t="s">
        <v>0</v>
      </c>
      <c r="WO1" s="22" t="s">
        <v>0</v>
      </c>
      <c r="WP1" s="22" t="s">
        <v>0</v>
      </c>
      <c r="WQ1" s="22" t="s">
        <v>0</v>
      </c>
      <c r="WR1" s="22" t="s">
        <v>0</v>
      </c>
      <c r="WS1" s="22" t="s">
        <v>0</v>
      </c>
      <c r="WT1" s="22" t="s">
        <v>0</v>
      </c>
      <c r="WU1" s="22" t="s">
        <v>0</v>
      </c>
      <c r="WV1" s="22" t="s">
        <v>0</v>
      </c>
      <c r="WW1" s="22" t="s">
        <v>0</v>
      </c>
      <c r="WX1" s="22" t="s">
        <v>0</v>
      </c>
      <c r="WY1" s="22" t="s">
        <v>0</v>
      </c>
      <c r="WZ1" s="22" t="s">
        <v>0</v>
      </c>
      <c r="XA1" s="22" t="s">
        <v>0</v>
      </c>
      <c r="XB1" s="22" t="s">
        <v>0</v>
      </c>
      <c r="XC1" s="22" t="s">
        <v>0</v>
      </c>
      <c r="XD1" s="22" t="s">
        <v>0</v>
      </c>
      <c r="XE1" s="22" t="s">
        <v>0</v>
      </c>
      <c r="XF1" s="22" t="s">
        <v>0</v>
      </c>
      <c r="XG1" s="22" t="s">
        <v>0</v>
      </c>
      <c r="XH1" s="22" t="s">
        <v>0</v>
      </c>
      <c r="XI1" s="22" t="s">
        <v>0</v>
      </c>
      <c r="XJ1" s="22" t="s">
        <v>0</v>
      </c>
      <c r="XK1" s="22" t="s">
        <v>0</v>
      </c>
      <c r="XL1" s="22" t="s">
        <v>0</v>
      </c>
      <c r="XM1" s="22" t="s">
        <v>0</v>
      </c>
      <c r="XN1" s="22" t="s">
        <v>0</v>
      </c>
      <c r="XO1" s="22" t="s">
        <v>0</v>
      </c>
      <c r="XP1" s="22" t="s">
        <v>0</v>
      </c>
      <c r="XQ1" s="22" t="s">
        <v>0</v>
      </c>
      <c r="XR1" s="22" t="s">
        <v>0</v>
      </c>
      <c r="XS1" s="22" t="s">
        <v>0</v>
      </c>
      <c r="XT1" s="22" t="s">
        <v>0</v>
      </c>
      <c r="XU1" s="22" t="s">
        <v>0</v>
      </c>
      <c r="XV1" s="22" t="s">
        <v>0</v>
      </c>
      <c r="XW1" s="22" t="s">
        <v>0</v>
      </c>
      <c r="XX1" s="22" t="s">
        <v>0</v>
      </c>
      <c r="XY1" s="22" t="s">
        <v>0</v>
      </c>
      <c r="XZ1" s="22" t="s">
        <v>0</v>
      </c>
      <c r="YA1" s="22" t="s">
        <v>0</v>
      </c>
      <c r="YB1" s="22" t="s">
        <v>0</v>
      </c>
      <c r="YC1" s="22" t="s">
        <v>0</v>
      </c>
      <c r="YD1" s="22" t="s">
        <v>0</v>
      </c>
      <c r="YE1" s="22" t="s">
        <v>0</v>
      </c>
      <c r="YF1" s="22" t="s">
        <v>0</v>
      </c>
      <c r="YG1" s="22" t="s">
        <v>0</v>
      </c>
      <c r="YH1" s="22" t="s">
        <v>0</v>
      </c>
      <c r="YI1" s="22" t="s">
        <v>0</v>
      </c>
      <c r="YJ1" s="22" t="s">
        <v>0</v>
      </c>
      <c r="YK1" s="22" t="s">
        <v>0</v>
      </c>
      <c r="YL1" s="22" t="s">
        <v>0</v>
      </c>
      <c r="YM1" s="22" t="s">
        <v>0</v>
      </c>
      <c r="YN1" s="22" t="s">
        <v>0</v>
      </c>
      <c r="YO1" s="22" t="s">
        <v>0</v>
      </c>
      <c r="YP1" s="22" t="s">
        <v>0</v>
      </c>
      <c r="YQ1" s="22" t="s">
        <v>0</v>
      </c>
      <c r="YR1" s="22" t="s">
        <v>0</v>
      </c>
      <c r="YS1" s="22" t="s">
        <v>0</v>
      </c>
      <c r="YT1" s="22" t="s">
        <v>0</v>
      </c>
      <c r="YU1" s="22" t="s">
        <v>0</v>
      </c>
      <c r="YV1" s="22" t="s">
        <v>0</v>
      </c>
      <c r="YW1" s="22" t="s">
        <v>0</v>
      </c>
      <c r="YX1" s="22" t="s">
        <v>0</v>
      </c>
      <c r="YY1" s="22" t="s">
        <v>0</v>
      </c>
      <c r="YZ1" s="22" t="s">
        <v>0</v>
      </c>
      <c r="ZA1" s="22" t="s">
        <v>0</v>
      </c>
      <c r="ZB1" s="22" t="s">
        <v>0</v>
      </c>
      <c r="ZC1" s="22" t="s">
        <v>0</v>
      </c>
      <c r="ZD1" s="22" t="s">
        <v>0</v>
      </c>
      <c r="ZE1" s="22" t="s">
        <v>0</v>
      </c>
      <c r="ZF1" s="22" t="s">
        <v>0</v>
      </c>
      <c r="ZG1" s="22" t="s">
        <v>0</v>
      </c>
      <c r="ZH1" s="22" t="s">
        <v>0</v>
      </c>
      <c r="ZI1" s="22" t="s">
        <v>0</v>
      </c>
      <c r="ZJ1" s="22" t="s">
        <v>0</v>
      </c>
      <c r="ZK1" s="22" t="s">
        <v>0</v>
      </c>
      <c r="ZL1" s="22" t="s">
        <v>0</v>
      </c>
      <c r="ZM1" s="22" t="s">
        <v>0</v>
      </c>
      <c r="ZN1" s="22" t="s">
        <v>0</v>
      </c>
      <c r="ZO1" s="22" t="s">
        <v>0</v>
      </c>
      <c r="ZP1" s="22" t="s">
        <v>0</v>
      </c>
      <c r="ZQ1" s="22" t="s">
        <v>0</v>
      </c>
      <c r="ZR1" s="22" t="s">
        <v>0</v>
      </c>
      <c r="ZS1" s="22" t="s">
        <v>0</v>
      </c>
      <c r="ZT1" s="22" t="s">
        <v>0</v>
      </c>
      <c r="ZU1" s="22" t="s">
        <v>0</v>
      </c>
      <c r="ZV1" s="22" t="s">
        <v>0</v>
      </c>
      <c r="ZW1" s="22" t="s">
        <v>0</v>
      </c>
      <c r="ZX1" s="22" t="s">
        <v>0</v>
      </c>
      <c r="ZY1" s="22" t="s">
        <v>0</v>
      </c>
      <c r="ZZ1" s="22" t="s">
        <v>0</v>
      </c>
      <c r="AAA1" s="22" t="s">
        <v>0</v>
      </c>
      <c r="AAB1" s="22" t="s">
        <v>0</v>
      </c>
      <c r="AAC1" s="22" t="s">
        <v>0</v>
      </c>
      <c r="AAD1" s="22" t="s">
        <v>0</v>
      </c>
      <c r="AAE1" s="22" t="s">
        <v>0</v>
      </c>
      <c r="AAF1" s="22" t="s">
        <v>0</v>
      </c>
      <c r="AAG1" s="22" t="s">
        <v>0</v>
      </c>
      <c r="AAH1" s="22" t="s">
        <v>0</v>
      </c>
      <c r="AAI1" s="22" t="s">
        <v>0</v>
      </c>
      <c r="AAJ1" s="22" t="s">
        <v>0</v>
      </c>
      <c r="AAK1" s="22" t="s">
        <v>0</v>
      </c>
      <c r="AAL1" s="22" t="s">
        <v>0</v>
      </c>
      <c r="AAM1" s="22" t="s">
        <v>0</v>
      </c>
      <c r="AAN1" s="22" t="s">
        <v>0</v>
      </c>
      <c r="AAO1" s="22" t="s">
        <v>0</v>
      </c>
      <c r="AAP1" s="22" t="s">
        <v>0</v>
      </c>
      <c r="AAQ1" s="22" t="s">
        <v>0</v>
      </c>
      <c r="AAR1" s="22" t="s">
        <v>0</v>
      </c>
      <c r="AAS1" s="22" t="s">
        <v>0</v>
      </c>
      <c r="AAT1" s="22" t="s">
        <v>0</v>
      </c>
      <c r="AAU1" s="22" t="s">
        <v>0</v>
      </c>
      <c r="AAV1" s="22" t="s">
        <v>0</v>
      </c>
      <c r="AAW1" s="22" t="s">
        <v>0</v>
      </c>
      <c r="AAX1" s="22" t="s">
        <v>0</v>
      </c>
      <c r="AAY1" s="22" t="s">
        <v>0</v>
      </c>
      <c r="AAZ1" s="22" t="s">
        <v>0</v>
      </c>
      <c r="ABA1" s="22" t="s">
        <v>0</v>
      </c>
      <c r="ABB1" s="22" t="s">
        <v>0</v>
      </c>
      <c r="ABC1" s="22" t="s">
        <v>0</v>
      </c>
      <c r="ABD1" s="22" t="s">
        <v>0</v>
      </c>
      <c r="ABE1" s="22" t="s">
        <v>0</v>
      </c>
      <c r="ABF1" s="22" t="s">
        <v>0</v>
      </c>
      <c r="ABG1" s="22" t="s">
        <v>0</v>
      </c>
      <c r="ABH1" s="22" t="s">
        <v>0</v>
      </c>
      <c r="ABI1" s="22" t="s">
        <v>0</v>
      </c>
      <c r="ABJ1" s="22" t="s">
        <v>0</v>
      </c>
      <c r="ABK1" s="22" t="s">
        <v>0</v>
      </c>
      <c r="ABL1" s="22" t="s">
        <v>0</v>
      </c>
      <c r="ABM1" s="22" t="s">
        <v>0</v>
      </c>
      <c r="ABN1" s="22" t="s">
        <v>0</v>
      </c>
      <c r="ABO1" s="22" t="s">
        <v>0</v>
      </c>
      <c r="ABP1" s="22" t="s">
        <v>0</v>
      </c>
      <c r="ABQ1" s="22" t="s">
        <v>0</v>
      </c>
      <c r="ABR1" s="22" t="s">
        <v>0</v>
      </c>
      <c r="ABS1" s="22" t="s">
        <v>0</v>
      </c>
      <c r="ABT1" s="22" t="s">
        <v>0</v>
      </c>
      <c r="ABU1" s="22" t="s">
        <v>0</v>
      </c>
      <c r="ABV1" s="22" t="s">
        <v>0</v>
      </c>
      <c r="ABW1" s="22" t="s">
        <v>0</v>
      </c>
      <c r="ABX1" s="22" t="s">
        <v>0</v>
      </c>
      <c r="ABY1" s="22" t="s">
        <v>0</v>
      </c>
      <c r="ABZ1" s="22" t="s">
        <v>0</v>
      </c>
      <c r="ACA1" s="22" t="s">
        <v>0</v>
      </c>
      <c r="ACB1" s="22" t="s">
        <v>0</v>
      </c>
      <c r="ACC1" s="22" t="s">
        <v>0</v>
      </c>
      <c r="ACD1" s="22" t="s">
        <v>0</v>
      </c>
      <c r="ACE1" s="22" t="s">
        <v>0</v>
      </c>
      <c r="ACF1" s="22" t="s">
        <v>0</v>
      </c>
      <c r="ACG1" s="22" t="s">
        <v>0</v>
      </c>
      <c r="ACH1" s="22" t="s">
        <v>0</v>
      </c>
      <c r="ACI1" s="22" t="s">
        <v>0</v>
      </c>
      <c r="ACJ1" s="22" t="s">
        <v>0</v>
      </c>
      <c r="ACK1" s="22" t="s">
        <v>0</v>
      </c>
      <c r="ACL1" s="22" t="s">
        <v>0</v>
      </c>
      <c r="ACM1" s="22" t="s">
        <v>0</v>
      </c>
      <c r="ACN1" s="22" t="s">
        <v>0</v>
      </c>
      <c r="ACO1" s="22" t="s">
        <v>0</v>
      </c>
      <c r="ACP1" s="22" t="s">
        <v>0</v>
      </c>
      <c r="ACQ1" s="22" t="s">
        <v>0</v>
      </c>
      <c r="ACR1" s="22" t="s">
        <v>0</v>
      </c>
      <c r="ACS1" s="22" t="s">
        <v>0</v>
      </c>
      <c r="ACT1" s="22" t="s">
        <v>0</v>
      </c>
      <c r="ACU1" s="22" t="s">
        <v>0</v>
      </c>
      <c r="ACV1" s="22" t="s">
        <v>0</v>
      </c>
      <c r="ACW1" s="22" t="s">
        <v>0</v>
      </c>
      <c r="ACX1" s="22" t="s">
        <v>0</v>
      </c>
      <c r="ACY1" s="22" t="s">
        <v>0</v>
      </c>
      <c r="ACZ1" s="22" t="s">
        <v>0</v>
      </c>
      <c r="ADA1" s="22" t="s">
        <v>0</v>
      </c>
      <c r="ADB1" s="22" t="s">
        <v>0</v>
      </c>
      <c r="ADC1" s="22" t="s">
        <v>0</v>
      </c>
      <c r="ADD1" s="22" t="s">
        <v>0</v>
      </c>
      <c r="ADE1" s="22" t="s">
        <v>0</v>
      </c>
      <c r="ADF1" s="22" t="s">
        <v>0</v>
      </c>
      <c r="ADG1" s="22" t="s">
        <v>0</v>
      </c>
      <c r="ADH1" s="22" t="s">
        <v>0</v>
      </c>
      <c r="ADI1" s="22" t="s">
        <v>0</v>
      </c>
      <c r="ADJ1" s="22" t="s">
        <v>0</v>
      </c>
      <c r="ADK1" s="22" t="s">
        <v>0</v>
      </c>
      <c r="ADL1" s="22" t="s">
        <v>0</v>
      </c>
      <c r="ADM1" s="22" t="s">
        <v>0</v>
      </c>
      <c r="ADN1" s="22" t="s">
        <v>0</v>
      </c>
      <c r="ADO1" s="22" t="s">
        <v>0</v>
      </c>
      <c r="ADP1" s="22" t="s">
        <v>0</v>
      </c>
      <c r="ADQ1" s="22" t="s">
        <v>0</v>
      </c>
      <c r="ADR1" s="22" t="s">
        <v>0</v>
      </c>
      <c r="ADS1" s="22" t="s">
        <v>0</v>
      </c>
      <c r="ADT1" s="22" t="s">
        <v>0</v>
      </c>
      <c r="ADU1" s="22" t="s">
        <v>0</v>
      </c>
      <c r="ADV1" s="22" t="s">
        <v>0</v>
      </c>
      <c r="ADW1" s="22" t="s">
        <v>0</v>
      </c>
      <c r="ADX1" s="22" t="s">
        <v>0</v>
      </c>
      <c r="ADY1" s="22" t="s">
        <v>0</v>
      </c>
      <c r="ADZ1" s="22" t="s">
        <v>0</v>
      </c>
      <c r="AEA1" s="22" t="s">
        <v>0</v>
      </c>
      <c r="AEB1" s="22" t="s">
        <v>0</v>
      </c>
      <c r="AEC1" s="22" t="s">
        <v>0</v>
      </c>
      <c r="AED1" s="22" t="s">
        <v>0</v>
      </c>
      <c r="AEE1" s="22" t="s">
        <v>0</v>
      </c>
      <c r="AEF1" s="22" t="s">
        <v>0</v>
      </c>
      <c r="AEG1" s="22" t="s">
        <v>0</v>
      </c>
      <c r="AEH1" s="22" t="s">
        <v>0</v>
      </c>
      <c r="AEI1" s="22" t="s">
        <v>0</v>
      </c>
      <c r="AEJ1" s="22" t="s">
        <v>0</v>
      </c>
      <c r="AEK1" s="22" t="s">
        <v>0</v>
      </c>
      <c r="AEL1" s="22" t="s">
        <v>0</v>
      </c>
      <c r="AEM1" s="22" t="s">
        <v>0</v>
      </c>
      <c r="AEN1" s="22" t="s">
        <v>0</v>
      </c>
      <c r="AEO1" s="22" t="s">
        <v>0</v>
      </c>
      <c r="AEP1" s="22" t="s">
        <v>0</v>
      </c>
      <c r="AEQ1" s="22" t="s">
        <v>0</v>
      </c>
      <c r="AER1" s="22" t="s">
        <v>0</v>
      </c>
      <c r="AES1" s="22" t="s">
        <v>0</v>
      </c>
      <c r="AET1" s="22" t="s">
        <v>0</v>
      </c>
      <c r="AEU1" s="22" t="s">
        <v>0</v>
      </c>
      <c r="AEV1" s="22" t="s">
        <v>0</v>
      </c>
      <c r="AEW1" s="22" t="s">
        <v>0</v>
      </c>
      <c r="AEX1" s="22" t="s">
        <v>0</v>
      </c>
      <c r="AEY1" s="22" t="s">
        <v>0</v>
      </c>
      <c r="AEZ1" s="22" t="s">
        <v>0</v>
      </c>
      <c r="AFA1" s="22" t="s">
        <v>0</v>
      </c>
      <c r="AFB1" s="22" t="s">
        <v>0</v>
      </c>
      <c r="AFC1" s="22" t="s">
        <v>0</v>
      </c>
      <c r="AFD1" s="22" t="s">
        <v>0</v>
      </c>
      <c r="AFE1" s="22" t="s">
        <v>0</v>
      </c>
      <c r="AFF1" s="22" t="s">
        <v>0</v>
      </c>
      <c r="AFG1" s="22" t="s">
        <v>0</v>
      </c>
      <c r="AFH1" s="22" t="s">
        <v>0</v>
      </c>
      <c r="AFI1" s="22" t="s">
        <v>0</v>
      </c>
      <c r="AFJ1" s="22" t="s">
        <v>0</v>
      </c>
      <c r="AFK1" s="22" t="s">
        <v>0</v>
      </c>
      <c r="AFL1" s="22" t="s">
        <v>0</v>
      </c>
      <c r="AFM1" s="22" t="s">
        <v>0</v>
      </c>
      <c r="AFN1" s="22" t="s">
        <v>0</v>
      </c>
      <c r="AFO1" s="22" t="s">
        <v>0</v>
      </c>
      <c r="AFP1" s="22" t="s">
        <v>0</v>
      </c>
      <c r="AFQ1" s="22" t="s">
        <v>0</v>
      </c>
      <c r="AFR1" s="22" t="s">
        <v>0</v>
      </c>
      <c r="AFS1" s="22" t="s">
        <v>0</v>
      </c>
      <c r="AFT1" s="22" t="s">
        <v>0</v>
      </c>
      <c r="AFU1" s="22" t="s">
        <v>0</v>
      </c>
      <c r="AFV1" s="22" t="s">
        <v>0</v>
      </c>
      <c r="AFW1" s="22" t="s">
        <v>0</v>
      </c>
      <c r="AFX1" s="22" t="s">
        <v>0</v>
      </c>
      <c r="AFY1" s="22" t="s">
        <v>0</v>
      </c>
      <c r="AFZ1" s="22" t="s">
        <v>0</v>
      </c>
      <c r="AGA1" s="22" t="s">
        <v>0</v>
      </c>
      <c r="AGB1" s="22" t="s">
        <v>0</v>
      </c>
      <c r="AGC1" s="22" t="s">
        <v>0</v>
      </c>
      <c r="AGD1" s="22" t="s">
        <v>0</v>
      </c>
      <c r="AGE1" s="22" t="s">
        <v>0</v>
      </c>
      <c r="AGF1" s="22" t="s">
        <v>0</v>
      </c>
      <c r="AGG1" s="22" t="s">
        <v>0</v>
      </c>
      <c r="AGH1" s="22" t="s">
        <v>0</v>
      </c>
      <c r="AGI1" s="22" t="s">
        <v>0</v>
      </c>
      <c r="AGJ1" s="22" t="s">
        <v>0</v>
      </c>
      <c r="AGK1" s="22" t="s">
        <v>0</v>
      </c>
      <c r="AGL1" s="22" t="s">
        <v>0</v>
      </c>
      <c r="AGM1" s="22" t="s">
        <v>0</v>
      </c>
      <c r="AGN1" s="22" t="s">
        <v>0</v>
      </c>
      <c r="AGO1" s="22" t="s">
        <v>0</v>
      </c>
      <c r="AGP1" s="22" t="s">
        <v>0</v>
      </c>
      <c r="AGQ1" s="22" t="s">
        <v>0</v>
      </c>
      <c r="AGR1" s="22" t="s">
        <v>0</v>
      </c>
      <c r="AGS1" s="22" t="s">
        <v>0</v>
      </c>
      <c r="AGT1" s="22" t="s">
        <v>0</v>
      </c>
      <c r="AGU1" s="22" t="s">
        <v>0</v>
      </c>
      <c r="AGV1" s="22" t="s">
        <v>0</v>
      </c>
      <c r="AGW1" s="22" t="s">
        <v>0</v>
      </c>
      <c r="AGX1" s="22" t="s">
        <v>0</v>
      </c>
      <c r="AGY1" s="22" t="s">
        <v>0</v>
      </c>
      <c r="AGZ1" s="22" t="s">
        <v>0</v>
      </c>
      <c r="AHA1" s="22" t="s">
        <v>0</v>
      </c>
      <c r="AHB1" s="22" t="s">
        <v>0</v>
      </c>
      <c r="AHC1" s="22" t="s">
        <v>0</v>
      </c>
      <c r="AHD1" s="22" t="s">
        <v>0</v>
      </c>
      <c r="AHE1" s="22" t="s">
        <v>0</v>
      </c>
      <c r="AHF1" s="22" t="s">
        <v>0</v>
      </c>
      <c r="AHG1" s="22" t="s">
        <v>0</v>
      </c>
      <c r="AHH1" s="22" t="s">
        <v>0</v>
      </c>
      <c r="AHI1" s="22" t="s">
        <v>0</v>
      </c>
      <c r="AHJ1" s="22" t="s">
        <v>0</v>
      </c>
      <c r="AHK1" s="22" t="s">
        <v>0</v>
      </c>
      <c r="AHL1" s="22" t="s">
        <v>0</v>
      </c>
      <c r="AHM1" s="22" t="s">
        <v>0</v>
      </c>
      <c r="AHN1" s="22" t="s">
        <v>0</v>
      </c>
      <c r="AHO1" s="22" t="s">
        <v>0</v>
      </c>
      <c r="AHP1" s="22" t="s">
        <v>0</v>
      </c>
      <c r="AHQ1" s="22" t="s">
        <v>0</v>
      </c>
      <c r="AHR1" s="22" t="s">
        <v>0</v>
      </c>
      <c r="AHS1" s="22" t="s">
        <v>0</v>
      </c>
      <c r="AHT1" s="22" t="s">
        <v>0</v>
      </c>
      <c r="AHU1" s="22" t="s">
        <v>0</v>
      </c>
      <c r="AHV1" s="22" t="s">
        <v>0</v>
      </c>
      <c r="AHW1" s="22" t="s">
        <v>0</v>
      </c>
      <c r="AHX1" s="22" t="s">
        <v>0</v>
      </c>
      <c r="AHY1" s="22" t="s">
        <v>0</v>
      </c>
      <c r="AHZ1" s="22" t="s">
        <v>0</v>
      </c>
      <c r="AIA1" s="22" t="s">
        <v>0</v>
      </c>
      <c r="AIB1" s="22" t="s">
        <v>0</v>
      </c>
      <c r="AIC1" s="22" t="s">
        <v>0</v>
      </c>
      <c r="AID1" s="22" t="s">
        <v>0</v>
      </c>
      <c r="AIE1" s="22" t="s">
        <v>0</v>
      </c>
      <c r="AIF1" s="22" t="s">
        <v>0</v>
      </c>
      <c r="AIG1" s="22" t="s">
        <v>0</v>
      </c>
      <c r="AIH1" s="22" t="s">
        <v>0</v>
      </c>
      <c r="AII1" s="22" t="s">
        <v>0</v>
      </c>
      <c r="AIJ1" s="22" t="s">
        <v>0</v>
      </c>
      <c r="AIK1" s="22" t="s">
        <v>0</v>
      </c>
      <c r="AIL1" s="22" t="s">
        <v>0</v>
      </c>
      <c r="AIM1" s="22" t="s">
        <v>0</v>
      </c>
      <c r="AIN1" s="22" t="s">
        <v>0</v>
      </c>
      <c r="AIO1" s="22" t="s">
        <v>0</v>
      </c>
      <c r="AIP1" s="22" t="s">
        <v>0</v>
      </c>
      <c r="AIQ1" s="22" t="s">
        <v>0</v>
      </c>
      <c r="AIR1" s="22" t="s">
        <v>0</v>
      </c>
      <c r="AIS1" s="22" t="s">
        <v>0</v>
      </c>
      <c r="AIT1" s="22" t="s">
        <v>0</v>
      </c>
      <c r="AIU1" s="22" t="s">
        <v>0</v>
      </c>
      <c r="AIV1" s="22" t="s">
        <v>0</v>
      </c>
      <c r="AIW1" s="22" t="s">
        <v>0</v>
      </c>
      <c r="AIX1" s="22" t="s">
        <v>0</v>
      </c>
      <c r="AIY1" s="22" t="s">
        <v>0</v>
      </c>
      <c r="AIZ1" s="22" t="s">
        <v>0</v>
      </c>
      <c r="AJA1" s="22" t="s">
        <v>0</v>
      </c>
      <c r="AJB1" s="22" t="s">
        <v>0</v>
      </c>
      <c r="AJC1" s="22" t="s">
        <v>0</v>
      </c>
      <c r="AJD1" s="22" t="s">
        <v>0</v>
      </c>
      <c r="AJE1" s="22" t="s">
        <v>0</v>
      </c>
      <c r="AJF1" s="22" t="s">
        <v>0</v>
      </c>
      <c r="AJG1" s="22" t="s">
        <v>0</v>
      </c>
      <c r="AJH1" s="22" t="s">
        <v>0</v>
      </c>
      <c r="AJI1" s="22" t="s">
        <v>0</v>
      </c>
      <c r="AJJ1" s="22" t="s">
        <v>0</v>
      </c>
      <c r="AJK1" s="22" t="s">
        <v>0</v>
      </c>
      <c r="AJL1" s="22" t="s">
        <v>0</v>
      </c>
      <c r="AJM1" s="22" t="s">
        <v>0</v>
      </c>
      <c r="AJN1" s="22" t="s">
        <v>0</v>
      </c>
      <c r="AJO1" s="22" t="s">
        <v>0</v>
      </c>
      <c r="AJP1" s="22" t="s">
        <v>0</v>
      </c>
      <c r="AJQ1" s="22" t="s">
        <v>0</v>
      </c>
      <c r="AJR1" s="22" t="s">
        <v>0</v>
      </c>
      <c r="AJS1" s="22" t="s">
        <v>0</v>
      </c>
      <c r="AJT1" s="22" t="s">
        <v>0</v>
      </c>
      <c r="AJU1" s="22" t="s">
        <v>0</v>
      </c>
      <c r="AJV1" s="22" t="s">
        <v>0</v>
      </c>
      <c r="AJW1" s="22" t="s">
        <v>0</v>
      </c>
      <c r="AJX1" s="22" t="s">
        <v>0</v>
      </c>
      <c r="AJY1" s="22" t="s">
        <v>0</v>
      </c>
      <c r="AJZ1" s="22" t="s">
        <v>0</v>
      </c>
      <c r="AKA1" s="22" t="s">
        <v>0</v>
      </c>
      <c r="AKB1" s="22" t="s">
        <v>0</v>
      </c>
      <c r="AKC1" s="22" t="s">
        <v>0</v>
      </c>
      <c r="AKD1" s="22" t="s">
        <v>0</v>
      </c>
      <c r="AKE1" s="22" t="s">
        <v>0</v>
      </c>
      <c r="AKF1" s="22" t="s">
        <v>0</v>
      </c>
      <c r="AKG1" s="22" t="s">
        <v>0</v>
      </c>
      <c r="AKH1" s="22" t="s">
        <v>0</v>
      </c>
      <c r="AKI1" s="22" t="s">
        <v>0</v>
      </c>
      <c r="AKJ1" s="22" t="s">
        <v>0</v>
      </c>
      <c r="AKK1" s="22" t="s">
        <v>0</v>
      </c>
      <c r="AKL1" s="22" t="s">
        <v>0</v>
      </c>
      <c r="AKM1" s="22" t="s">
        <v>0</v>
      </c>
      <c r="AKN1" s="22" t="s">
        <v>0</v>
      </c>
      <c r="AKO1" s="22" t="s">
        <v>0</v>
      </c>
      <c r="AKP1" s="22" t="s">
        <v>0</v>
      </c>
      <c r="AKQ1" s="22" t="s">
        <v>0</v>
      </c>
      <c r="AKR1" s="22" t="s">
        <v>0</v>
      </c>
      <c r="AKS1" s="22" t="s">
        <v>0</v>
      </c>
      <c r="AKT1" s="22" t="s">
        <v>0</v>
      </c>
      <c r="AKU1" s="22" t="s">
        <v>0</v>
      </c>
      <c r="AKV1" s="22" t="s">
        <v>0</v>
      </c>
      <c r="AKW1" s="22" t="s">
        <v>0</v>
      </c>
      <c r="AKX1" s="22" t="s">
        <v>0</v>
      </c>
      <c r="AKY1" s="22" t="s">
        <v>0</v>
      </c>
      <c r="AKZ1" s="22" t="s">
        <v>0</v>
      </c>
      <c r="ALA1" s="22" t="s">
        <v>0</v>
      </c>
      <c r="ALB1" s="22" t="s">
        <v>0</v>
      </c>
      <c r="ALC1" s="22" t="s">
        <v>0</v>
      </c>
      <c r="ALD1" s="22" t="s">
        <v>0</v>
      </c>
      <c r="ALE1" s="22" t="s">
        <v>0</v>
      </c>
      <c r="ALF1" s="22" t="s">
        <v>0</v>
      </c>
      <c r="ALG1" s="22" t="s">
        <v>0</v>
      </c>
      <c r="ALH1" s="22" t="s">
        <v>0</v>
      </c>
      <c r="ALI1" s="22" t="s">
        <v>0</v>
      </c>
      <c r="ALJ1" s="22" t="s">
        <v>0</v>
      </c>
      <c r="ALK1" s="22" t="s">
        <v>0</v>
      </c>
      <c r="ALL1" s="22" t="s">
        <v>0</v>
      </c>
      <c r="ALM1" s="22" t="s">
        <v>0</v>
      </c>
      <c r="ALN1" s="22" t="s">
        <v>0</v>
      </c>
      <c r="ALO1" s="22" t="s">
        <v>0</v>
      </c>
      <c r="ALP1" s="22" t="s">
        <v>0</v>
      </c>
      <c r="ALQ1" s="22" t="s">
        <v>0</v>
      </c>
      <c r="ALR1" s="22" t="s">
        <v>0</v>
      </c>
      <c r="ALS1" s="22" t="s">
        <v>0</v>
      </c>
      <c r="ALT1" s="22" t="s">
        <v>0</v>
      </c>
      <c r="ALU1" s="22" t="s">
        <v>0</v>
      </c>
      <c r="ALV1" s="22" t="s">
        <v>0</v>
      </c>
    </row>
    <row r="2" spans="1:1010">
      <c r="A2" s="22" t="s">
        <v>155</v>
      </c>
      <c r="B2" s="22" t="s">
        <v>140</v>
      </c>
      <c r="C2" s="22" t="s">
        <v>156</v>
      </c>
      <c r="D2" s="22" t="s">
        <v>157</v>
      </c>
      <c r="E2" s="22" t="s">
        <v>137</v>
      </c>
      <c r="F2" s="22" t="s">
        <v>141</v>
      </c>
      <c r="G2" s="22" t="s">
        <v>142</v>
      </c>
      <c r="H2" s="22" t="s">
        <v>143</v>
      </c>
      <c r="I2" s="22" t="s">
        <v>144</v>
      </c>
      <c r="J2" s="22" t="s">
        <v>145</v>
      </c>
      <c r="K2" s="22" t="s">
        <v>158</v>
      </c>
      <c r="L2" s="22" t="s">
        <v>159</v>
      </c>
      <c r="M2" s="22" t="s">
        <v>160</v>
      </c>
      <c r="N2" s="22" t="s">
        <v>161</v>
      </c>
      <c r="O2" s="22" t="s">
        <v>162</v>
      </c>
      <c r="P2" s="22" t="s">
        <v>40</v>
      </c>
      <c r="Q2" s="22" t="s">
        <v>159</v>
      </c>
      <c r="R2" s="22" t="s">
        <v>160</v>
      </c>
      <c r="S2" s="22" t="s">
        <v>161</v>
      </c>
      <c r="T2" s="22" t="s">
        <v>162</v>
      </c>
      <c r="U2" s="22" t="s">
        <v>40</v>
      </c>
      <c r="V2" s="22" t="s">
        <v>159</v>
      </c>
      <c r="W2" s="22" t="s">
        <v>160</v>
      </c>
      <c r="X2" s="22" t="s">
        <v>161</v>
      </c>
      <c r="Y2" s="22" t="s">
        <v>162</v>
      </c>
      <c r="Z2" s="22" t="s">
        <v>40</v>
      </c>
      <c r="AA2" s="22" t="s">
        <v>159</v>
      </c>
      <c r="AB2" s="22" t="s">
        <v>160</v>
      </c>
      <c r="AC2" s="22" t="s">
        <v>161</v>
      </c>
      <c r="AD2" s="22" t="s">
        <v>162</v>
      </c>
      <c r="AE2" s="22" t="s">
        <v>40</v>
      </c>
      <c r="AF2" s="22" t="s">
        <v>159</v>
      </c>
      <c r="AG2" s="22" t="s">
        <v>160</v>
      </c>
      <c r="AH2" s="22" t="s">
        <v>161</v>
      </c>
      <c r="AI2" s="22" t="s">
        <v>162</v>
      </c>
      <c r="AJ2" s="22" t="s">
        <v>158</v>
      </c>
      <c r="AK2" s="22" t="s">
        <v>159</v>
      </c>
      <c r="AL2" s="22" t="s">
        <v>160</v>
      </c>
      <c r="AM2" s="22" t="s">
        <v>161</v>
      </c>
      <c r="AN2" s="22" t="s">
        <v>162</v>
      </c>
      <c r="AO2" s="22" t="s">
        <v>40</v>
      </c>
      <c r="AP2" s="22" t="s">
        <v>159</v>
      </c>
      <c r="AQ2" s="22" t="s">
        <v>160</v>
      </c>
      <c r="AR2" s="22" t="s">
        <v>161</v>
      </c>
      <c r="AS2" s="22" t="s">
        <v>162</v>
      </c>
      <c r="AT2" s="22" t="s">
        <v>40</v>
      </c>
      <c r="AU2" s="22" t="s">
        <v>159</v>
      </c>
      <c r="AV2" s="22" t="s">
        <v>160</v>
      </c>
      <c r="AW2" s="22" t="s">
        <v>161</v>
      </c>
      <c r="AX2" s="22" t="s">
        <v>162</v>
      </c>
      <c r="AY2" s="22" t="s">
        <v>40</v>
      </c>
      <c r="AZ2" s="22" t="s">
        <v>159</v>
      </c>
      <c r="BA2" s="22" t="s">
        <v>160</v>
      </c>
      <c r="BB2" s="22" t="s">
        <v>161</v>
      </c>
      <c r="BC2" s="22" t="s">
        <v>162</v>
      </c>
      <c r="BD2" s="22" t="s">
        <v>40</v>
      </c>
      <c r="BE2" s="22" t="s">
        <v>159</v>
      </c>
      <c r="BF2" s="22" t="s">
        <v>160</v>
      </c>
      <c r="BG2" s="22" t="s">
        <v>161</v>
      </c>
      <c r="BH2" s="22" t="s">
        <v>162</v>
      </c>
      <c r="BI2" s="22" t="s">
        <v>158</v>
      </c>
      <c r="BJ2" s="22" t="s">
        <v>159</v>
      </c>
      <c r="BK2" s="22" t="s">
        <v>160</v>
      </c>
      <c r="BL2" s="22" t="s">
        <v>161</v>
      </c>
      <c r="BM2" s="22" t="s">
        <v>162</v>
      </c>
      <c r="BN2" s="22" t="s">
        <v>40</v>
      </c>
      <c r="BO2" s="22" t="s">
        <v>159</v>
      </c>
      <c r="BP2" s="22" t="s">
        <v>160</v>
      </c>
      <c r="BQ2" s="22" t="s">
        <v>161</v>
      </c>
      <c r="BR2" s="22" t="s">
        <v>162</v>
      </c>
      <c r="BS2" s="22" t="s">
        <v>40</v>
      </c>
      <c r="BT2" s="22" t="s">
        <v>159</v>
      </c>
      <c r="BU2" s="22" t="s">
        <v>160</v>
      </c>
      <c r="BV2" s="22" t="s">
        <v>161</v>
      </c>
      <c r="BW2" s="22" t="s">
        <v>162</v>
      </c>
      <c r="BX2" s="22" t="s">
        <v>40</v>
      </c>
      <c r="BY2" s="22" t="s">
        <v>159</v>
      </c>
      <c r="BZ2" s="22" t="s">
        <v>160</v>
      </c>
      <c r="CA2" s="22" t="s">
        <v>161</v>
      </c>
      <c r="CB2" s="22" t="s">
        <v>162</v>
      </c>
      <c r="CC2" s="22" t="s">
        <v>40</v>
      </c>
      <c r="CD2" s="22" t="s">
        <v>159</v>
      </c>
      <c r="CE2" s="22" t="s">
        <v>160</v>
      </c>
      <c r="CF2" s="22" t="s">
        <v>161</v>
      </c>
      <c r="CG2" s="22" t="s">
        <v>162</v>
      </c>
      <c r="CH2" s="22" t="s">
        <v>158</v>
      </c>
      <c r="CI2" s="22" t="s">
        <v>159</v>
      </c>
      <c r="CJ2" s="22" t="s">
        <v>160</v>
      </c>
      <c r="CK2" s="22" t="s">
        <v>161</v>
      </c>
      <c r="CL2" s="22" t="s">
        <v>162</v>
      </c>
      <c r="CM2" s="22" t="s">
        <v>40</v>
      </c>
      <c r="CN2" s="22" t="s">
        <v>159</v>
      </c>
      <c r="CO2" s="22" t="s">
        <v>160</v>
      </c>
      <c r="CP2" s="22" t="s">
        <v>161</v>
      </c>
      <c r="CQ2" s="22" t="s">
        <v>162</v>
      </c>
      <c r="CR2" s="22" t="s">
        <v>40</v>
      </c>
      <c r="CS2" s="22" t="s">
        <v>159</v>
      </c>
      <c r="CT2" s="22" t="s">
        <v>160</v>
      </c>
      <c r="CU2" s="22" t="s">
        <v>161</v>
      </c>
      <c r="CV2" s="22" t="s">
        <v>162</v>
      </c>
      <c r="CW2" s="22" t="s">
        <v>40</v>
      </c>
      <c r="CX2" s="22" t="s">
        <v>159</v>
      </c>
      <c r="CY2" s="22" t="s">
        <v>160</v>
      </c>
      <c r="CZ2" s="22" t="s">
        <v>161</v>
      </c>
      <c r="DA2" s="22" t="s">
        <v>162</v>
      </c>
      <c r="DB2" s="22" t="s">
        <v>40</v>
      </c>
      <c r="DC2" s="22" t="s">
        <v>159</v>
      </c>
      <c r="DD2" s="22" t="s">
        <v>160</v>
      </c>
      <c r="DE2" s="22" t="s">
        <v>161</v>
      </c>
      <c r="DF2" s="22" t="s">
        <v>162</v>
      </c>
      <c r="DG2" s="22" t="s">
        <v>158</v>
      </c>
      <c r="DH2" s="22" t="s">
        <v>159</v>
      </c>
      <c r="DI2" s="22" t="s">
        <v>160</v>
      </c>
      <c r="DJ2" s="22" t="s">
        <v>161</v>
      </c>
      <c r="DK2" s="22" t="s">
        <v>162</v>
      </c>
      <c r="DL2" s="22" t="s">
        <v>40</v>
      </c>
      <c r="DM2" s="22" t="s">
        <v>159</v>
      </c>
      <c r="DN2" s="22" t="s">
        <v>160</v>
      </c>
      <c r="DO2" s="22" t="s">
        <v>161</v>
      </c>
      <c r="DP2" s="22" t="s">
        <v>162</v>
      </c>
      <c r="DQ2" s="22" t="s">
        <v>40</v>
      </c>
      <c r="DR2" s="22" t="s">
        <v>159</v>
      </c>
      <c r="DS2" s="22" t="s">
        <v>160</v>
      </c>
      <c r="DT2" s="22" t="s">
        <v>161</v>
      </c>
      <c r="DU2" s="22" t="s">
        <v>162</v>
      </c>
      <c r="DV2" s="22" t="s">
        <v>40</v>
      </c>
      <c r="DW2" s="22" t="s">
        <v>159</v>
      </c>
      <c r="DX2" s="22" t="s">
        <v>160</v>
      </c>
      <c r="DY2" s="22" t="s">
        <v>161</v>
      </c>
      <c r="DZ2" s="22" t="s">
        <v>162</v>
      </c>
      <c r="EA2" s="22" t="s">
        <v>40</v>
      </c>
      <c r="EB2" s="22" t="s">
        <v>159</v>
      </c>
      <c r="EC2" s="22" t="s">
        <v>160</v>
      </c>
      <c r="ED2" s="22" t="s">
        <v>161</v>
      </c>
      <c r="EE2" s="22" t="s">
        <v>162</v>
      </c>
      <c r="EF2" s="22" t="s">
        <v>158</v>
      </c>
      <c r="EG2" s="22" t="s">
        <v>159</v>
      </c>
      <c r="EH2" s="22" t="s">
        <v>160</v>
      </c>
      <c r="EI2" s="22" t="s">
        <v>161</v>
      </c>
      <c r="EJ2" s="22" t="s">
        <v>162</v>
      </c>
      <c r="EK2" s="22" t="s">
        <v>40</v>
      </c>
      <c r="EL2" s="22" t="s">
        <v>159</v>
      </c>
      <c r="EM2" s="22" t="s">
        <v>160</v>
      </c>
      <c r="EN2" s="22" t="s">
        <v>161</v>
      </c>
      <c r="EO2" s="22" t="s">
        <v>162</v>
      </c>
      <c r="EP2" s="22" t="s">
        <v>40</v>
      </c>
      <c r="EQ2" s="22" t="s">
        <v>159</v>
      </c>
      <c r="ER2" s="22" t="s">
        <v>160</v>
      </c>
      <c r="ES2" s="22" t="s">
        <v>161</v>
      </c>
      <c r="ET2" s="22" t="s">
        <v>162</v>
      </c>
      <c r="EU2" s="22" t="s">
        <v>40</v>
      </c>
      <c r="EV2" s="22" t="s">
        <v>159</v>
      </c>
      <c r="EW2" s="22" t="s">
        <v>160</v>
      </c>
      <c r="EX2" s="22" t="s">
        <v>161</v>
      </c>
      <c r="EY2" s="22" t="s">
        <v>162</v>
      </c>
      <c r="EZ2" s="22" t="s">
        <v>40</v>
      </c>
      <c r="FA2" s="22" t="s">
        <v>159</v>
      </c>
      <c r="FB2" s="22" t="s">
        <v>160</v>
      </c>
      <c r="FC2" s="22" t="s">
        <v>161</v>
      </c>
      <c r="FD2" s="22" t="s">
        <v>162</v>
      </c>
      <c r="FE2" s="22" t="s">
        <v>158</v>
      </c>
      <c r="FF2" s="22" t="s">
        <v>159</v>
      </c>
      <c r="FG2" s="22" t="s">
        <v>160</v>
      </c>
      <c r="FH2" s="22" t="s">
        <v>161</v>
      </c>
      <c r="FI2" s="22" t="s">
        <v>162</v>
      </c>
      <c r="FJ2" s="22" t="s">
        <v>40</v>
      </c>
      <c r="FK2" s="22" t="s">
        <v>159</v>
      </c>
      <c r="FL2" s="22" t="s">
        <v>160</v>
      </c>
      <c r="FM2" s="22" t="s">
        <v>161</v>
      </c>
      <c r="FN2" s="22" t="s">
        <v>162</v>
      </c>
      <c r="FO2" s="22" t="s">
        <v>40</v>
      </c>
      <c r="FP2" s="22" t="s">
        <v>159</v>
      </c>
      <c r="FQ2" s="22" t="s">
        <v>160</v>
      </c>
      <c r="FR2" s="22" t="s">
        <v>161</v>
      </c>
      <c r="FS2" s="22" t="s">
        <v>162</v>
      </c>
      <c r="FT2" s="22" t="s">
        <v>40</v>
      </c>
      <c r="FU2" s="22" t="s">
        <v>159</v>
      </c>
      <c r="FV2" s="22" t="s">
        <v>160</v>
      </c>
      <c r="FW2" s="22" t="s">
        <v>161</v>
      </c>
      <c r="FX2" s="22" t="s">
        <v>162</v>
      </c>
      <c r="FY2" s="22" t="s">
        <v>40</v>
      </c>
      <c r="FZ2" s="22" t="s">
        <v>159</v>
      </c>
      <c r="GA2" s="22" t="s">
        <v>160</v>
      </c>
      <c r="GB2" s="22" t="s">
        <v>161</v>
      </c>
      <c r="GC2" s="22" t="s">
        <v>162</v>
      </c>
      <c r="GD2" s="22" t="s">
        <v>158</v>
      </c>
      <c r="GE2" s="22" t="s">
        <v>159</v>
      </c>
      <c r="GF2" s="22" t="s">
        <v>160</v>
      </c>
      <c r="GG2" s="22" t="s">
        <v>161</v>
      </c>
      <c r="GH2" s="22" t="s">
        <v>162</v>
      </c>
      <c r="GI2" s="22" t="s">
        <v>40</v>
      </c>
      <c r="GJ2" s="22" t="s">
        <v>159</v>
      </c>
      <c r="GK2" s="22" t="s">
        <v>160</v>
      </c>
      <c r="GL2" s="22" t="s">
        <v>161</v>
      </c>
      <c r="GM2" s="22" t="s">
        <v>162</v>
      </c>
      <c r="GN2" s="22" t="s">
        <v>40</v>
      </c>
      <c r="GO2" s="22" t="s">
        <v>159</v>
      </c>
      <c r="GP2" s="22" t="s">
        <v>160</v>
      </c>
      <c r="GQ2" s="22" t="s">
        <v>161</v>
      </c>
      <c r="GR2" s="22" t="s">
        <v>162</v>
      </c>
      <c r="GS2" s="22" t="s">
        <v>40</v>
      </c>
      <c r="GT2" s="22" t="s">
        <v>159</v>
      </c>
      <c r="GU2" s="22" t="s">
        <v>160</v>
      </c>
      <c r="GV2" s="22" t="s">
        <v>161</v>
      </c>
      <c r="GW2" s="22" t="s">
        <v>162</v>
      </c>
      <c r="GX2" s="22" t="s">
        <v>40</v>
      </c>
      <c r="GY2" s="22" t="s">
        <v>159</v>
      </c>
      <c r="GZ2" s="22" t="s">
        <v>160</v>
      </c>
      <c r="HA2" s="22" t="s">
        <v>161</v>
      </c>
      <c r="HB2" s="22" t="s">
        <v>162</v>
      </c>
      <c r="HC2" s="22" t="s">
        <v>158</v>
      </c>
      <c r="HD2" s="22" t="s">
        <v>159</v>
      </c>
      <c r="HE2" s="22" t="s">
        <v>160</v>
      </c>
      <c r="HF2" s="22" t="s">
        <v>161</v>
      </c>
      <c r="HG2" s="22" t="s">
        <v>162</v>
      </c>
      <c r="HH2" s="22" t="s">
        <v>40</v>
      </c>
      <c r="HI2" s="22" t="s">
        <v>159</v>
      </c>
      <c r="HJ2" s="22" t="s">
        <v>160</v>
      </c>
      <c r="HK2" s="22" t="s">
        <v>161</v>
      </c>
      <c r="HL2" s="22" t="s">
        <v>162</v>
      </c>
      <c r="HM2" s="22" t="s">
        <v>40</v>
      </c>
      <c r="HN2" s="22" t="s">
        <v>159</v>
      </c>
      <c r="HO2" s="22" t="s">
        <v>160</v>
      </c>
      <c r="HP2" s="22" t="s">
        <v>161</v>
      </c>
      <c r="HQ2" s="22" t="s">
        <v>162</v>
      </c>
      <c r="HR2" s="22" t="s">
        <v>40</v>
      </c>
      <c r="HS2" s="22" t="s">
        <v>159</v>
      </c>
      <c r="HT2" s="22" t="s">
        <v>160</v>
      </c>
      <c r="HU2" s="22" t="s">
        <v>161</v>
      </c>
      <c r="HV2" s="22" t="s">
        <v>162</v>
      </c>
      <c r="HW2" s="22" t="s">
        <v>40</v>
      </c>
      <c r="HX2" s="22" t="s">
        <v>159</v>
      </c>
      <c r="HY2" s="22" t="s">
        <v>160</v>
      </c>
      <c r="HZ2" s="22" t="s">
        <v>161</v>
      </c>
      <c r="IA2" s="22" t="s">
        <v>162</v>
      </c>
      <c r="IB2" s="22" t="s">
        <v>158</v>
      </c>
      <c r="IC2" s="22" t="s">
        <v>159</v>
      </c>
      <c r="ID2" s="22" t="s">
        <v>160</v>
      </c>
      <c r="IE2" s="22" t="s">
        <v>161</v>
      </c>
      <c r="IF2" s="22" t="s">
        <v>162</v>
      </c>
      <c r="IG2" s="22" t="s">
        <v>40</v>
      </c>
      <c r="IH2" s="22" t="s">
        <v>159</v>
      </c>
      <c r="II2" s="22" t="s">
        <v>160</v>
      </c>
      <c r="IJ2" s="22" t="s">
        <v>161</v>
      </c>
      <c r="IK2" s="22" t="s">
        <v>162</v>
      </c>
      <c r="IL2" s="22" t="s">
        <v>40</v>
      </c>
      <c r="IM2" s="22" t="s">
        <v>159</v>
      </c>
      <c r="IN2" s="22" t="s">
        <v>160</v>
      </c>
      <c r="IO2" s="22" t="s">
        <v>161</v>
      </c>
      <c r="IP2" s="22" t="s">
        <v>162</v>
      </c>
      <c r="IQ2" s="22" t="s">
        <v>40</v>
      </c>
      <c r="IR2" s="22" t="s">
        <v>159</v>
      </c>
      <c r="IS2" s="22" t="s">
        <v>160</v>
      </c>
      <c r="IT2" s="22" t="s">
        <v>161</v>
      </c>
      <c r="IU2" s="22" t="s">
        <v>162</v>
      </c>
      <c r="IV2" s="22" t="s">
        <v>40</v>
      </c>
      <c r="IW2" s="22" t="s">
        <v>159</v>
      </c>
      <c r="IX2" s="22" t="s">
        <v>160</v>
      </c>
      <c r="IY2" s="22" t="s">
        <v>161</v>
      </c>
      <c r="IZ2" s="22" t="s">
        <v>162</v>
      </c>
      <c r="JA2" s="22" t="s">
        <v>158</v>
      </c>
      <c r="JB2" s="22" t="s">
        <v>159</v>
      </c>
      <c r="JC2" s="22" t="s">
        <v>160</v>
      </c>
      <c r="JD2" s="22" t="s">
        <v>161</v>
      </c>
      <c r="JE2" s="22" t="s">
        <v>162</v>
      </c>
      <c r="JF2" s="22" t="s">
        <v>40</v>
      </c>
      <c r="JG2" s="22" t="s">
        <v>159</v>
      </c>
      <c r="JH2" s="22" t="s">
        <v>160</v>
      </c>
      <c r="JI2" s="22" t="s">
        <v>161</v>
      </c>
      <c r="JJ2" s="22" t="s">
        <v>162</v>
      </c>
      <c r="JK2" s="22" t="s">
        <v>40</v>
      </c>
      <c r="JL2" s="22" t="s">
        <v>159</v>
      </c>
      <c r="JM2" s="22" t="s">
        <v>160</v>
      </c>
      <c r="JN2" s="22" t="s">
        <v>161</v>
      </c>
      <c r="JO2" s="22" t="s">
        <v>162</v>
      </c>
      <c r="JP2" s="22" t="s">
        <v>40</v>
      </c>
      <c r="JQ2" s="22" t="s">
        <v>159</v>
      </c>
      <c r="JR2" s="22" t="s">
        <v>160</v>
      </c>
      <c r="JS2" s="22" t="s">
        <v>161</v>
      </c>
      <c r="JT2" s="22" t="s">
        <v>162</v>
      </c>
      <c r="JU2" s="22" t="s">
        <v>40</v>
      </c>
      <c r="JV2" s="22" t="s">
        <v>159</v>
      </c>
      <c r="JW2" s="22" t="s">
        <v>160</v>
      </c>
      <c r="JX2" s="22" t="s">
        <v>161</v>
      </c>
      <c r="JY2" s="22" t="s">
        <v>162</v>
      </c>
      <c r="JZ2" s="22" t="s">
        <v>158</v>
      </c>
      <c r="KA2" s="22" t="s">
        <v>159</v>
      </c>
      <c r="KB2" s="22" t="s">
        <v>160</v>
      </c>
      <c r="KC2" s="22" t="s">
        <v>161</v>
      </c>
      <c r="KD2" s="22" t="s">
        <v>162</v>
      </c>
      <c r="KE2" s="22" t="s">
        <v>40</v>
      </c>
      <c r="KF2" s="22" t="s">
        <v>159</v>
      </c>
      <c r="KG2" s="22" t="s">
        <v>160</v>
      </c>
      <c r="KH2" s="22" t="s">
        <v>161</v>
      </c>
      <c r="KI2" s="22" t="s">
        <v>162</v>
      </c>
      <c r="KJ2" s="22" t="s">
        <v>40</v>
      </c>
      <c r="KK2" s="22" t="s">
        <v>159</v>
      </c>
      <c r="KL2" s="22" t="s">
        <v>160</v>
      </c>
      <c r="KM2" s="22" t="s">
        <v>161</v>
      </c>
      <c r="KN2" s="22" t="s">
        <v>162</v>
      </c>
      <c r="KO2" s="22" t="s">
        <v>40</v>
      </c>
      <c r="KP2" s="22" t="s">
        <v>159</v>
      </c>
      <c r="KQ2" s="22" t="s">
        <v>160</v>
      </c>
      <c r="KR2" s="22" t="s">
        <v>161</v>
      </c>
      <c r="KS2" s="22" t="s">
        <v>162</v>
      </c>
      <c r="KT2" s="22" t="s">
        <v>40</v>
      </c>
      <c r="KU2" s="22" t="s">
        <v>159</v>
      </c>
      <c r="KV2" s="22" t="s">
        <v>160</v>
      </c>
      <c r="KW2" s="22" t="s">
        <v>161</v>
      </c>
      <c r="KX2" s="22" t="s">
        <v>162</v>
      </c>
      <c r="KY2" s="22" t="s">
        <v>158</v>
      </c>
      <c r="KZ2" s="22" t="s">
        <v>159</v>
      </c>
      <c r="LA2" s="22" t="s">
        <v>160</v>
      </c>
      <c r="LB2" s="22" t="s">
        <v>161</v>
      </c>
      <c r="LC2" s="22" t="s">
        <v>162</v>
      </c>
      <c r="LD2" s="22" t="s">
        <v>40</v>
      </c>
      <c r="LE2" s="22" t="s">
        <v>159</v>
      </c>
      <c r="LF2" s="22" t="s">
        <v>160</v>
      </c>
      <c r="LG2" s="22" t="s">
        <v>161</v>
      </c>
      <c r="LH2" s="22" t="s">
        <v>162</v>
      </c>
      <c r="LI2" s="22" t="s">
        <v>40</v>
      </c>
      <c r="LJ2" s="22" t="s">
        <v>159</v>
      </c>
      <c r="LK2" s="22" t="s">
        <v>160</v>
      </c>
      <c r="LL2" s="22" t="s">
        <v>161</v>
      </c>
      <c r="LM2" s="22" t="s">
        <v>162</v>
      </c>
      <c r="LN2" s="22" t="s">
        <v>40</v>
      </c>
      <c r="LO2" s="22" t="s">
        <v>159</v>
      </c>
      <c r="LP2" s="22" t="s">
        <v>160</v>
      </c>
      <c r="LQ2" s="22" t="s">
        <v>161</v>
      </c>
      <c r="LR2" s="22" t="s">
        <v>162</v>
      </c>
      <c r="LS2" s="22" t="s">
        <v>40</v>
      </c>
      <c r="LT2" s="22" t="s">
        <v>159</v>
      </c>
      <c r="LU2" s="22" t="s">
        <v>160</v>
      </c>
      <c r="LV2" s="22" t="s">
        <v>161</v>
      </c>
      <c r="LW2" s="22" t="s">
        <v>162</v>
      </c>
      <c r="LX2" s="22" t="s">
        <v>158</v>
      </c>
      <c r="LY2" s="22" t="s">
        <v>159</v>
      </c>
      <c r="LZ2" s="22" t="s">
        <v>160</v>
      </c>
      <c r="MA2" s="22" t="s">
        <v>161</v>
      </c>
      <c r="MB2" s="22" t="s">
        <v>162</v>
      </c>
      <c r="MC2" s="22" t="s">
        <v>40</v>
      </c>
      <c r="MD2" s="22" t="s">
        <v>159</v>
      </c>
      <c r="ME2" s="22" t="s">
        <v>160</v>
      </c>
      <c r="MF2" s="22" t="s">
        <v>161</v>
      </c>
      <c r="MG2" s="22" t="s">
        <v>162</v>
      </c>
      <c r="MH2" s="22" t="s">
        <v>40</v>
      </c>
      <c r="MI2" s="22" t="s">
        <v>159</v>
      </c>
      <c r="MJ2" s="22" t="s">
        <v>160</v>
      </c>
      <c r="MK2" s="22" t="s">
        <v>161</v>
      </c>
      <c r="ML2" s="22" t="s">
        <v>162</v>
      </c>
      <c r="MM2" s="22" t="s">
        <v>40</v>
      </c>
      <c r="MN2" s="22" t="s">
        <v>159</v>
      </c>
      <c r="MO2" s="22" t="s">
        <v>160</v>
      </c>
      <c r="MP2" s="22" t="s">
        <v>161</v>
      </c>
      <c r="MQ2" s="22" t="s">
        <v>162</v>
      </c>
      <c r="MR2" s="22" t="s">
        <v>40</v>
      </c>
      <c r="MS2" s="22" t="s">
        <v>159</v>
      </c>
      <c r="MT2" s="22" t="s">
        <v>160</v>
      </c>
      <c r="MU2" s="22" t="s">
        <v>161</v>
      </c>
      <c r="MV2" s="22" t="s">
        <v>162</v>
      </c>
      <c r="MW2" s="22" t="s">
        <v>158</v>
      </c>
      <c r="MX2" s="22" t="s">
        <v>159</v>
      </c>
      <c r="MY2" s="22" t="s">
        <v>160</v>
      </c>
      <c r="MZ2" s="22" t="s">
        <v>161</v>
      </c>
      <c r="NA2" s="22" t="s">
        <v>162</v>
      </c>
      <c r="NB2" s="22" t="s">
        <v>40</v>
      </c>
      <c r="NC2" s="22" t="s">
        <v>159</v>
      </c>
      <c r="ND2" s="22" t="s">
        <v>160</v>
      </c>
      <c r="NE2" s="22" t="s">
        <v>161</v>
      </c>
      <c r="NF2" s="22" t="s">
        <v>162</v>
      </c>
      <c r="NG2" s="22" t="s">
        <v>40</v>
      </c>
      <c r="NH2" s="22" t="s">
        <v>159</v>
      </c>
      <c r="NI2" s="22" t="s">
        <v>160</v>
      </c>
      <c r="NJ2" s="22" t="s">
        <v>161</v>
      </c>
      <c r="NK2" s="22" t="s">
        <v>162</v>
      </c>
      <c r="NL2" s="22" t="s">
        <v>40</v>
      </c>
      <c r="NM2" s="22" t="s">
        <v>159</v>
      </c>
      <c r="NN2" s="22" t="s">
        <v>160</v>
      </c>
      <c r="NO2" s="22" t="s">
        <v>161</v>
      </c>
      <c r="NP2" s="22" t="s">
        <v>162</v>
      </c>
      <c r="NQ2" s="22" t="s">
        <v>40</v>
      </c>
      <c r="NR2" s="22" t="s">
        <v>159</v>
      </c>
      <c r="NS2" s="22" t="s">
        <v>160</v>
      </c>
      <c r="NT2" s="22" t="s">
        <v>161</v>
      </c>
      <c r="NU2" s="22" t="s">
        <v>162</v>
      </c>
      <c r="NV2" s="22" t="s">
        <v>158</v>
      </c>
      <c r="NW2" s="22" t="s">
        <v>159</v>
      </c>
      <c r="NX2" s="22" t="s">
        <v>160</v>
      </c>
      <c r="NY2" s="22" t="s">
        <v>161</v>
      </c>
      <c r="NZ2" s="22" t="s">
        <v>162</v>
      </c>
      <c r="OA2" s="22" t="s">
        <v>40</v>
      </c>
      <c r="OB2" s="22" t="s">
        <v>159</v>
      </c>
      <c r="OC2" s="22" t="s">
        <v>160</v>
      </c>
      <c r="OD2" s="22" t="s">
        <v>161</v>
      </c>
      <c r="OE2" s="22" t="s">
        <v>162</v>
      </c>
      <c r="OF2" s="22" t="s">
        <v>40</v>
      </c>
      <c r="OG2" s="22" t="s">
        <v>159</v>
      </c>
      <c r="OH2" s="22" t="s">
        <v>160</v>
      </c>
      <c r="OI2" s="22" t="s">
        <v>161</v>
      </c>
      <c r="OJ2" s="22" t="s">
        <v>162</v>
      </c>
      <c r="OK2" s="22" t="s">
        <v>40</v>
      </c>
      <c r="OL2" s="22" t="s">
        <v>159</v>
      </c>
      <c r="OM2" s="22" t="s">
        <v>160</v>
      </c>
      <c r="ON2" s="22" t="s">
        <v>161</v>
      </c>
      <c r="OO2" s="22" t="s">
        <v>162</v>
      </c>
      <c r="OP2" s="22" t="s">
        <v>40</v>
      </c>
      <c r="OQ2" s="22" t="s">
        <v>159</v>
      </c>
      <c r="OR2" s="22" t="s">
        <v>160</v>
      </c>
      <c r="OS2" s="22" t="s">
        <v>161</v>
      </c>
      <c r="OT2" s="22" t="s">
        <v>162</v>
      </c>
      <c r="OU2" s="22" t="s">
        <v>158</v>
      </c>
      <c r="OV2" s="22" t="s">
        <v>159</v>
      </c>
      <c r="OW2" s="22" t="s">
        <v>160</v>
      </c>
      <c r="OX2" s="22" t="s">
        <v>161</v>
      </c>
      <c r="OY2" s="22" t="s">
        <v>162</v>
      </c>
      <c r="OZ2" s="22" t="s">
        <v>40</v>
      </c>
      <c r="PA2" s="22" t="s">
        <v>159</v>
      </c>
      <c r="PB2" s="22" t="s">
        <v>160</v>
      </c>
      <c r="PC2" s="22" t="s">
        <v>161</v>
      </c>
      <c r="PD2" s="22" t="s">
        <v>162</v>
      </c>
      <c r="PE2" s="22" t="s">
        <v>40</v>
      </c>
      <c r="PF2" s="22" t="s">
        <v>159</v>
      </c>
      <c r="PG2" s="22" t="s">
        <v>160</v>
      </c>
      <c r="PH2" s="22" t="s">
        <v>161</v>
      </c>
      <c r="PI2" s="22" t="s">
        <v>162</v>
      </c>
      <c r="PJ2" s="22" t="s">
        <v>40</v>
      </c>
      <c r="PK2" s="22" t="s">
        <v>159</v>
      </c>
      <c r="PL2" s="22" t="s">
        <v>160</v>
      </c>
      <c r="PM2" s="22" t="s">
        <v>161</v>
      </c>
      <c r="PN2" s="22" t="s">
        <v>162</v>
      </c>
      <c r="PO2" s="22" t="s">
        <v>40</v>
      </c>
      <c r="PP2" s="22" t="s">
        <v>159</v>
      </c>
      <c r="PQ2" s="22" t="s">
        <v>160</v>
      </c>
      <c r="PR2" s="22" t="s">
        <v>161</v>
      </c>
      <c r="PS2" s="22" t="s">
        <v>162</v>
      </c>
      <c r="PT2" s="22" t="s">
        <v>158</v>
      </c>
      <c r="PU2" s="22" t="s">
        <v>159</v>
      </c>
      <c r="PV2" s="22" t="s">
        <v>160</v>
      </c>
      <c r="PW2" s="22" t="s">
        <v>161</v>
      </c>
      <c r="PX2" s="22" t="s">
        <v>162</v>
      </c>
      <c r="PY2" s="22" t="s">
        <v>40</v>
      </c>
      <c r="PZ2" s="22" t="s">
        <v>159</v>
      </c>
      <c r="QA2" s="22" t="s">
        <v>160</v>
      </c>
      <c r="QB2" s="22" t="s">
        <v>161</v>
      </c>
      <c r="QC2" s="22" t="s">
        <v>162</v>
      </c>
      <c r="QD2" s="22" t="s">
        <v>40</v>
      </c>
      <c r="QE2" s="22" t="s">
        <v>159</v>
      </c>
      <c r="QF2" s="22" t="s">
        <v>160</v>
      </c>
      <c r="QG2" s="22" t="s">
        <v>161</v>
      </c>
      <c r="QH2" s="22" t="s">
        <v>162</v>
      </c>
      <c r="QI2" s="22" t="s">
        <v>40</v>
      </c>
      <c r="QJ2" s="22" t="s">
        <v>159</v>
      </c>
      <c r="QK2" s="22" t="s">
        <v>160</v>
      </c>
      <c r="QL2" s="22" t="s">
        <v>161</v>
      </c>
      <c r="QM2" s="22" t="s">
        <v>162</v>
      </c>
      <c r="QN2" s="22" t="s">
        <v>40</v>
      </c>
      <c r="QO2" s="22" t="s">
        <v>159</v>
      </c>
      <c r="QP2" s="22" t="s">
        <v>160</v>
      </c>
      <c r="QQ2" s="22" t="s">
        <v>161</v>
      </c>
      <c r="QR2" s="22" t="s">
        <v>162</v>
      </c>
      <c r="QS2" s="22" t="s">
        <v>158</v>
      </c>
      <c r="QT2" s="22" t="s">
        <v>159</v>
      </c>
      <c r="QU2" s="22" t="s">
        <v>160</v>
      </c>
      <c r="QV2" s="22" t="s">
        <v>161</v>
      </c>
      <c r="QW2" s="22" t="s">
        <v>162</v>
      </c>
      <c r="QX2" s="22" t="s">
        <v>40</v>
      </c>
      <c r="QY2" s="22" t="s">
        <v>159</v>
      </c>
      <c r="QZ2" s="22" t="s">
        <v>160</v>
      </c>
      <c r="RA2" s="22" t="s">
        <v>161</v>
      </c>
      <c r="RB2" s="22" t="s">
        <v>162</v>
      </c>
      <c r="RC2" s="22" t="s">
        <v>40</v>
      </c>
      <c r="RD2" s="22" t="s">
        <v>159</v>
      </c>
      <c r="RE2" s="22" t="s">
        <v>160</v>
      </c>
      <c r="RF2" s="22" t="s">
        <v>161</v>
      </c>
      <c r="RG2" s="22" t="s">
        <v>162</v>
      </c>
      <c r="RH2" s="22" t="s">
        <v>40</v>
      </c>
      <c r="RI2" s="22" t="s">
        <v>159</v>
      </c>
      <c r="RJ2" s="22" t="s">
        <v>160</v>
      </c>
      <c r="RK2" s="22" t="s">
        <v>161</v>
      </c>
      <c r="RL2" s="22" t="s">
        <v>162</v>
      </c>
      <c r="RM2" s="22" t="s">
        <v>40</v>
      </c>
      <c r="RN2" s="22" t="s">
        <v>159</v>
      </c>
      <c r="RO2" s="22" t="s">
        <v>160</v>
      </c>
      <c r="RP2" s="22" t="s">
        <v>161</v>
      </c>
      <c r="RQ2" s="22" t="s">
        <v>162</v>
      </c>
      <c r="RR2" s="22" t="s">
        <v>158</v>
      </c>
      <c r="RS2" s="22" t="s">
        <v>159</v>
      </c>
      <c r="RT2" s="22" t="s">
        <v>160</v>
      </c>
      <c r="RU2" s="22" t="s">
        <v>161</v>
      </c>
      <c r="RV2" s="22" t="s">
        <v>162</v>
      </c>
      <c r="RW2" s="22" t="s">
        <v>40</v>
      </c>
      <c r="RX2" s="22" t="s">
        <v>159</v>
      </c>
      <c r="RY2" s="22" t="s">
        <v>160</v>
      </c>
      <c r="RZ2" s="22" t="s">
        <v>161</v>
      </c>
      <c r="SA2" s="22" t="s">
        <v>162</v>
      </c>
      <c r="SB2" s="22" t="s">
        <v>40</v>
      </c>
      <c r="SC2" s="22" t="s">
        <v>159</v>
      </c>
      <c r="SD2" s="22" t="s">
        <v>160</v>
      </c>
      <c r="SE2" s="22" t="s">
        <v>161</v>
      </c>
      <c r="SF2" s="22" t="s">
        <v>162</v>
      </c>
      <c r="SG2" s="22" t="s">
        <v>40</v>
      </c>
      <c r="SH2" s="22" t="s">
        <v>159</v>
      </c>
      <c r="SI2" s="22" t="s">
        <v>160</v>
      </c>
      <c r="SJ2" s="22" t="s">
        <v>161</v>
      </c>
      <c r="SK2" s="22" t="s">
        <v>162</v>
      </c>
      <c r="SL2" s="22" t="s">
        <v>40</v>
      </c>
      <c r="SM2" s="22" t="s">
        <v>159</v>
      </c>
      <c r="SN2" s="22" t="s">
        <v>160</v>
      </c>
      <c r="SO2" s="22" t="s">
        <v>161</v>
      </c>
      <c r="SP2" s="22" t="s">
        <v>162</v>
      </c>
      <c r="SQ2" s="22" t="s">
        <v>163</v>
      </c>
      <c r="SR2" s="22" t="s">
        <v>159</v>
      </c>
      <c r="SS2" s="22" t="s">
        <v>160</v>
      </c>
      <c r="ST2" s="22" t="s">
        <v>161</v>
      </c>
      <c r="SU2" s="22" t="s">
        <v>162</v>
      </c>
      <c r="SV2" s="22" t="s">
        <v>40</v>
      </c>
      <c r="SW2" s="22" t="s">
        <v>159</v>
      </c>
      <c r="SX2" s="22" t="s">
        <v>160</v>
      </c>
      <c r="SY2" s="22" t="s">
        <v>161</v>
      </c>
      <c r="SZ2" s="22" t="s">
        <v>162</v>
      </c>
      <c r="TA2" s="22" t="s">
        <v>40</v>
      </c>
      <c r="TB2" s="22" t="s">
        <v>159</v>
      </c>
      <c r="TC2" s="22" t="s">
        <v>160</v>
      </c>
      <c r="TD2" s="22" t="s">
        <v>161</v>
      </c>
      <c r="TE2" s="22" t="s">
        <v>162</v>
      </c>
      <c r="TF2" s="22" t="s">
        <v>40</v>
      </c>
      <c r="TG2" s="22" t="s">
        <v>159</v>
      </c>
      <c r="TH2" s="22" t="s">
        <v>160</v>
      </c>
      <c r="TI2" s="22" t="s">
        <v>161</v>
      </c>
      <c r="TJ2" s="22" t="s">
        <v>162</v>
      </c>
      <c r="TK2" s="22" t="s">
        <v>40</v>
      </c>
      <c r="TL2" s="22" t="s">
        <v>159</v>
      </c>
      <c r="TM2" s="22" t="s">
        <v>160</v>
      </c>
      <c r="TN2" s="22" t="s">
        <v>161</v>
      </c>
      <c r="TO2" s="22" t="s">
        <v>162</v>
      </c>
      <c r="TP2" s="22" t="s">
        <v>158</v>
      </c>
      <c r="TQ2" s="22" t="s">
        <v>159</v>
      </c>
      <c r="TR2" s="22" t="s">
        <v>160</v>
      </c>
      <c r="TS2" s="22" t="s">
        <v>161</v>
      </c>
      <c r="TT2" s="22" t="s">
        <v>162</v>
      </c>
      <c r="TU2" s="22" t="s">
        <v>40</v>
      </c>
      <c r="TV2" s="22" t="s">
        <v>159</v>
      </c>
      <c r="TW2" s="22" t="s">
        <v>160</v>
      </c>
      <c r="TX2" s="22" t="s">
        <v>161</v>
      </c>
      <c r="TY2" s="22" t="s">
        <v>162</v>
      </c>
      <c r="TZ2" s="22" t="s">
        <v>40</v>
      </c>
      <c r="UA2" s="22" t="s">
        <v>159</v>
      </c>
      <c r="UB2" s="22" t="s">
        <v>160</v>
      </c>
      <c r="UC2" s="22" t="s">
        <v>161</v>
      </c>
      <c r="UD2" s="22" t="s">
        <v>162</v>
      </c>
      <c r="UE2" s="22" t="s">
        <v>40</v>
      </c>
      <c r="UF2" s="22" t="s">
        <v>159</v>
      </c>
      <c r="UG2" s="22" t="s">
        <v>160</v>
      </c>
      <c r="UH2" s="22" t="s">
        <v>161</v>
      </c>
      <c r="UI2" s="22" t="s">
        <v>162</v>
      </c>
      <c r="UJ2" s="22" t="s">
        <v>158</v>
      </c>
      <c r="UK2" s="22" t="s">
        <v>159</v>
      </c>
      <c r="UL2" s="22" t="s">
        <v>160</v>
      </c>
      <c r="UM2" s="22" t="s">
        <v>161</v>
      </c>
      <c r="UN2" s="22" t="s">
        <v>162</v>
      </c>
      <c r="UO2" s="22" t="s">
        <v>40</v>
      </c>
      <c r="UP2" s="22" t="s">
        <v>159</v>
      </c>
      <c r="UQ2" s="22" t="s">
        <v>160</v>
      </c>
      <c r="UR2" s="22" t="s">
        <v>161</v>
      </c>
      <c r="US2" s="22" t="s">
        <v>162</v>
      </c>
      <c r="UT2" s="22" t="s">
        <v>40</v>
      </c>
      <c r="UU2" s="22" t="s">
        <v>159</v>
      </c>
      <c r="UV2" s="22" t="s">
        <v>160</v>
      </c>
      <c r="UW2" s="22" t="s">
        <v>161</v>
      </c>
      <c r="UX2" s="22" t="s">
        <v>162</v>
      </c>
      <c r="UY2" s="22" t="s">
        <v>40</v>
      </c>
      <c r="UZ2" s="22" t="s">
        <v>159</v>
      </c>
      <c r="VA2" s="22" t="s">
        <v>160</v>
      </c>
      <c r="VB2" s="22" t="s">
        <v>161</v>
      </c>
      <c r="VC2" s="22" t="s">
        <v>162</v>
      </c>
      <c r="VD2" s="22" t="s">
        <v>40</v>
      </c>
      <c r="VE2" s="22" t="s">
        <v>159</v>
      </c>
      <c r="VF2" s="22" t="s">
        <v>160</v>
      </c>
      <c r="VG2" s="22" t="s">
        <v>161</v>
      </c>
      <c r="VH2" s="22" t="s">
        <v>162</v>
      </c>
      <c r="VI2" s="22" t="s">
        <v>158</v>
      </c>
      <c r="VJ2" s="22" t="s">
        <v>159</v>
      </c>
      <c r="VK2" s="22" t="s">
        <v>160</v>
      </c>
      <c r="VL2" s="22" t="s">
        <v>161</v>
      </c>
      <c r="VM2" s="22" t="s">
        <v>162</v>
      </c>
      <c r="VN2" s="22" t="s">
        <v>40</v>
      </c>
      <c r="VO2" s="22" t="s">
        <v>159</v>
      </c>
      <c r="VP2" s="22" t="s">
        <v>160</v>
      </c>
      <c r="VQ2" s="22" t="s">
        <v>161</v>
      </c>
      <c r="VR2" s="22" t="s">
        <v>162</v>
      </c>
      <c r="VS2" s="22" t="s">
        <v>40</v>
      </c>
      <c r="VT2" s="22" t="s">
        <v>159</v>
      </c>
      <c r="VU2" s="22" t="s">
        <v>160</v>
      </c>
      <c r="VV2" s="22" t="s">
        <v>161</v>
      </c>
      <c r="VW2" s="22" t="s">
        <v>162</v>
      </c>
      <c r="VX2" s="22" t="s">
        <v>40</v>
      </c>
      <c r="VY2" s="22" t="s">
        <v>159</v>
      </c>
      <c r="VZ2" s="22" t="s">
        <v>160</v>
      </c>
      <c r="WA2" s="22" t="s">
        <v>161</v>
      </c>
      <c r="WB2" s="22" t="s">
        <v>162</v>
      </c>
      <c r="WC2" s="22" t="s">
        <v>40</v>
      </c>
      <c r="WD2" s="22" t="s">
        <v>159</v>
      </c>
      <c r="WE2" s="22" t="s">
        <v>160</v>
      </c>
      <c r="WF2" s="22" t="s">
        <v>161</v>
      </c>
      <c r="WG2" s="22" t="s">
        <v>162</v>
      </c>
      <c r="WH2" s="22" t="s">
        <v>158</v>
      </c>
      <c r="WI2" s="22" t="s">
        <v>159</v>
      </c>
      <c r="WJ2" s="22" t="s">
        <v>160</v>
      </c>
      <c r="WK2" s="22" t="s">
        <v>161</v>
      </c>
      <c r="WL2" s="22" t="s">
        <v>162</v>
      </c>
      <c r="WM2" s="22" t="s">
        <v>40</v>
      </c>
      <c r="WN2" s="22" t="s">
        <v>159</v>
      </c>
      <c r="WO2" s="22" t="s">
        <v>160</v>
      </c>
      <c r="WP2" s="22" t="s">
        <v>161</v>
      </c>
      <c r="WQ2" s="22" t="s">
        <v>162</v>
      </c>
      <c r="WR2" s="22" t="s">
        <v>40</v>
      </c>
      <c r="WS2" s="22" t="s">
        <v>159</v>
      </c>
      <c r="WT2" s="22" t="s">
        <v>160</v>
      </c>
      <c r="WU2" s="22" t="s">
        <v>161</v>
      </c>
      <c r="WV2" s="22" t="s">
        <v>162</v>
      </c>
      <c r="WW2" s="22" t="s">
        <v>40</v>
      </c>
      <c r="WX2" s="22" t="s">
        <v>159</v>
      </c>
      <c r="WY2" s="22" t="s">
        <v>160</v>
      </c>
      <c r="WZ2" s="22" t="s">
        <v>161</v>
      </c>
      <c r="XA2" s="22" t="s">
        <v>162</v>
      </c>
      <c r="XB2" s="22" t="s">
        <v>40</v>
      </c>
      <c r="XC2" s="22" t="s">
        <v>159</v>
      </c>
      <c r="XD2" s="22" t="s">
        <v>160</v>
      </c>
      <c r="XE2" s="22" t="s">
        <v>161</v>
      </c>
      <c r="XF2" s="22" t="s">
        <v>162</v>
      </c>
      <c r="XG2" s="22" t="s">
        <v>158</v>
      </c>
      <c r="XH2" s="22" t="s">
        <v>159</v>
      </c>
      <c r="XI2" s="22" t="s">
        <v>160</v>
      </c>
      <c r="XJ2" s="22" t="s">
        <v>161</v>
      </c>
      <c r="XK2" s="22" t="s">
        <v>162</v>
      </c>
      <c r="XL2" s="22" t="s">
        <v>40</v>
      </c>
      <c r="XM2" s="22" t="s">
        <v>159</v>
      </c>
      <c r="XN2" s="22" t="s">
        <v>160</v>
      </c>
      <c r="XO2" s="22" t="s">
        <v>161</v>
      </c>
      <c r="XP2" s="22" t="s">
        <v>162</v>
      </c>
      <c r="XQ2" s="22" t="s">
        <v>40</v>
      </c>
      <c r="XR2" s="22" t="s">
        <v>159</v>
      </c>
      <c r="XS2" s="22" t="s">
        <v>160</v>
      </c>
      <c r="XT2" s="22" t="s">
        <v>161</v>
      </c>
      <c r="XU2" s="22" t="s">
        <v>162</v>
      </c>
      <c r="XV2" s="22" t="s">
        <v>40</v>
      </c>
      <c r="XW2" s="22" t="s">
        <v>159</v>
      </c>
      <c r="XX2" s="22" t="s">
        <v>160</v>
      </c>
      <c r="XY2" s="22" t="s">
        <v>161</v>
      </c>
      <c r="XZ2" s="22" t="s">
        <v>162</v>
      </c>
      <c r="YA2" s="22" t="s">
        <v>40</v>
      </c>
      <c r="YB2" s="22" t="s">
        <v>159</v>
      </c>
      <c r="YC2" s="22" t="s">
        <v>160</v>
      </c>
      <c r="YD2" s="22" t="s">
        <v>161</v>
      </c>
      <c r="YE2" s="22" t="s">
        <v>162</v>
      </c>
      <c r="YF2" s="22" t="s">
        <v>158</v>
      </c>
      <c r="YG2" s="22" t="s">
        <v>159</v>
      </c>
      <c r="YH2" s="22" t="s">
        <v>160</v>
      </c>
      <c r="YI2" s="22" t="s">
        <v>161</v>
      </c>
      <c r="YJ2" s="22" t="s">
        <v>162</v>
      </c>
      <c r="YK2" s="22" t="s">
        <v>40</v>
      </c>
      <c r="YL2" s="22" t="s">
        <v>159</v>
      </c>
      <c r="YM2" s="22" t="s">
        <v>160</v>
      </c>
      <c r="YN2" s="22" t="s">
        <v>161</v>
      </c>
      <c r="YO2" s="22" t="s">
        <v>162</v>
      </c>
      <c r="YP2" s="22" t="s">
        <v>40</v>
      </c>
      <c r="YQ2" s="22" t="s">
        <v>159</v>
      </c>
      <c r="YR2" s="22" t="s">
        <v>160</v>
      </c>
      <c r="YS2" s="22" t="s">
        <v>161</v>
      </c>
      <c r="YT2" s="22" t="s">
        <v>162</v>
      </c>
      <c r="YU2" s="22" t="s">
        <v>40</v>
      </c>
      <c r="YV2" s="22" t="s">
        <v>159</v>
      </c>
      <c r="YW2" s="22" t="s">
        <v>160</v>
      </c>
      <c r="YX2" s="22" t="s">
        <v>161</v>
      </c>
      <c r="YY2" s="22" t="s">
        <v>162</v>
      </c>
      <c r="YZ2" s="22" t="s">
        <v>40</v>
      </c>
      <c r="ZA2" s="22" t="s">
        <v>159</v>
      </c>
      <c r="ZB2" s="22" t="s">
        <v>160</v>
      </c>
      <c r="ZC2" s="22" t="s">
        <v>161</v>
      </c>
      <c r="ZD2" s="22" t="s">
        <v>162</v>
      </c>
      <c r="ZE2" s="22" t="s">
        <v>158</v>
      </c>
      <c r="ZF2" s="22" t="s">
        <v>159</v>
      </c>
      <c r="ZG2" s="22" t="s">
        <v>160</v>
      </c>
      <c r="ZH2" s="22" t="s">
        <v>161</v>
      </c>
      <c r="ZI2" s="22" t="s">
        <v>162</v>
      </c>
      <c r="ZJ2" s="22" t="s">
        <v>40</v>
      </c>
      <c r="ZK2" s="22" t="s">
        <v>159</v>
      </c>
      <c r="ZL2" s="22" t="s">
        <v>160</v>
      </c>
      <c r="ZM2" s="22" t="s">
        <v>161</v>
      </c>
      <c r="ZN2" s="22" t="s">
        <v>162</v>
      </c>
      <c r="ZO2" s="22" t="s">
        <v>40</v>
      </c>
      <c r="ZP2" s="22" t="s">
        <v>159</v>
      </c>
      <c r="ZQ2" s="22" t="s">
        <v>160</v>
      </c>
      <c r="ZR2" s="22" t="s">
        <v>161</v>
      </c>
      <c r="ZS2" s="22" t="s">
        <v>162</v>
      </c>
      <c r="ZT2" s="22" t="s">
        <v>40</v>
      </c>
      <c r="ZU2" s="22" t="s">
        <v>159</v>
      </c>
      <c r="ZV2" s="22" t="s">
        <v>160</v>
      </c>
      <c r="ZW2" s="22" t="s">
        <v>161</v>
      </c>
      <c r="ZX2" s="22" t="s">
        <v>162</v>
      </c>
      <c r="ZY2" s="22" t="s">
        <v>40</v>
      </c>
      <c r="ZZ2" s="22" t="s">
        <v>159</v>
      </c>
      <c r="AAA2" s="22" t="s">
        <v>160</v>
      </c>
      <c r="AAB2" s="22" t="s">
        <v>161</v>
      </c>
      <c r="AAC2" s="22" t="s">
        <v>162</v>
      </c>
      <c r="AAD2" s="22" t="s">
        <v>158</v>
      </c>
      <c r="AAE2" s="22" t="s">
        <v>159</v>
      </c>
      <c r="AAF2" s="22" t="s">
        <v>160</v>
      </c>
      <c r="AAG2" s="22" t="s">
        <v>161</v>
      </c>
      <c r="AAH2" s="22" t="s">
        <v>162</v>
      </c>
      <c r="AAI2" s="22" t="s">
        <v>40</v>
      </c>
      <c r="AAJ2" s="22" t="s">
        <v>159</v>
      </c>
      <c r="AAK2" s="22" t="s">
        <v>160</v>
      </c>
      <c r="AAL2" s="22" t="s">
        <v>161</v>
      </c>
      <c r="AAM2" s="22" t="s">
        <v>162</v>
      </c>
      <c r="AAN2" s="22" t="s">
        <v>40</v>
      </c>
      <c r="AAO2" s="22" t="s">
        <v>159</v>
      </c>
      <c r="AAP2" s="22" t="s">
        <v>160</v>
      </c>
      <c r="AAQ2" s="22" t="s">
        <v>161</v>
      </c>
      <c r="AAR2" s="22" t="s">
        <v>162</v>
      </c>
      <c r="AAS2" s="22" t="s">
        <v>40</v>
      </c>
      <c r="AAT2" s="22" t="s">
        <v>159</v>
      </c>
      <c r="AAU2" s="22" t="s">
        <v>160</v>
      </c>
      <c r="AAV2" s="22" t="s">
        <v>161</v>
      </c>
      <c r="AAW2" s="22" t="s">
        <v>162</v>
      </c>
      <c r="AAX2" s="22" t="s">
        <v>40</v>
      </c>
      <c r="AAY2" s="22" t="s">
        <v>159</v>
      </c>
      <c r="AAZ2" s="22" t="s">
        <v>160</v>
      </c>
      <c r="ABA2" s="22" t="s">
        <v>161</v>
      </c>
      <c r="ABB2" s="22" t="s">
        <v>162</v>
      </c>
      <c r="ABC2" s="22" t="s">
        <v>158</v>
      </c>
      <c r="ABD2" s="22" t="s">
        <v>159</v>
      </c>
      <c r="ABE2" s="22" t="s">
        <v>160</v>
      </c>
      <c r="ABF2" s="22" t="s">
        <v>161</v>
      </c>
      <c r="ABG2" s="22" t="s">
        <v>162</v>
      </c>
      <c r="ABH2" s="22" t="s">
        <v>40</v>
      </c>
      <c r="ABI2" s="22" t="s">
        <v>159</v>
      </c>
      <c r="ABJ2" s="22" t="s">
        <v>160</v>
      </c>
      <c r="ABK2" s="22" t="s">
        <v>161</v>
      </c>
      <c r="ABL2" s="22" t="s">
        <v>162</v>
      </c>
      <c r="ABM2" s="22" t="s">
        <v>40</v>
      </c>
      <c r="ABN2" s="22" t="s">
        <v>159</v>
      </c>
      <c r="ABO2" s="22" t="s">
        <v>160</v>
      </c>
      <c r="ABP2" s="22" t="s">
        <v>161</v>
      </c>
      <c r="ABQ2" s="22" t="s">
        <v>162</v>
      </c>
      <c r="ABR2" s="22" t="s">
        <v>40</v>
      </c>
      <c r="ABS2" s="22" t="s">
        <v>159</v>
      </c>
      <c r="ABT2" s="22" t="s">
        <v>160</v>
      </c>
      <c r="ABU2" s="22" t="s">
        <v>161</v>
      </c>
      <c r="ABV2" s="22" t="s">
        <v>162</v>
      </c>
      <c r="ABW2" s="22" t="s">
        <v>40</v>
      </c>
      <c r="ABX2" s="22" t="s">
        <v>159</v>
      </c>
      <c r="ABY2" s="22" t="s">
        <v>160</v>
      </c>
      <c r="ABZ2" s="22" t="s">
        <v>161</v>
      </c>
      <c r="ACA2" s="22" t="s">
        <v>162</v>
      </c>
      <c r="ACB2" s="22" t="s">
        <v>158</v>
      </c>
      <c r="ACC2" s="22" t="s">
        <v>159</v>
      </c>
      <c r="ACD2" s="22" t="s">
        <v>160</v>
      </c>
      <c r="ACE2" s="22" t="s">
        <v>161</v>
      </c>
      <c r="ACF2" s="22" t="s">
        <v>162</v>
      </c>
      <c r="ACG2" s="22" t="s">
        <v>40</v>
      </c>
      <c r="ACH2" s="22" t="s">
        <v>159</v>
      </c>
      <c r="ACI2" s="22" t="s">
        <v>160</v>
      </c>
      <c r="ACJ2" s="22" t="s">
        <v>161</v>
      </c>
      <c r="ACK2" s="22" t="s">
        <v>162</v>
      </c>
      <c r="ACL2" s="22" t="s">
        <v>40</v>
      </c>
      <c r="ACM2" s="22" t="s">
        <v>159</v>
      </c>
      <c r="ACN2" s="22" t="s">
        <v>160</v>
      </c>
      <c r="ACO2" s="22" t="s">
        <v>161</v>
      </c>
      <c r="ACP2" s="22" t="s">
        <v>162</v>
      </c>
      <c r="ACQ2" s="22" t="s">
        <v>40</v>
      </c>
      <c r="ACR2" s="22" t="s">
        <v>159</v>
      </c>
      <c r="ACS2" s="22" t="s">
        <v>160</v>
      </c>
      <c r="ACT2" s="22" t="s">
        <v>161</v>
      </c>
      <c r="ACU2" s="22" t="s">
        <v>162</v>
      </c>
      <c r="ACV2" s="22" t="s">
        <v>40</v>
      </c>
      <c r="ACW2" s="22" t="s">
        <v>159</v>
      </c>
      <c r="ACX2" s="22" t="s">
        <v>160</v>
      </c>
      <c r="ACY2" s="22" t="s">
        <v>161</v>
      </c>
      <c r="ACZ2" s="22" t="s">
        <v>162</v>
      </c>
      <c r="ADA2" s="22" t="s">
        <v>158</v>
      </c>
      <c r="ADB2" s="22" t="s">
        <v>159</v>
      </c>
      <c r="ADC2" s="22" t="s">
        <v>160</v>
      </c>
      <c r="ADD2" s="22" t="s">
        <v>161</v>
      </c>
      <c r="ADE2" s="22" t="s">
        <v>162</v>
      </c>
      <c r="ADF2" s="22" t="s">
        <v>40</v>
      </c>
      <c r="ADG2" s="22" t="s">
        <v>159</v>
      </c>
      <c r="ADH2" s="22" t="s">
        <v>160</v>
      </c>
      <c r="ADI2" s="22" t="s">
        <v>161</v>
      </c>
      <c r="ADJ2" s="22" t="s">
        <v>162</v>
      </c>
      <c r="ADK2" s="22" t="s">
        <v>40</v>
      </c>
      <c r="ADL2" s="22" t="s">
        <v>159</v>
      </c>
      <c r="ADM2" s="22" t="s">
        <v>160</v>
      </c>
      <c r="ADN2" s="22" t="s">
        <v>161</v>
      </c>
      <c r="ADO2" s="22" t="s">
        <v>162</v>
      </c>
      <c r="ADP2" s="22" t="s">
        <v>40</v>
      </c>
      <c r="ADQ2" s="22" t="s">
        <v>159</v>
      </c>
      <c r="ADR2" s="22" t="s">
        <v>160</v>
      </c>
      <c r="ADS2" s="22" t="s">
        <v>161</v>
      </c>
      <c r="ADT2" s="22" t="s">
        <v>162</v>
      </c>
      <c r="ADU2" s="22" t="s">
        <v>40</v>
      </c>
      <c r="ADV2" s="22" t="s">
        <v>159</v>
      </c>
      <c r="ADW2" s="22" t="s">
        <v>160</v>
      </c>
      <c r="ADX2" s="22" t="s">
        <v>161</v>
      </c>
      <c r="ADY2" s="22" t="s">
        <v>162</v>
      </c>
      <c r="ADZ2" s="22" t="s">
        <v>158</v>
      </c>
      <c r="AEA2" s="22" t="s">
        <v>159</v>
      </c>
      <c r="AEB2" s="22" t="s">
        <v>160</v>
      </c>
      <c r="AEC2" s="22" t="s">
        <v>161</v>
      </c>
      <c r="AED2" s="22" t="s">
        <v>162</v>
      </c>
      <c r="AEE2" s="22" t="s">
        <v>40</v>
      </c>
      <c r="AEF2" s="22" t="s">
        <v>159</v>
      </c>
      <c r="AEG2" s="22" t="s">
        <v>160</v>
      </c>
      <c r="AEH2" s="22" t="s">
        <v>161</v>
      </c>
      <c r="AEI2" s="22" t="s">
        <v>162</v>
      </c>
      <c r="AEJ2" s="22" t="s">
        <v>40</v>
      </c>
      <c r="AEK2" s="22" t="s">
        <v>159</v>
      </c>
      <c r="AEL2" s="22" t="s">
        <v>160</v>
      </c>
      <c r="AEM2" s="22" t="s">
        <v>161</v>
      </c>
      <c r="AEN2" s="22" t="s">
        <v>162</v>
      </c>
      <c r="AEO2" s="22" t="s">
        <v>40</v>
      </c>
      <c r="AEP2" s="22" t="s">
        <v>159</v>
      </c>
      <c r="AEQ2" s="22" t="s">
        <v>160</v>
      </c>
      <c r="AER2" s="22" t="s">
        <v>161</v>
      </c>
      <c r="AES2" s="22" t="s">
        <v>162</v>
      </c>
      <c r="AET2" s="22" t="s">
        <v>40</v>
      </c>
      <c r="AEU2" s="22" t="s">
        <v>159</v>
      </c>
      <c r="AEV2" s="22" t="s">
        <v>160</v>
      </c>
      <c r="AEW2" s="22" t="s">
        <v>161</v>
      </c>
      <c r="AEX2" s="22" t="s">
        <v>162</v>
      </c>
      <c r="AEY2" s="22" t="s">
        <v>158</v>
      </c>
      <c r="AEZ2" s="22" t="s">
        <v>159</v>
      </c>
      <c r="AFA2" s="22" t="s">
        <v>160</v>
      </c>
      <c r="AFB2" s="22" t="s">
        <v>161</v>
      </c>
      <c r="AFC2" s="22" t="s">
        <v>162</v>
      </c>
      <c r="AFD2" s="22" t="s">
        <v>40</v>
      </c>
      <c r="AFE2" s="22" t="s">
        <v>159</v>
      </c>
      <c r="AFF2" s="22" t="s">
        <v>160</v>
      </c>
      <c r="AFG2" s="22" t="s">
        <v>161</v>
      </c>
      <c r="AFH2" s="22" t="s">
        <v>162</v>
      </c>
      <c r="AFI2" s="22" t="s">
        <v>40</v>
      </c>
      <c r="AFJ2" s="22" t="s">
        <v>159</v>
      </c>
      <c r="AFK2" s="22" t="s">
        <v>160</v>
      </c>
      <c r="AFL2" s="22" t="s">
        <v>161</v>
      </c>
      <c r="AFM2" s="22" t="s">
        <v>162</v>
      </c>
      <c r="AFN2" s="22" t="s">
        <v>40</v>
      </c>
      <c r="AFO2" s="22" t="s">
        <v>159</v>
      </c>
      <c r="AFP2" s="22" t="s">
        <v>160</v>
      </c>
      <c r="AFQ2" s="22" t="s">
        <v>161</v>
      </c>
      <c r="AFR2" s="22" t="s">
        <v>162</v>
      </c>
      <c r="AFS2" s="22" t="s">
        <v>40</v>
      </c>
      <c r="AFT2" s="22" t="s">
        <v>159</v>
      </c>
      <c r="AFU2" s="22" t="s">
        <v>160</v>
      </c>
      <c r="AFV2" s="22" t="s">
        <v>161</v>
      </c>
      <c r="AFW2" s="22" t="s">
        <v>162</v>
      </c>
      <c r="AFX2" s="22" t="s">
        <v>158</v>
      </c>
      <c r="AFY2" s="22" t="s">
        <v>159</v>
      </c>
      <c r="AFZ2" s="22" t="s">
        <v>160</v>
      </c>
      <c r="AGA2" s="22" t="s">
        <v>161</v>
      </c>
      <c r="AGB2" s="22" t="s">
        <v>162</v>
      </c>
      <c r="AGC2" s="22" t="s">
        <v>40</v>
      </c>
      <c r="AGD2" s="22" t="s">
        <v>159</v>
      </c>
      <c r="AGE2" s="22" t="s">
        <v>160</v>
      </c>
      <c r="AGF2" s="22" t="s">
        <v>161</v>
      </c>
      <c r="AGG2" s="22" t="s">
        <v>162</v>
      </c>
      <c r="AGH2" s="22" t="s">
        <v>40</v>
      </c>
      <c r="AGI2" s="22" t="s">
        <v>159</v>
      </c>
      <c r="AGJ2" s="22" t="s">
        <v>160</v>
      </c>
      <c r="AGK2" s="22" t="s">
        <v>161</v>
      </c>
      <c r="AGL2" s="22" t="s">
        <v>162</v>
      </c>
      <c r="AGM2" s="22" t="s">
        <v>40</v>
      </c>
      <c r="AGN2" s="22" t="s">
        <v>159</v>
      </c>
      <c r="AGO2" s="22" t="s">
        <v>160</v>
      </c>
      <c r="AGP2" s="22" t="s">
        <v>161</v>
      </c>
      <c r="AGQ2" s="22" t="s">
        <v>162</v>
      </c>
      <c r="AGR2" s="22" t="s">
        <v>40</v>
      </c>
      <c r="AGS2" s="22" t="s">
        <v>159</v>
      </c>
      <c r="AGT2" s="22" t="s">
        <v>160</v>
      </c>
      <c r="AGU2" s="22" t="s">
        <v>161</v>
      </c>
      <c r="AGV2" s="22" t="s">
        <v>162</v>
      </c>
      <c r="AGW2" s="22" t="s">
        <v>158</v>
      </c>
      <c r="AGX2" s="22" t="s">
        <v>159</v>
      </c>
      <c r="AGY2" s="22" t="s">
        <v>160</v>
      </c>
      <c r="AGZ2" s="22" t="s">
        <v>161</v>
      </c>
      <c r="AHA2" s="22" t="s">
        <v>162</v>
      </c>
      <c r="AHB2" s="22" t="s">
        <v>40</v>
      </c>
      <c r="AHC2" s="22" t="s">
        <v>159</v>
      </c>
      <c r="AHD2" s="22" t="s">
        <v>160</v>
      </c>
      <c r="AHE2" s="22" t="s">
        <v>161</v>
      </c>
      <c r="AHF2" s="22" t="s">
        <v>162</v>
      </c>
      <c r="AHG2" s="22" t="s">
        <v>40</v>
      </c>
      <c r="AHH2" s="22" t="s">
        <v>159</v>
      </c>
      <c r="AHI2" s="22" t="s">
        <v>160</v>
      </c>
      <c r="AHJ2" s="22" t="s">
        <v>161</v>
      </c>
      <c r="AHK2" s="22" t="s">
        <v>162</v>
      </c>
      <c r="AHL2" s="22" t="s">
        <v>40</v>
      </c>
      <c r="AHM2" s="22" t="s">
        <v>159</v>
      </c>
      <c r="AHN2" s="22" t="s">
        <v>160</v>
      </c>
      <c r="AHO2" s="22" t="s">
        <v>161</v>
      </c>
      <c r="AHP2" s="22" t="s">
        <v>162</v>
      </c>
      <c r="AHQ2" s="22" t="s">
        <v>40</v>
      </c>
      <c r="AHR2" s="22" t="s">
        <v>159</v>
      </c>
      <c r="AHS2" s="22" t="s">
        <v>160</v>
      </c>
      <c r="AHT2" s="22" t="s">
        <v>161</v>
      </c>
      <c r="AHU2" s="22" t="s">
        <v>162</v>
      </c>
      <c r="AHV2" s="22" t="s">
        <v>158</v>
      </c>
      <c r="AHW2" s="22" t="s">
        <v>159</v>
      </c>
      <c r="AHX2" s="22" t="s">
        <v>160</v>
      </c>
      <c r="AHY2" s="22" t="s">
        <v>161</v>
      </c>
      <c r="AHZ2" s="22" t="s">
        <v>162</v>
      </c>
      <c r="AIA2" s="22" t="s">
        <v>40</v>
      </c>
      <c r="AIB2" s="22" t="s">
        <v>159</v>
      </c>
      <c r="AIC2" s="22" t="s">
        <v>160</v>
      </c>
      <c r="AID2" s="22" t="s">
        <v>161</v>
      </c>
      <c r="AIE2" s="22" t="s">
        <v>162</v>
      </c>
      <c r="AIF2" s="22" t="s">
        <v>40</v>
      </c>
      <c r="AIG2" s="22" t="s">
        <v>159</v>
      </c>
      <c r="AIH2" s="22" t="s">
        <v>160</v>
      </c>
      <c r="AII2" s="22" t="s">
        <v>161</v>
      </c>
      <c r="AIJ2" s="22" t="s">
        <v>162</v>
      </c>
      <c r="AIK2" s="22" t="s">
        <v>40</v>
      </c>
      <c r="AIL2" s="22" t="s">
        <v>159</v>
      </c>
      <c r="AIM2" s="22" t="s">
        <v>160</v>
      </c>
      <c r="AIN2" s="22" t="s">
        <v>161</v>
      </c>
      <c r="AIO2" s="22" t="s">
        <v>162</v>
      </c>
      <c r="AIP2" s="22" t="s">
        <v>40</v>
      </c>
      <c r="AIQ2" s="22" t="s">
        <v>159</v>
      </c>
      <c r="AIR2" s="22" t="s">
        <v>160</v>
      </c>
      <c r="AIS2" s="22" t="s">
        <v>161</v>
      </c>
      <c r="AIT2" s="22" t="s">
        <v>162</v>
      </c>
      <c r="AIU2" s="22" t="s">
        <v>158</v>
      </c>
      <c r="AIV2" s="22" t="s">
        <v>159</v>
      </c>
      <c r="AIW2" s="22" t="s">
        <v>160</v>
      </c>
      <c r="AIX2" s="22" t="s">
        <v>161</v>
      </c>
      <c r="AIY2" s="22" t="s">
        <v>162</v>
      </c>
      <c r="AIZ2" s="22" t="s">
        <v>40</v>
      </c>
      <c r="AJA2" s="22" t="s">
        <v>159</v>
      </c>
      <c r="AJB2" s="22" t="s">
        <v>160</v>
      </c>
      <c r="AJC2" s="22" t="s">
        <v>161</v>
      </c>
      <c r="AJD2" s="22" t="s">
        <v>162</v>
      </c>
      <c r="AJE2" s="22" t="s">
        <v>40</v>
      </c>
      <c r="AJF2" s="22" t="s">
        <v>159</v>
      </c>
      <c r="AJG2" s="22" t="s">
        <v>160</v>
      </c>
      <c r="AJH2" s="22" t="s">
        <v>161</v>
      </c>
      <c r="AJI2" s="22" t="s">
        <v>162</v>
      </c>
      <c r="AJJ2" s="22" t="s">
        <v>40</v>
      </c>
      <c r="AJK2" s="22" t="s">
        <v>159</v>
      </c>
      <c r="AJL2" s="22" t="s">
        <v>160</v>
      </c>
      <c r="AJM2" s="22" t="s">
        <v>161</v>
      </c>
      <c r="AJN2" s="22" t="s">
        <v>162</v>
      </c>
      <c r="AJO2" s="22" t="s">
        <v>40</v>
      </c>
      <c r="AJP2" s="22" t="s">
        <v>159</v>
      </c>
      <c r="AJQ2" s="22" t="s">
        <v>160</v>
      </c>
      <c r="AJR2" s="22" t="s">
        <v>161</v>
      </c>
      <c r="AJS2" s="22" t="s">
        <v>162</v>
      </c>
      <c r="AJT2" s="22" t="s">
        <v>40</v>
      </c>
      <c r="AJU2" s="22" t="s">
        <v>159</v>
      </c>
      <c r="AJV2" s="22" t="s">
        <v>160</v>
      </c>
      <c r="AJW2" s="22" t="s">
        <v>161</v>
      </c>
      <c r="AJX2" s="22" t="s">
        <v>162</v>
      </c>
      <c r="AJY2" s="22" t="s">
        <v>40</v>
      </c>
      <c r="AJZ2" s="22" t="s">
        <v>159</v>
      </c>
      <c r="AKA2" s="22" t="s">
        <v>160</v>
      </c>
      <c r="AKB2" s="22" t="s">
        <v>161</v>
      </c>
      <c r="AKC2" s="22" t="s">
        <v>162</v>
      </c>
      <c r="AKD2" s="22" t="s">
        <v>40</v>
      </c>
      <c r="AKE2" s="22" t="s">
        <v>159</v>
      </c>
      <c r="AKF2" s="22" t="s">
        <v>160</v>
      </c>
      <c r="AKG2" s="22" t="s">
        <v>161</v>
      </c>
      <c r="AKH2" s="22" t="s">
        <v>162</v>
      </c>
      <c r="AKI2" s="22" t="s">
        <v>40</v>
      </c>
      <c r="AKJ2" s="22" t="s">
        <v>159</v>
      </c>
      <c r="AKK2" s="22" t="s">
        <v>160</v>
      </c>
      <c r="AKL2" s="22" t="s">
        <v>161</v>
      </c>
      <c r="AKM2" s="22" t="s">
        <v>162</v>
      </c>
      <c r="AKN2" s="22" t="s">
        <v>40</v>
      </c>
      <c r="AKO2" s="22" t="s">
        <v>159</v>
      </c>
      <c r="AKP2" s="22" t="s">
        <v>160</v>
      </c>
      <c r="AKQ2" s="22" t="s">
        <v>161</v>
      </c>
      <c r="AKR2" s="22" t="s">
        <v>162</v>
      </c>
      <c r="AKS2" s="22" t="s">
        <v>40</v>
      </c>
      <c r="AKT2" s="22" t="s">
        <v>159</v>
      </c>
      <c r="AKU2" s="22" t="s">
        <v>160</v>
      </c>
      <c r="AKV2" s="22" t="s">
        <v>161</v>
      </c>
      <c r="AKW2" s="22" t="s">
        <v>162</v>
      </c>
      <c r="AKX2" s="22" t="s">
        <v>40</v>
      </c>
      <c r="AKY2" s="22" t="s">
        <v>159</v>
      </c>
      <c r="AKZ2" s="22" t="s">
        <v>160</v>
      </c>
      <c r="ALA2" s="22" t="s">
        <v>161</v>
      </c>
      <c r="ALB2" s="22" t="s">
        <v>162</v>
      </c>
      <c r="ALC2" s="22" t="s">
        <v>40</v>
      </c>
      <c r="ALD2" s="22" t="s">
        <v>159</v>
      </c>
      <c r="ALE2" s="22" t="s">
        <v>160</v>
      </c>
      <c r="ALF2" s="22" t="s">
        <v>161</v>
      </c>
      <c r="ALG2" s="22" t="s">
        <v>162</v>
      </c>
      <c r="ALH2" s="22" t="s">
        <v>40</v>
      </c>
      <c r="ALI2" s="22" t="s">
        <v>159</v>
      </c>
      <c r="ALJ2" s="22" t="s">
        <v>160</v>
      </c>
      <c r="ALK2" s="22" t="s">
        <v>161</v>
      </c>
      <c r="ALL2" s="22" t="s">
        <v>162</v>
      </c>
      <c r="ALM2" s="22" t="s">
        <v>40</v>
      </c>
      <c r="ALN2" s="22" t="s">
        <v>159</v>
      </c>
      <c r="ALO2" s="22" t="s">
        <v>160</v>
      </c>
      <c r="ALP2" s="22" t="s">
        <v>161</v>
      </c>
      <c r="ALQ2" s="22" t="s">
        <v>162</v>
      </c>
      <c r="ALR2" s="22" t="s">
        <v>40</v>
      </c>
      <c r="ALS2" s="22" t="s">
        <v>159</v>
      </c>
      <c r="ALT2" s="22" t="s">
        <v>160</v>
      </c>
      <c r="ALU2" s="22" t="s">
        <v>161</v>
      </c>
      <c r="ALV2" s="22" t="s">
        <v>162</v>
      </c>
    </row>
    <row r="3" spans="1:1010">
      <c r="A3" s="22">
        <v>1</v>
      </c>
      <c r="B3" s="22" t="s">
        <v>164</v>
      </c>
      <c r="C3" s="22" t="s">
        <v>165</v>
      </c>
      <c r="D3" s="22" t="s">
        <v>166</v>
      </c>
      <c r="E3" s="22">
        <v>500</v>
      </c>
      <c r="F3" s="22">
        <v>7200</v>
      </c>
      <c r="G3" s="47">
        <v>6</v>
      </c>
      <c r="H3" s="47">
        <v>18</v>
      </c>
      <c r="I3" s="47">
        <v>12</v>
      </c>
      <c r="J3" s="47"/>
      <c r="K3" s="22">
        <v>2</v>
      </c>
      <c r="L3" s="22">
        <v>20010001</v>
      </c>
      <c r="M3" s="22">
        <v>1</v>
      </c>
      <c r="N3" s="22"/>
      <c r="O3" s="22">
        <v>5</v>
      </c>
      <c r="P3" s="22">
        <v>2</v>
      </c>
      <c r="Q3" s="22">
        <v>20010002</v>
      </c>
      <c r="R3" s="22">
        <v>1</v>
      </c>
      <c r="S3" s="22"/>
      <c r="T3" s="22">
        <v>5</v>
      </c>
      <c r="U3" s="22">
        <v>2</v>
      </c>
      <c r="V3" s="22">
        <v>20010003</v>
      </c>
      <c r="W3" s="22">
        <v>1</v>
      </c>
      <c r="X3" s="22"/>
      <c r="Y3" s="22">
        <v>5</v>
      </c>
      <c r="Z3" s="22">
        <v>2</v>
      </c>
      <c r="AA3" s="22">
        <v>20010004</v>
      </c>
      <c r="AB3" s="22">
        <v>1</v>
      </c>
      <c r="AC3" s="22"/>
      <c r="AD3" s="22">
        <v>5</v>
      </c>
      <c r="AE3" s="22">
        <v>2</v>
      </c>
      <c r="AF3" s="22">
        <v>20010005</v>
      </c>
      <c r="AG3" s="22">
        <v>1</v>
      </c>
      <c r="AH3" s="22"/>
      <c r="AI3" s="22">
        <v>5</v>
      </c>
      <c r="AJ3" s="22">
        <v>2</v>
      </c>
      <c r="AK3" s="22">
        <v>20010006</v>
      </c>
      <c r="AL3" s="22">
        <v>1</v>
      </c>
      <c r="AM3" s="22"/>
      <c r="AN3" s="22">
        <v>5</v>
      </c>
      <c r="AO3" s="22">
        <v>2</v>
      </c>
      <c r="AP3" s="22">
        <v>20010007</v>
      </c>
      <c r="AQ3" s="22">
        <v>1</v>
      </c>
      <c r="AR3" s="22"/>
      <c r="AS3" s="22">
        <v>5</v>
      </c>
      <c r="AT3" s="22">
        <v>2</v>
      </c>
      <c r="AU3" s="22">
        <v>20010008</v>
      </c>
      <c r="AV3" s="22">
        <v>1</v>
      </c>
      <c r="AW3" s="22"/>
      <c r="AX3" s="22">
        <v>5</v>
      </c>
      <c r="AY3" s="22">
        <v>2</v>
      </c>
      <c r="AZ3" s="22">
        <v>10011001</v>
      </c>
      <c r="BA3" s="22">
        <v>1</v>
      </c>
      <c r="BB3" s="22"/>
      <c r="BC3" s="47">
        <v>100</v>
      </c>
      <c r="BD3" s="22">
        <v>2</v>
      </c>
      <c r="BE3" s="22">
        <v>10011002</v>
      </c>
      <c r="BF3" s="22">
        <v>1</v>
      </c>
      <c r="BG3" s="22"/>
      <c r="BH3" s="22">
        <v>100</v>
      </c>
      <c r="BI3" s="22">
        <v>2</v>
      </c>
      <c r="BJ3" s="22">
        <v>10011003</v>
      </c>
      <c r="BK3" s="22">
        <v>1</v>
      </c>
      <c r="BL3" s="22"/>
      <c r="BM3" s="47">
        <v>100</v>
      </c>
      <c r="BN3" s="22">
        <v>2</v>
      </c>
      <c r="BO3" s="22">
        <v>10011004</v>
      </c>
      <c r="BP3" s="22">
        <v>1</v>
      </c>
      <c r="BQ3" s="22"/>
      <c r="BR3" s="47">
        <v>100</v>
      </c>
      <c r="BS3" s="47">
        <v>2</v>
      </c>
      <c r="BT3" s="47">
        <v>10011005</v>
      </c>
      <c r="BU3" s="47">
        <v>1</v>
      </c>
      <c r="BV3" s="47"/>
      <c r="BW3" s="47">
        <v>100</v>
      </c>
      <c r="BX3" s="22">
        <v>2</v>
      </c>
      <c r="BY3" s="22">
        <v>10011006</v>
      </c>
      <c r="BZ3" s="22">
        <v>1</v>
      </c>
      <c r="CA3" s="22"/>
      <c r="CB3" s="47">
        <v>100</v>
      </c>
      <c r="CC3" s="22">
        <v>2</v>
      </c>
      <c r="CD3" s="22">
        <v>10011007</v>
      </c>
      <c r="CE3" s="22">
        <v>1</v>
      </c>
      <c r="CF3" s="22"/>
      <c r="CG3" s="47">
        <v>100</v>
      </c>
      <c r="CH3" s="22">
        <v>2</v>
      </c>
      <c r="CI3" s="22">
        <v>10011008</v>
      </c>
      <c r="CJ3" s="22">
        <v>1</v>
      </c>
      <c r="CK3" s="22"/>
      <c r="CL3" s="47">
        <v>100</v>
      </c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>
        <v>2</v>
      </c>
      <c r="SR3" s="22">
        <v>10012001</v>
      </c>
      <c r="SS3" s="22">
        <v>1</v>
      </c>
      <c r="ST3" s="22"/>
      <c r="SU3" s="22"/>
      <c r="SV3" s="22">
        <v>2</v>
      </c>
      <c r="SW3" s="22">
        <v>10012002</v>
      </c>
      <c r="SX3" s="22">
        <v>1</v>
      </c>
      <c r="SY3" s="22"/>
      <c r="SZ3" s="47"/>
      <c r="TA3" s="22">
        <v>2</v>
      </c>
      <c r="TB3" s="22">
        <v>10012003</v>
      </c>
      <c r="TC3" s="22">
        <v>1</v>
      </c>
      <c r="TD3" s="22"/>
      <c r="TE3" s="47"/>
      <c r="TF3" s="22">
        <v>2</v>
      </c>
      <c r="TG3" s="22">
        <v>10012004</v>
      </c>
      <c r="TH3" s="22">
        <v>1</v>
      </c>
      <c r="TI3" s="22"/>
      <c r="TJ3" s="47"/>
      <c r="TK3" s="22">
        <v>2</v>
      </c>
      <c r="TL3" s="22">
        <v>10012005</v>
      </c>
      <c r="TM3" s="22">
        <v>1</v>
      </c>
      <c r="TN3" s="22"/>
      <c r="TO3" s="47"/>
      <c r="TP3" s="22">
        <v>2</v>
      </c>
      <c r="TQ3" s="22">
        <v>10013001</v>
      </c>
      <c r="TR3" s="22">
        <v>1</v>
      </c>
      <c r="TS3" s="22"/>
      <c r="TT3" s="22"/>
      <c r="TU3" s="22">
        <v>2</v>
      </c>
      <c r="TV3" s="22">
        <v>10013002</v>
      </c>
      <c r="TW3" s="22">
        <v>1</v>
      </c>
      <c r="TX3" s="22"/>
      <c r="TY3" s="47"/>
      <c r="TZ3" s="22">
        <v>2</v>
      </c>
      <c r="UA3" s="22">
        <v>10013003</v>
      </c>
      <c r="UB3" s="22">
        <v>1</v>
      </c>
      <c r="UC3" s="22"/>
      <c r="UD3" s="47"/>
      <c r="UE3" s="22">
        <v>2</v>
      </c>
      <c r="UF3" s="22">
        <v>10013004</v>
      </c>
      <c r="UG3" s="22">
        <v>1</v>
      </c>
      <c r="UH3" s="22"/>
      <c r="UI3" s="47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</row>
    <row r="4" spans="1:1010">
      <c r="A4" s="22">
        <v>2</v>
      </c>
      <c r="B4" s="22" t="s">
        <v>167</v>
      </c>
      <c r="C4" s="22" t="s">
        <v>168</v>
      </c>
      <c r="D4" s="22" t="s">
        <v>169</v>
      </c>
      <c r="E4" s="22">
        <v>300</v>
      </c>
      <c r="F4" s="22">
        <v>14400</v>
      </c>
      <c r="G4" s="47">
        <v>18</v>
      </c>
      <c r="H4" s="47">
        <v>30</v>
      </c>
      <c r="I4" s="47">
        <v>18</v>
      </c>
      <c r="J4" s="47">
        <v>2</v>
      </c>
      <c r="K4" s="22">
        <v>2</v>
      </c>
      <c r="L4" s="22">
        <v>20010001</v>
      </c>
      <c r="M4" s="22">
        <v>1</v>
      </c>
      <c r="N4" s="22"/>
      <c r="O4" s="22">
        <v>5</v>
      </c>
      <c r="P4" s="22">
        <v>2</v>
      </c>
      <c r="Q4" s="22">
        <v>20010002</v>
      </c>
      <c r="R4" s="22">
        <v>1</v>
      </c>
      <c r="S4" s="22"/>
      <c r="T4" s="22">
        <v>5</v>
      </c>
      <c r="U4" s="22">
        <v>2</v>
      </c>
      <c r="V4" s="22">
        <v>20010003</v>
      </c>
      <c r="W4" s="22">
        <v>1</v>
      </c>
      <c r="X4" s="22"/>
      <c r="Y4" s="22">
        <v>5</v>
      </c>
      <c r="Z4" s="22">
        <v>2</v>
      </c>
      <c r="AA4" s="22">
        <v>20010004</v>
      </c>
      <c r="AB4" s="22">
        <v>1</v>
      </c>
      <c r="AC4" s="22"/>
      <c r="AD4" s="22">
        <v>5</v>
      </c>
      <c r="AE4" s="22">
        <v>2</v>
      </c>
      <c r="AF4" s="22">
        <v>20010005</v>
      </c>
      <c r="AG4" s="22">
        <v>1</v>
      </c>
      <c r="AH4" s="22"/>
      <c r="AI4" s="22">
        <v>5</v>
      </c>
      <c r="AJ4" s="22">
        <v>2</v>
      </c>
      <c r="AK4" s="22">
        <v>20010006</v>
      </c>
      <c r="AL4" s="22">
        <v>1</v>
      </c>
      <c r="AM4" s="22"/>
      <c r="AN4" s="22">
        <v>5</v>
      </c>
      <c r="AO4" s="22">
        <v>2</v>
      </c>
      <c r="AP4" s="22">
        <v>20010007</v>
      </c>
      <c r="AQ4" s="22">
        <v>1</v>
      </c>
      <c r="AR4" s="22"/>
      <c r="AS4" s="22">
        <v>5</v>
      </c>
      <c r="AT4" s="22">
        <v>2</v>
      </c>
      <c r="AU4" s="22">
        <v>20010008</v>
      </c>
      <c r="AV4" s="22">
        <v>1</v>
      </c>
      <c r="AW4" s="22"/>
      <c r="AX4" s="22">
        <v>5</v>
      </c>
      <c r="AY4" s="22">
        <v>2</v>
      </c>
      <c r="AZ4" s="22">
        <v>10011001</v>
      </c>
      <c r="BA4" s="22">
        <v>1</v>
      </c>
      <c r="BB4" s="22"/>
      <c r="BC4" s="47">
        <v>100</v>
      </c>
      <c r="BD4" s="22">
        <v>2</v>
      </c>
      <c r="BE4" s="22">
        <v>10011002</v>
      </c>
      <c r="BF4" s="22">
        <v>1</v>
      </c>
      <c r="BG4" s="22"/>
      <c r="BH4" s="47">
        <v>100</v>
      </c>
      <c r="BI4" s="22">
        <v>2</v>
      </c>
      <c r="BJ4" s="22">
        <v>10011003</v>
      </c>
      <c r="BK4" s="22">
        <v>1</v>
      </c>
      <c r="BL4" s="22"/>
      <c r="BM4" s="47">
        <v>100</v>
      </c>
      <c r="BN4" s="22">
        <v>2</v>
      </c>
      <c r="BO4" s="22">
        <v>10011004</v>
      </c>
      <c r="BP4" s="22">
        <v>1</v>
      </c>
      <c r="BQ4" s="22"/>
      <c r="BR4" s="47">
        <v>100</v>
      </c>
      <c r="BS4" s="47">
        <v>2</v>
      </c>
      <c r="BT4" s="47">
        <v>10011005</v>
      </c>
      <c r="BU4" s="47">
        <v>1</v>
      </c>
      <c r="BV4" s="47"/>
      <c r="BW4" s="47">
        <v>100</v>
      </c>
      <c r="BX4" s="22">
        <v>2</v>
      </c>
      <c r="BY4" s="22">
        <v>10011006</v>
      </c>
      <c r="BZ4" s="22">
        <v>1</v>
      </c>
      <c r="CA4" s="22"/>
      <c r="CB4" s="47">
        <v>100</v>
      </c>
      <c r="CC4" s="22">
        <v>2</v>
      </c>
      <c r="CD4" s="22">
        <v>10011007</v>
      </c>
      <c r="CE4" s="22">
        <v>1</v>
      </c>
      <c r="CF4" s="22"/>
      <c r="CG4" s="47">
        <v>100</v>
      </c>
      <c r="CH4" s="22">
        <v>2</v>
      </c>
      <c r="CI4" s="22">
        <v>10011008</v>
      </c>
      <c r="CJ4" s="22">
        <v>1</v>
      </c>
      <c r="CK4" s="22"/>
      <c r="CL4" s="47">
        <v>100</v>
      </c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>
        <v>2</v>
      </c>
      <c r="SR4" s="22">
        <v>10012001</v>
      </c>
      <c r="SS4" s="22">
        <v>1</v>
      </c>
      <c r="ST4" s="22"/>
      <c r="SU4" s="22">
        <v>25</v>
      </c>
      <c r="SV4" s="22">
        <v>2</v>
      </c>
      <c r="SW4" s="22">
        <v>10012002</v>
      </c>
      <c r="SX4" s="22">
        <v>1</v>
      </c>
      <c r="SY4" s="22"/>
      <c r="SZ4" s="47">
        <v>25</v>
      </c>
      <c r="TA4" s="22">
        <v>2</v>
      </c>
      <c r="TB4" s="22">
        <v>10012003</v>
      </c>
      <c r="TC4" s="22">
        <v>1</v>
      </c>
      <c r="TD4" s="22"/>
      <c r="TE4" s="47">
        <v>25</v>
      </c>
      <c r="TF4" s="22">
        <v>2</v>
      </c>
      <c r="TG4" s="22">
        <v>10012004</v>
      </c>
      <c r="TH4" s="22">
        <v>1</v>
      </c>
      <c r="TI4" s="22"/>
      <c r="TJ4" s="47">
        <v>25</v>
      </c>
      <c r="TK4" s="22">
        <v>2</v>
      </c>
      <c r="TL4" s="22">
        <v>10012005</v>
      </c>
      <c r="TM4" s="22">
        <v>1</v>
      </c>
      <c r="TN4" s="22"/>
      <c r="TO4" s="47">
        <v>25</v>
      </c>
      <c r="TP4" s="22">
        <v>2</v>
      </c>
      <c r="TQ4" s="22">
        <v>10013001</v>
      </c>
      <c r="TR4" s="22">
        <v>1</v>
      </c>
      <c r="TS4" s="22"/>
      <c r="TT4" s="22">
        <v>10</v>
      </c>
      <c r="TU4" s="22">
        <v>2</v>
      </c>
      <c r="TV4" s="22">
        <v>10013002</v>
      </c>
      <c r="TW4" s="22">
        <v>1</v>
      </c>
      <c r="TX4" s="22"/>
      <c r="TY4" s="47">
        <v>10</v>
      </c>
      <c r="TZ4" s="22">
        <v>2</v>
      </c>
      <c r="UA4" s="22">
        <v>10013003</v>
      </c>
      <c r="UB4" s="22">
        <v>1</v>
      </c>
      <c r="UC4" s="22"/>
      <c r="UD4" s="47">
        <v>10</v>
      </c>
      <c r="UE4" s="22">
        <v>2</v>
      </c>
      <c r="UF4" s="22">
        <v>10013004</v>
      </c>
      <c r="UG4" s="22">
        <v>1</v>
      </c>
      <c r="UH4" s="22"/>
      <c r="UI4" s="47">
        <v>10</v>
      </c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</row>
    <row r="5" spans="1:1010">
      <c r="A5" s="22">
        <v>3</v>
      </c>
      <c r="B5" s="22" t="s">
        <v>170</v>
      </c>
      <c r="C5" s="22" t="s">
        <v>171</v>
      </c>
      <c r="D5" s="22" t="s">
        <v>172</v>
      </c>
      <c r="E5" s="22">
        <v>150</v>
      </c>
      <c r="F5" s="22">
        <v>28800</v>
      </c>
      <c r="G5" s="47">
        <v>30</v>
      </c>
      <c r="H5" s="47">
        <v>42</v>
      </c>
      <c r="I5" s="47">
        <v>24</v>
      </c>
      <c r="J5" s="47">
        <v>4</v>
      </c>
      <c r="K5" s="22">
        <v>2</v>
      </c>
      <c r="L5" s="22">
        <v>20010001</v>
      </c>
      <c r="M5" s="22">
        <v>1</v>
      </c>
      <c r="N5" s="22"/>
      <c r="O5" s="22">
        <v>5</v>
      </c>
      <c r="P5" s="22">
        <v>2</v>
      </c>
      <c r="Q5" s="22">
        <v>20010002</v>
      </c>
      <c r="R5" s="22">
        <v>1</v>
      </c>
      <c r="S5" s="22"/>
      <c r="T5" s="22">
        <v>5</v>
      </c>
      <c r="U5" s="22">
        <v>2</v>
      </c>
      <c r="V5" s="22">
        <v>20010003</v>
      </c>
      <c r="W5" s="22">
        <v>1</v>
      </c>
      <c r="X5" s="22"/>
      <c r="Y5" s="22">
        <v>5</v>
      </c>
      <c r="Z5" s="22">
        <v>2</v>
      </c>
      <c r="AA5" s="22">
        <v>20010004</v>
      </c>
      <c r="AB5" s="22">
        <v>1</v>
      </c>
      <c r="AC5" s="22"/>
      <c r="AD5" s="22">
        <v>5</v>
      </c>
      <c r="AE5" s="22">
        <v>2</v>
      </c>
      <c r="AF5" s="22">
        <v>20010005</v>
      </c>
      <c r="AG5" s="22">
        <v>1</v>
      </c>
      <c r="AH5" s="22"/>
      <c r="AI5" s="22">
        <v>5</v>
      </c>
      <c r="AJ5" s="22">
        <v>2</v>
      </c>
      <c r="AK5" s="22">
        <v>20010006</v>
      </c>
      <c r="AL5" s="22">
        <v>1</v>
      </c>
      <c r="AM5" s="22"/>
      <c r="AN5" s="22">
        <v>5</v>
      </c>
      <c r="AO5" s="22">
        <v>2</v>
      </c>
      <c r="AP5" s="22">
        <v>20010007</v>
      </c>
      <c r="AQ5" s="22">
        <v>1</v>
      </c>
      <c r="AR5" s="22"/>
      <c r="AS5" s="22">
        <v>5</v>
      </c>
      <c r="AT5" s="22">
        <v>2</v>
      </c>
      <c r="AU5" s="22">
        <v>20010008</v>
      </c>
      <c r="AV5" s="22">
        <v>1</v>
      </c>
      <c r="AW5" s="22"/>
      <c r="AX5" s="22">
        <v>5</v>
      </c>
      <c r="AY5" s="22">
        <v>2</v>
      </c>
      <c r="AZ5" s="22">
        <v>10011001</v>
      </c>
      <c r="BA5" s="22">
        <v>1</v>
      </c>
      <c r="BB5" s="22"/>
      <c r="BC5" s="47">
        <v>100</v>
      </c>
      <c r="BD5" s="22">
        <v>2</v>
      </c>
      <c r="BE5" s="22">
        <v>10011002</v>
      </c>
      <c r="BF5" s="22">
        <v>1</v>
      </c>
      <c r="BG5" s="22"/>
      <c r="BH5" s="47">
        <v>100</v>
      </c>
      <c r="BI5" s="22">
        <v>2</v>
      </c>
      <c r="BJ5" s="22">
        <v>10011003</v>
      </c>
      <c r="BK5" s="22">
        <v>1</v>
      </c>
      <c r="BL5" s="22"/>
      <c r="BM5" s="47">
        <v>100</v>
      </c>
      <c r="BN5" s="22">
        <v>2</v>
      </c>
      <c r="BO5" s="22">
        <v>10011004</v>
      </c>
      <c r="BP5" s="22">
        <v>1</v>
      </c>
      <c r="BQ5" s="22"/>
      <c r="BR5" s="47">
        <v>100</v>
      </c>
      <c r="BS5" s="47">
        <v>2</v>
      </c>
      <c r="BT5" s="47">
        <v>10011005</v>
      </c>
      <c r="BU5" s="47">
        <v>1</v>
      </c>
      <c r="BV5" s="47"/>
      <c r="BW5" s="47">
        <v>100</v>
      </c>
      <c r="BX5" s="22">
        <v>2</v>
      </c>
      <c r="BY5" s="22">
        <v>10011006</v>
      </c>
      <c r="BZ5" s="22">
        <v>1</v>
      </c>
      <c r="CA5" s="22"/>
      <c r="CB5" s="47">
        <v>100</v>
      </c>
      <c r="CC5" s="22">
        <v>2</v>
      </c>
      <c r="CD5" s="22">
        <v>10011007</v>
      </c>
      <c r="CE5" s="22">
        <v>1</v>
      </c>
      <c r="CF5" s="22"/>
      <c r="CG5" s="47">
        <v>100</v>
      </c>
      <c r="CH5" s="22">
        <v>2</v>
      </c>
      <c r="CI5" s="22">
        <v>10011008</v>
      </c>
      <c r="CJ5" s="22">
        <v>1</v>
      </c>
      <c r="CK5" s="22"/>
      <c r="CL5" s="47">
        <v>100</v>
      </c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>
        <v>2</v>
      </c>
      <c r="SR5" s="22">
        <v>10012001</v>
      </c>
      <c r="SS5" s="22">
        <v>1</v>
      </c>
      <c r="ST5" s="22"/>
      <c r="SU5" s="22">
        <v>50</v>
      </c>
      <c r="SV5" s="22">
        <v>2</v>
      </c>
      <c r="SW5" s="22">
        <v>10012002</v>
      </c>
      <c r="SX5" s="22">
        <v>1</v>
      </c>
      <c r="SY5" s="22"/>
      <c r="SZ5" s="47">
        <v>50</v>
      </c>
      <c r="TA5" s="22">
        <v>2</v>
      </c>
      <c r="TB5" s="22">
        <v>10012003</v>
      </c>
      <c r="TC5" s="22">
        <v>1</v>
      </c>
      <c r="TD5" s="22"/>
      <c r="TE5" s="47">
        <v>50</v>
      </c>
      <c r="TF5" s="22">
        <v>2</v>
      </c>
      <c r="TG5" s="22">
        <v>10012004</v>
      </c>
      <c r="TH5" s="22">
        <v>1</v>
      </c>
      <c r="TI5" s="22"/>
      <c r="TJ5" s="47">
        <v>50</v>
      </c>
      <c r="TK5" s="22">
        <v>2</v>
      </c>
      <c r="TL5" s="22">
        <v>10012005</v>
      </c>
      <c r="TM5" s="22">
        <v>1</v>
      </c>
      <c r="TN5" s="22"/>
      <c r="TO5" s="47">
        <v>50</v>
      </c>
      <c r="TP5" s="22">
        <v>2</v>
      </c>
      <c r="TQ5" s="22">
        <v>10013001</v>
      </c>
      <c r="TR5" s="22">
        <v>1</v>
      </c>
      <c r="TS5" s="22"/>
      <c r="TT5" s="22">
        <v>20</v>
      </c>
      <c r="TU5" s="22">
        <v>2</v>
      </c>
      <c r="TV5" s="22">
        <v>10013002</v>
      </c>
      <c r="TW5" s="22">
        <v>1</v>
      </c>
      <c r="TX5" s="22"/>
      <c r="TY5" s="47">
        <v>20</v>
      </c>
      <c r="TZ5" s="22">
        <v>2</v>
      </c>
      <c r="UA5" s="22">
        <v>10013003</v>
      </c>
      <c r="UB5" s="22">
        <v>1</v>
      </c>
      <c r="UC5" s="22"/>
      <c r="UD5" s="47">
        <v>20</v>
      </c>
      <c r="UE5" s="22">
        <v>2</v>
      </c>
      <c r="UF5" s="22">
        <v>10013004</v>
      </c>
      <c r="UG5" s="22">
        <v>1</v>
      </c>
      <c r="UH5" s="22"/>
      <c r="UI5" s="47">
        <v>20</v>
      </c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</row>
    <row r="6" spans="1:1010">
      <c r="A6" s="22">
        <v>4</v>
      </c>
      <c r="B6" s="22" t="s">
        <v>146</v>
      </c>
      <c r="C6" s="22" t="s">
        <v>173</v>
      </c>
      <c r="D6" s="22" t="s">
        <v>174</v>
      </c>
      <c r="E6" s="22">
        <v>50</v>
      </c>
      <c r="F6" s="22">
        <v>43200</v>
      </c>
      <c r="G6" s="47">
        <v>42</v>
      </c>
      <c r="H6" s="47">
        <v>54</v>
      </c>
      <c r="I6" s="47">
        <v>36</v>
      </c>
      <c r="J6" s="47">
        <v>8</v>
      </c>
      <c r="K6" s="22">
        <v>2</v>
      </c>
      <c r="L6" s="22">
        <v>20010001</v>
      </c>
      <c r="M6" s="22">
        <v>1</v>
      </c>
      <c r="N6" s="22"/>
      <c r="O6" s="22">
        <v>5</v>
      </c>
      <c r="P6" s="22">
        <v>2</v>
      </c>
      <c r="Q6" s="22">
        <v>20010002</v>
      </c>
      <c r="R6" s="22">
        <v>1</v>
      </c>
      <c r="S6" s="22"/>
      <c r="T6" s="22">
        <v>5</v>
      </c>
      <c r="U6" s="22">
        <v>2</v>
      </c>
      <c r="V6" s="22">
        <v>20010003</v>
      </c>
      <c r="W6" s="22">
        <v>1</v>
      </c>
      <c r="X6" s="22"/>
      <c r="Y6" s="22">
        <v>5</v>
      </c>
      <c r="Z6" s="22">
        <v>2</v>
      </c>
      <c r="AA6" s="22">
        <v>20010004</v>
      </c>
      <c r="AB6" s="22">
        <v>1</v>
      </c>
      <c r="AC6" s="22"/>
      <c r="AD6" s="22">
        <v>5</v>
      </c>
      <c r="AE6" s="22">
        <v>2</v>
      </c>
      <c r="AF6" s="22">
        <v>20010005</v>
      </c>
      <c r="AG6" s="22">
        <v>1</v>
      </c>
      <c r="AH6" s="22"/>
      <c r="AI6" s="22">
        <v>5</v>
      </c>
      <c r="AJ6" s="22">
        <v>2</v>
      </c>
      <c r="AK6" s="22">
        <v>20010006</v>
      </c>
      <c r="AL6" s="22">
        <v>1</v>
      </c>
      <c r="AM6" s="22"/>
      <c r="AN6" s="22">
        <v>5</v>
      </c>
      <c r="AO6" s="22">
        <v>2</v>
      </c>
      <c r="AP6" s="22">
        <v>20010007</v>
      </c>
      <c r="AQ6" s="22">
        <v>1</v>
      </c>
      <c r="AR6" s="22"/>
      <c r="AS6" s="22">
        <v>5</v>
      </c>
      <c r="AT6" s="22">
        <v>2</v>
      </c>
      <c r="AU6" s="22">
        <v>20010008</v>
      </c>
      <c r="AV6" s="22">
        <v>1</v>
      </c>
      <c r="AW6" s="22"/>
      <c r="AX6" s="22">
        <v>5</v>
      </c>
      <c r="AY6" s="22">
        <v>2</v>
      </c>
      <c r="AZ6" s="22">
        <v>10011001</v>
      </c>
      <c r="BA6" s="22">
        <v>1</v>
      </c>
      <c r="BB6" s="22"/>
      <c r="BC6" s="47">
        <v>100</v>
      </c>
      <c r="BD6" s="22">
        <v>2</v>
      </c>
      <c r="BE6" s="22">
        <v>10011002</v>
      </c>
      <c r="BF6" s="22">
        <v>1</v>
      </c>
      <c r="BG6" s="22"/>
      <c r="BH6" s="47">
        <v>100</v>
      </c>
      <c r="BI6" s="22">
        <v>2</v>
      </c>
      <c r="BJ6" s="22">
        <v>10011003</v>
      </c>
      <c r="BK6" s="22">
        <v>1</v>
      </c>
      <c r="BL6" s="22"/>
      <c r="BM6" s="47">
        <v>100</v>
      </c>
      <c r="BN6" s="22">
        <v>2</v>
      </c>
      <c r="BO6" s="22">
        <v>10011004</v>
      </c>
      <c r="BP6" s="22">
        <v>1</v>
      </c>
      <c r="BQ6" s="22"/>
      <c r="BR6" s="47">
        <v>100</v>
      </c>
      <c r="BS6" s="47">
        <v>2</v>
      </c>
      <c r="BT6" s="47">
        <v>10011005</v>
      </c>
      <c r="BU6" s="47">
        <v>1</v>
      </c>
      <c r="BV6" s="47"/>
      <c r="BW6" s="47">
        <v>100</v>
      </c>
      <c r="BX6" s="22">
        <v>2</v>
      </c>
      <c r="BY6" s="22">
        <v>10011006</v>
      </c>
      <c r="BZ6" s="22">
        <v>1</v>
      </c>
      <c r="CA6" s="22"/>
      <c r="CB6" s="47">
        <v>100</v>
      </c>
      <c r="CC6" s="22">
        <v>2</v>
      </c>
      <c r="CD6" s="22">
        <v>10011007</v>
      </c>
      <c r="CE6" s="22">
        <v>1</v>
      </c>
      <c r="CF6" s="22"/>
      <c r="CG6" s="47">
        <v>100</v>
      </c>
      <c r="CH6" s="22">
        <v>2</v>
      </c>
      <c r="CI6" s="22">
        <v>10011008</v>
      </c>
      <c r="CJ6" s="22">
        <v>1</v>
      </c>
      <c r="CK6" s="22"/>
      <c r="CL6" s="47">
        <v>100</v>
      </c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>
        <v>2</v>
      </c>
      <c r="SR6" s="22">
        <v>10012001</v>
      </c>
      <c r="SS6" s="22">
        <v>1</v>
      </c>
      <c r="ST6" s="22"/>
      <c r="SU6" s="22">
        <v>80</v>
      </c>
      <c r="SV6" s="22">
        <v>2</v>
      </c>
      <c r="SW6" s="22">
        <v>10012002</v>
      </c>
      <c r="SX6" s="22">
        <v>1</v>
      </c>
      <c r="SY6" s="22"/>
      <c r="SZ6" s="47">
        <v>80</v>
      </c>
      <c r="TA6" s="22">
        <v>2</v>
      </c>
      <c r="TB6" s="22">
        <v>10012003</v>
      </c>
      <c r="TC6" s="22">
        <v>1</v>
      </c>
      <c r="TD6" s="22"/>
      <c r="TE6" s="47">
        <v>80</v>
      </c>
      <c r="TF6" s="22">
        <v>2</v>
      </c>
      <c r="TG6" s="22">
        <v>10012004</v>
      </c>
      <c r="TH6" s="22">
        <v>1</v>
      </c>
      <c r="TI6" s="22"/>
      <c r="TJ6" s="47">
        <v>80</v>
      </c>
      <c r="TK6" s="22">
        <v>2</v>
      </c>
      <c r="TL6" s="22">
        <v>10012005</v>
      </c>
      <c r="TM6" s="22">
        <v>1</v>
      </c>
      <c r="TN6" s="22"/>
      <c r="TO6" s="47">
        <v>80</v>
      </c>
      <c r="TP6" s="22">
        <v>2</v>
      </c>
      <c r="TQ6" s="22">
        <v>10013001</v>
      </c>
      <c r="TR6" s="22">
        <v>1</v>
      </c>
      <c r="TS6" s="22"/>
      <c r="TT6" s="22">
        <v>40</v>
      </c>
      <c r="TU6" s="22">
        <v>2</v>
      </c>
      <c r="TV6" s="22">
        <v>10013002</v>
      </c>
      <c r="TW6" s="22">
        <v>1</v>
      </c>
      <c r="TX6" s="22"/>
      <c r="TY6" s="47">
        <v>40</v>
      </c>
      <c r="TZ6" s="22">
        <v>2</v>
      </c>
      <c r="UA6" s="22">
        <v>10013003</v>
      </c>
      <c r="UB6" s="22">
        <v>1</v>
      </c>
      <c r="UC6" s="22"/>
      <c r="UD6" s="47">
        <v>40</v>
      </c>
      <c r="UE6" s="22">
        <v>2</v>
      </c>
      <c r="UF6" s="22">
        <v>10013004</v>
      </c>
      <c r="UG6" s="22">
        <v>1</v>
      </c>
      <c r="UH6" s="22"/>
      <c r="UI6" s="47">
        <v>40</v>
      </c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</row>
    <row r="7" spans="1:1010" s="41" customFormat="1">
      <c r="A7" s="47">
        <v>101</v>
      </c>
      <c r="B7" s="47" t="s">
        <v>170</v>
      </c>
      <c r="C7" s="48" t="s">
        <v>350</v>
      </c>
      <c r="D7" s="47" t="s">
        <v>172</v>
      </c>
      <c r="E7" s="47"/>
      <c r="F7" s="47"/>
      <c r="G7" s="47">
        <v>30</v>
      </c>
      <c r="H7" s="47">
        <v>42</v>
      </c>
      <c r="I7" s="47">
        <v>24</v>
      </c>
      <c r="J7" s="47">
        <v>4</v>
      </c>
      <c r="K7" s="47">
        <v>2</v>
      </c>
      <c r="L7" s="47">
        <v>20010001</v>
      </c>
      <c r="M7" s="47">
        <v>1</v>
      </c>
      <c r="N7" s="47"/>
      <c r="O7" s="47">
        <v>5</v>
      </c>
      <c r="P7" s="47">
        <v>2</v>
      </c>
      <c r="Q7" s="47">
        <v>20010002</v>
      </c>
      <c r="R7" s="47">
        <v>1</v>
      </c>
      <c r="S7" s="47"/>
      <c r="T7" s="47">
        <v>5</v>
      </c>
      <c r="U7" s="47">
        <v>2</v>
      </c>
      <c r="V7" s="47">
        <v>20010003</v>
      </c>
      <c r="W7" s="47">
        <v>1</v>
      </c>
      <c r="X7" s="47"/>
      <c r="Y7" s="47">
        <v>5</v>
      </c>
      <c r="Z7" s="47">
        <v>2</v>
      </c>
      <c r="AA7" s="47">
        <v>20010004</v>
      </c>
      <c r="AB7" s="47">
        <v>1</v>
      </c>
      <c r="AC7" s="47"/>
      <c r="AD7" s="47">
        <v>5</v>
      </c>
      <c r="AE7" s="47">
        <v>2</v>
      </c>
      <c r="AF7" s="47">
        <v>20010005</v>
      </c>
      <c r="AG7" s="47">
        <v>1</v>
      </c>
      <c r="AH7" s="47"/>
      <c r="AI7" s="47">
        <v>5</v>
      </c>
      <c r="AJ7" s="47">
        <v>2</v>
      </c>
      <c r="AK7" s="47">
        <v>20010006</v>
      </c>
      <c r="AL7" s="47">
        <v>1</v>
      </c>
      <c r="AM7" s="47"/>
      <c r="AN7" s="47">
        <v>5</v>
      </c>
      <c r="AO7" s="47">
        <v>2</v>
      </c>
      <c r="AP7" s="47">
        <v>20010007</v>
      </c>
      <c r="AQ7" s="47">
        <v>1</v>
      </c>
      <c r="AR7" s="47"/>
      <c r="AS7" s="47">
        <v>5</v>
      </c>
      <c r="AT7" s="47">
        <v>2</v>
      </c>
      <c r="AU7" s="47">
        <v>20010008</v>
      </c>
      <c r="AV7" s="47">
        <v>1</v>
      </c>
      <c r="AW7" s="47"/>
      <c r="AX7" s="47">
        <v>5</v>
      </c>
      <c r="AY7" s="47">
        <v>2</v>
      </c>
      <c r="AZ7" s="47">
        <v>10011001</v>
      </c>
      <c r="BA7" s="47">
        <v>1</v>
      </c>
      <c r="BB7" s="47"/>
      <c r="BC7" s="47">
        <v>100</v>
      </c>
      <c r="BD7" s="47">
        <v>2</v>
      </c>
      <c r="BE7" s="47">
        <v>10011002</v>
      </c>
      <c r="BF7" s="47">
        <v>1</v>
      </c>
      <c r="BG7" s="47"/>
      <c r="BH7" s="47">
        <v>100</v>
      </c>
      <c r="BI7" s="47">
        <v>2</v>
      </c>
      <c r="BJ7" s="47">
        <v>10011003</v>
      </c>
      <c r="BK7" s="47">
        <v>1</v>
      </c>
      <c r="BL7" s="47"/>
      <c r="BM7" s="47">
        <v>100</v>
      </c>
      <c r="BN7" s="47">
        <v>2</v>
      </c>
      <c r="BO7" s="47">
        <v>10011004</v>
      </c>
      <c r="BP7" s="47">
        <v>1</v>
      </c>
      <c r="BQ7" s="47"/>
      <c r="BR7" s="47">
        <v>100</v>
      </c>
      <c r="BS7" s="47">
        <v>2</v>
      </c>
      <c r="BT7" s="47">
        <v>10011005</v>
      </c>
      <c r="BU7" s="47">
        <v>1</v>
      </c>
      <c r="BV7" s="47"/>
      <c r="BW7" s="47">
        <v>100</v>
      </c>
      <c r="BX7" s="47">
        <v>2</v>
      </c>
      <c r="BY7" s="47">
        <v>10011006</v>
      </c>
      <c r="BZ7" s="47">
        <v>1</v>
      </c>
      <c r="CA7" s="47"/>
      <c r="CB7" s="47">
        <v>100</v>
      </c>
      <c r="CC7" s="47">
        <v>2</v>
      </c>
      <c r="CD7" s="47">
        <v>10011007</v>
      </c>
      <c r="CE7" s="47">
        <v>1</v>
      </c>
      <c r="CF7" s="47"/>
      <c r="CG7" s="47">
        <v>100</v>
      </c>
      <c r="CH7" s="47">
        <v>2</v>
      </c>
      <c r="CI7" s="47">
        <v>10011008</v>
      </c>
      <c r="CJ7" s="47">
        <v>1</v>
      </c>
      <c r="CK7" s="47"/>
      <c r="CL7" s="47">
        <v>100</v>
      </c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  <c r="IH7" s="47"/>
      <c r="II7" s="47"/>
      <c r="IJ7" s="47"/>
      <c r="IK7" s="47"/>
      <c r="IL7" s="47"/>
      <c r="IM7" s="47"/>
      <c r="IN7" s="47"/>
      <c r="IO7" s="47"/>
      <c r="IP7" s="47"/>
      <c r="IQ7" s="47"/>
      <c r="IR7" s="47"/>
      <c r="IS7" s="47"/>
      <c r="IT7" s="47"/>
      <c r="IU7" s="47"/>
      <c r="IV7" s="47"/>
      <c r="IW7" s="47"/>
      <c r="IX7" s="47"/>
      <c r="IY7" s="47"/>
      <c r="IZ7" s="47"/>
      <c r="JA7" s="47"/>
      <c r="JB7" s="47"/>
      <c r="JC7" s="47"/>
      <c r="JD7" s="47"/>
      <c r="JE7" s="47"/>
      <c r="JF7" s="47"/>
      <c r="JG7" s="47"/>
      <c r="JH7" s="47"/>
      <c r="JI7" s="47"/>
      <c r="JJ7" s="47"/>
      <c r="JK7" s="47"/>
      <c r="JL7" s="47"/>
      <c r="JM7" s="47"/>
      <c r="JN7" s="47"/>
      <c r="JO7" s="47"/>
      <c r="JP7" s="47"/>
      <c r="JQ7" s="47"/>
      <c r="JR7" s="47"/>
      <c r="JS7" s="47"/>
      <c r="JT7" s="47"/>
      <c r="JU7" s="47"/>
      <c r="JV7" s="47"/>
      <c r="JW7" s="47"/>
      <c r="JX7" s="47"/>
      <c r="JY7" s="47"/>
      <c r="JZ7" s="47"/>
      <c r="KA7" s="47"/>
      <c r="KB7" s="47"/>
      <c r="KC7" s="47"/>
      <c r="KD7" s="47"/>
      <c r="KE7" s="47"/>
      <c r="KF7" s="47"/>
      <c r="KG7" s="47"/>
      <c r="KH7" s="47"/>
      <c r="KI7" s="47"/>
      <c r="KJ7" s="47"/>
      <c r="KK7" s="47"/>
      <c r="KL7" s="47"/>
      <c r="KM7" s="47"/>
      <c r="KN7" s="47"/>
      <c r="KO7" s="47"/>
      <c r="KP7" s="47"/>
      <c r="KQ7" s="47"/>
      <c r="KR7" s="47"/>
      <c r="KS7" s="47"/>
      <c r="KT7" s="47"/>
      <c r="KU7" s="47"/>
      <c r="KV7" s="47"/>
      <c r="KW7" s="47"/>
      <c r="KX7" s="47"/>
      <c r="KY7" s="47"/>
      <c r="KZ7" s="47"/>
      <c r="LA7" s="47"/>
      <c r="LB7" s="47"/>
      <c r="LC7" s="47"/>
      <c r="LD7" s="47"/>
      <c r="LE7" s="47"/>
      <c r="LF7" s="47"/>
      <c r="LG7" s="47"/>
      <c r="LH7" s="47"/>
      <c r="LI7" s="47"/>
      <c r="LJ7" s="47"/>
      <c r="LK7" s="47"/>
      <c r="LL7" s="47"/>
      <c r="LM7" s="47"/>
      <c r="LN7" s="47"/>
      <c r="LO7" s="47"/>
      <c r="LP7" s="47"/>
      <c r="LQ7" s="47"/>
      <c r="LR7" s="47"/>
      <c r="LS7" s="47"/>
      <c r="LT7" s="47"/>
      <c r="LU7" s="47"/>
      <c r="LV7" s="47"/>
      <c r="LW7" s="47"/>
      <c r="LX7" s="47"/>
      <c r="LY7" s="47"/>
      <c r="LZ7" s="47"/>
      <c r="MA7" s="47"/>
      <c r="MB7" s="47"/>
      <c r="MC7" s="47"/>
      <c r="MD7" s="47"/>
      <c r="ME7" s="47"/>
      <c r="MF7" s="47"/>
      <c r="MG7" s="47"/>
      <c r="MH7" s="47"/>
      <c r="MI7" s="47"/>
      <c r="MJ7" s="47"/>
      <c r="MK7" s="47"/>
      <c r="ML7" s="47"/>
      <c r="MM7" s="47"/>
      <c r="MN7" s="47"/>
      <c r="MO7" s="47"/>
      <c r="MP7" s="47"/>
      <c r="MQ7" s="47"/>
      <c r="MR7" s="47"/>
      <c r="MS7" s="47"/>
      <c r="MT7" s="47"/>
      <c r="MU7" s="47"/>
      <c r="MV7" s="47"/>
      <c r="MW7" s="47"/>
      <c r="MX7" s="47"/>
      <c r="MY7" s="47"/>
      <c r="MZ7" s="47"/>
      <c r="NA7" s="47"/>
      <c r="NB7" s="47"/>
      <c r="NC7" s="47"/>
      <c r="ND7" s="47"/>
      <c r="NE7" s="47"/>
      <c r="NF7" s="47"/>
      <c r="NG7" s="47"/>
      <c r="NH7" s="47"/>
      <c r="NI7" s="47"/>
      <c r="NJ7" s="47"/>
      <c r="NK7" s="47"/>
      <c r="NL7" s="47"/>
      <c r="NM7" s="47"/>
      <c r="NN7" s="47"/>
      <c r="NO7" s="47"/>
      <c r="NP7" s="47"/>
      <c r="NQ7" s="47"/>
      <c r="NR7" s="47"/>
      <c r="NS7" s="47"/>
      <c r="NT7" s="47"/>
      <c r="NU7" s="47"/>
      <c r="NV7" s="47"/>
      <c r="NW7" s="47"/>
      <c r="NX7" s="47"/>
      <c r="NY7" s="47"/>
      <c r="NZ7" s="47"/>
      <c r="OA7" s="47"/>
      <c r="OB7" s="47"/>
      <c r="OC7" s="47"/>
      <c r="OD7" s="47"/>
      <c r="OE7" s="47"/>
      <c r="OF7" s="47"/>
      <c r="OG7" s="47"/>
      <c r="OH7" s="47"/>
      <c r="OI7" s="47"/>
      <c r="OJ7" s="47"/>
      <c r="OK7" s="47"/>
      <c r="OL7" s="47"/>
      <c r="OM7" s="47"/>
      <c r="ON7" s="47"/>
      <c r="OO7" s="47"/>
      <c r="OP7" s="47"/>
      <c r="OQ7" s="47"/>
      <c r="OR7" s="47"/>
      <c r="OS7" s="47"/>
      <c r="OT7" s="47"/>
      <c r="OU7" s="47"/>
      <c r="OV7" s="47"/>
      <c r="OW7" s="47"/>
      <c r="OX7" s="47"/>
      <c r="OY7" s="47"/>
      <c r="OZ7" s="47"/>
      <c r="PA7" s="47"/>
      <c r="PB7" s="47"/>
      <c r="PC7" s="47"/>
      <c r="PD7" s="47"/>
      <c r="PE7" s="47"/>
      <c r="PF7" s="47"/>
      <c r="PG7" s="47"/>
      <c r="PH7" s="47"/>
      <c r="PI7" s="47"/>
      <c r="PJ7" s="47"/>
      <c r="PK7" s="47"/>
      <c r="PL7" s="47"/>
      <c r="PM7" s="47"/>
      <c r="PN7" s="47"/>
      <c r="PO7" s="47"/>
      <c r="PP7" s="47"/>
      <c r="PQ7" s="47"/>
      <c r="PR7" s="47"/>
      <c r="PS7" s="47"/>
      <c r="PT7" s="47"/>
      <c r="PU7" s="47"/>
      <c r="PV7" s="47"/>
      <c r="PW7" s="47"/>
      <c r="PX7" s="47"/>
      <c r="PY7" s="47"/>
      <c r="PZ7" s="47"/>
      <c r="QA7" s="47"/>
      <c r="QB7" s="47"/>
      <c r="QC7" s="47"/>
      <c r="QD7" s="47"/>
      <c r="QE7" s="47"/>
      <c r="QF7" s="47"/>
      <c r="QG7" s="47"/>
      <c r="QH7" s="47"/>
      <c r="QI7" s="47"/>
      <c r="QJ7" s="47"/>
      <c r="QK7" s="47"/>
      <c r="QL7" s="47"/>
      <c r="QM7" s="47"/>
      <c r="QN7" s="47"/>
      <c r="QO7" s="47"/>
      <c r="QP7" s="47"/>
      <c r="QQ7" s="47"/>
      <c r="QR7" s="47"/>
      <c r="QS7" s="47"/>
      <c r="QT7" s="47"/>
      <c r="QU7" s="47"/>
      <c r="QV7" s="47"/>
      <c r="QW7" s="47"/>
      <c r="QX7" s="47"/>
      <c r="QY7" s="47"/>
      <c r="QZ7" s="47"/>
      <c r="RA7" s="47"/>
      <c r="RB7" s="47"/>
      <c r="RC7" s="47"/>
      <c r="RD7" s="47"/>
      <c r="RE7" s="47"/>
      <c r="RF7" s="47"/>
      <c r="RG7" s="47"/>
      <c r="RH7" s="47"/>
      <c r="RI7" s="47"/>
      <c r="RJ7" s="47"/>
      <c r="RK7" s="47"/>
      <c r="RL7" s="47"/>
      <c r="RM7" s="47"/>
      <c r="RN7" s="47"/>
      <c r="RO7" s="47"/>
      <c r="RP7" s="47"/>
      <c r="RQ7" s="47"/>
      <c r="RR7" s="47"/>
      <c r="RS7" s="47"/>
      <c r="RT7" s="47"/>
      <c r="RU7" s="47"/>
      <c r="RV7" s="47"/>
      <c r="RW7" s="47"/>
      <c r="RX7" s="47"/>
      <c r="RY7" s="47"/>
      <c r="RZ7" s="47"/>
      <c r="SA7" s="47"/>
      <c r="SB7" s="47"/>
      <c r="SC7" s="47"/>
      <c r="SD7" s="47"/>
      <c r="SE7" s="47"/>
      <c r="SF7" s="47"/>
      <c r="SG7" s="47"/>
      <c r="SH7" s="47"/>
      <c r="SI7" s="47"/>
      <c r="SJ7" s="47"/>
      <c r="SK7" s="47"/>
      <c r="SL7" s="47"/>
      <c r="SM7" s="47"/>
      <c r="SN7" s="47"/>
      <c r="SO7" s="47"/>
      <c r="SP7" s="47"/>
      <c r="SQ7" s="47">
        <v>2</v>
      </c>
      <c r="SR7" s="47">
        <v>10012001</v>
      </c>
      <c r="SS7" s="47">
        <v>1</v>
      </c>
      <c r="ST7" s="47"/>
      <c r="SU7" s="47">
        <v>50</v>
      </c>
      <c r="SV7" s="47">
        <v>2</v>
      </c>
      <c r="SW7" s="47">
        <v>10012002</v>
      </c>
      <c r="SX7" s="47">
        <v>1</v>
      </c>
      <c r="SY7" s="47"/>
      <c r="SZ7" s="47">
        <v>50</v>
      </c>
      <c r="TA7" s="47">
        <v>2</v>
      </c>
      <c r="TB7" s="47">
        <v>10012003</v>
      </c>
      <c r="TC7" s="47">
        <v>1</v>
      </c>
      <c r="TD7" s="47"/>
      <c r="TE7" s="47">
        <v>50</v>
      </c>
      <c r="TF7" s="47">
        <v>2</v>
      </c>
      <c r="TG7" s="47">
        <v>10012004</v>
      </c>
      <c r="TH7" s="47">
        <v>1</v>
      </c>
      <c r="TI7" s="47"/>
      <c r="TJ7" s="47">
        <v>50</v>
      </c>
      <c r="TK7" s="47">
        <v>2</v>
      </c>
      <c r="TL7" s="47">
        <v>10012005</v>
      </c>
      <c r="TM7" s="47">
        <v>1</v>
      </c>
      <c r="TN7" s="47"/>
      <c r="TO7" s="47">
        <v>50</v>
      </c>
      <c r="TP7" s="47">
        <v>2</v>
      </c>
      <c r="TQ7" s="47">
        <v>10013001</v>
      </c>
      <c r="TR7" s="47">
        <v>1</v>
      </c>
      <c r="TS7" s="47"/>
      <c r="TT7" s="47">
        <v>20</v>
      </c>
      <c r="TU7" s="47">
        <v>2</v>
      </c>
      <c r="TV7" s="47">
        <v>10013002</v>
      </c>
      <c r="TW7" s="47">
        <v>1</v>
      </c>
      <c r="TX7" s="47"/>
      <c r="TY7" s="47">
        <v>20</v>
      </c>
      <c r="TZ7" s="47">
        <v>2</v>
      </c>
      <c r="UA7" s="47">
        <v>10013003</v>
      </c>
      <c r="UB7" s="47">
        <v>1</v>
      </c>
      <c r="UC7" s="47"/>
      <c r="UD7" s="47">
        <v>20</v>
      </c>
      <c r="UE7" s="47">
        <v>2</v>
      </c>
      <c r="UF7" s="47">
        <v>10013004</v>
      </c>
      <c r="UG7" s="47">
        <v>1</v>
      </c>
      <c r="UH7" s="47"/>
      <c r="UI7" s="47">
        <v>20</v>
      </c>
      <c r="UJ7" s="47"/>
      <c r="UK7" s="47"/>
      <c r="UL7" s="47"/>
      <c r="UM7" s="47"/>
      <c r="UN7" s="47"/>
      <c r="UO7" s="47"/>
      <c r="UP7" s="47"/>
      <c r="UQ7" s="47"/>
      <c r="UR7" s="47"/>
      <c r="US7" s="47"/>
      <c r="UT7" s="47"/>
      <c r="UU7" s="47"/>
      <c r="UV7" s="47"/>
      <c r="UW7" s="47"/>
      <c r="UX7" s="47"/>
      <c r="UY7" s="47"/>
      <c r="UZ7" s="47"/>
      <c r="VA7" s="47"/>
      <c r="VB7" s="47"/>
      <c r="VC7" s="47"/>
      <c r="VD7" s="47"/>
      <c r="VE7" s="47"/>
      <c r="VF7" s="47"/>
      <c r="VG7" s="47"/>
      <c r="VH7" s="47"/>
      <c r="VI7" s="47"/>
      <c r="VJ7" s="47"/>
      <c r="VK7" s="47"/>
      <c r="VL7" s="47"/>
      <c r="VM7" s="47"/>
      <c r="VN7" s="47"/>
      <c r="VO7" s="47"/>
      <c r="VP7" s="47"/>
      <c r="VQ7" s="47"/>
      <c r="VR7" s="47"/>
      <c r="VS7" s="47"/>
      <c r="VT7" s="47"/>
      <c r="VU7" s="47"/>
      <c r="VV7" s="47"/>
      <c r="VW7" s="47"/>
      <c r="VX7" s="47"/>
      <c r="VY7" s="47"/>
      <c r="VZ7" s="47"/>
      <c r="WA7" s="47"/>
      <c r="WB7" s="47"/>
      <c r="WC7" s="47"/>
      <c r="WD7" s="47"/>
      <c r="WE7" s="47"/>
      <c r="WF7" s="47"/>
      <c r="WG7" s="47"/>
      <c r="WH7" s="47"/>
      <c r="WI7" s="47"/>
      <c r="WJ7" s="47"/>
      <c r="WK7" s="47"/>
      <c r="WL7" s="47"/>
      <c r="WM7" s="47"/>
      <c r="WN7" s="47"/>
      <c r="WO7" s="47"/>
      <c r="WP7" s="47"/>
      <c r="WQ7" s="47"/>
      <c r="WR7" s="47"/>
      <c r="WS7" s="47"/>
      <c r="WT7" s="47"/>
      <c r="WU7" s="47"/>
      <c r="WV7" s="47"/>
      <c r="WW7" s="47"/>
      <c r="WX7" s="47"/>
      <c r="WY7" s="47"/>
      <c r="WZ7" s="47"/>
      <c r="XA7" s="47"/>
      <c r="XB7" s="47"/>
      <c r="XC7" s="47"/>
      <c r="XD7" s="47"/>
      <c r="XE7" s="47"/>
      <c r="XF7" s="47"/>
      <c r="XG7" s="47"/>
      <c r="XH7" s="47"/>
      <c r="XI7" s="47"/>
      <c r="XJ7" s="47"/>
      <c r="XK7" s="47"/>
      <c r="XL7" s="47"/>
      <c r="XM7" s="47"/>
      <c r="XN7" s="47"/>
      <c r="XO7" s="47"/>
      <c r="XP7" s="47"/>
      <c r="XQ7" s="47"/>
      <c r="XR7" s="47"/>
      <c r="XS7" s="47"/>
      <c r="XT7" s="47"/>
      <c r="XU7" s="47"/>
      <c r="XV7" s="47"/>
      <c r="XW7" s="47"/>
      <c r="XX7" s="47"/>
      <c r="XY7" s="47"/>
      <c r="XZ7" s="47"/>
      <c r="YA7" s="47"/>
      <c r="YB7" s="47"/>
      <c r="YC7" s="47"/>
      <c r="YD7" s="47"/>
      <c r="YE7" s="47"/>
      <c r="YF7" s="47"/>
      <c r="YG7" s="47"/>
      <c r="YH7" s="47"/>
      <c r="YI7" s="47"/>
      <c r="YJ7" s="47"/>
      <c r="YK7" s="47"/>
      <c r="YL7" s="47"/>
      <c r="YM7" s="47"/>
      <c r="YN7" s="47"/>
      <c r="YO7" s="47"/>
      <c r="YP7" s="47"/>
      <c r="YQ7" s="47"/>
      <c r="YR7" s="47"/>
      <c r="YS7" s="47"/>
      <c r="YT7" s="47"/>
      <c r="YU7" s="47"/>
      <c r="YV7" s="47"/>
      <c r="YW7" s="47"/>
      <c r="YX7" s="47"/>
      <c r="YY7" s="47"/>
      <c r="YZ7" s="47"/>
      <c r="ZA7" s="47"/>
      <c r="ZB7" s="47"/>
      <c r="ZC7" s="47"/>
      <c r="ZD7" s="47"/>
      <c r="ZE7" s="47"/>
      <c r="ZF7" s="47"/>
      <c r="ZG7" s="47"/>
      <c r="ZH7" s="47"/>
      <c r="ZI7" s="47"/>
      <c r="ZJ7" s="47"/>
      <c r="ZK7" s="47"/>
      <c r="ZL7" s="47"/>
      <c r="ZM7" s="47"/>
      <c r="ZN7" s="47"/>
      <c r="ZO7" s="47"/>
      <c r="ZP7" s="47"/>
      <c r="ZQ7" s="47"/>
      <c r="ZR7" s="47"/>
      <c r="ZS7" s="47"/>
      <c r="ZT7" s="47"/>
      <c r="ZU7" s="47"/>
      <c r="ZV7" s="47"/>
      <c r="ZW7" s="47"/>
      <c r="ZX7" s="47"/>
      <c r="ZY7" s="47"/>
      <c r="ZZ7" s="47"/>
      <c r="AAA7" s="47"/>
      <c r="AAB7" s="47"/>
      <c r="AAC7" s="47"/>
      <c r="AAD7" s="47"/>
      <c r="AAE7" s="47"/>
      <c r="AAF7" s="47"/>
      <c r="AAG7" s="47"/>
      <c r="AAH7" s="47"/>
      <c r="AAI7" s="47"/>
      <c r="AAJ7" s="47"/>
      <c r="AAK7" s="47"/>
      <c r="AAL7" s="47"/>
      <c r="AAM7" s="47"/>
      <c r="AAN7" s="47"/>
      <c r="AAO7" s="47"/>
      <c r="AAP7" s="47"/>
      <c r="AAQ7" s="47"/>
      <c r="AAR7" s="47"/>
      <c r="AAS7" s="47"/>
      <c r="AAT7" s="47"/>
      <c r="AAU7" s="47"/>
      <c r="AAV7" s="47"/>
      <c r="AAW7" s="47"/>
      <c r="AAX7" s="47"/>
      <c r="AAY7" s="47"/>
      <c r="AAZ7" s="47"/>
      <c r="ABA7" s="47"/>
      <c r="ABB7" s="47"/>
      <c r="ABC7" s="47"/>
      <c r="ABD7" s="47"/>
      <c r="ABE7" s="47"/>
      <c r="ABF7" s="47"/>
      <c r="ABG7" s="47"/>
      <c r="ABH7" s="47"/>
      <c r="ABI7" s="47"/>
      <c r="ABJ7" s="47"/>
      <c r="ABK7" s="47"/>
      <c r="ABL7" s="47"/>
      <c r="ABM7" s="47"/>
      <c r="ABN7" s="47"/>
      <c r="ABO7" s="47"/>
      <c r="ABP7" s="47"/>
      <c r="ABQ7" s="47"/>
      <c r="ABR7" s="47"/>
      <c r="ABS7" s="47"/>
      <c r="ABT7" s="47"/>
      <c r="ABU7" s="47"/>
      <c r="ABV7" s="47"/>
      <c r="ABW7" s="47"/>
      <c r="ABX7" s="47"/>
      <c r="ABY7" s="47"/>
      <c r="ABZ7" s="47"/>
      <c r="ACA7" s="47"/>
      <c r="ACB7" s="47"/>
      <c r="ACC7" s="47"/>
      <c r="ACD7" s="47"/>
      <c r="ACE7" s="47"/>
      <c r="ACF7" s="47"/>
      <c r="ACG7" s="47"/>
      <c r="ACH7" s="47"/>
      <c r="ACI7" s="47"/>
      <c r="ACJ7" s="47"/>
      <c r="ACK7" s="47"/>
      <c r="ACL7" s="47"/>
      <c r="ACM7" s="47"/>
      <c r="ACN7" s="47"/>
      <c r="ACO7" s="47"/>
      <c r="ACP7" s="47"/>
      <c r="ACQ7" s="47"/>
      <c r="ACR7" s="47"/>
      <c r="ACS7" s="47"/>
      <c r="ACT7" s="47"/>
      <c r="ACU7" s="47"/>
      <c r="ACV7" s="47"/>
      <c r="ACW7" s="47"/>
      <c r="ACX7" s="47"/>
      <c r="ACY7" s="47"/>
      <c r="ACZ7" s="47"/>
      <c r="ADA7" s="47"/>
      <c r="ADB7" s="47"/>
      <c r="ADC7" s="47"/>
      <c r="ADD7" s="47"/>
      <c r="ADE7" s="47"/>
      <c r="ADF7" s="47"/>
      <c r="ADG7" s="47"/>
      <c r="ADH7" s="47"/>
      <c r="ADI7" s="47"/>
      <c r="ADJ7" s="47"/>
      <c r="ADK7" s="47"/>
      <c r="ADL7" s="47"/>
      <c r="ADM7" s="47"/>
      <c r="ADN7" s="47"/>
      <c r="ADO7" s="47"/>
      <c r="ADP7" s="47"/>
      <c r="ADQ7" s="47"/>
      <c r="ADR7" s="47"/>
      <c r="ADS7" s="47"/>
      <c r="ADT7" s="47"/>
      <c r="ADU7" s="47"/>
      <c r="ADV7" s="47"/>
      <c r="ADW7" s="47"/>
      <c r="ADX7" s="47"/>
      <c r="ADY7" s="47"/>
      <c r="ADZ7" s="47"/>
      <c r="AEA7" s="47"/>
      <c r="AEB7" s="47"/>
      <c r="AEC7" s="47"/>
      <c r="AED7" s="47"/>
      <c r="AEE7" s="47"/>
      <c r="AEF7" s="47"/>
      <c r="AEG7" s="47"/>
      <c r="AEH7" s="47"/>
      <c r="AEI7" s="47"/>
      <c r="AEJ7" s="47"/>
      <c r="AEK7" s="47"/>
      <c r="AEL7" s="47"/>
      <c r="AEM7" s="47"/>
      <c r="AEN7" s="47"/>
      <c r="AEO7" s="47"/>
      <c r="AEP7" s="47"/>
      <c r="AEQ7" s="47"/>
      <c r="AER7" s="47"/>
      <c r="AES7" s="47"/>
      <c r="AET7" s="47"/>
      <c r="AEU7" s="47"/>
      <c r="AEV7" s="47"/>
      <c r="AEW7" s="47"/>
      <c r="AEX7" s="47"/>
      <c r="AEY7" s="47"/>
      <c r="AEZ7" s="47"/>
      <c r="AFA7" s="47"/>
      <c r="AFB7" s="47"/>
      <c r="AFC7" s="47"/>
      <c r="AFD7" s="47"/>
      <c r="AFE7" s="47"/>
      <c r="AFF7" s="47"/>
      <c r="AFG7" s="47"/>
      <c r="AFH7" s="47"/>
      <c r="AFI7" s="47"/>
      <c r="AFJ7" s="47"/>
      <c r="AFK7" s="47"/>
      <c r="AFL7" s="47"/>
      <c r="AFM7" s="47"/>
      <c r="AFN7" s="47"/>
      <c r="AFO7" s="47"/>
      <c r="AFP7" s="47"/>
      <c r="AFQ7" s="47"/>
      <c r="AFR7" s="47"/>
      <c r="AFS7" s="47"/>
      <c r="AFT7" s="47"/>
      <c r="AFU7" s="47"/>
      <c r="AFV7" s="47"/>
      <c r="AFW7" s="47"/>
      <c r="AFX7" s="47"/>
      <c r="AFY7" s="47"/>
      <c r="AFZ7" s="47"/>
      <c r="AGA7" s="47"/>
      <c r="AGB7" s="47"/>
      <c r="AGC7" s="47"/>
      <c r="AGD7" s="47"/>
      <c r="AGE7" s="47"/>
      <c r="AGF7" s="47"/>
      <c r="AGG7" s="47"/>
      <c r="AGH7" s="47"/>
      <c r="AGI7" s="47"/>
      <c r="AGJ7" s="47"/>
      <c r="AGK7" s="47"/>
      <c r="AGL7" s="47"/>
      <c r="AGM7" s="47"/>
      <c r="AGN7" s="47"/>
      <c r="AGO7" s="47"/>
      <c r="AGP7" s="47"/>
      <c r="AGQ7" s="47"/>
      <c r="AGR7" s="47"/>
      <c r="AGS7" s="47"/>
      <c r="AGT7" s="47"/>
      <c r="AGU7" s="47"/>
      <c r="AGV7" s="47"/>
      <c r="AGW7" s="47"/>
      <c r="AGX7" s="47"/>
      <c r="AGY7" s="47"/>
      <c r="AGZ7" s="47"/>
      <c r="AHA7" s="47"/>
      <c r="AHB7" s="47"/>
      <c r="AHC7" s="47"/>
      <c r="AHD7" s="47"/>
      <c r="AHE7" s="47"/>
      <c r="AHF7" s="47"/>
      <c r="AHG7" s="47"/>
      <c r="AHH7" s="47"/>
      <c r="AHI7" s="47"/>
      <c r="AHJ7" s="47"/>
      <c r="AHK7" s="47"/>
      <c r="AHL7" s="47"/>
      <c r="AHM7" s="47"/>
      <c r="AHN7" s="47"/>
      <c r="AHO7" s="47"/>
      <c r="AHP7" s="47"/>
      <c r="AHQ7" s="47"/>
      <c r="AHR7" s="47"/>
      <c r="AHS7" s="47"/>
      <c r="AHT7" s="47"/>
      <c r="AHU7" s="47"/>
      <c r="AHV7" s="47"/>
      <c r="AHW7" s="47"/>
      <c r="AHX7" s="47"/>
      <c r="AHY7" s="47"/>
      <c r="AHZ7" s="47"/>
      <c r="AIA7" s="47"/>
      <c r="AIB7" s="47"/>
      <c r="AIC7" s="47"/>
      <c r="AID7" s="47"/>
      <c r="AIE7" s="47"/>
      <c r="AIF7" s="47"/>
      <c r="AIG7" s="47"/>
      <c r="AIH7" s="47"/>
      <c r="AII7" s="47"/>
      <c r="AIJ7" s="47"/>
      <c r="AIK7" s="47"/>
      <c r="AIL7" s="47"/>
      <c r="AIM7" s="47"/>
      <c r="AIN7" s="47"/>
      <c r="AIO7" s="47"/>
      <c r="AIP7" s="47"/>
      <c r="AIQ7" s="47"/>
      <c r="AIR7" s="47"/>
      <c r="AIS7" s="47"/>
      <c r="AIT7" s="47"/>
      <c r="AIU7" s="47"/>
      <c r="AIV7" s="47"/>
      <c r="AIW7" s="47"/>
      <c r="AIX7" s="47"/>
      <c r="AIY7" s="47"/>
      <c r="AIZ7" s="47"/>
      <c r="AJA7" s="47"/>
      <c r="AJB7" s="47"/>
      <c r="AJC7" s="47"/>
      <c r="AJD7" s="47"/>
      <c r="AJE7" s="47"/>
      <c r="AJF7" s="47"/>
      <c r="AJG7" s="47"/>
      <c r="AJH7" s="47"/>
      <c r="AJI7" s="47"/>
      <c r="AJJ7" s="47"/>
      <c r="AJK7" s="47"/>
      <c r="AJL7" s="47"/>
      <c r="AJM7" s="47"/>
      <c r="AJN7" s="47"/>
      <c r="AJO7" s="47"/>
      <c r="AJP7" s="47"/>
      <c r="AJQ7" s="47"/>
      <c r="AJR7" s="47"/>
      <c r="AJS7" s="47"/>
      <c r="AJT7" s="47"/>
      <c r="AJU7" s="47"/>
      <c r="AJV7" s="47"/>
      <c r="AJW7" s="47"/>
      <c r="AJX7" s="47"/>
      <c r="AJY7" s="47"/>
      <c r="AJZ7" s="47"/>
      <c r="AKA7" s="47"/>
      <c r="AKB7" s="47"/>
      <c r="AKC7" s="47"/>
      <c r="AKD7" s="47"/>
      <c r="AKE7" s="47"/>
      <c r="AKF7" s="47"/>
      <c r="AKG7" s="47"/>
      <c r="AKH7" s="47"/>
      <c r="AKI7" s="47"/>
      <c r="AKJ7" s="47"/>
      <c r="AKK7" s="47"/>
      <c r="AKL7" s="47"/>
      <c r="AKM7" s="47"/>
      <c r="AKN7" s="47"/>
      <c r="AKO7" s="47"/>
      <c r="AKP7" s="47"/>
      <c r="AKQ7" s="47"/>
      <c r="AKR7" s="47"/>
      <c r="AKS7" s="47"/>
      <c r="AKT7" s="47"/>
      <c r="AKU7" s="47"/>
      <c r="AKV7" s="47"/>
      <c r="AKW7" s="47"/>
      <c r="AKX7" s="47"/>
      <c r="AKY7" s="47"/>
      <c r="AKZ7" s="47"/>
      <c r="ALA7" s="47"/>
      <c r="ALB7" s="47"/>
      <c r="ALC7" s="47"/>
      <c r="ALD7" s="47"/>
      <c r="ALE7" s="47"/>
      <c r="ALF7" s="47"/>
      <c r="ALG7" s="47"/>
      <c r="ALH7" s="47"/>
      <c r="ALI7" s="47"/>
      <c r="ALJ7" s="47"/>
      <c r="ALK7" s="47"/>
      <c r="ALL7" s="47"/>
      <c r="ALM7" s="47"/>
      <c r="ALN7" s="47"/>
      <c r="ALO7" s="47"/>
      <c r="ALP7" s="47"/>
      <c r="ALQ7" s="47"/>
      <c r="ALR7" s="47"/>
      <c r="ALS7" s="47"/>
      <c r="ALT7" s="47"/>
      <c r="ALU7" s="47"/>
      <c r="ALV7" s="47"/>
    </row>
    <row r="8" spans="1:1010" s="53" customFormat="1" ht="13.5">
      <c r="A8" s="13">
        <v>102</v>
      </c>
      <c r="B8" s="51" t="s">
        <v>364</v>
      </c>
      <c r="C8" s="13" t="s">
        <v>175</v>
      </c>
      <c r="D8" s="52" t="s">
        <v>172</v>
      </c>
      <c r="E8" s="13"/>
      <c r="F8" s="13"/>
      <c r="G8" s="50">
        <v>36</v>
      </c>
      <c r="H8" s="50">
        <v>48</v>
      </c>
      <c r="I8" s="50">
        <v>28</v>
      </c>
      <c r="J8" s="50">
        <v>6</v>
      </c>
      <c r="K8" s="13">
        <v>2</v>
      </c>
      <c r="L8" s="13">
        <v>20010001</v>
      </c>
      <c r="M8" s="13">
        <v>1</v>
      </c>
      <c r="N8" s="13"/>
      <c r="O8" s="13">
        <v>5</v>
      </c>
      <c r="P8" s="13">
        <v>2</v>
      </c>
      <c r="Q8" s="13">
        <v>20010002</v>
      </c>
      <c r="R8" s="13">
        <v>1</v>
      </c>
      <c r="S8" s="13"/>
      <c r="T8" s="13">
        <v>5</v>
      </c>
      <c r="U8" s="13">
        <v>2</v>
      </c>
      <c r="V8" s="13">
        <v>20010003</v>
      </c>
      <c r="W8" s="13">
        <v>1</v>
      </c>
      <c r="X8" s="13"/>
      <c r="Y8" s="13">
        <v>5</v>
      </c>
      <c r="Z8" s="13">
        <v>2</v>
      </c>
      <c r="AA8" s="13">
        <v>20010004</v>
      </c>
      <c r="AB8" s="13">
        <v>1</v>
      </c>
      <c r="AC8" s="13"/>
      <c r="AD8" s="13">
        <v>5</v>
      </c>
      <c r="AE8" s="13">
        <v>2</v>
      </c>
      <c r="AF8" s="13">
        <v>20010005</v>
      </c>
      <c r="AG8" s="13">
        <v>1</v>
      </c>
      <c r="AH8" s="13"/>
      <c r="AI8" s="13">
        <v>5</v>
      </c>
      <c r="AJ8" s="13">
        <v>2</v>
      </c>
      <c r="AK8" s="13">
        <v>20010006</v>
      </c>
      <c r="AL8" s="13">
        <v>1</v>
      </c>
      <c r="AM8" s="13"/>
      <c r="AN8" s="13">
        <v>5</v>
      </c>
      <c r="AO8" s="13">
        <v>2</v>
      </c>
      <c r="AP8" s="13">
        <v>20010007</v>
      </c>
      <c r="AQ8" s="13">
        <v>1</v>
      </c>
      <c r="AR8" s="13"/>
      <c r="AS8" s="13">
        <v>5</v>
      </c>
      <c r="AT8" s="13">
        <v>2</v>
      </c>
      <c r="AU8" s="13">
        <v>20010008</v>
      </c>
      <c r="AV8" s="13">
        <v>1</v>
      </c>
      <c r="AW8" s="13"/>
      <c r="AX8" s="13">
        <v>5</v>
      </c>
      <c r="AY8" s="13">
        <v>2</v>
      </c>
      <c r="AZ8" s="13">
        <v>10011001</v>
      </c>
      <c r="BA8" s="13">
        <v>1</v>
      </c>
      <c r="BB8" s="13"/>
      <c r="BC8" s="47">
        <v>75</v>
      </c>
      <c r="BD8" s="13">
        <v>2</v>
      </c>
      <c r="BE8" s="13">
        <v>10011002</v>
      </c>
      <c r="BF8" s="13">
        <v>1</v>
      </c>
      <c r="BG8" s="13"/>
      <c r="BH8" s="47">
        <v>75</v>
      </c>
      <c r="BI8" s="13">
        <v>2</v>
      </c>
      <c r="BJ8" s="13">
        <v>10011003</v>
      </c>
      <c r="BK8" s="13">
        <v>1</v>
      </c>
      <c r="BL8" s="13"/>
      <c r="BM8" s="47">
        <v>75</v>
      </c>
      <c r="BN8" s="13">
        <v>2</v>
      </c>
      <c r="BO8" s="13">
        <v>10011004</v>
      </c>
      <c r="BP8" s="13">
        <v>1</v>
      </c>
      <c r="BQ8" s="13"/>
      <c r="BR8" s="47">
        <v>75</v>
      </c>
      <c r="BS8" s="13">
        <v>2</v>
      </c>
      <c r="BT8" s="47">
        <v>10011005</v>
      </c>
      <c r="BU8" s="13">
        <v>1</v>
      </c>
      <c r="BV8" s="13"/>
      <c r="BW8" s="47">
        <v>75</v>
      </c>
      <c r="BX8" s="13">
        <v>2</v>
      </c>
      <c r="BY8" s="13">
        <v>10011006</v>
      </c>
      <c r="BZ8" s="13">
        <v>1</v>
      </c>
      <c r="CA8" s="13"/>
      <c r="CB8" s="47">
        <v>75</v>
      </c>
      <c r="CC8" s="13">
        <v>2</v>
      </c>
      <c r="CD8" s="13">
        <v>10011007</v>
      </c>
      <c r="CE8" s="13">
        <v>1</v>
      </c>
      <c r="CF8" s="13"/>
      <c r="CG8" s="47">
        <v>75</v>
      </c>
      <c r="CH8" s="13">
        <v>2</v>
      </c>
      <c r="CI8" s="13">
        <v>10011008</v>
      </c>
      <c r="CJ8" s="13">
        <v>1</v>
      </c>
      <c r="CK8" s="13"/>
      <c r="CL8" s="47">
        <v>75</v>
      </c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>
        <v>2</v>
      </c>
      <c r="SR8" s="13">
        <v>10012001</v>
      </c>
      <c r="SS8" s="13">
        <v>1</v>
      </c>
      <c r="ST8" s="13"/>
      <c r="SU8" s="13">
        <v>50</v>
      </c>
      <c r="SV8" s="13">
        <v>2</v>
      </c>
      <c r="SW8" s="13">
        <v>10012002</v>
      </c>
      <c r="SX8" s="13">
        <v>1</v>
      </c>
      <c r="SY8" s="13"/>
      <c r="SZ8" s="13">
        <v>50</v>
      </c>
      <c r="TA8" s="13">
        <v>2</v>
      </c>
      <c r="TB8" s="13">
        <v>10012003</v>
      </c>
      <c r="TC8" s="13">
        <v>1</v>
      </c>
      <c r="TD8" s="13"/>
      <c r="TE8" s="13">
        <v>50</v>
      </c>
      <c r="TF8" s="13">
        <v>2</v>
      </c>
      <c r="TG8" s="13">
        <v>10012004</v>
      </c>
      <c r="TH8" s="13">
        <v>1</v>
      </c>
      <c r="TI8" s="13"/>
      <c r="TJ8" s="13">
        <v>50</v>
      </c>
      <c r="TK8" s="13">
        <v>2</v>
      </c>
      <c r="TL8" s="13">
        <v>10012005</v>
      </c>
      <c r="TM8" s="13">
        <v>1</v>
      </c>
      <c r="TN8" s="13"/>
      <c r="TO8" s="13">
        <v>50</v>
      </c>
      <c r="TP8" s="13">
        <v>2</v>
      </c>
      <c r="TQ8" s="13">
        <v>10013001</v>
      </c>
      <c r="TR8" s="13">
        <v>1</v>
      </c>
      <c r="TS8" s="13"/>
      <c r="TT8" s="13">
        <v>20</v>
      </c>
      <c r="TU8" s="13">
        <v>2</v>
      </c>
      <c r="TV8" s="13">
        <v>10013002</v>
      </c>
      <c r="TW8" s="13">
        <v>1</v>
      </c>
      <c r="TX8" s="13"/>
      <c r="TY8" s="13">
        <v>20</v>
      </c>
      <c r="TZ8" s="13">
        <v>2</v>
      </c>
      <c r="UA8" s="13">
        <v>10013003</v>
      </c>
      <c r="UB8" s="13">
        <v>1</v>
      </c>
      <c r="UC8" s="13"/>
      <c r="UD8" s="13">
        <v>20</v>
      </c>
      <c r="UE8" s="13">
        <v>2</v>
      </c>
      <c r="UF8" s="13">
        <v>10013004</v>
      </c>
      <c r="UG8" s="13">
        <v>1</v>
      </c>
      <c r="UH8" s="13"/>
      <c r="UI8" s="13">
        <v>20</v>
      </c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</row>
    <row r="9" spans="1:1010" s="41" customFormat="1">
      <c r="A9" s="47">
        <v>103</v>
      </c>
      <c r="B9" s="47" t="s">
        <v>146</v>
      </c>
      <c r="C9" s="48" t="s">
        <v>351</v>
      </c>
      <c r="D9" s="47" t="s">
        <v>174</v>
      </c>
      <c r="E9" s="47"/>
      <c r="F9" s="47"/>
      <c r="G9" s="47">
        <v>42</v>
      </c>
      <c r="H9" s="47">
        <v>54</v>
      </c>
      <c r="I9" s="47">
        <v>36</v>
      </c>
      <c r="J9" s="47">
        <v>8</v>
      </c>
      <c r="K9" s="47">
        <v>2</v>
      </c>
      <c r="L9" s="47">
        <v>20010001</v>
      </c>
      <c r="M9" s="47">
        <v>1</v>
      </c>
      <c r="N9" s="47"/>
      <c r="O9" s="47">
        <v>5</v>
      </c>
      <c r="P9" s="47">
        <v>2</v>
      </c>
      <c r="Q9" s="47">
        <v>20010002</v>
      </c>
      <c r="R9" s="47">
        <v>1</v>
      </c>
      <c r="S9" s="47"/>
      <c r="T9" s="47">
        <v>5</v>
      </c>
      <c r="U9" s="47">
        <v>2</v>
      </c>
      <c r="V9" s="47">
        <v>20010003</v>
      </c>
      <c r="W9" s="47">
        <v>1</v>
      </c>
      <c r="X9" s="47"/>
      <c r="Y9" s="47">
        <v>5</v>
      </c>
      <c r="Z9" s="47">
        <v>2</v>
      </c>
      <c r="AA9" s="47">
        <v>20010004</v>
      </c>
      <c r="AB9" s="47">
        <v>1</v>
      </c>
      <c r="AC9" s="47"/>
      <c r="AD9" s="47">
        <v>5</v>
      </c>
      <c r="AE9" s="47">
        <v>2</v>
      </c>
      <c r="AF9" s="47">
        <v>20010005</v>
      </c>
      <c r="AG9" s="47">
        <v>1</v>
      </c>
      <c r="AH9" s="47"/>
      <c r="AI9" s="47">
        <v>5</v>
      </c>
      <c r="AJ9" s="47">
        <v>2</v>
      </c>
      <c r="AK9" s="47">
        <v>20010006</v>
      </c>
      <c r="AL9" s="47">
        <v>1</v>
      </c>
      <c r="AM9" s="47"/>
      <c r="AN9" s="47">
        <v>5</v>
      </c>
      <c r="AO9" s="47">
        <v>2</v>
      </c>
      <c r="AP9" s="47">
        <v>20010007</v>
      </c>
      <c r="AQ9" s="47">
        <v>1</v>
      </c>
      <c r="AR9" s="47"/>
      <c r="AS9" s="47">
        <v>5</v>
      </c>
      <c r="AT9" s="47">
        <v>2</v>
      </c>
      <c r="AU9" s="47">
        <v>20010008</v>
      </c>
      <c r="AV9" s="47">
        <v>1</v>
      </c>
      <c r="AW9" s="47"/>
      <c r="AX9" s="47">
        <v>5</v>
      </c>
      <c r="AY9" s="47">
        <v>2</v>
      </c>
      <c r="AZ9" s="47">
        <v>10011001</v>
      </c>
      <c r="BA9" s="47">
        <v>1</v>
      </c>
      <c r="BB9" s="47"/>
      <c r="BC9" s="47">
        <v>100</v>
      </c>
      <c r="BD9" s="47">
        <v>2</v>
      </c>
      <c r="BE9" s="47">
        <v>10011002</v>
      </c>
      <c r="BF9" s="47">
        <v>1</v>
      </c>
      <c r="BG9" s="47"/>
      <c r="BH9" s="47">
        <v>100</v>
      </c>
      <c r="BI9" s="47">
        <v>2</v>
      </c>
      <c r="BJ9" s="47">
        <v>10011003</v>
      </c>
      <c r="BK9" s="47">
        <v>1</v>
      </c>
      <c r="BL9" s="47"/>
      <c r="BM9" s="47">
        <v>100</v>
      </c>
      <c r="BN9" s="47">
        <v>2</v>
      </c>
      <c r="BO9" s="47">
        <v>10011004</v>
      </c>
      <c r="BP9" s="47">
        <v>1</v>
      </c>
      <c r="BQ9" s="47"/>
      <c r="BR9" s="47">
        <v>100</v>
      </c>
      <c r="BS9" s="47">
        <v>2</v>
      </c>
      <c r="BT9" s="47">
        <v>10011005</v>
      </c>
      <c r="BU9" s="47">
        <v>1</v>
      </c>
      <c r="BV9" s="47"/>
      <c r="BW9" s="47">
        <v>100</v>
      </c>
      <c r="BX9" s="47">
        <v>2</v>
      </c>
      <c r="BY9" s="47">
        <v>10011006</v>
      </c>
      <c r="BZ9" s="47">
        <v>1</v>
      </c>
      <c r="CA9" s="47"/>
      <c r="CB9" s="47">
        <v>100</v>
      </c>
      <c r="CC9" s="47">
        <v>2</v>
      </c>
      <c r="CD9" s="47">
        <v>10011007</v>
      </c>
      <c r="CE9" s="47">
        <v>1</v>
      </c>
      <c r="CF9" s="47"/>
      <c r="CG9" s="47">
        <v>100</v>
      </c>
      <c r="CH9" s="47">
        <v>2</v>
      </c>
      <c r="CI9" s="47">
        <v>10011008</v>
      </c>
      <c r="CJ9" s="47">
        <v>1</v>
      </c>
      <c r="CK9" s="47"/>
      <c r="CL9" s="47">
        <v>100</v>
      </c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  <c r="IS9" s="47"/>
      <c r="IT9" s="47"/>
      <c r="IU9" s="47"/>
      <c r="IV9" s="47"/>
      <c r="IW9" s="47"/>
      <c r="IX9" s="47"/>
      <c r="IY9" s="47"/>
      <c r="IZ9" s="47"/>
      <c r="JA9" s="47"/>
      <c r="JB9" s="47"/>
      <c r="JC9" s="47"/>
      <c r="JD9" s="47"/>
      <c r="JE9" s="47"/>
      <c r="JF9" s="47"/>
      <c r="JG9" s="47"/>
      <c r="JH9" s="47"/>
      <c r="JI9" s="47"/>
      <c r="JJ9" s="47"/>
      <c r="JK9" s="47"/>
      <c r="JL9" s="47"/>
      <c r="JM9" s="47"/>
      <c r="JN9" s="47"/>
      <c r="JO9" s="47"/>
      <c r="JP9" s="47"/>
      <c r="JQ9" s="47"/>
      <c r="JR9" s="47"/>
      <c r="JS9" s="47"/>
      <c r="JT9" s="47"/>
      <c r="JU9" s="47"/>
      <c r="JV9" s="47"/>
      <c r="JW9" s="47"/>
      <c r="JX9" s="47"/>
      <c r="JY9" s="47"/>
      <c r="JZ9" s="47"/>
      <c r="KA9" s="47"/>
      <c r="KB9" s="47"/>
      <c r="KC9" s="47"/>
      <c r="KD9" s="47"/>
      <c r="KE9" s="47"/>
      <c r="KF9" s="47"/>
      <c r="KG9" s="47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S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  <c r="LP9" s="47"/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47"/>
      <c r="MG9" s="47"/>
      <c r="MH9" s="47"/>
      <c r="MI9" s="47"/>
      <c r="MJ9" s="47"/>
      <c r="MK9" s="47"/>
      <c r="ML9" s="47"/>
      <c r="MM9" s="47"/>
      <c r="MN9" s="47"/>
      <c r="MO9" s="47"/>
      <c r="MP9" s="47"/>
      <c r="MQ9" s="47"/>
      <c r="MR9" s="47"/>
      <c r="MS9" s="47"/>
      <c r="MT9" s="47"/>
      <c r="MU9" s="47"/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7"/>
      <c r="NO9" s="47"/>
      <c r="NP9" s="47"/>
      <c r="NQ9" s="47"/>
      <c r="NR9" s="47"/>
      <c r="NS9" s="47"/>
      <c r="NT9" s="47"/>
      <c r="NU9" s="47"/>
      <c r="NV9" s="47"/>
      <c r="NW9" s="47"/>
      <c r="NX9" s="47"/>
      <c r="NY9" s="47"/>
      <c r="NZ9" s="47"/>
      <c r="OA9" s="47"/>
      <c r="OB9" s="47"/>
      <c r="OC9" s="47"/>
      <c r="OD9" s="47"/>
      <c r="OE9" s="47"/>
      <c r="OF9" s="47"/>
      <c r="OG9" s="47"/>
      <c r="OH9" s="47"/>
      <c r="OI9" s="47"/>
      <c r="OJ9" s="47"/>
      <c r="OK9" s="47"/>
      <c r="OL9" s="47"/>
      <c r="OM9" s="47"/>
      <c r="ON9" s="47"/>
      <c r="OO9" s="47"/>
      <c r="OP9" s="47"/>
      <c r="OQ9" s="47"/>
      <c r="OR9" s="47"/>
      <c r="OS9" s="47"/>
      <c r="OT9" s="47"/>
      <c r="OU9" s="47"/>
      <c r="OV9" s="47"/>
      <c r="OW9" s="47"/>
      <c r="OX9" s="47"/>
      <c r="OY9" s="47"/>
      <c r="OZ9" s="47"/>
      <c r="PA9" s="47"/>
      <c r="PB9" s="47"/>
      <c r="PC9" s="47"/>
      <c r="PD9" s="47"/>
      <c r="PE9" s="47"/>
      <c r="PF9" s="47"/>
      <c r="PG9" s="47"/>
      <c r="PH9" s="47"/>
      <c r="PI9" s="47"/>
      <c r="PJ9" s="47"/>
      <c r="PK9" s="47"/>
      <c r="PL9" s="47"/>
      <c r="PM9" s="47"/>
      <c r="PN9" s="47"/>
      <c r="PO9" s="47"/>
      <c r="PP9" s="47"/>
      <c r="PQ9" s="47"/>
      <c r="PR9" s="47"/>
      <c r="PS9" s="47"/>
      <c r="PT9" s="47"/>
      <c r="PU9" s="47"/>
      <c r="PV9" s="47"/>
      <c r="PW9" s="47"/>
      <c r="PX9" s="47"/>
      <c r="PY9" s="47"/>
      <c r="PZ9" s="47"/>
      <c r="QA9" s="47"/>
      <c r="QB9" s="47"/>
      <c r="QC9" s="47"/>
      <c r="QD9" s="47"/>
      <c r="QE9" s="47"/>
      <c r="QF9" s="47"/>
      <c r="QG9" s="47"/>
      <c r="QH9" s="47"/>
      <c r="QI9" s="47"/>
      <c r="QJ9" s="47"/>
      <c r="QK9" s="47"/>
      <c r="QL9" s="47"/>
      <c r="QM9" s="47"/>
      <c r="QN9" s="47"/>
      <c r="QO9" s="47"/>
      <c r="QP9" s="47"/>
      <c r="QQ9" s="47"/>
      <c r="QR9" s="47"/>
      <c r="QS9" s="47"/>
      <c r="QT9" s="47"/>
      <c r="QU9" s="47"/>
      <c r="QV9" s="47"/>
      <c r="QW9" s="47"/>
      <c r="QX9" s="47"/>
      <c r="QY9" s="47"/>
      <c r="QZ9" s="47"/>
      <c r="RA9" s="47"/>
      <c r="RB9" s="47"/>
      <c r="RC9" s="47"/>
      <c r="RD9" s="47"/>
      <c r="RE9" s="47"/>
      <c r="RF9" s="47"/>
      <c r="RG9" s="47"/>
      <c r="RH9" s="47"/>
      <c r="RI9" s="47"/>
      <c r="RJ9" s="47"/>
      <c r="RK9" s="47"/>
      <c r="RL9" s="47"/>
      <c r="RM9" s="47"/>
      <c r="RN9" s="47"/>
      <c r="RO9" s="47"/>
      <c r="RP9" s="47"/>
      <c r="RQ9" s="47"/>
      <c r="RR9" s="47"/>
      <c r="RS9" s="47"/>
      <c r="RT9" s="47"/>
      <c r="RU9" s="47"/>
      <c r="RV9" s="47"/>
      <c r="RW9" s="47"/>
      <c r="RX9" s="47"/>
      <c r="RY9" s="47"/>
      <c r="RZ9" s="47"/>
      <c r="SA9" s="47"/>
      <c r="SB9" s="47"/>
      <c r="SC9" s="47"/>
      <c r="SD9" s="47"/>
      <c r="SE9" s="47"/>
      <c r="SF9" s="47"/>
      <c r="SG9" s="47"/>
      <c r="SH9" s="47"/>
      <c r="SI9" s="47"/>
      <c r="SJ9" s="47"/>
      <c r="SK9" s="47"/>
      <c r="SL9" s="47"/>
      <c r="SM9" s="47"/>
      <c r="SN9" s="47"/>
      <c r="SO9" s="47"/>
      <c r="SP9" s="47"/>
      <c r="SQ9" s="47">
        <v>2</v>
      </c>
      <c r="SR9" s="47">
        <v>10012001</v>
      </c>
      <c r="SS9" s="47">
        <v>1</v>
      </c>
      <c r="ST9" s="47"/>
      <c r="SU9" s="47">
        <v>80</v>
      </c>
      <c r="SV9" s="47">
        <v>2</v>
      </c>
      <c r="SW9" s="47">
        <v>10012002</v>
      </c>
      <c r="SX9" s="47">
        <v>1</v>
      </c>
      <c r="SY9" s="47"/>
      <c r="SZ9" s="47">
        <v>80</v>
      </c>
      <c r="TA9" s="47">
        <v>2</v>
      </c>
      <c r="TB9" s="47">
        <v>10012003</v>
      </c>
      <c r="TC9" s="47">
        <v>1</v>
      </c>
      <c r="TD9" s="47"/>
      <c r="TE9" s="47">
        <v>80</v>
      </c>
      <c r="TF9" s="47">
        <v>2</v>
      </c>
      <c r="TG9" s="47">
        <v>10012004</v>
      </c>
      <c r="TH9" s="47">
        <v>1</v>
      </c>
      <c r="TI9" s="47"/>
      <c r="TJ9" s="47">
        <v>80</v>
      </c>
      <c r="TK9" s="47">
        <v>2</v>
      </c>
      <c r="TL9" s="47">
        <v>10012005</v>
      </c>
      <c r="TM9" s="47">
        <v>1</v>
      </c>
      <c r="TN9" s="47"/>
      <c r="TO9" s="47">
        <v>80</v>
      </c>
      <c r="TP9" s="47">
        <v>2</v>
      </c>
      <c r="TQ9" s="47">
        <v>10013001</v>
      </c>
      <c r="TR9" s="47">
        <v>1</v>
      </c>
      <c r="TS9" s="47"/>
      <c r="TT9" s="47">
        <v>40</v>
      </c>
      <c r="TU9" s="47">
        <v>2</v>
      </c>
      <c r="TV9" s="47">
        <v>10013002</v>
      </c>
      <c r="TW9" s="47">
        <v>1</v>
      </c>
      <c r="TX9" s="47"/>
      <c r="TY9" s="47">
        <v>40</v>
      </c>
      <c r="TZ9" s="47">
        <v>2</v>
      </c>
      <c r="UA9" s="47">
        <v>10013003</v>
      </c>
      <c r="UB9" s="47">
        <v>1</v>
      </c>
      <c r="UC9" s="47"/>
      <c r="UD9" s="47">
        <v>40</v>
      </c>
      <c r="UE9" s="47">
        <v>2</v>
      </c>
      <c r="UF9" s="47">
        <v>10013004</v>
      </c>
      <c r="UG9" s="47">
        <v>1</v>
      </c>
      <c r="UH9" s="47"/>
      <c r="UI9" s="47">
        <v>40</v>
      </c>
      <c r="UJ9" s="47"/>
      <c r="UK9" s="47"/>
      <c r="UL9" s="47"/>
      <c r="UM9" s="47"/>
      <c r="UN9" s="47"/>
      <c r="UO9" s="47"/>
      <c r="UP9" s="47"/>
      <c r="UQ9" s="47"/>
      <c r="UR9" s="47"/>
      <c r="US9" s="47"/>
      <c r="UT9" s="47"/>
      <c r="UU9" s="47"/>
      <c r="UV9" s="47"/>
      <c r="UW9" s="47"/>
      <c r="UX9" s="47"/>
      <c r="UY9" s="47"/>
      <c r="UZ9" s="47"/>
      <c r="VA9" s="47"/>
      <c r="VB9" s="47"/>
      <c r="VC9" s="47"/>
      <c r="VD9" s="47"/>
      <c r="VE9" s="47"/>
      <c r="VF9" s="47"/>
      <c r="VG9" s="47"/>
      <c r="VH9" s="47"/>
      <c r="VI9" s="47"/>
      <c r="VJ9" s="47"/>
      <c r="VK9" s="47"/>
      <c r="VL9" s="47"/>
      <c r="VM9" s="47"/>
      <c r="VN9" s="47"/>
      <c r="VO9" s="47"/>
      <c r="VP9" s="47"/>
      <c r="VQ9" s="47"/>
      <c r="VR9" s="47"/>
      <c r="VS9" s="47"/>
      <c r="VT9" s="47"/>
      <c r="VU9" s="47"/>
      <c r="VV9" s="47"/>
      <c r="VW9" s="47"/>
      <c r="VX9" s="47"/>
      <c r="VY9" s="47"/>
      <c r="VZ9" s="47"/>
      <c r="WA9" s="47"/>
      <c r="WB9" s="47"/>
      <c r="WC9" s="47"/>
      <c r="WD9" s="47"/>
      <c r="WE9" s="47"/>
      <c r="WF9" s="47"/>
      <c r="WG9" s="47"/>
      <c r="WH9" s="47"/>
      <c r="WI9" s="47"/>
      <c r="WJ9" s="47"/>
      <c r="WK9" s="47"/>
      <c r="WL9" s="47"/>
      <c r="WM9" s="47"/>
      <c r="WN9" s="47"/>
      <c r="WO9" s="47"/>
      <c r="WP9" s="47"/>
      <c r="WQ9" s="47"/>
      <c r="WR9" s="47"/>
      <c r="WS9" s="47"/>
      <c r="WT9" s="47"/>
      <c r="WU9" s="47"/>
      <c r="WV9" s="47"/>
      <c r="WW9" s="47"/>
      <c r="WX9" s="47"/>
      <c r="WY9" s="47"/>
      <c r="WZ9" s="47"/>
      <c r="XA9" s="47"/>
      <c r="XB9" s="47"/>
      <c r="XC9" s="47"/>
      <c r="XD9" s="47"/>
      <c r="XE9" s="47"/>
      <c r="XF9" s="47"/>
      <c r="XG9" s="47"/>
      <c r="XH9" s="47"/>
      <c r="XI9" s="47"/>
      <c r="XJ9" s="47"/>
      <c r="XK9" s="47"/>
      <c r="XL9" s="47"/>
      <c r="XM9" s="47"/>
      <c r="XN9" s="47"/>
      <c r="XO9" s="47"/>
      <c r="XP9" s="47"/>
      <c r="XQ9" s="47"/>
      <c r="XR9" s="47"/>
      <c r="XS9" s="47"/>
      <c r="XT9" s="47"/>
      <c r="XU9" s="47"/>
      <c r="XV9" s="47"/>
      <c r="XW9" s="47"/>
      <c r="XX9" s="47"/>
      <c r="XY9" s="47"/>
      <c r="XZ9" s="47"/>
      <c r="YA9" s="47"/>
      <c r="YB9" s="47"/>
      <c r="YC9" s="47"/>
      <c r="YD9" s="47"/>
      <c r="YE9" s="47"/>
      <c r="YF9" s="47"/>
      <c r="YG9" s="47"/>
      <c r="YH9" s="47"/>
      <c r="YI9" s="47"/>
      <c r="YJ9" s="47"/>
      <c r="YK9" s="47"/>
      <c r="YL9" s="47"/>
      <c r="YM9" s="47"/>
      <c r="YN9" s="47"/>
      <c r="YO9" s="47"/>
      <c r="YP9" s="47"/>
      <c r="YQ9" s="47"/>
      <c r="YR9" s="47"/>
      <c r="YS9" s="47"/>
      <c r="YT9" s="47"/>
      <c r="YU9" s="47"/>
      <c r="YV9" s="47"/>
      <c r="YW9" s="47"/>
      <c r="YX9" s="47"/>
      <c r="YY9" s="47"/>
      <c r="YZ9" s="47"/>
      <c r="ZA9" s="47"/>
      <c r="ZB9" s="47"/>
      <c r="ZC9" s="47"/>
      <c r="ZD9" s="47"/>
      <c r="ZE9" s="47"/>
      <c r="ZF9" s="47"/>
      <c r="ZG9" s="47"/>
      <c r="ZH9" s="47"/>
      <c r="ZI9" s="47"/>
      <c r="ZJ9" s="47"/>
      <c r="ZK9" s="47"/>
      <c r="ZL9" s="47"/>
      <c r="ZM9" s="47"/>
      <c r="ZN9" s="47"/>
      <c r="ZO9" s="47"/>
      <c r="ZP9" s="47"/>
      <c r="ZQ9" s="47"/>
      <c r="ZR9" s="47"/>
      <c r="ZS9" s="47"/>
      <c r="ZT9" s="47"/>
      <c r="ZU9" s="47"/>
      <c r="ZV9" s="47"/>
      <c r="ZW9" s="47"/>
      <c r="ZX9" s="47"/>
      <c r="ZY9" s="47"/>
      <c r="ZZ9" s="47"/>
      <c r="AAA9" s="47"/>
      <c r="AAB9" s="47"/>
      <c r="AAC9" s="47"/>
      <c r="AAD9" s="47"/>
      <c r="AAE9" s="47"/>
      <c r="AAF9" s="47"/>
      <c r="AAG9" s="47"/>
      <c r="AAH9" s="47"/>
      <c r="AAI9" s="47"/>
      <c r="AAJ9" s="47"/>
      <c r="AAK9" s="47"/>
      <c r="AAL9" s="47"/>
      <c r="AAM9" s="47"/>
      <c r="AAN9" s="47"/>
      <c r="AAO9" s="47"/>
      <c r="AAP9" s="47"/>
      <c r="AAQ9" s="47"/>
      <c r="AAR9" s="47"/>
      <c r="AAS9" s="47"/>
      <c r="AAT9" s="47"/>
      <c r="AAU9" s="47"/>
      <c r="AAV9" s="47"/>
      <c r="AAW9" s="47"/>
      <c r="AAX9" s="47"/>
      <c r="AAY9" s="47"/>
      <c r="AAZ9" s="47"/>
      <c r="ABA9" s="47"/>
      <c r="ABB9" s="47"/>
      <c r="ABC9" s="47"/>
      <c r="ABD9" s="47"/>
      <c r="ABE9" s="47"/>
      <c r="ABF9" s="47"/>
      <c r="ABG9" s="47"/>
      <c r="ABH9" s="47"/>
      <c r="ABI9" s="47"/>
      <c r="ABJ9" s="47"/>
      <c r="ABK9" s="47"/>
      <c r="ABL9" s="47"/>
      <c r="ABM9" s="47"/>
      <c r="ABN9" s="47"/>
      <c r="ABO9" s="47"/>
      <c r="ABP9" s="47"/>
      <c r="ABQ9" s="47"/>
      <c r="ABR9" s="47"/>
      <c r="ABS9" s="47"/>
      <c r="ABT9" s="47"/>
      <c r="ABU9" s="47"/>
      <c r="ABV9" s="47"/>
      <c r="ABW9" s="47"/>
      <c r="ABX9" s="47"/>
      <c r="ABY9" s="47"/>
      <c r="ABZ9" s="47"/>
      <c r="ACA9" s="47"/>
      <c r="ACB9" s="47"/>
      <c r="ACC9" s="47"/>
      <c r="ACD9" s="47"/>
      <c r="ACE9" s="47"/>
      <c r="ACF9" s="47"/>
      <c r="ACG9" s="47"/>
      <c r="ACH9" s="47"/>
      <c r="ACI9" s="47"/>
      <c r="ACJ9" s="47"/>
      <c r="ACK9" s="47"/>
      <c r="ACL9" s="47"/>
      <c r="ACM9" s="47"/>
      <c r="ACN9" s="47"/>
      <c r="ACO9" s="47"/>
      <c r="ACP9" s="47"/>
      <c r="ACQ9" s="47"/>
      <c r="ACR9" s="47"/>
      <c r="ACS9" s="47"/>
      <c r="ACT9" s="47"/>
      <c r="ACU9" s="47"/>
      <c r="ACV9" s="47"/>
      <c r="ACW9" s="47"/>
      <c r="ACX9" s="47"/>
      <c r="ACY9" s="47"/>
      <c r="ACZ9" s="47"/>
      <c r="ADA9" s="47"/>
      <c r="ADB9" s="47"/>
      <c r="ADC9" s="47"/>
      <c r="ADD9" s="47"/>
      <c r="ADE9" s="47"/>
      <c r="ADF9" s="47"/>
      <c r="ADG9" s="47"/>
      <c r="ADH9" s="47"/>
      <c r="ADI9" s="47"/>
      <c r="ADJ9" s="47"/>
      <c r="ADK9" s="47"/>
      <c r="ADL9" s="47"/>
      <c r="ADM9" s="47"/>
      <c r="ADN9" s="47"/>
      <c r="ADO9" s="47"/>
      <c r="ADP9" s="47"/>
      <c r="ADQ9" s="47"/>
      <c r="ADR9" s="47"/>
      <c r="ADS9" s="47"/>
      <c r="ADT9" s="47"/>
      <c r="ADU9" s="47"/>
      <c r="ADV9" s="47"/>
      <c r="ADW9" s="47"/>
      <c r="ADX9" s="47"/>
      <c r="ADY9" s="47"/>
      <c r="ADZ9" s="47"/>
      <c r="AEA9" s="47"/>
      <c r="AEB9" s="47"/>
      <c r="AEC9" s="47"/>
      <c r="AED9" s="47"/>
      <c r="AEE9" s="47"/>
      <c r="AEF9" s="47"/>
      <c r="AEG9" s="47"/>
      <c r="AEH9" s="47"/>
      <c r="AEI9" s="47"/>
      <c r="AEJ9" s="47"/>
      <c r="AEK9" s="47"/>
      <c r="AEL9" s="47"/>
      <c r="AEM9" s="47"/>
      <c r="AEN9" s="47"/>
      <c r="AEO9" s="47"/>
      <c r="AEP9" s="47"/>
      <c r="AEQ9" s="47"/>
      <c r="AER9" s="47"/>
      <c r="AES9" s="47"/>
      <c r="AET9" s="47"/>
      <c r="AEU9" s="47"/>
      <c r="AEV9" s="47"/>
      <c r="AEW9" s="47"/>
      <c r="AEX9" s="47"/>
      <c r="AEY9" s="47"/>
      <c r="AEZ9" s="47"/>
      <c r="AFA9" s="47"/>
      <c r="AFB9" s="47"/>
      <c r="AFC9" s="47"/>
      <c r="AFD9" s="47"/>
      <c r="AFE9" s="47"/>
      <c r="AFF9" s="47"/>
      <c r="AFG9" s="47"/>
      <c r="AFH9" s="47"/>
      <c r="AFI9" s="47"/>
      <c r="AFJ9" s="47"/>
      <c r="AFK9" s="47"/>
      <c r="AFL9" s="47"/>
      <c r="AFM9" s="47"/>
      <c r="AFN9" s="47"/>
      <c r="AFO9" s="47"/>
      <c r="AFP9" s="47"/>
      <c r="AFQ9" s="47"/>
      <c r="AFR9" s="47"/>
      <c r="AFS9" s="47"/>
      <c r="AFT9" s="47"/>
      <c r="AFU9" s="47"/>
      <c r="AFV9" s="47"/>
      <c r="AFW9" s="47"/>
      <c r="AFX9" s="47"/>
      <c r="AFY9" s="47"/>
      <c r="AFZ9" s="47"/>
      <c r="AGA9" s="47"/>
      <c r="AGB9" s="47"/>
      <c r="AGC9" s="47"/>
      <c r="AGD9" s="47"/>
      <c r="AGE9" s="47"/>
      <c r="AGF9" s="47"/>
      <c r="AGG9" s="47"/>
      <c r="AGH9" s="47"/>
      <c r="AGI9" s="47"/>
      <c r="AGJ9" s="47"/>
      <c r="AGK9" s="47"/>
      <c r="AGL9" s="47"/>
      <c r="AGM9" s="47"/>
      <c r="AGN9" s="47"/>
      <c r="AGO9" s="47"/>
      <c r="AGP9" s="47"/>
      <c r="AGQ9" s="47"/>
      <c r="AGR9" s="47"/>
      <c r="AGS9" s="47"/>
      <c r="AGT9" s="47"/>
      <c r="AGU9" s="47"/>
      <c r="AGV9" s="47"/>
      <c r="AGW9" s="47"/>
      <c r="AGX9" s="47"/>
      <c r="AGY9" s="47"/>
      <c r="AGZ9" s="47"/>
      <c r="AHA9" s="47"/>
      <c r="AHB9" s="47"/>
      <c r="AHC9" s="47"/>
      <c r="AHD9" s="47"/>
      <c r="AHE9" s="47"/>
      <c r="AHF9" s="47"/>
      <c r="AHG9" s="47"/>
      <c r="AHH9" s="47"/>
      <c r="AHI9" s="47"/>
      <c r="AHJ9" s="47"/>
      <c r="AHK9" s="47"/>
      <c r="AHL9" s="47"/>
      <c r="AHM9" s="47"/>
      <c r="AHN9" s="47"/>
      <c r="AHO9" s="47"/>
      <c r="AHP9" s="47"/>
      <c r="AHQ9" s="47"/>
      <c r="AHR9" s="47"/>
      <c r="AHS9" s="47"/>
      <c r="AHT9" s="47"/>
      <c r="AHU9" s="47"/>
      <c r="AHV9" s="47"/>
      <c r="AHW9" s="47"/>
      <c r="AHX9" s="47"/>
      <c r="AHY9" s="47"/>
      <c r="AHZ9" s="47"/>
      <c r="AIA9" s="47"/>
      <c r="AIB9" s="47"/>
      <c r="AIC9" s="47"/>
      <c r="AID9" s="47"/>
      <c r="AIE9" s="47"/>
      <c r="AIF9" s="47"/>
      <c r="AIG9" s="47"/>
      <c r="AIH9" s="47"/>
      <c r="AII9" s="47"/>
      <c r="AIJ9" s="47"/>
      <c r="AIK9" s="47"/>
      <c r="AIL9" s="47"/>
      <c r="AIM9" s="47"/>
      <c r="AIN9" s="47"/>
      <c r="AIO9" s="47"/>
      <c r="AIP9" s="47"/>
      <c r="AIQ9" s="47"/>
      <c r="AIR9" s="47"/>
      <c r="AIS9" s="47"/>
      <c r="AIT9" s="47"/>
      <c r="AIU9" s="47"/>
      <c r="AIV9" s="47"/>
      <c r="AIW9" s="47"/>
      <c r="AIX9" s="47"/>
      <c r="AIY9" s="47"/>
      <c r="AIZ9" s="47"/>
      <c r="AJA9" s="47"/>
      <c r="AJB9" s="47"/>
      <c r="AJC9" s="47"/>
      <c r="AJD9" s="47"/>
      <c r="AJE9" s="47"/>
      <c r="AJF9" s="47"/>
      <c r="AJG9" s="47"/>
      <c r="AJH9" s="47"/>
      <c r="AJI9" s="47"/>
      <c r="AJJ9" s="47"/>
      <c r="AJK9" s="47"/>
      <c r="AJL9" s="47"/>
      <c r="AJM9" s="47"/>
      <c r="AJN9" s="47"/>
      <c r="AJO9" s="47"/>
      <c r="AJP9" s="47"/>
      <c r="AJQ9" s="47"/>
      <c r="AJR9" s="47"/>
      <c r="AJS9" s="47"/>
      <c r="AJT9" s="47"/>
      <c r="AJU9" s="47"/>
      <c r="AJV9" s="47"/>
      <c r="AJW9" s="47"/>
      <c r="AJX9" s="47"/>
      <c r="AJY9" s="47"/>
      <c r="AJZ9" s="47"/>
      <c r="AKA9" s="47"/>
      <c r="AKB9" s="47"/>
      <c r="AKC9" s="47"/>
      <c r="AKD9" s="47"/>
      <c r="AKE9" s="47"/>
      <c r="AKF9" s="47"/>
      <c r="AKG9" s="47"/>
      <c r="AKH9" s="47"/>
      <c r="AKI9" s="47"/>
      <c r="AKJ9" s="47"/>
      <c r="AKK9" s="47"/>
      <c r="AKL9" s="47"/>
      <c r="AKM9" s="47"/>
      <c r="AKN9" s="47"/>
      <c r="AKO9" s="47"/>
      <c r="AKP9" s="47"/>
      <c r="AKQ9" s="47"/>
      <c r="AKR9" s="47"/>
      <c r="AKS9" s="47"/>
      <c r="AKT9" s="47"/>
      <c r="AKU9" s="47"/>
      <c r="AKV9" s="47"/>
      <c r="AKW9" s="47"/>
      <c r="AKX9" s="47"/>
      <c r="AKY9" s="47"/>
      <c r="AKZ9" s="47"/>
      <c r="ALA9" s="47"/>
      <c r="ALB9" s="47"/>
      <c r="ALC9" s="47"/>
      <c r="ALD9" s="47"/>
      <c r="ALE9" s="47"/>
      <c r="ALF9" s="47"/>
      <c r="ALG9" s="47"/>
      <c r="ALH9" s="47"/>
      <c r="ALI9" s="47"/>
      <c r="ALJ9" s="47"/>
      <c r="ALK9" s="47"/>
      <c r="ALL9" s="47"/>
      <c r="ALM9" s="47"/>
      <c r="ALN9" s="47"/>
      <c r="ALO9" s="47"/>
      <c r="ALP9" s="47"/>
      <c r="ALQ9" s="47"/>
      <c r="ALR9" s="47"/>
      <c r="ALS9" s="47"/>
      <c r="ALT9" s="47"/>
      <c r="ALU9" s="47"/>
      <c r="ALV9" s="47"/>
    </row>
    <row r="10" spans="1:1010" s="53" customFormat="1" ht="13.5">
      <c r="A10" s="13">
        <v>104</v>
      </c>
      <c r="B10" s="51" t="s">
        <v>349</v>
      </c>
      <c r="C10" s="13" t="s">
        <v>176</v>
      </c>
      <c r="D10" s="52" t="s">
        <v>174</v>
      </c>
      <c r="E10" s="13"/>
      <c r="F10" s="13"/>
      <c r="G10" s="50">
        <v>48</v>
      </c>
      <c r="H10" s="50">
        <v>60</v>
      </c>
      <c r="I10" s="50">
        <v>32</v>
      </c>
      <c r="J10" s="50">
        <v>10</v>
      </c>
      <c r="K10" s="13">
        <v>2</v>
      </c>
      <c r="L10" s="13">
        <v>20010001</v>
      </c>
      <c r="M10" s="13">
        <v>1</v>
      </c>
      <c r="N10" s="13"/>
      <c r="O10" s="13">
        <v>5</v>
      </c>
      <c r="P10" s="13">
        <v>2</v>
      </c>
      <c r="Q10" s="13">
        <v>20010002</v>
      </c>
      <c r="R10" s="13">
        <v>1</v>
      </c>
      <c r="S10" s="13"/>
      <c r="T10" s="13">
        <v>5</v>
      </c>
      <c r="U10" s="13">
        <v>2</v>
      </c>
      <c r="V10" s="13">
        <v>20010003</v>
      </c>
      <c r="W10" s="13">
        <v>1</v>
      </c>
      <c r="X10" s="13"/>
      <c r="Y10" s="13">
        <v>5</v>
      </c>
      <c r="Z10" s="13">
        <v>2</v>
      </c>
      <c r="AA10" s="13">
        <v>20010004</v>
      </c>
      <c r="AB10" s="13">
        <v>1</v>
      </c>
      <c r="AC10" s="13"/>
      <c r="AD10" s="13">
        <v>5</v>
      </c>
      <c r="AE10" s="13">
        <v>2</v>
      </c>
      <c r="AF10" s="13">
        <v>20010005</v>
      </c>
      <c r="AG10" s="13">
        <v>1</v>
      </c>
      <c r="AH10" s="13"/>
      <c r="AI10" s="13">
        <v>5</v>
      </c>
      <c r="AJ10" s="13">
        <v>2</v>
      </c>
      <c r="AK10" s="13">
        <v>20010006</v>
      </c>
      <c r="AL10" s="13">
        <v>1</v>
      </c>
      <c r="AM10" s="13"/>
      <c r="AN10" s="13">
        <v>5</v>
      </c>
      <c r="AO10" s="13">
        <v>2</v>
      </c>
      <c r="AP10" s="13">
        <v>20010007</v>
      </c>
      <c r="AQ10" s="13">
        <v>1</v>
      </c>
      <c r="AR10" s="13"/>
      <c r="AS10" s="13">
        <v>5</v>
      </c>
      <c r="AT10" s="13">
        <v>2</v>
      </c>
      <c r="AU10" s="13">
        <v>20010008</v>
      </c>
      <c r="AV10" s="13">
        <v>1</v>
      </c>
      <c r="AW10" s="13"/>
      <c r="AX10" s="13">
        <v>5</v>
      </c>
      <c r="AY10" s="13">
        <v>2</v>
      </c>
      <c r="AZ10" s="13">
        <v>10011001</v>
      </c>
      <c r="BA10" s="13">
        <v>1</v>
      </c>
      <c r="BB10" s="13"/>
      <c r="BC10" s="47">
        <v>75</v>
      </c>
      <c r="BD10" s="13">
        <v>2</v>
      </c>
      <c r="BE10" s="13">
        <v>10011002</v>
      </c>
      <c r="BF10" s="13">
        <v>1</v>
      </c>
      <c r="BG10" s="13"/>
      <c r="BH10" s="47">
        <v>75</v>
      </c>
      <c r="BI10" s="13">
        <v>2</v>
      </c>
      <c r="BJ10" s="13">
        <v>10011003</v>
      </c>
      <c r="BK10" s="13">
        <v>1</v>
      </c>
      <c r="BL10" s="13"/>
      <c r="BM10" s="47">
        <v>75</v>
      </c>
      <c r="BN10" s="13">
        <v>2</v>
      </c>
      <c r="BO10" s="13">
        <v>10011004</v>
      </c>
      <c r="BP10" s="13">
        <v>1</v>
      </c>
      <c r="BQ10" s="13"/>
      <c r="BR10" s="47">
        <v>75</v>
      </c>
      <c r="BS10" s="13">
        <v>2</v>
      </c>
      <c r="BT10" s="47">
        <v>10011005</v>
      </c>
      <c r="BU10" s="13">
        <v>1</v>
      </c>
      <c r="BV10" s="13"/>
      <c r="BW10" s="47">
        <v>75</v>
      </c>
      <c r="BX10" s="13">
        <v>2</v>
      </c>
      <c r="BY10" s="13">
        <v>10011006</v>
      </c>
      <c r="BZ10" s="13">
        <v>1</v>
      </c>
      <c r="CA10" s="13"/>
      <c r="CB10" s="47">
        <v>75</v>
      </c>
      <c r="CC10" s="13">
        <v>2</v>
      </c>
      <c r="CD10" s="13">
        <v>10011007</v>
      </c>
      <c r="CE10" s="13">
        <v>1</v>
      </c>
      <c r="CF10" s="13"/>
      <c r="CG10" s="47">
        <v>75</v>
      </c>
      <c r="CH10" s="13">
        <v>2</v>
      </c>
      <c r="CI10" s="13">
        <v>10011008</v>
      </c>
      <c r="CJ10" s="13">
        <v>1</v>
      </c>
      <c r="CK10" s="13"/>
      <c r="CL10" s="47">
        <v>75</v>
      </c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>
        <v>2</v>
      </c>
      <c r="SR10" s="13">
        <v>10012001</v>
      </c>
      <c r="SS10" s="13">
        <v>1</v>
      </c>
      <c r="ST10" s="13"/>
      <c r="SU10" s="13">
        <v>80</v>
      </c>
      <c r="SV10" s="13">
        <v>2</v>
      </c>
      <c r="SW10" s="13">
        <v>10012002</v>
      </c>
      <c r="SX10" s="13">
        <v>1</v>
      </c>
      <c r="SY10" s="13"/>
      <c r="SZ10" s="13">
        <v>80</v>
      </c>
      <c r="TA10" s="13">
        <v>2</v>
      </c>
      <c r="TB10" s="13">
        <v>10012003</v>
      </c>
      <c r="TC10" s="13">
        <v>1</v>
      </c>
      <c r="TD10" s="13"/>
      <c r="TE10" s="13">
        <v>80</v>
      </c>
      <c r="TF10" s="13">
        <v>2</v>
      </c>
      <c r="TG10" s="13">
        <v>10012004</v>
      </c>
      <c r="TH10" s="13">
        <v>1</v>
      </c>
      <c r="TI10" s="13"/>
      <c r="TJ10" s="13">
        <v>80</v>
      </c>
      <c r="TK10" s="13">
        <v>2</v>
      </c>
      <c r="TL10" s="13">
        <v>10012005</v>
      </c>
      <c r="TM10" s="13">
        <v>1</v>
      </c>
      <c r="TN10" s="13"/>
      <c r="TO10" s="13">
        <v>80</v>
      </c>
      <c r="TP10" s="13">
        <v>2</v>
      </c>
      <c r="TQ10" s="13">
        <v>10013001</v>
      </c>
      <c r="TR10" s="13">
        <v>1</v>
      </c>
      <c r="TS10" s="13"/>
      <c r="TT10" s="13">
        <v>40</v>
      </c>
      <c r="TU10" s="13">
        <v>2</v>
      </c>
      <c r="TV10" s="13">
        <v>10013002</v>
      </c>
      <c r="TW10" s="13">
        <v>1</v>
      </c>
      <c r="TX10" s="13"/>
      <c r="TY10" s="13">
        <v>40</v>
      </c>
      <c r="TZ10" s="13">
        <v>2</v>
      </c>
      <c r="UA10" s="13">
        <v>10013003</v>
      </c>
      <c r="UB10" s="13">
        <v>1</v>
      </c>
      <c r="UC10" s="13"/>
      <c r="UD10" s="13">
        <v>40</v>
      </c>
      <c r="UE10" s="13">
        <v>2</v>
      </c>
      <c r="UF10" s="13">
        <v>10013004</v>
      </c>
      <c r="UG10" s="13">
        <v>1</v>
      </c>
      <c r="UH10" s="13"/>
      <c r="UI10" s="13">
        <v>40</v>
      </c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</row>
    <row r="11" spans="1:1010" s="53" customFormat="1" ht="13.5">
      <c r="A11" s="13">
        <v>201</v>
      </c>
      <c r="B11" s="13" t="s">
        <v>177</v>
      </c>
      <c r="C11" s="13" t="s">
        <v>178</v>
      </c>
      <c r="D11" s="13" t="s">
        <v>365</v>
      </c>
      <c r="E11" s="13"/>
      <c r="F11" s="13"/>
      <c r="G11" s="50">
        <v>12</v>
      </c>
      <c r="H11" s="50">
        <v>24</v>
      </c>
      <c r="I11" s="50">
        <v>12</v>
      </c>
      <c r="J11" s="50"/>
      <c r="K11" s="13">
        <v>2</v>
      </c>
      <c r="L11" s="13">
        <v>20010001</v>
      </c>
      <c r="M11" s="13">
        <v>1</v>
      </c>
      <c r="N11" s="13"/>
      <c r="O11" s="13">
        <v>5</v>
      </c>
      <c r="P11" s="13">
        <v>2</v>
      </c>
      <c r="Q11" s="13">
        <v>20010002</v>
      </c>
      <c r="R11" s="13">
        <v>1</v>
      </c>
      <c r="S11" s="13"/>
      <c r="T11" s="13">
        <v>5</v>
      </c>
      <c r="U11" s="13">
        <v>2</v>
      </c>
      <c r="V11" s="13">
        <v>20010003</v>
      </c>
      <c r="W11" s="13">
        <v>1</v>
      </c>
      <c r="X11" s="13"/>
      <c r="Y11" s="13">
        <v>5</v>
      </c>
      <c r="Z11" s="13">
        <v>2</v>
      </c>
      <c r="AA11" s="13">
        <v>20010004</v>
      </c>
      <c r="AB11" s="13">
        <v>1</v>
      </c>
      <c r="AC11" s="13"/>
      <c r="AD11" s="13">
        <v>5</v>
      </c>
      <c r="AE11" s="13">
        <v>2</v>
      </c>
      <c r="AF11" s="13">
        <v>20010005</v>
      </c>
      <c r="AG11" s="13">
        <v>1</v>
      </c>
      <c r="AH11" s="13"/>
      <c r="AI11" s="13">
        <v>5</v>
      </c>
      <c r="AJ11" s="13">
        <v>2</v>
      </c>
      <c r="AK11" s="13">
        <v>20010006</v>
      </c>
      <c r="AL11" s="13">
        <v>1</v>
      </c>
      <c r="AM11" s="13"/>
      <c r="AN11" s="13">
        <v>5</v>
      </c>
      <c r="AO11" s="13">
        <v>2</v>
      </c>
      <c r="AP11" s="13">
        <v>20010007</v>
      </c>
      <c r="AQ11" s="13">
        <v>1</v>
      </c>
      <c r="AR11" s="13"/>
      <c r="AS11" s="13">
        <v>5</v>
      </c>
      <c r="AT11" s="13">
        <v>2</v>
      </c>
      <c r="AU11" s="13">
        <v>20010008</v>
      </c>
      <c r="AV11" s="13">
        <v>1</v>
      </c>
      <c r="AW11" s="13"/>
      <c r="AX11" s="13">
        <v>5</v>
      </c>
      <c r="AY11" s="13">
        <v>2</v>
      </c>
      <c r="AZ11" s="13">
        <v>10011001</v>
      </c>
      <c r="BA11" s="13">
        <v>1</v>
      </c>
      <c r="BB11" s="13"/>
      <c r="BC11" s="47">
        <v>100</v>
      </c>
      <c r="BD11" s="13">
        <v>2</v>
      </c>
      <c r="BE11" s="13">
        <v>10011002</v>
      </c>
      <c r="BF11" s="13">
        <v>1</v>
      </c>
      <c r="BG11" s="13"/>
      <c r="BH11" s="47">
        <v>100</v>
      </c>
      <c r="BI11" s="13">
        <v>2</v>
      </c>
      <c r="BJ11" s="13">
        <v>10011003</v>
      </c>
      <c r="BK11" s="13">
        <v>1</v>
      </c>
      <c r="BL11" s="13"/>
      <c r="BM11" s="47">
        <v>100</v>
      </c>
      <c r="BN11" s="13">
        <v>2</v>
      </c>
      <c r="BO11" s="13">
        <v>10011004</v>
      </c>
      <c r="BP11" s="13">
        <v>1</v>
      </c>
      <c r="BQ11" s="13"/>
      <c r="BR11" s="47">
        <v>100</v>
      </c>
      <c r="BS11" s="13">
        <v>2</v>
      </c>
      <c r="BT11" s="47">
        <v>10011005</v>
      </c>
      <c r="BU11" s="13">
        <v>1</v>
      </c>
      <c r="BV11" s="13"/>
      <c r="BW11" s="47">
        <v>100</v>
      </c>
      <c r="BX11" s="13">
        <v>2</v>
      </c>
      <c r="BY11" s="13">
        <v>10011006</v>
      </c>
      <c r="BZ11" s="13">
        <v>1</v>
      </c>
      <c r="CA11" s="13"/>
      <c r="CB11" s="47">
        <v>100</v>
      </c>
      <c r="CC11" s="13">
        <v>2</v>
      </c>
      <c r="CD11" s="13">
        <v>10011007</v>
      </c>
      <c r="CE11" s="13">
        <v>1</v>
      </c>
      <c r="CF11" s="13"/>
      <c r="CG11" s="47">
        <v>100</v>
      </c>
      <c r="CH11" s="13">
        <v>2</v>
      </c>
      <c r="CI11" s="13">
        <v>10011008</v>
      </c>
      <c r="CJ11" s="13">
        <v>1</v>
      </c>
      <c r="CK11" s="13"/>
      <c r="CL11" s="47">
        <v>100</v>
      </c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>
        <v>2</v>
      </c>
      <c r="SR11" s="13">
        <v>10012001</v>
      </c>
      <c r="SS11" s="13">
        <v>1</v>
      </c>
      <c r="ST11" s="13"/>
      <c r="SU11" s="13">
        <v>5</v>
      </c>
      <c r="SV11" s="13">
        <v>2</v>
      </c>
      <c r="SW11" s="13">
        <v>10012002</v>
      </c>
      <c r="SX11" s="13">
        <v>1</v>
      </c>
      <c r="SY11" s="13"/>
      <c r="SZ11" s="13">
        <v>5</v>
      </c>
      <c r="TA11" s="13">
        <v>2</v>
      </c>
      <c r="TB11" s="13">
        <v>10012003</v>
      </c>
      <c r="TC11" s="13">
        <v>1</v>
      </c>
      <c r="TD11" s="13"/>
      <c r="TE11" s="13">
        <v>5</v>
      </c>
      <c r="TF11" s="13">
        <v>2</v>
      </c>
      <c r="TG11" s="13">
        <v>10012004</v>
      </c>
      <c r="TH11" s="13">
        <v>1</v>
      </c>
      <c r="TI11" s="13"/>
      <c r="TJ11" s="13">
        <v>5</v>
      </c>
      <c r="TK11" s="13">
        <v>2</v>
      </c>
      <c r="TL11" s="13">
        <v>10012005</v>
      </c>
      <c r="TM11" s="13">
        <v>1</v>
      </c>
      <c r="TN11" s="13"/>
      <c r="TO11" s="13">
        <v>5</v>
      </c>
      <c r="TP11" s="13">
        <v>2</v>
      </c>
      <c r="TQ11" s="13">
        <v>10013001</v>
      </c>
      <c r="TR11" s="13">
        <v>1</v>
      </c>
      <c r="TS11" s="13"/>
      <c r="TT11" s="13">
        <v>5</v>
      </c>
      <c r="TU11" s="13">
        <v>2</v>
      </c>
      <c r="TV11" s="13">
        <v>10013002</v>
      </c>
      <c r="TW11" s="13">
        <v>1</v>
      </c>
      <c r="TX11" s="13"/>
      <c r="TY11" s="13">
        <v>5</v>
      </c>
      <c r="TZ11" s="13">
        <v>2</v>
      </c>
      <c r="UA11" s="13">
        <v>10013003</v>
      </c>
      <c r="UB11" s="13">
        <v>1</v>
      </c>
      <c r="UC11" s="13"/>
      <c r="UD11" s="13">
        <v>5</v>
      </c>
      <c r="UE11" s="13">
        <v>2</v>
      </c>
      <c r="UF11" s="13">
        <v>10013004</v>
      </c>
      <c r="UG11" s="13">
        <v>1</v>
      </c>
      <c r="UH11" s="13"/>
      <c r="UI11" s="13">
        <v>5</v>
      </c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  <c r="ALV11" s="13"/>
    </row>
    <row r="12" spans="1:1010" s="53" customFormat="1" ht="13.5">
      <c r="A12" s="13">
        <v>301</v>
      </c>
      <c r="B12" s="13" t="s">
        <v>179</v>
      </c>
      <c r="C12" s="13" t="s">
        <v>180</v>
      </c>
      <c r="D12" s="13" t="s">
        <v>365</v>
      </c>
      <c r="E12" s="13"/>
      <c r="F12" s="13"/>
      <c r="G12" s="50">
        <v>6</v>
      </c>
      <c r="H12" s="50">
        <v>12</v>
      </c>
      <c r="I12" s="50">
        <v>9</v>
      </c>
      <c r="J12" s="50"/>
      <c r="K12" s="13">
        <v>2</v>
      </c>
      <c r="L12" s="13">
        <v>20010001</v>
      </c>
      <c r="M12" s="13">
        <v>1</v>
      </c>
      <c r="N12" s="13"/>
      <c r="O12" s="13">
        <v>5</v>
      </c>
      <c r="P12" s="13">
        <v>2</v>
      </c>
      <c r="Q12" s="13">
        <v>20010002</v>
      </c>
      <c r="R12" s="13">
        <v>1</v>
      </c>
      <c r="S12" s="13"/>
      <c r="T12" s="13">
        <v>5</v>
      </c>
      <c r="U12" s="13">
        <v>2</v>
      </c>
      <c r="V12" s="13">
        <v>20010003</v>
      </c>
      <c r="W12" s="13">
        <v>1</v>
      </c>
      <c r="X12" s="13"/>
      <c r="Y12" s="13">
        <v>5</v>
      </c>
      <c r="Z12" s="13">
        <v>2</v>
      </c>
      <c r="AA12" s="13">
        <v>20010004</v>
      </c>
      <c r="AB12" s="13">
        <v>1</v>
      </c>
      <c r="AC12" s="13"/>
      <c r="AD12" s="13">
        <v>5</v>
      </c>
      <c r="AE12" s="13">
        <v>2</v>
      </c>
      <c r="AF12" s="13">
        <v>20010005</v>
      </c>
      <c r="AG12" s="13">
        <v>1</v>
      </c>
      <c r="AH12" s="13"/>
      <c r="AI12" s="13">
        <v>5</v>
      </c>
      <c r="AJ12" s="13">
        <v>2</v>
      </c>
      <c r="AK12" s="13">
        <v>20010006</v>
      </c>
      <c r="AL12" s="13">
        <v>1</v>
      </c>
      <c r="AM12" s="13"/>
      <c r="AN12" s="13">
        <v>5</v>
      </c>
      <c r="AO12" s="13">
        <v>2</v>
      </c>
      <c r="AP12" s="13">
        <v>20010007</v>
      </c>
      <c r="AQ12" s="13">
        <v>1</v>
      </c>
      <c r="AR12" s="13"/>
      <c r="AS12" s="13">
        <v>5</v>
      </c>
      <c r="AT12" s="13">
        <v>2</v>
      </c>
      <c r="AU12" s="13">
        <v>20010008</v>
      </c>
      <c r="AV12" s="13">
        <v>1</v>
      </c>
      <c r="AW12" s="13"/>
      <c r="AX12" s="13">
        <v>5</v>
      </c>
      <c r="AY12" s="13">
        <v>2</v>
      </c>
      <c r="AZ12" s="13">
        <v>10011001</v>
      </c>
      <c r="BA12" s="13">
        <v>1</v>
      </c>
      <c r="BB12" s="13"/>
      <c r="BC12" s="47">
        <v>100</v>
      </c>
      <c r="BD12" s="13">
        <v>2</v>
      </c>
      <c r="BE12" s="13">
        <v>10011002</v>
      </c>
      <c r="BF12" s="13">
        <v>1</v>
      </c>
      <c r="BG12" s="13"/>
      <c r="BH12" s="47">
        <v>100</v>
      </c>
      <c r="BI12" s="13">
        <v>2</v>
      </c>
      <c r="BJ12" s="13">
        <v>10011003</v>
      </c>
      <c r="BK12" s="13">
        <v>1</v>
      </c>
      <c r="BL12" s="13"/>
      <c r="BM12" s="47">
        <v>100</v>
      </c>
      <c r="BN12" s="13">
        <v>2</v>
      </c>
      <c r="BO12" s="13">
        <v>10011004</v>
      </c>
      <c r="BP12" s="13">
        <v>1</v>
      </c>
      <c r="BQ12" s="13"/>
      <c r="BR12" s="47">
        <v>100</v>
      </c>
      <c r="BS12" s="13">
        <v>2</v>
      </c>
      <c r="BT12" s="47">
        <v>10011005</v>
      </c>
      <c r="BU12" s="13">
        <v>1</v>
      </c>
      <c r="BV12" s="13"/>
      <c r="BW12" s="47">
        <v>100</v>
      </c>
      <c r="BX12" s="13">
        <v>2</v>
      </c>
      <c r="BY12" s="13">
        <v>10011006</v>
      </c>
      <c r="BZ12" s="13">
        <v>1</v>
      </c>
      <c r="CA12" s="13"/>
      <c r="CB12" s="47">
        <v>100</v>
      </c>
      <c r="CC12" s="13">
        <v>2</v>
      </c>
      <c r="CD12" s="13">
        <v>10011007</v>
      </c>
      <c r="CE12" s="13">
        <v>1</v>
      </c>
      <c r="CF12" s="13"/>
      <c r="CG12" s="47">
        <v>100</v>
      </c>
      <c r="CH12" s="13">
        <v>2</v>
      </c>
      <c r="CI12" s="13">
        <v>10011008</v>
      </c>
      <c r="CJ12" s="13">
        <v>1</v>
      </c>
      <c r="CK12" s="13"/>
      <c r="CL12" s="47">
        <v>100</v>
      </c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  <c r="KW12" s="13"/>
      <c r="KX12" s="13"/>
      <c r="KY12" s="13"/>
      <c r="KZ12" s="13"/>
      <c r="LA12" s="13"/>
      <c r="LB12" s="13"/>
      <c r="LC12" s="13"/>
      <c r="LD12" s="13"/>
      <c r="LE12" s="13"/>
      <c r="LF12" s="13"/>
      <c r="LG12" s="13"/>
      <c r="LH12" s="13"/>
      <c r="LI12" s="13"/>
      <c r="LJ12" s="13"/>
      <c r="LK12" s="13"/>
      <c r="LL12" s="13"/>
      <c r="LM12" s="13"/>
      <c r="LN12" s="13"/>
      <c r="LO12" s="13"/>
      <c r="LP12" s="13"/>
      <c r="LQ12" s="13"/>
      <c r="LR12" s="13"/>
      <c r="LS12" s="13"/>
      <c r="LT12" s="13"/>
      <c r="LU12" s="13"/>
      <c r="LV12" s="13"/>
      <c r="LW12" s="13"/>
      <c r="LX12" s="13"/>
      <c r="LY12" s="13"/>
      <c r="LZ12" s="13"/>
      <c r="MA12" s="13"/>
      <c r="MB12" s="13"/>
      <c r="MC12" s="13"/>
      <c r="MD12" s="13"/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3"/>
      <c r="NB12" s="13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3"/>
      <c r="OI12" s="13"/>
      <c r="OJ12" s="13"/>
      <c r="OK12" s="13"/>
      <c r="OL12" s="13"/>
      <c r="OM12" s="13"/>
      <c r="ON12" s="13"/>
      <c r="OO12" s="13"/>
      <c r="OP12" s="13"/>
      <c r="OQ12" s="13"/>
      <c r="OR12" s="13"/>
      <c r="OS12" s="13"/>
      <c r="OT12" s="13"/>
      <c r="OU12" s="13"/>
      <c r="OV12" s="13"/>
      <c r="OW12" s="13"/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>
        <v>2</v>
      </c>
      <c r="SR12" s="13">
        <v>10012001</v>
      </c>
      <c r="SS12" s="13">
        <v>1</v>
      </c>
      <c r="ST12" s="13"/>
      <c r="SU12" s="13"/>
      <c r="SV12" s="13">
        <v>2</v>
      </c>
      <c r="SW12" s="13">
        <v>10012002</v>
      </c>
      <c r="SX12" s="13">
        <v>1</v>
      </c>
      <c r="SY12" s="13"/>
      <c r="SZ12" s="13"/>
      <c r="TA12" s="13">
        <v>2</v>
      </c>
      <c r="TB12" s="13">
        <v>10012003</v>
      </c>
      <c r="TC12" s="13">
        <v>1</v>
      </c>
      <c r="TD12" s="13"/>
      <c r="TE12" s="13"/>
      <c r="TF12" s="13">
        <v>2</v>
      </c>
      <c r="TG12" s="13">
        <v>10012004</v>
      </c>
      <c r="TH12" s="13">
        <v>1</v>
      </c>
      <c r="TI12" s="13"/>
      <c r="TJ12" s="13"/>
      <c r="TK12" s="13">
        <v>2</v>
      </c>
      <c r="TL12" s="13">
        <v>10012005</v>
      </c>
      <c r="TM12" s="13">
        <v>1</v>
      </c>
      <c r="TN12" s="13"/>
      <c r="TO12" s="13"/>
      <c r="TP12" s="13">
        <v>2</v>
      </c>
      <c r="TQ12" s="13">
        <v>10013001</v>
      </c>
      <c r="TR12" s="13">
        <v>1</v>
      </c>
      <c r="TS12" s="13"/>
      <c r="TT12" s="13"/>
      <c r="TU12" s="13">
        <v>2</v>
      </c>
      <c r="TV12" s="13">
        <v>10013002</v>
      </c>
      <c r="TW12" s="13">
        <v>1</v>
      </c>
      <c r="TX12" s="13"/>
      <c r="TY12" s="13"/>
      <c r="TZ12" s="13">
        <v>2</v>
      </c>
      <c r="UA12" s="13">
        <v>10013003</v>
      </c>
      <c r="UB12" s="13">
        <v>1</v>
      </c>
      <c r="UC12" s="13"/>
      <c r="UD12" s="13"/>
      <c r="UE12" s="13">
        <v>2</v>
      </c>
      <c r="UF12" s="13">
        <v>10013004</v>
      </c>
      <c r="UG12" s="13">
        <v>1</v>
      </c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3"/>
      <c r="AEH12" s="13"/>
      <c r="AEI12" s="13"/>
      <c r="AEJ12" s="13"/>
      <c r="AEK12" s="13"/>
      <c r="AEL12" s="13"/>
      <c r="AEM12" s="13"/>
      <c r="AEN12" s="13"/>
      <c r="AEO12" s="13"/>
      <c r="AEP12" s="13"/>
      <c r="AEQ12" s="13"/>
      <c r="AER12" s="13"/>
      <c r="AES12" s="13"/>
      <c r="AET12" s="13"/>
      <c r="AEU12" s="13"/>
      <c r="AEV12" s="13"/>
      <c r="AEW12" s="13"/>
      <c r="AEX12" s="13"/>
      <c r="AEY12" s="13"/>
      <c r="AEZ12" s="13"/>
      <c r="AFA12" s="13"/>
      <c r="AFB12" s="13"/>
      <c r="AFC12" s="13"/>
      <c r="AFD12" s="13"/>
      <c r="AFE12" s="13"/>
      <c r="AFF12" s="13"/>
      <c r="AFG12" s="13"/>
      <c r="AFH12" s="13"/>
      <c r="AFI12" s="13"/>
      <c r="AFJ12" s="13"/>
      <c r="AFK12" s="13"/>
      <c r="AFL12" s="13"/>
      <c r="AFM12" s="13"/>
      <c r="AFN12" s="13"/>
      <c r="AFO12" s="13"/>
      <c r="AFP12" s="13"/>
      <c r="AFQ12" s="13"/>
      <c r="AFR12" s="13"/>
      <c r="AFS12" s="13"/>
      <c r="AFT12" s="13"/>
      <c r="AFU12" s="13"/>
      <c r="AFV12" s="13"/>
      <c r="AFW12" s="13"/>
      <c r="AFX12" s="13"/>
      <c r="AFY12" s="13"/>
      <c r="AFZ12" s="13"/>
      <c r="AGA12" s="13"/>
      <c r="AGB12" s="13"/>
      <c r="AGC12" s="13"/>
      <c r="AGD12" s="13"/>
      <c r="AGE12" s="13"/>
      <c r="AGF12" s="13"/>
      <c r="AGG12" s="13"/>
      <c r="AGH12" s="13"/>
      <c r="AGI12" s="13"/>
      <c r="AGJ12" s="13"/>
      <c r="AGK12" s="13"/>
      <c r="AGL12" s="13"/>
      <c r="AGM12" s="13"/>
      <c r="AGN12" s="13"/>
      <c r="AGO12" s="13"/>
      <c r="AGP12" s="13"/>
      <c r="AGQ12" s="13"/>
      <c r="AGR12" s="13"/>
      <c r="AGS12" s="13"/>
      <c r="AGT12" s="13"/>
      <c r="AGU12" s="13"/>
      <c r="AGV12" s="13"/>
      <c r="AGW12" s="13"/>
      <c r="AGX12" s="13"/>
      <c r="AGY12" s="13"/>
      <c r="AGZ12" s="13"/>
      <c r="AHA12" s="13"/>
      <c r="AHB12" s="13"/>
      <c r="AHC12" s="13"/>
      <c r="AHD12" s="13"/>
      <c r="AHE12" s="13"/>
      <c r="AHF12" s="13"/>
      <c r="AHG12" s="13"/>
      <c r="AHH12" s="13"/>
      <c r="AHI12" s="13"/>
      <c r="AHJ12" s="13"/>
      <c r="AHK12" s="13"/>
      <c r="AHL12" s="13"/>
      <c r="AHM12" s="13"/>
      <c r="AHN12" s="13"/>
      <c r="AHO12" s="13"/>
      <c r="AHP12" s="13"/>
      <c r="AHQ12" s="13"/>
      <c r="AHR12" s="13"/>
      <c r="AHS12" s="13"/>
      <c r="AHT12" s="13"/>
      <c r="AHU12" s="13"/>
      <c r="AHV12" s="13"/>
      <c r="AHW12" s="13"/>
      <c r="AHX12" s="13"/>
      <c r="AHY12" s="13"/>
      <c r="AHZ12" s="13"/>
      <c r="AIA12" s="13"/>
      <c r="AIB12" s="13"/>
      <c r="AIC12" s="13"/>
      <c r="AID12" s="13"/>
      <c r="AIE12" s="13"/>
      <c r="AIF12" s="13"/>
      <c r="AIG12" s="13"/>
      <c r="AIH12" s="13"/>
      <c r="AII12" s="13"/>
      <c r="AIJ12" s="13"/>
      <c r="AIK12" s="13"/>
      <c r="AIL12" s="13"/>
      <c r="AIM12" s="13"/>
      <c r="AIN12" s="13"/>
      <c r="AIO12" s="13"/>
      <c r="AIP12" s="13"/>
      <c r="AIQ12" s="13"/>
      <c r="AIR12" s="13"/>
      <c r="AIS12" s="13"/>
      <c r="AIT12" s="13"/>
      <c r="AIU12" s="13"/>
      <c r="AIV12" s="13"/>
      <c r="AIW12" s="13"/>
      <c r="AIX12" s="13"/>
      <c r="AIY12" s="13"/>
      <c r="AIZ12" s="13"/>
      <c r="AJA12" s="13"/>
      <c r="AJB12" s="13"/>
      <c r="AJC12" s="13"/>
      <c r="AJD12" s="13"/>
      <c r="AJE12" s="13"/>
      <c r="AJF12" s="13"/>
      <c r="AJG12" s="13"/>
      <c r="AJH12" s="13"/>
      <c r="AJI12" s="13"/>
      <c r="AJJ12" s="13"/>
      <c r="AJK12" s="13"/>
      <c r="AJL12" s="13"/>
      <c r="AJM12" s="13"/>
      <c r="AJN12" s="13"/>
      <c r="AJO12" s="13"/>
      <c r="AJP12" s="13"/>
      <c r="AJQ12" s="13"/>
      <c r="AJR12" s="13"/>
      <c r="AJS12" s="13"/>
      <c r="AJT12" s="13"/>
      <c r="AJU12" s="13"/>
      <c r="AJV12" s="13"/>
      <c r="AJW12" s="13"/>
      <c r="AJX12" s="13"/>
      <c r="AJY12" s="13"/>
      <c r="AJZ12" s="13"/>
      <c r="AKA12" s="13"/>
      <c r="AKB12" s="13"/>
      <c r="AKC12" s="13"/>
      <c r="AKD12" s="13"/>
      <c r="AKE12" s="13"/>
      <c r="AKF12" s="13"/>
      <c r="AKG12" s="13"/>
      <c r="AKH12" s="13"/>
      <c r="AKI12" s="13"/>
      <c r="AKJ12" s="13"/>
      <c r="AKK12" s="13"/>
      <c r="AKL12" s="13"/>
      <c r="AKM12" s="13"/>
      <c r="AKN12" s="13"/>
      <c r="AKO12" s="13"/>
      <c r="AKP12" s="13"/>
      <c r="AKQ12" s="13"/>
      <c r="AKR12" s="13"/>
      <c r="AKS12" s="13"/>
      <c r="AKT12" s="13"/>
      <c r="AKU12" s="13"/>
      <c r="AKV12" s="13"/>
      <c r="AKW12" s="13"/>
      <c r="AKX12" s="13"/>
      <c r="AKY12" s="13"/>
      <c r="AKZ12" s="13"/>
      <c r="ALA12" s="13"/>
      <c r="ALB12" s="13"/>
      <c r="ALC12" s="13"/>
      <c r="ALD12" s="13"/>
      <c r="ALE12" s="13"/>
      <c r="ALF12" s="13"/>
      <c r="ALG12" s="13"/>
      <c r="ALH12" s="13"/>
      <c r="ALI12" s="13"/>
      <c r="ALJ12" s="13"/>
      <c r="ALK12" s="13"/>
      <c r="ALL12" s="13"/>
      <c r="ALM12" s="13"/>
      <c r="ALN12" s="13"/>
      <c r="ALO12" s="13"/>
      <c r="ALP12" s="13"/>
      <c r="ALQ12" s="13"/>
      <c r="ALR12" s="13"/>
      <c r="ALS12" s="13"/>
      <c r="ALT12" s="13"/>
      <c r="ALU12" s="13"/>
      <c r="ALV12" s="13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L11" sqref="L11"/>
    </sheetView>
  </sheetViews>
  <sheetFormatPr defaultRowHeight="14.25"/>
  <cols>
    <col min="5" max="5" width="9" style="2"/>
    <col min="8" max="8" width="9" style="2"/>
  </cols>
  <sheetData>
    <row r="1" spans="1:18" s="37" customFormat="1" ht="27">
      <c r="B1" s="38" t="s">
        <v>337</v>
      </c>
      <c r="C1" s="37">
        <v>0.05</v>
      </c>
      <c r="F1" s="38" t="s">
        <v>313</v>
      </c>
      <c r="G1" s="37">
        <v>0.04</v>
      </c>
      <c r="I1" s="38" t="s">
        <v>336</v>
      </c>
      <c r="J1" s="37">
        <v>1</v>
      </c>
    </row>
    <row r="2" spans="1:18">
      <c r="A2" s="4"/>
      <c r="B2" s="4"/>
      <c r="C2" s="4"/>
      <c r="D2" s="4"/>
      <c r="F2" s="4"/>
      <c r="G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>
      <c r="A3" s="26"/>
      <c r="B3" s="28" t="s">
        <v>44</v>
      </c>
      <c r="C3" s="70" t="s">
        <v>301</v>
      </c>
      <c r="D3" s="71"/>
      <c r="E3" s="72"/>
      <c r="F3" s="73" t="s">
        <v>302</v>
      </c>
      <c r="G3" s="74"/>
      <c r="H3" s="75"/>
      <c r="I3" s="76" t="s">
        <v>303</v>
      </c>
      <c r="J3" s="77"/>
      <c r="K3" s="78"/>
      <c r="L3" s="2"/>
      <c r="M3" s="2"/>
      <c r="N3" s="2"/>
      <c r="O3" s="2"/>
      <c r="P3" s="67" t="s">
        <v>309</v>
      </c>
      <c r="Q3" s="68"/>
      <c r="R3" s="69"/>
    </row>
    <row r="4" spans="1:18">
      <c r="A4" s="27" t="s">
        <v>304</v>
      </c>
      <c r="B4" s="29"/>
      <c r="C4" s="40" t="s">
        <v>305</v>
      </c>
      <c r="D4" s="39" t="s">
        <v>306</v>
      </c>
      <c r="E4" s="34" t="s">
        <v>312</v>
      </c>
      <c r="F4" s="40" t="s">
        <v>305</v>
      </c>
      <c r="G4" s="27" t="s">
        <v>306</v>
      </c>
      <c r="H4" s="34" t="s">
        <v>312</v>
      </c>
      <c r="I4" s="31" t="s">
        <v>305</v>
      </c>
      <c r="J4" s="27" t="s">
        <v>306</v>
      </c>
      <c r="K4" s="34" t="s">
        <v>312</v>
      </c>
      <c r="L4" s="2"/>
      <c r="M4" s="2"/>
      <c r="N4" s="2"/>
      <c r="O4" s="24"/>
      <c r="P4" s="25" t="s">
        <v>301</v>
      </c>
      <c r="Q4" s="25" t="s">
        <v>302</v>
      </c>
      <c r="R4" s="25" t="s">
        <v>303</v>
      </c>
    </row>
    <row r="5" spans="1:18">
      <c r="A5" s="32" t="s">
        <v>307</v>
      </c>
      <c r="B5" s="32">
        <v>1</v>
      </c>
      <c r="C5" s="60">
        <v>1800</v>
      </c>
      <c r="D5" s="60">
        <v>450</v>
      </c>
      <c r="E5" s="61">
        <v>12</v>
      </c>
      <c r="F5" s="60">
        <v>2000</v>
      </c>
      <c r="G5" s="60">
        <v>500</v>
      </c>
      <c r="H5" s="35">
        <v>15</v>
      </c>
      <c r="I5" s="60">
        <v>1600</v>
      </c>
      <c r="J5" s="60">
        <v>400</v>
      </c>
      <c r="K5" s="35">
        <v>10</v>
      </c>
      <c r="L5" s="2"/>
      <c r="M5" s="2"/>
      <c r="N5" s="66" t="s">
        <v>311</v>
      </c>
      <c r="O5" s="25" t="s">
        <v>301</v>
      </c>
      <c r="P5" s="24">
        <f>C5/D5</f>
        <v>4</v>
      </c>
      <c r="Q5" s="24">
        <f>C5/G5</f>
        <v>3.6</v>
      </c>
      <c r="R5" s="24">
        <f>C5/J5</f>
        <v>4.5</v>
      </c>
    </row>
    <row r="6" spans="1:18">
      <c r="A6" s="33" t="s">
        <v>308</v>
      </c>
      <c r="B6" s="33">
        <v>2</v>
      </c>
      <c r="C6" s="30">
        <f>C5+INT(C$5*$C$1)</f>
        <v>1890</v>
      </c>
      <c r="D6" s="30">
        <f>D5+INT(D$5*$C$1)</f>
        <v>472</v>
      </c>
      <c r="E6" s="19">
        <v>16</v>
      </c>
      <c r="F6" s="30">
        <f>F5+INT(F$5*$C$1)</f>
        <v>2100</v>
      </c>
      <c r="G6" s="30">
        <f>G5+INT(G$5*$C$1)</f>
        <v>525</v>
      </c>
      <c r="H6" s="19">
        <v>20</v>
      </c>
      <c r="I6" s="30">
        <f>I5+INT(I$5*$C$1)</f>
        <v>1680</v>
      </c>
      <c r="J6" s="30">
        <f>J5+INT(J$5*$C$1)</f>
        <v>420</v>
      </c>
      <c r="K6" s="19">
        <v>13</v>
      </c>
      <c r="L6" s="2"/>
      <c r="M6" s="2"/>
      <c r="N6" s="66"/>
      <c r="O6" s="25" t="s">
        <v>302</v>
      </c>
      <c r="P6" s="24">
        <f>F5/D5</f>
        <v>4.4444444444444446</v>
      </c>
      <c r="Q6" s="24">
        <f>F5/G5</f>
        <v>4</v>
      </c>
      <c r="R6" s="24">
        <f>F5/J5</f>
        <v>5</v>
      </c>
    </row>
    <row r="7" spans="1:18">
      <c r="A7" s="33" t="s">
        <v>310</v>
      </c>
      <c r="B7" s="33">
        <v>3</v>
      </c>
      <c r="C7" s="30">
        <f>C6+INT(C$5*$C$1)</f>
        <v>1980</v>
      </c>
      <c r="D7" s="30">
        <f>D6+INT(D$5*$C$1)</f>
        <v>494</v>
      </c>
      <c r="E7" s="19">
        <v>20</v>
      </c>
      <c r="F7" s="30">
        <f>F6+INT(F$5*$C$1)</f>
        <v>2200</v>
      </c>
      <c r="G7" s="30">
        <f>G6+INT(G$5*$C$1)</f>
        <v>550</v>
      </c>
      <c r="H7" s="19">
        <v>25</v>
      </c>
      <c r="I7" s="30">
        <f>I6+INT(I$5*$C$1)</f>
        <v>1760</v>
      </c>
      <c r="J7" s="30">
        <f>J6+INT(J$5*$C$1)</f>
        <v>440</v>
      </c>
      <c r="K7" s="19">
        <v>16</v>
      </c>
      <c r="L7" s="2"/>
      <c r="M7" s="2"/>
      <c r="N7" s="66"/>
      <c r="O7" s="25" t="s">
        <v>303</v>
      </c>
      <c r="P7" s="24">
        <f>I5/D5</f>
        <v>3.5555555555555554</v>
      </c>
      <c r="Q7" s="24">
        <f>I5/G5</f>
        <v>3.2</v>
      </c>
      <c r="R7" s="24">
        <f>I5/J5</f>
        <v>4</v>
      </c>
    </row>
    <row r="8" spans="1:18">
      <c r="A8" s="2"/>
      <c r="B8" s="2"/>
      <c r="C8" s="2"/>
      <c r="D8" s="2"/>
      <c r="F8" s="2"/>
      <c r="G8" s="2"/>
      <c r="I8" s="2"/>
      <c r="J8" s="2"/>
      <c r="K8" s="2"/>
      <c r="L8" s="2"/>
      <c r="M8" s="2"/>
    </row>
    <row r="9" spans="1:18">
      <c r="A9" s="44" t="s">
        <v>387</v>
      </c>
      <c r="C9" s="41">
        <f>C5*$G$1</f>
        <v>72</v>
      </c>
      <c r="D9" s="41">
        <f>D5*$G$1</f>
        <v>18</v>
      </c>
      <c r="E9" s="41"/>
      <c r="F9" s="41">
        <f>F5*$G$1</f>
        <v>80</v>
      </c>
      <c r="G9" s="41">
        <f t="shared" ref="G9:J9" si="0">G5*$G$1</f>
        <v>20</v>
      </c>
      <c r="H9" s="41"/>
      <c r="I9" s="41">
        <f t="shared" si="0"/>
        <v>64</v>
      </c>
      <c r="J9" s="41">
        <f t="shared" si="0"/>
        <v>16</v>
      </c>
      <c r="K9" s="41"/>
      <c r="M9" s="2"/>
    </row>
    <row r="10" spans="1:18">
      <c r="C10" s="41">
        <f t="shared" ref="C10:C11" si="1">C6*$G$1</f>
        <v>75.600000000000009</v>
      </c>
      <c r="D10" s="41"/>
      <c r="E10" s="41"/>
      <c r="F10" s="41">
        <f t="shared" ref="F10:F11" si="2">F6*$G$1</f>
        <v>84</v>
      </c>
      <c r="G10" s="41"/>
      <c r="H10" s="41"/>
      <c r="I10" s="41">
        <f t="shared" ref="I10" si="3">I6*$G$1</f>
        <v>67.2</v>
      </c>
      <c r="J10" s="41"/>
      <c r="K10" s="41"/>
      <c r="M10" s="2"/>
    </row>
    <row r="11" spans="1:18">
      <c r="A11" s="2"/>
      <c r="B11" s="2"/>
      <c r="C11" s="41">
        <f t="shared" si="1"/>
        <v>79.2</v>
      </c>
      <c r="D11" s="41"/>
      <c r="E11" s="41"/>
      <c r="F11" s="41">
        <f t="shared" si="2"/>
        <v>88</v>
      </c>
      <c r="G11" s="41"/>
      <c r="H11" s="41"/>
      <c r="I11" s="41">
        <f t="shared" ref="I11" si="4">I7*$G$1</f>
        <v>70.400000000000006</v>
      </c>
      <c r="J11" s="41"/>
      <c r="K11" s="41"/>
      <c r="L11" s="2"/>
      <c r="M11" s="2"/>
      <c r="N11" s="2"/>
      <c r="O11" s="2"/>
      <c r="P11" s="2"/>
      <c r="Q11" s="2"/>
      <c r="R11" s="2"/>
    </row>
    <row r="12" spans="1:18">
      <c r="A12" s="4"/>
      <c r="B12" s="4"/>
      <c r="C12" s="2"/>
      <c r="D12" s="2"/>
      <c r="F12" s="2">
        <f>F7+F9*5</f>
        <v>2600</v>
      </c>
      <c r="G12" s="2">
        <f>G7+G9*5</f>
        <v>650</v>
      </c>
      <c r="H12" s="2">
        <f>H7+5</f>
        <v>30</v>
      </c>
      <c r="I12" s="2"/>
      <c r="J12" s="2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2"/>
      <c r="D13" s="2"/>
      <c r="F13" s="2"/>
      <c r="G13" s="2"/>
      <c r="I13" s="2"/>
      <c r="J13" s="2"/>
      <c r="K13" s="4"/>
      <c r="L13" s="4"/>
      <c r="M13" s="4"/>
      <c r="N13" s="4"/>
      <c r="O13" s="4"/>
      <c r="P13" s="4"/>
      <c r="Q13" s="4"/>
      <c r="R13" s="4"/>
    </row>
    <row r="14" spans="1:18">
      <c r="A14" s="2"/>
      <c r="B14" s="2"/>
      <c r="C14" s="2"/>
      <c r="D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/>
      <c r="B15" s="2"/>
      <c r="C15" s="2"/>
      <c r="D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2"/>
      <c r="B16" s="2"/>
      <c r="C16" s="2"/>
      <c r="D16" s="2"/>
      <c r="F16" s="2"/>
      <c r="G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2">
      <c r="A17" s="2"/>
      <c r="B17" s="2"/>
      <c r="C17" s="41"/>
      <c r="D17" s="2"/>
      <c r="F17" s="2"/>
      <c r="G17" s="2"/>
      <c r="I17" s="2"/>
      <c r="J17" s="2"/>
      <c r="K17" s="2"/>
      <c r="L17" s="2"/>
    </row>
    <row r="18" spans="1:12">
      <c r="A18" s="2"/>
      <c r="B18" s="2"/>
      <c r="C18" s="41"/>
      <c r="D18" s="41"/>
      <c r="E18" s="41"/>
      <c r="F18" s="41"/>
      <c r="G18" s="41"/>
      <c r="H18" s="41"/>
      <c r="I18" s="41"/>
      <c r="J18" s="41"/>
      <c r="K18" s="41"/>
      <c r="L18" s="2"/>
    </row>
    <row r="19" spans="1:12">
      <c r="C19" s="41"/>
      <c r="D19" s="41"/>
      <c r="E19" s="41"/>
      <c r="F19" s="41"/>
      <c r="G19" s="41"/>
      <c r="H19" s="41"/>
      <c r="I19" s="41"/>
      <c r="J19" s="41"/>
      <c r="K19" s="41"/>
    </row>
    <row r="20" spans="1:12">
      <c r="C20" s="41"/>
      <c r="D20" s="41"/>
      <c r="E20" s="41"/>
      <c r="F20" s="41"/>
      <c r="G20" s="41"/>
      <c r="H20" s="41"/>
      <c r="I20" s="41"/>
      <c r="J20" s="41"/>
      <c r="K20" s="41"/>
    </row>
    <row r="21" spans="1:12">
      <c r="C21" s="41"/>
      <c r="D21" s="41"/>
      <c r="E21" s="41"/>
      <c r="F21" s="41"/>
      <c r="G21" s="41"/>
      <c r="H21" s="41"/>
      <c r="I21" s="41"/>
      <c r="J21" s="41"/>
      <c r="K21" s="41"/>
    </row>
    <row r="22" spans="1:12">
      <c r="C22" s="41"/>
      <c r="D22" s="41"/>
      <c r="E22" s="41"/>
      <c r="F22" s="41"/>
      <c r="G22" s="41"/>
      <c r="H22" s="41"/>
      <c r="I22" s="41"/>
      <c r="J22" s="41"/>
    </row>
    <row r="23" spans="1:12">
      <c r="C23" s="41"/>
      <c r="D23" s="41"/>
      <c r="E23" s="41"/>
      <c r="F23" s="41"/>
      <c r="G23" s="41"/>
      <c r="H23" s="41"/>
      <c r="I23" s="41"/>
      <c r="J23" s="41"/>
      <c r="K23" s="41"/>
    </row>
    <row r="24" spans="1:12">
      <c r="C24" s="41"/>
      <c r="D24" s="41"/>
      <c r="E24" s="41"/>
      <c r="G24" s="41"/>
      <c r="H24" s="41"/>
      <c r="I24" s="41"/>
      <c r="J24" s="41"/>
      <c r="K24" s="41"/>
    </row>
    <row r="25" spans="1:12">
      <c r="E25" s="41"/>
      <c r="I25" s="41"/>
      <c r="J25" s="41"/>
    </row>
  </sheetData>
  <mergeCells count="5">
    <mergeCell ref="N5:N7"/>
    <mergeCell ref="P3:R3"/>
    <mergeCell ref="C3:E3"/>
    <mergeCell ref="F3:H3"/>
    <mergeCell ref="I3:K3"/>
  </mergeCells>
  <phoneticPr fontId="2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7" sqref="D7"/>
    </sheetView>
  </sheetViews>
  <sheetFormatPr defaultRowHeight="14.25"/>
  <cols>
    <col min="1" max="1" width="10" customWidth="1"/>
    <col min="3" max="3" width="9.125" customWidth="1"/>
    <col min="11" max="11" width="9" style="41"/>
    <col min="13" max="13" width="9" style="41"/>
  </cols>
  <sheetData>
    <row r="1" spans="1:15" s="2" customFormat="1">
      <c r="K1" s="41"/>
      <c r="M1" s="41"/>
    </row>
    <row r="2" spans="1:15" s="2" customFormat="1">
      <c r="K2" s="41"/>
      <c r="M2" s="41"/>
    </row>
    <row r="3" spans="1:15">
      <c r="A3" s="23" t="s">
        <v>318</v>
      </c>
      <c r="B3" s="23" t="s">
        <v>133</v>
      </c>
      <c r="C3" s="23" t="s">
        <v>319</v>
      </c>
      <c r="D3" s="23" t="s">
        <v>2</v>
      </c>
      <c r="E3" s="23" t="s">
        <v>135</v>
      </c>
      <c r="F3" s="23" t="s">
        <v>2</v>
      </c>
      <c r="G3" s="23" t="s">
        <v>136</v>
      </c>
      <c r="H3" s="54" t="s">
        <v>2</v>
      </c>
      <c r="I3" s="44" t="s">
        <v>321</v>
      </c>
      <c r="J3" s="44" t="s">
        <v>323</v>
      </c>
      <c r="K3" s="44" t="s">
        <v>325</v>
      </c>
      <c r="L3" s="44" t="s">
        <v>322</v>
      </c>
      <c r="M3" s="44" t="s">
        <v>326</v>
      </c>
      <c r="N3" s="44" t="s">
        <v>324</v>
      </c>
      <c r="O3" s="44" t="s">
        <v>327</v>
      </c>
    </row>
    <row r="4" spans="1:15" s="41" customFormat="1">
      <c r="A4" s="47">
        <v>0</v>
      </c>
      <c r="B4" s="47"/>
      <c r="C4" s="47"/>
      <c r="D4" s="47"/>
      <c r="E4" s="47"/>
      <c r="F4" s="47"/>
      <c r="G4" s="47"/>
      <c r="H4" s="54"/>
      <c r="I4" s="41">
        <v>0</v>
      </c>
    </row>
    <row r="5" spans="1:15">
      <c r="A5" s="23">
        <v>1</v>
      </c>
      <c r="B5" s="23">
        <v>20</v>
      </c>
      <c r="C5" s="23"/>
      <c r="D5" s="23">
        <v>50</v>
      </c>
      <c r="E5" s="23"/>
      <c r="F5" s="23">
        <v>60</v>
      </c>
      <c r="G5" s="23"/>
      <c r="H5" s="54">
        <v>70</v>
      </c>
      <c r="I5" s="45">
        <f t="shared" ref="I5:O5" si="0">I4+B5</f>
        <v>20</v>
      </c>
      <c r="J5">
        <f t="shared" si="0"/>
        <v>0</v>
      </c>
      <c r="K5" s="41">
        <f t="shared" si="0"/>
        <v>50</v>
      </c>
      <c r="L5">
        <f t="shared" si="0"/>
        <v>0</v>
      </c>
      <c r="M5" s="41">
        <f t="shared" si="0"/>
        <v>60</v>
      </c>
      <c r="N5">
        <f t="shared" si="0"/>
        <v>0</v>
      </c>
      <c r="O5">
        <f t="shared" si="0"/>
        <v>70</v>
      </c>
    </row>
    <row r="6" spans="1:15">
      <c r="A6" s="23">
        <v>2</v>
      </c>
      <c r="B6" s="23">
        <v>30</v>
      </c>
      <c r="C6" s="23">
        <v>50</v>
      </c>
      <c r="D6" s="23">
        <v>60</v>
      </c>
      <c r="E6" s="23">
        <v>100</v>
      </c>
      <c r="F6" s="23">
        <v>80</v>
      </c>
      <c r="G6" s="23">
        <v>200</v>
      </c>
      <c r="H6" s="54">
        <v>100</v>
      </c>
      <c r="I6" s="45">
        <f t="shared" ref="I6:I9" si="1">I5+B6</f>
        <v>50</v>
      </c>
      <c r="J6" s="41">
        <f t="shared" ref="J6:J9" si="2">J5+C6</f>
        <v>50</v>
      </c>
      <c r="K6" s="41">
        <f>K5+D6</f>
        <v>110</v>
      </c>
      <c r="L6" s="41">
        <f t="shared" ref="L6:L9" si="3">L5+E6</f>
        <v>100</v>
      </c>
      <c r="M6" s="41">
        <f t="shared" ref="M6:M9" si="4">M5+F6</f>
        <v>140</v>
      </c>
      <c r="N6" s="41">
        <f t="shared" ref="N6:N9" si="5">N5+G6</f>
        <v>200</v>
      </c>
      <c r="O6" s="41">
        <f t="shared" ref="O6:O9" si="6">O5+H6</f>
        <v>170</v>
      </c>
    </row>
    <row r="7" spans="1:15">
      <c r="A7" s="23">
        <v>3</v>
      </c>
      <c r="B7" s="23">
        <v>40</v>
      </c>
      <c r="C7" s="23">
        <v>100</v>
      </c>
      <c r="D7" s="23">
        <v>70</v>
      </c>
      <c r="E7" s="23">
        <v>200</v>
      </c>
      <c r="F7" s="47">
        <v>100</v>
      </c>
      <c r="G7" s="23">
        <v>400</v>
      </c>
      <c r="H7" s="54">
        <v>130</v>
      </c>
      <c r="I7" s="45">
        <f t="shared" si="1"/>
        <v>90</v>
      </c>
      <c r="J7" s="41">
        <f t="shared" si="2"/>
        <v>150</v>
      </c>
      <c r="K7" s="41">
        <f>K6+D7</f>
        <v>180</v>
      </c>
      <c r="L7" s="41">
        <f t="shared" si="3"/>
        <v>300</v>
      </c>
      <c r="M7" s="41">
        <f t="shared" si="4"/>
        <v>240</v>
      </c>
      <c r="N7" s="41">
        <f t="shared" si="5"/>
        <v>600</v>
      </c>
      <c r="O7" s="41">
        <f t="shared" si="6"/>
        <v>300</v>
      </c>
    </row>
    <row r="8" spans="1:15">
      <c r="A8" s="23">
        <v>4</v>
      </c>
      <c r="B8" s="23">
        <v>50</v>
      </c>
      <c r="C8" s="23">
        <v>200</v>
      </c>
      <c r="D8" s="23">
        <v>80</v>
      </c>
      <c r="E8" s="23">
        <v>400</v>
      </c>
      <c r="F8" s="47">
        <v>120</v>
      </c>
      <c r="G8" s="23">
        <v>800</v>
      </c>
      <c r="H8" s="54">
        <v>160</v>
      </c>
      <c r="I8" s="45">
        <f t="shared" si="1"/>
        <v>140</v>
      </c>
      <c r="J8" s="41">
        <f t="shared" si="2"/>
        <v>350</v>
      </c>
      <c r="K8" s="41">
        <f>K7+D8</f>
        <v>260</v>
      </c>
      <c r="L8" s="41">
        <f t="shared" si="3"/>
        <v>700</v>
      </c>
      <c r="M8" s="41">
        <f t="shared" si="4"/>
        <v>360</v>
      </c>
      <c r="N8" s="41">
        <f t="shared" si="5"/>
        <v>1400</v>
      </c>
      <c r="O8" s="41">
        <f t="shared" si="6"/>
        <v>460</v>
      </c>
    </row>
    <row r="9" spans="1:15">
      <c r="A9" s="23">
        <v>5</v>
      </c>
      <c r="B9" s="23">
        <v>60</v>
      </c>
      <c r="C9" s="23">
        <v>400</v>
      </c>
      <c r="D9" s="23">
        <v>90</v>
      </c>
      <c r="E9" s="23">
        <v>800</v>
      </c>
      <c r="F9" s="47">
        <v>140</v>
      </c>
      <c r="G9" s="23">
        <v>1600</v>
      </c>
      <c r="H9" s="54">
        <v>190</v>
      </c>
      <c r="I9" s="45">
        <f t="shared" si="1"/>
        <v>200</v>
      </c>
      <c r="J9" s="41">
        <f t="shared" si="2"/>
        <v>750</v>
      </c>
      <c r="K9" s="41">
        <f>K8+D9</f>
        <v>350</v>
      </c>
      <c r="L9" s="41">
        <f t="shared" si="3"/>
        <v>1500</v>
      </c>
      <c r="M9" s="41">
        <f t="shared" si="4"/>
        <v>500</v>
      </c>
      <c r="N9" s="41">
        <f t="shared" si="5"/>
        <v>3000</v>
      </c>
      <c r="O9" s="41">
        <f t="shared" si="6"/>
        <v>650</v>
      </c>
    </row>
    <row r="10" spans="1:15">
      <c r="A10" s="57">
        <v>6</v>
      </c>
      <c r="B10" s="57">
        <v>70</v>
      </c>
      <c r="C10" s="57">
        <v>800</v>
      </c>
      <c r="D10" s="57">
        <v>100</v>
      </c>
      <c r="E10" s="57">
        <v>1600</v>
      </c>
      <c r="F10" s="57">
        <v>160</v>
      </c>
      <c r="G10" s="57">
        <v>3200</v>
      </c>
      <c r="H10" s="58">
        <v>220</v>
      </c>
      <c r="I10" s="45">
        <f t="shared" ref="I10" si="7">I9+B10</f>
        <v>270</v>
      </c>
      <c r="J10" s="41">
        <f t="shared" ref="J10" si="8">J9+C10</f>
        <v>1550</v>
      </c>
      <c r="K10" s="41">
        <f>K9+D10</f>
        <v>450</v>
      </c>
      <c r="L10" s="41">
        <f t="shared" ref="L10" si="9">L9+E10</f>
        <v>3100</v>
      </c>
      <c r="M10" s="41">
        <f t="shared" ref="M10" si="10">M9+F10</f>
        <v>660</v>
      </c>
      <c r="N10" s="41">
        <f t="shared" ref="N10" si="11">N9+G10</f>
        <v>6200</v>
      </c>
      <c r="O10" s="41">
        <f t="shared" ref="O10" si="12">O9+H10</f>
        <v>870</v>
      </c>
    </row>
    <row r="14" spans="1:15" s="41" customFormat="1"/>
    <row r="15" spans="1:15" s="41" customFormat="1"/>
    <row r="18" spans="1:16">
      <c r="A18" s="44" t="s">
        <v>335</v>
      </c>
      <c r="B18" s="47" t="s">
        <v>334</v>
      </c>
      <c r="C18" s="47" t="s">
        <v>1</v>
      </c>
      <c r="D18" s="47" t="s">
        <v>133</v>
      </c>
      <c r="E18" s="47" t="s">
        <v>299</v>
      </c>
      <c r="F18" s="44" t="s">
        <v>320</v>
      </c>
      <c r="G18" s="47" t="s">
        <v>341</v>
      </c>
      <c r="H18" s="47"/>
      <c r="K18" s="44" t="s">
        <v>329</v>
      </c>
      <c r="L18" s="44" t="s">
        <v>330</v>
      </c>
      <c r="M18" s="44" t="s">
        <v>331</v>
      </c>
      <c r="N18" s="44" t="s">
        <v>333</v>
      </c>
      <c r="O18" s="44" t="s">
        <v>332</v>
      </c>
      <c r="P18" s="44" t="s">
        <v>339</v>
      </c>
    </row>
    <row r="19" spans="1:16">
      <c r="A19">
        <v>1001</v>
      </c>
      <c r="B19" s="46">
        <v>1</v>
      </c>
      <c r="C19" s="50">
        <v>1</v>
      </c>
      <c r="D19" s="47">
        <f>VLOOKUP(C19,$A$4:$O$10,9,0)</f>
        <v>20</v>
      </c>
      <c r="E19" s="47">
        <f>VLOOKUP(C19,$A$4:$O$10,10,0)</f>
        <v>0</v>
      </c>
      <c r="F19" s="47">
        <f>VLOOKUP(C19,$A$4:$O$10,11+2*(B19-1),0)</f>
        <v>50</v>
      </c>
      <c r="G19" s="47">
        <f>D19/产出预期!$J$25</f>
        <v>1.9985601012396945</v>
      </c>
      <c r="H19" s="47"/>
      <c r="J19" s="44" t="s">
        <v>328</v>
      </c>
      <c r="K19">
        <f>SUMIF(B19:B35,"1",D19:D35)</f>
        <v>1310</v>
      </c>
      <c r="L19" s="41">
        <f>SUMIF(B19:B35,"2",D19:D35)</f>
        <v>570</v>
      </c>
      <c r="M19">
        <f>SUMIF(B19:B35,"3",D19:D35)</f>
        <v>1080</v>
      </c>
      <c r="N19" s="41">
        <f>SUM(E19:E35)</f>
        <v>14250</v>
      </c>
      <c r="O19">
        <f>SUM(F19:F35)</f>
        <v>7240</v>
      </c>
      <c r="P19">
        <f>MATCH(O19,t_exp!S3:S32,1)</f>
        <v>23</v>
      </c>
    </row>
    <row r="20" spans="1:16">
      <c r="A20">
        <v>1002</v>
      </c>
      <c r="B20" s="46">
        <v>1</v>
      </c>
      <c r="C20" s="50">
        <v>2</v>
      </c>
      <c r="D20" s="47">
        <f t="shared" ref="D20:D35" si="13">VLOOKUP(C20,$A$4:$O$10,9,0)</f>
        <v>50</v>
      </c>
      <c r="E20" s="47">
        <f t="shared" ref="E20:E35" si="14">VLOOKUP(C20,$A$4:$O$10,10,0)</f>
        <v>50</v>
      </c>
      <c r="F20" s="47">
        <f t="shared" ref="F20:F35" si="15">VLOOKUP(C20,$A$4:$O$10,11+2*(B20-1),0)</f>
        <v>110</v>
      </c>
      <c r="G20" s="47">
        <f>D20/产出预期!$J$25</f>
        <v>4.9964002530992362</v>
      </c>
      <c r="H20" s="47"/>
      <c r="J20" s="44" t="s">
        <v>342</v>
      </c>
      <c r="K20" s="41">
        <f>K19/产出预期!F25</f>
        <v>16.363210828899998</v>
      </c>
      <c r="L20">
        <f>L19/产出预期!G25</f>
        <v>37.922842627197426</v>
      </c>
      <c r="M20" s="41">
        <f>M19/产出预期!H25</f>
        <v>196.36824397389148</v>
      </c>
      <c r="N20">
        <f>N19/产出预期!D25</f>
        <v>85.585585585585591</v>
      </c>
    </row>
    <row r="21" spans="1:16">
      <c r="A21" s="41">
        <v>1003</v>
      </c>
      <c r="B21" s="46">
        <v>1</v>
      </c>
      <c r="C21" s="50">
        <v>3</v>
      </c>
      <c r="D21" s="47">
        <f t="shared" si="13"/>
        <v>90</v>
      </c>
      <c r="E21" s="47">
        <f t="shared" si="14"/>
        <v>150</v>
      </c>
      <c r="F21" s="47">
        <f t="shared" si="15"/>
        <v>180</v>
      </c>
      <c r="G21" s="47">
        <f>D21/产出预期!$J$25</f>
        <v>8.9935204555786257</v>
      </c>
      <c r="H21" s="47"/>
    </row>
    <row r="22" spans="1:16">
      <c r="A22" s="41">
        <v>1004</v>
      </c>
      <c r="B22" s="46">
        <v>1</v>
      </c>
      <c r="C22" s="50">
        <v>4</v>
      </c>
      <c r="D22" s="47">
        <f t="shared" si="13"/>
        <v>140</v>
      </c>
      <c r="E22" s="47">
        <f t="shared" si="14"/>
        <v>350</v>
      </c>
      <c r="F22" s="47">
        <f t="shared" si="15"/>
        <v>260</v>
      </c>
      <c r="G22" s="47">
        <f>D22/产出预期!$J$25</f>
        <v>13.989920708677861</v>
      </c>
      <c r="H22" s="47"/>
    </row>
    <row r="23" spans="1:16">
      <c r="A23" s="41">
        <v>1005</v>
      </c>
      <c r="B23" s="46">
        <v>1</v>
      </c>
      <c r="C23" s="50">
        <v>5</v>
      </c>
      <c r="D23" s="47">
        <f t="shared" si="13"/>
        <v>200</v>
      </c>
      <c r="E23" s="47">
        <f t="shared" si="14"/>
        <v>750</v>
      </c>
      <c r="F23" s="47">
        <f t="shared" si="15"/>
        <v>350</v>
      </c>
      <c r="G23" s="47">
        <f>D23/产出预期!$J$25</f>
        <v>19.985601012396945</v>
      </c>
      <c r="H23" s="47"/>
    </row>
    <row r="24" spans="1:16">
      <c r="A24" s="41">
        <v>1006</v>
      </c>
      <c r="B24" s="46">
        <v>1</v>
      </c>
      <c r="C24" s="50">
        <v>6</v>
      </c>
      <c r="D24" s="47">
        <f t="shared" si="13"/>
        <v>270</v>
      </c>
      <c r="E24" s="47">
        <f t="shared" si="14"/>
        <v>1550</v>
      </c>
      <c r="F24" s="47">
        <f t="shared" si="15"/>
        <v>450</v>
      </c>
      <c r="G24" s="47">
        <f>D24/产出预期!$J$25</f>
        <v>26.980561366735877</v>
      </c>
      <c r="H24" s="47"/>
    </row>
    <row r="25" spans="1:16">
      <c r="A25" s="41">
        <v>1007</v>
      </c>
      <c r="B25" s="46">
        <v>1</v>
      </c>
      <c r="C25" s="50">
        <v>6</v>
      </c>
      <c r="D25" s="47">
        <f t="shared" si="13"/>
        <v>270</v>
      </c>
      <c r="E25" s="47">
        <f t="shared" si="14"/>
        <v>1550</v>
      </c>
      <c r="F25" s="47">
        <f t="shared" si="15"/>
        <v>450</v>
      </c>
      <c r="G25" s="47">
        <f>D25/产出预期!$J$25</f>
        <v>26.980561366735877</v>
      </c>
      <c r="H25" s="47"/>
    </row>
    <row r="26" spans="1:16">
      <c r="A26" s="41">
        <v>1008</v>
      </c>
      <c r="B26" s="46">
        <v>1</v>
      </c>
      <c r="C26" s="50">
        <v>6</v>
      </c>
      <c r="D26" s="47">
        <f t="shared" si="13"/>
        <v>270</v>
      </c>
      <c r="E26" s="47">
        <f t="shared" si="14"/>
        <v>1550</v>
      </c>
      <c r="F26" s="47">
        <f t="shared" si="15"/>
        <v>450</v>
      </c>
      <c r="G26" s="47">
        <f>D26/产出预期!$J$25</f>
        <v>26.980561366735877</v>
      </c>
      <c r="H26" s="47"/>
    </row>
    <row r="27" spans="1:16">
      <c r="A27">
        <v>2001</v>
      </c>
      <c r="B27" s="42">
        <v>2</v>
      </c>
      <c r="C27" s="50">
        <v>1</v>
      </c>
      <c r="D27" s="47">
        <f t="shared" si="13"/>
        <v>20</v>
      </c>
      <c r="E27" s="47">
        <f t="shared" si="14"/>
        <v>0</v>
      </c>
      <c r="F27" s="47">
        <f t="shared" si="15"/>
        <v>60</v>
      </c>
      <c r="G27" s="47">
        <f>D27/产出预期!$K$25</f>
        <v>6.6531302854732335</v>
      </c>
      <c r="H27" s="47"/>
    </row>
    <row r="28" spans="1:16">
      <c r="A28">
        <v>2002</v>
      </c>
      <c r="B28" s="42">
        <v>2</v>
      </c>
      <c r="C28" s="50">
        <v>2</v>
      </c>
      <c r="D28" s="47">
        <f t="shared" si="13"/>
        <v>50</v>
      </c>
      <c r="E28" s="47">
        <f t="shared" si="14"/>
        <v>50</v>
      </c>
      <c r="F28" s="47">
        <f t="shared" si="15"/>
        <v>140</v>
      </c>
      <c r="G28" s="47">
        <f>D28/产出预期!$K$25</f>
        <v>16.632825713683083</v>
      </c>
      <c r="H28" s="47"/>
    </row>
    <row r="29" spans="1:16">
      <c r="A29" s="41">
        <v>2003</v>
      </c>
      <c r="B29" s="42">
        <v>2</v>
      </c>
      <c r="C29" s="50">
        <v>3</v>
      </c>
      <c r="D29" s="47">
        <f t="shared" si="13"/>
        <v>90</v>
      </c>
      <c r="E29" s="47">
        <f t="shared" si="14"/>
        <v>150</v>
      </c>
      <c r="F29" s="47">
        <f t="shared" si="15"/>
        <v>240</v>
      </c>
      <c r="G29" s="47">
        <f>D29/产出预期!$K$25</f>
        <v>29.93908628462955</v>
      </c>
      <c r="H29" s="47"/>
    </row>
    <row r="30" spans="1:16">
      <c r="A30" s="41">
        <v>2004</v>
      </c>
      <c r="B30" s="42">
        <v>2</v>
      </c>
      <c r="C30" s="50">
        <v>4</v>
      </c>
      <c r="D30" s="47">
        <f t="shared" si="13"/>
        <v>140</v>
      </c>
      <c r="E30" s="47">
        <f t="shared" si="14"/>
        <v>350</v>
      </c>
      <c r="F30" s="47">
        <f t="shared" si="15"/>
        <v>360</v>
      </c>
      <c r="G30" s="47">
        <f>D30/产出预期!$K$25</f>
        <v>46.571911998312636</v>
      </c>
      <c r="H30" s="47"/>
    </row>
    <row r="31" spans="1:16">
      <c r="A31" s="41">
        <v>2005</v>
      </c>
      <c r="B31" s="42">
        <v>2</v>
      </c>
      <c r="C31" s="50">
        <v>6</v>
      </c>
      <c r="D31" s="47">
        <f t="shared" si="13"/>
        <v>270</v>
      </c>
      <c r="E31" s="47">
        <f t="shared" si="14"/>
        <v>1550</v>
      </c>
      <c r="F31" s="47">
        <f t="shared" si="15"/>
        <v>660</v>
      </c>
      <c r="G31" s="47">
        <f>D31/产出预期!$K$25</f>
        <v>89.817258853888646</v>
      </c>
      <c r="H31" s="41"/>
    </row>
    <row r="32" spans="1:16">
      <c r="A32">
        <v>3001</v>
      </c>
      <c r="B32" s="43">
        <v>3</v>
      </c>
      <c r="C32" s="50">
        <v>6</v>
      </c>
      <c r="D32" s="47">
        <f t="shared" si="13"/>
        <v>270</v>
      </c>
      <c r="E32" s="47">
        <f t="shared" si="14"/>
        <v>1550</v>
      </c>
      <c r="F32" s="47">
        <f t="shared" si="15"/>
        <v>870</v>
      </c>
      <c r="G32" s="41">
        <f>D32/产出预期!$L$25</f>
        <v>196.36824397389148</v>
      </c>
      <c r="H32" s="41"/>
    </row>
    <row r="33" spans="1:7">
      <c r="A33">
        <v>3002</v>
      </c>
      <c r="B33" s="43">
        <v>3</v>
      </c>
      <c r="C33" s="50">
        <v>6</v>
      </c>
      <c r="D33" s="47">
        <f t="shared" si="13"/>
        <v>270</v>
      </c>
      <c r="E33" s="47">
        <f t="shared" si="14"/>
        <v>1550</v>
      </c>
      <c r="F33" s="47">
        <f t="shared" si="15"/>
        <v>870</v>
      </c>
      <c r="G33" s="41">
        <f>D33/产出预期!$L$25</f>
        <v>196.36824397389148</v>
      </c>
    </row>
    <row r="34" spans="1:7">
      <c r="A34" s="41">
        <v>3003</v>
      </c>
      <c r="B34" s="43">
        <v>3</v>
      </c>
      <c r="C34" s="50">
        <v>6</v>
      </c>
      <c r="D34" s="47">
        <f t="shared" si="13"/>
        <v>270</v>
      </c>
      <c r="E34" s="47">
        <f t="shared" si="14"/>
        <v>1550</v>
      </c>
      <c r="F34" s="47">
        <f t="shared" si="15"/>
        <v>870</v>
      </c>
      <c r="G34" s="41">
        <f>D34/产出预期!$L$25</f>
        <v>196.36824397389148</v>
      </c>
    </row>
    <row r="35" spans="1:7">
      <c r="A35" s="41">
        <v>3004</v>
      </c>
      <c r="B35" s="43">
        <v>3</v>
      </c>
      <c r="C35" s="50">
        <v>6</v>
      </c>
      <c r="D35" s="47">
        <f t="shared" si="13"/>
        <v>270</v>
      </c>
      <c r="E35" s="47">
        <f t="shared" si="14"/>
        <v>1550</v>
      </c>
      <c r="F35" s="47">
        <f t="shared" si="15"/>
        <v>870</v>
      </c>
      <c r="G35" s="41">
        <f>D35/产出预期!$L$25</f>
        <v>196.36824397389148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xSplit="3" ySplit="2" topLeftCell="M3" activePane="bottomRight" state="frozen"/>
      <selection pane="topRight" activeCell="D1" sqref="D1"/>
      <selection pane="bottomLeft" activeCell="A3" sqref="A3"/>
      <selection pane="bottomRight" activeCell="Q28" sqref="Q28"/>
    </sheetView>
  </sheetViews>
  <sheetFormatPr defaultRowHeight="14.25"/>
  <cols>
    <col min="4" max="19" width="8.5" customWidth="1"/>
    <col min="21" max="21" width="8.375" customWidth="1"/>
  </cols>
  <sheetData>
    <row r="1" spans="1:35">
      <c r="A1" s="18"/>
      <c r="B1" s="18"/>
      <c r="C1" s="18"/>
      <c r="D1" s="81" t="s">
        <v>290</v>
      </c>
      <c r="E1" s="81"/>
      <c r="F1" s="81"/>
      <c r="G1" s="82"/>
      <c r="H1" s="83" t="s">
        <v>291</v>
      </c>
      <c r="I1" s="81"/>
      <c r="J1" s="81"/>
      <c r="K1" s="82"/>
      <c r="L1" s="83" t="s">
        <v>292</v>
      </c>
      <c r="M1" s="81"/>
      <c r="N1" s="81"/>
      <c r="O1" s="82"/>
      <c r="P1" s="83" t="s">
        <v>294</v>
      </c>
      <c r="Q1" s="84"/>
      <c r="R1" s="84"/>
      <c r="S1" s="82"/>
      <c r="T1" s="83" t="s">
        <v>314</v>
      </c>
      <c r="U1" s="84"/>
      <c r="V1" s="84"/>
      <c r="W1" s="82"/>
      <c r="X1" s="83" t="s">
        <v>363</v>
      </c>
      <c r="Y1" s="84"/>
      <c r="Z1" s="84"/>
      <c r="AA1" s="82"/>
      <c r="AB1" s="83" t="s">
        <v>362</v>
      </c>
      <c r="AC1" s="84"/>
      <c r="AD1" s="84"/>
      <c r="AE1" s="82"/>
      <c r="AF1" s="83" t="s">
        <v>348</v>
      </c>
      <c r="AG1" s="84"/>
      <c r="AH1" s="84"/>
      <c r="AI1" s="82"/>
    </row>
    <row r="2" spans="1:35">
      <c r="A2" s="10" t="s">
        <v>44</v>
      </c>
      <c r="B2" s="9"/>
      <c r="C2" s="9"/>
      <c r="D2" s="10" t="s">
        <v>137</v>
      </c>
      <c r="E2" s="10" t="s">
        <v>138</v>
      </c>
      <c r="F2" s="10" t="s">
        <v>139</v>
      </c>
      <c r="G2" s="20" t="s">
        <v>133</v>
      </c>
      <c r="H2" s="10" t="s">
        <v>137</v>
      </c>
      <c r="I2" s="10" t="s">
        <v>138</v>
      </c>
      <c r="J2" s="10" t="s">
        <v>139</v>
      </c>
      <c r="K2" s="20" t="s">
        <v>133</v>
      </c>
      <c r="L2" s="10" t="s">
        <v>137</v>
      </c>
      <c r="M2" s="10" t="s">
        <v>138</v>
      </c>
      <c r="N2" s="10" t="s">
        <v>139</v>
      </c>
      <c r="O2" s="20" t="s">
        <v>133</v>
      </c>
      <c r="P2" s="40" t="s">
        <v>137</v>
      </c>
      <c r="Q2" s="39" t="s">
        <v>138</v>
      </c>
      <c r="R2" s="39" t="s">
        <v>139</v>
      </c>
      <c r="S2" s="28" t="s">
        <v>133</v>
      </c>
      <c r="T2" s="40" t="s">
        <v>137</v>
      </c>
      <c r="U2" s="39" t="s">
        <v>138</v>
      </c>
      <c r="V2" s="39" t="s">
        <v>139</v>
      </c>
      <c r="W2" s="28" t="s">
        <v>133</v>
      </c>
      <c r="X2" s="40" t="s">
        <v>137</v>
      </c>
      <c r="Y2" s="39" t="s">
        <v>138</v>
      </c>
      <c r="Z2" s="39" t="s">
        <v>139</v>
      </c>
      <c r="AA2" s="28" t="s">
        <v>133</v>
      </c>
      <c r="AB2" s="40" t="s">
        <v>137</v>
      </c>
      <c r="AC2" s="39" t="s">
        <v>138</v>
      </c>
      <c r="AD2" s="39" t="s">
        <v>139</v>
      </c>
      <c r="AE2" s="28" t="s">
        <v>133</v>
      </c>
      <c r="AF2" s="40" t="s">
        <v>137</v>
      </c>
      <c r="AG2" s="39" t="s">
        <v>138</v>
      </c>
      <c r="AH2" s="39" t="s">
        <v>139</v>
      </c>
      <c r="AI2" s="28" t="s">
        <v>133</v>
      </c>
    </row>
    <row r="3" spans="1:35">
      <c r="A3" s="9">
        <v>3</v>
      </c>
      <c r="B3" s="15">
        <v>10011001</v>
      </c>
      <c r="C3" s="15" t="s">
        <v>45</v>
      </c>
      <c r="D3" s="9">
        <v>100</v>
      </c>
      <c r="E3" s="14">
        <f>D3/SUM(D$3:D$27)</f>
        <v>0.11904761904761904</v>
      </c>
      <c r="F3" s="79">
        <f>SUM(E3:E10)</f>
        <v>0.95238095238095244</v>
      </c>
      <c r="G3" s="16">
        <f>F3+F19+F24</f>
        <v>0.95238095238095244</v>
      </c>
      <c r="H3" s="9">
        <v>100</v>
      </c>
      <c r="I3" s="14">
        <f>H3/SUM(H$3:H$27)</f>
        <v>9.950248756218906E-2</v>
      </c>
      <c r="J3" s="79">
        <f>SUM(I3:I10)</f>
        <v>0.79601990049751248</v>
      </c>
      <c r="K3" s="16">
        <f>J3+J19+J24</f>
        <v>0.96019900497512445</v>
      </c>
      <c r="L3" s="9">
        <v>100</v>
      </c>
      <c r="M3" s="14">
        <f>L3/SUM(L$3:L$27)</f>
        <v>8.5470085470085472E-2</v>
      </c>
      <c r="N3" s="79">
        <f>SUM(M3:M10)</f>
        <v>0.68376068376068388</v>
      </c>
      <c r="O3" s="16">
        <f>N3+N19+N24</f>
        <v>0.96581196581196593</v>
      </c>
      <c r="P3" s="9">
        <v>100</v>
      </c>
      <c r="Q3" s="14">
        <f>P3/SUM(P$3:P$27)</f>
        <v>7.1428571428571425E-2</v>
      </c>
      <c r="R3" s="79">
        <f>SUM(Q3:Q10)</f>
        <v>0.57142857142857129</v>
      </c>
      <c r="S3" s="16">
        <f>R3+R19+R24</f>
        <v>0.97142857142857131</v>
      </c>
      <c r="T3" s="2">
        <v>100</v>
      </c>
      <c r="U3" s="14">
        <f>T3/SUM(T$3:T$27)</f>
        <v>0.11299435028248588</v>
      </c>
      <c r="V3" s="79">
        <f>SUM(U3:U10)</f>
        <v>0.90395480225988689</v>
      </c>
      <c r="W3" s="16">
        <f>V3+V19+V24</f>
        <v>0.95480225988700551</v>
      </c>
      <c r="X3" s="41">
        <v>75</v>
      </c>
      <c r="Y3" s="14">
        <f>X3/SUM(X$3:X$27)</f>
        <v>7.7319587628865982E-2</v>
      </c>
      <c r="Z3" s="79">
        <f>SUM(Y3:Y10)</f>
        <v>0.61855670103092786</v>
      </c>
      <c r="AA3" s="16">
        <f>Z3+Z19+Z24</f>
        <v>0.95876288659793818</v>
      </c>
      <c r="AB3" s="41">
        <v>75</v>
      </c>
      <c r="AC3" s="14">
        <f>AB3/SUM(AB$3:AB$27)</f>
        <v>6.25E-2</v>
      </c>
      <c r="AD3" s="79">
        <f>SUM(AC3:AC10)</f>
        <v>0.5</v>
      </c>
      <c r="AE3" s="16">
        <f>AD3+AD19+AD24</f>
        <v>0.96666666666666656</v>
      </c>
      <c r="AF3" s="41">
        <v>100</v>
      </c>
      <c r="AG3" s="14">
        <f>AF3/SUM(AF$3:AF$27)</f>
        <v>0.11363636363636363</v>
      </c>
      <c r="AH3" s="79">
        <f>SUM(AG3:AG10)</f>
        <v>0.90909090909090906</v>
      </c>
      <c r="AI3" s="16">
        <f>AH3+AH19+AH24</f>
        <v>0.90909090909090906</v>
      </c>
    </row>
    <row r="4" spans="1:35">
      <c r="A4" s="9">
        <v>3</v>
      </c>
      <c r="B4" s="15">
        <v>10011002</v>
      </c>
      <c r="C4" s="15" t="s">
        <v>51</v>
      </c>
      <c r="D4" s="41">
        <v>100</v>
      </c>
      <c r="E4" s="14">
        <f t="shared" ref="E4:E27" si="0">D4/SUM(D$3:D$27)</f>
        <v>0.11904761904761904</v>
      </c>
      <c r="F4" s="80"/>
      <c r="G4" s="1" t="s">
        <v>297</v>
      </c>
      <c r="H4" s="9">
        <v>100</v>
      </c>
      <c r="I4" s="14">
        <f t="shared" ref="I4:I27" si="1">H4/SUM(H$3:H$27)</f>
        <v>9.950248756218906E-2</v>
      </c>
      <c r="J4" s="80"/>
      <c r="K4" s="1" t="s">
        <v>297</v>
      </c>
      <c r="L4" s="9">
        <v>100</v>
      </c>
      <c r="M4" s="14">
        <f t="shared" ref="M4:M27" si="2">L4/SUM(L$3:L$27)</f>
        <v>8.5470085470085472E-2</v>
      </c>
      <c r="N4" s="80"/>
      <c r="O4" s="1" t="s">
        <v>297</v>
      </c>
      <c r="P4" s="9">
        <v>100</v>
      </c>
      <c r="Q4" s="14">
        <f t="shared" ref="Q4:Q27" si="3">P4/SUM(P$3:P$27)</f>
        <v>7.1428571428571425E-2</v>
      </c>
      <c r="R4" s="80"/>
      <c r="S4" s="1" t="s">
        <v>297</v>
      </c>
      <c r="T4" s="41">
        <v>100</v>
      </c>
      <c r="U4" s="14">
        <f t="shared" ref="U4:U27" si="4">T4/SUM(T$3:T$27)</f>
        <v>0.11299435028248588</v>
      </c>
      <c r="V4" s="80"/>
      <c r="W4" s="1" t="s">
        <v>297</v>
      </c>
      <c r="X4" s="41">
        <v>75</v>
      </c>
      <c r="Y4" s="14">
        <f t="shared" ref="Y4:Y27" si="5">X4/SUM(X$3:X$27)</f>
        <v>7.7319587628865982E-2</v>
      </c>
      <c r="Z4" s="80"/>
      <c r="AA4" s="1" t="s">
        <v>297</v>
      </c>
      <c r="AB4" s="41">
        <v>75</v>
      </c>
      <c r="AC4" s="14">
        <f t="shared" ref="AC4:AC27" si="6">AB4/SUM(AB$3:AB$27)</f>
        <v>6.25E-2</v>
      </c>
      <c r="AD4" s="80"/>
      <c r="AE4" s="1" t="s">
        <v>297</v>
      </c>
      <c r="AF4" s="41">
        <v>100</v>
      </c>
      <c r="AG4" s="14">
        <f t="shared" ref="AG4:AG27" si="7">AF4/SUM(AF$3:AF$27)</f>
        <v>0.11363636363636363</v>
      </c>
      <c r="AH4" s="80"/>
      <c r="AI4" s="1" t="s">
        <v>297</v>
      </c>
    </row>
    <row r="5" spans="1:35">
      <c r="A5" s="9">
        <v>3</v>
      </c>
      <c r="B5" s="15">
        <v>10011003</v>
      </c>
      <c r="C5" s="15" t="s">
        <v>56</v>
      </c>
      <c r="D5" s="41">
        <v>100</v>
      </c>
      <c r="E5" s="14">
        <f t="shared" si="0"/>
        <v>0.11904761904761904</v>
      </c>
      <c r="F5" s="80"/>
      <c r="G5" s="3">
        <f>F19+F24</f>
        <v>0</v>
      </c>
      <c r="H5" s="9">
        <v>100</v>
      </c>
      <c r="I5" s="14">
        <f t="shared" si="1"/>
        <v>9.950248756218906E-2</v>
      </c>
      <c r="J5" s="80"/>
      <c r="K5" s="3">
        <f>J19+J24</f>
        <v>0.16417910447761194</v>
      </c>
      <c r="L5" s="9">
        <v>100</v>
      </c>
      <c r="M5" s="14">
        <f t="shared" si="2"/>
        <v>8.5470085470085472E-2</v>
      </c>
      <c r="N5" s="80"/>
      <c r="O5" s="3">
        <f>N19+N24</f>
        <v>0.28205128205128205</v>
      </c>
      <c r="P5" s="9">
        <v>100</v>
      </c>
      <c r="Q5" s="14">
        <f t="shared" si="3"/>
        <v>7.1428571428571425E-2</v>
      </c>
      <c r="R5" s="80"/>
      <c r="S5" s="3">
        <f>R19+R24</f>
        <v>0.39999999999999997</v>
      </c>
      <c r="T5" s="41">
        <v>100</v>
      </c>
      <c r="U5" s="14">
        <f t="shared" si="4"/>
        <v>0.11299435028248588</v>
      </c>
      <c r="V5" s="80"/>
      <c r="W5" s="3">
        <f>V19+V24</f>
        <v>5.0847457627118647E-2</v>
      </c>
      <c r="X5" s="41">
        <v>75</v>
      </c>
      <c r="Y5" s="14">
        <f t="shared" si="5"/>
        <v>7.7319587628865982E-2</v>
      </c>
      <c r="Z5" s="80"/>
      <c r="AA5" s="3">
        <f>Z19+Z24</f>
        <v>0.34020618556701027</v>
      </c>
      <c r="AB5" s="41">
        <v>75</v>
      </c>
      <c r="AC5" s="14">
        <f t="shared" si="6"/>
        <v>6.25E-2</v>
      </c>
      <c r="AD5" s="80"/>
      <c r="AE5" s="3">
        <f>AD19+AD24</f>
        <v>0.46666666666666667</v>
      </c>
      <c r="AF5" s="41">
        <v>100</v>
      </c>
      <c r="AG5" s="14">
        <f t="shared" si="7"/>
        <v>0.11363636363636363</v>
      </c>
      <c r="AH5" s="80"/>
      <c r="AI5" s="3">
        <f>AH19+AH24</f>
        <v>0</v>
      </c>
    </row>
    <row r="6" spans="1:35">
      <c r="A6" s="9">
        <v>3</v>
      </c>
      <c r="B6" s="15">
        <v>10011004</v>
      </c>
      <c r="C6" s="15" t="s">
        <v>61</v>
      </c>
      <c r="D6" s="41">
        <v>100</v>
      </c>
      <c r="E6" s="14">
        <f t="shared" si="0"/>
        <v>0.11904761904761904</v>
      </c>
      <c r="F6" s="80"/>
      <c r="G6" s="21"/>
      <c r="H6" s="9">
        <v>100</v>
      </c>
      <c r="I6" s="14">
        <f t="shared" si="1"/>
        <v>9.950248756218906E-2</v>
      </c>
      <c r="J6" s="80"/>
      <c r="K6" s="21"/>
      <c r="L6" s="9">
        <v>100</v>
      </c>
      <c r="M6" s="14">
        <f t="shared" si="2"/>
        <v>8.5470085470085472E-2</v>
      </c>
      <c r="N6" s="80"/>
      <c r="O6" s="21"/>
      <c r="P6" s="9">
        <v>100</v>
      </c>
      <c r="Q6" s="14">
        <f t="shared" si="3"/>
        <v>7.1428571428571425E-2</v>
      </c>
      <c r="R6" s="80"/>
      <c r="S6" s="21"/>
      <c r="T6" s="41">
        <v>100</v>
      </c>
      <c r="U6" s="14">
        <f t="shared" si="4"/>
        <v>0.11299435028248588</v>
      </c>
      <c r="V6" s="80"/>
      <c r="W6" s="21"/>
      <c r="X6" s="41">
        <v>75</v>
      </c>
      <c r="Y6" s="14">
        <f t="shared" si="5"/>
        <v>7.7319587628865982E-2</v>
      </c>
      <c r="Z6" s="80"/>
      <c r="AA6" s="21"/>
      <c r="AB6" s="41">
        <v>75</v>
      </c>
      <c r="AC6" s="14">
        <f t="shared" si="6"/>
        <v>6.25E-2</v>
      </c>
      <c r="AD6" s="80"/>
      <c r="AE6" s="21"/>
      <c r="AF6" s="41">
        <v>100</v>
      </c>
      <c r="AG6" s="14">
        <f t="shared" si="7"/>
        <v>0.11363636363636363</v>
      </c>
      <c r="AH6" s="80"/>
      <c r="AI6" s="21"/>
    </row>
    <row r="7" spans="1:35">
      <c r="A7" s="9">
        <v>3</v>
      </c>
      <c r="B7" s="15">
        <v>10011005</v>
      </c>
      <c r="C7" s="15" t="s">
        <v>66</v>
      </c>
      <c r="D7" s="41">
        <v>100</v>
      </c>
      <c r="E7" s="14">
        <f t="shared" si="0"/>
        <v>0.11904761904761904</v>
      </c>
      <c r="F7" s="80"/>
      <c r="G7" s="21"/>
      <c r="H7" s="9">
        <v>100</v>
      </c>
      <c r="I7" s="14">
        <f t="shared" si="1"/>
        <v>9.950248756218906E-2</v>
      </c>
      <c r="J7" s="80"/>
      <c r="K7" s="21"/>
      <c r="L7" s="9">
        <v>100</v>
      </c>
      <c r="M7" s="14">
        <f t="shared" si="2"/>
        <v>8.5470085470085472E-2</v>
      </c>
      <c r="N7" s="80"/>
      <c r="O7" s="21"/>
      <c r="P7" s="9">
        <v>100</v>
      </c>
      <c r="Q7" s="14">
        <f t="shared" si="3"/>
        <v>7.1428571428571425E-2</v>
      </c>
      <c r="R7" s="80"/>
      <c r="S7" s="21"/>
      <c r="T7" s="41">
        <v>100</v>
      </c>
      <c r="U7" s="14">
        <f t="shared" si="4"/>
        <v>0.11299435028248588</v>
      </c>
      <c r="V7" s="80"/>
      <c r="W7" s="21"/>
      <c r="X7" s="41">
        <v>75</v>
      </c>
      <c r="Y7" s="14">
        <f t="shared" si="5"/>
        <v>7.7319587628865982E-2</v>
      </c>
      <c r="Z7" s="80"/>
      <c r="AA7" s="21"/>
      <c r="AB7" s="41">
        <v>75</v>
      </c>
      <c r="AC7" s="14">
        <f t="shared" si="6"/>
        <v>6.25E-2</v>
      </c>
      <c r="AD7" s="80"/>
      <c r="AE7" s="21"/>
      <c r="AF7" s="41">
        <v>100</v>
      </c>
      <c r="AG7" s="14">
        <f t="shared" si="7"/>
        <v>0.11363636363636363</v>
      </c>
      <c r="AH7" s="80"/>
      <c r="AI7" s="21"/>
    </row>
    <row r="8" spans="1:35">
      <c r="A8" s="9">
        <v>3</v>
      </c>
      <c r="B8" s="15">
        <v>10011006</v>
      </c>
      <c r="C8" s="15" t="s">
        <v>72</v>
      </c>
      <c r="D8" s="41">
        <v>100</v>
      </c>
      <c r="E8" s="14">
        <f t="shared" si="0"/>
        <v>0.11904761904761904</v>
      </c>
      <c r="F8" s="80"/>
      <c r="G8" s="21"/>
      <c r="H8" s="9">
        <v>100</v>
      </c>
      <c r="I8" s="14">
        <f t="shared" si="1"/>
        <v>9.950248756218906E-2</v>
      </c>
      <c r="J8" s="80"/>
      <c r="K8" s="21"/>
      <c r="L8" s="9">
        <v>100</v>
      </c>
      <c r="M8" s="14">
        <f t="shared" si="2"/>
        <v>8.5470085470085472E-2</v>
      </c>
      <c r="N8" s="80"/>
      <c r="O8" s="21"/>
      <c r="P8" s="9">
        <v>100</v>
      </c>
      <c r="Q8" s="14">
        <f t="shared" si="3"/>
        <v>7.1428571428571425E-2</v>
      </c>
      <c r="R8" s="80"/>
      <c r="S8" s="21"/>
      <c r="T8" s="41">
        <v>100</v>
      </c>
      <c r="U8" s="14">
        <f t="shared" si="4"/>
        <v>0.11299435028248588</v>
      </c>
      <c r="V8" s="80"/>
      <c r="W8" s="21"/>
      <c r="X8" s="41">
        <v>75</v>
      </c>
      <c r="Y8" s="14">
        <f t="shared" si="5"/>
        <v>7.7319587628865982E-2</v>
      </c>
      <c r="Z8" s="80"/>
      <c r="AA8" s="21"/>
      <c r="AB8" s="41">
        <v>75</v>
      </c>
      <c r="AC8" s="14">
        <f t="shared" si="6"/>
        <v>6.25E-2</v>
      </c>
      <c r="AD8" s="80"/>
      <c r="AE8" s="21"/>
      <c r="AF8" s="41">
        <v>100</v>
      </c>
      <c r="AG8" s="14">
        <f t="shared" si="7"/>
        <v>0.11363636363636363</v>
      </c>
      <c r="AH8" s="80"/>
      <c r="AI8" s="21"/>
    </row>
    <row r="9" spans="1:35">
      <c r="A9" s="9">
        <v>3</v>
      </c>
      <c r="B9" s="15">
        <v>10011007</v>
      </c>
      <c r="C9" s="15" t="s">
        <v>77</v>
      </c>
      <c r="D9" s="41">
        <v>100</v>
      </c>
      <c r="E9" s="14">
        <f t="shared" si="0"/>
        <v>0.11904761904761904</v>
      </c>
      <c r="F9" s="80"/>
      <c r="G9" s="21"/>
      <c r="H9" s="9">
        <v>100</v>
      </c>
      <c r="I9" s="14">
        <f t="shared" si="1"/>
        <v>9.950248756218906E-2</v>
      </c>
      <c r="J9" s="80"/>
      <c r="K9" s="21"/>
      <c r="L9" s="9">
        <v>100</v>
      </c>
      <c r="M9" s="14">
        <f t="shared" si="2"/>
        <v>8.5470085470085472E-2</v>
      </c>
      <c r="N9" s="80"/>
      <c r="O9" s="21"/>
      <c r="P9" s="9">
        <v>100</v>
      </c>
      <c r="Q9" s="14">
        <f t="shared" si="3"/>
        <v>7.1428571428571425E-2</v>
      </c>
      <c r="R9" s="80"/>
      <c r="S9" s="21"/>
      <c r="T9" s="41">
        <v>100</v>
      </c>
      <c r="U9" s="14">
        <f t="shared" si="4"/>
        <v>0.11299435028248588</v>
      </c>
      <c r="V9" s="80"/>
      <c r="W9" s="21"/>
      <c r="X9" s="41">
        <v>75</v>
      </c>
      <c r="Y9" s="14">
        <f t="shared" si="5"/>
        <v>7.7319587628865982E-2</v>
      </c>
      <c r="Z9" s="80"/>
      <c r="AA9" s="21"/>
      <c r="AB9" s="41">
        <v>75</v>
      </c>
      <c r="AC9" s="14">
        <f t="shared" si="6"/>
        <v>6.25E-2</v>
      </c>
      <c r="AD9" s="80"/>
      <c r="AE9" s="21"/>
      <c r="AF9" s="41">
        <v>100</v>
      </c>
      <c r="AG9" s="14">
        <f t="shared" si="7"/>
        <v>0.11363636363636363</v>
      </c>
      <c r="AH9" s="80"/>
      <c r="AI9" s="21"/>
    </row>
    <row r="10" spans="1:35">
      <c r="A10" s="9">
        <v>3</v>
      </c>
      <c r="B10" s="15">
        <v>10011008</v>
      </c>
      <c r="C10" s="15" t="s">
        <v>83</v>
      </c>
      <c r="D10" s="41">
        <v>100</v>
      </c>
      <c r="E10" s="14">
        <f t="shared" si="0"/>
        <v>0.11904761904761904</v>
      </c>
      <c r="F10" s="80"/>
      <c r="G10" s="21"/>
      <c r="H10" s="9">
        <v>100</v>
      </c>
      <c r="I10" s="14">
        <f t="shared" si="1"/>
        <v>9.950248756218906E-2</v>
      </c>
      <c r="J10" s="80"/>
      <c r="K10" s="21"/>
      <c r="L10" s="9">
        <v>100</v>
      </c>
      <c r="M10" s="14">
        <f t="shared" si="2"/>
        <v>8.5470085470085472E-2</v>
      </c>
      <c r="N10" s="80"/>
      <c r="O10" s="21"/>
      <c r="P10" s="9">
        <v>100</v>
      </c>
      <c r="Q10" s="14">
        <f t="shared" si="3"/>
        <v>7.1428571428571425E-2</v>
      </c>
      <c r="R10" s="80"/>
      <c r="S10" s="21"/>
      <c r="T10" s="41">
        <v>100</v>
      </c>
      <c r="U10" s="14">
        <f t="shared" si="4"/>
        <v>0.11299435028248588</v>
      </c>
      <c r="V10" s="80"/>
      <c r="W10" s="21"/>
      <c r="X10" s="41">
        <v>75</v>
      </c>
      <c r="Y10" s="14">
        <f t="shared" si="5"/>
        <v>7.7319587628865982E-2</v>
      </c>
      <c r="Z10" s="80"/>
      <c r="AA10" s="21"/>
      <c r="AB10" s="41">
        <v>75</v>
      </c>
      <c r="AC10" s="14">
        <f t="shared" si="6"/>
        <v>6.25E-2</v>
      </c>
      <c r="AD10" s="80"/>
      <c r="AE10" s="21"/>
      <c r="AF10" s="41">
        <v>100</v>
      </c>
      <c r="AG10" s="14">
        <f t="shared" si="7"/>
        <v>0.11363636363636363</v>
      </c>
      <c r="AH10" s="80"/>
      <c r="AI10" s="21"/>
    </row>
    <row r="11" spans="1:35">
      <c r="A11" s="9">
        <v>2</v>
      </c>
      <c r="B11" s="15">
        <v>20010007</v>
      </c>
      <c r="C11" s="15" t="s">
        <v>148</v>
      </c>
      <c r="D11" s="9">
        <v>5</v>
      </c>
      <c r="E11" s="14">
        <f t="shared" si="0"/>
        <v>5.9523809523809521E-3</v>
      </c>
      <c r="F11" s="79">
        <f>SUM(E11:E18)</f>
        <v>4.7619047619047616E-2</v>
      </c>
      <c r="G11" s="21"/>
      <c r="H11" s="9">
        <v>5</v>
      </c>
      <c r="I11" s="14">
        <f t="shared" si="1"/>
        <v>4.9751243781094526E-3</v>
      </c>
      <c r="J11" s="79">
        <f>SUM(I11:I18)</f>
        <v>3.9800995024875614E-2</v>
      </c>
      <c r="K11" s="21"/>
      <c r="L11" s="9">
        <v>5</v>
      </c>
      <c r="M11" s="14">
        <f t="shared" si="2"/>
        <v>4.2735042735042739E-3</v>
      </c>
      <c r="N11" s="79">
        <f>SUM(M11:M18)</f>
        <v>3.4188034188034185E-2</v>
      </c>
      <c r="O11" s="21"/>
      <c r="P11" s="9">
        <v>5</v>
      </c>
      <c r="Q11" s="14">
        <f t="shared" si="3"/>
        <v>3.5714285714285713E-3</v>
      </c>
      <c r="R11" s="79">
        <f>SUM(Q11:Q18)</f>
        <v>2.8571428571428574E-2</v>
      </c>
      <c r="S11" s="21"/>
      <c r="T11" s="2">
        <v>5</v>
      </c>
      <c r="U11" s="14">
        <f t="shared" si="4"/>
        <v>5.6497175141242938E-3</v>
      </c>
      <c r="V11" s="79">
        <f>SUM(U11:U18)</f>
        <v>4.519774011299435E-2</v>
      </c>
      <c r="W11" s="21"/>
      <c r="X11" s="41">
        <v>5</v>
      </c>
      <c r="Y11" s="14">
        <f t="shared" si="5"/>
        <v>5.1546391752577319E-3</v>
      </c>
      <c r="Z11" s="79">
        <f>SUM(Y11:Y18)</f>
        <v>4.1237113402061855E-2</v>
      </c>
      <c r="AA11" s="21"/>
      <c r="AB11" s="41">
        <v>5</v>
      </c>
      <c r="AC11" s="14">
        <f t="shared" si="6"/>
        <v>4.1666666666666666E-3</v>
      </c>
      <c r="AD11" s="79">
        <f>SUM(AC11:AC18)</f>
        <v>3.3333333333333333E-2</v>
      </c>
      <c r="AE11" s="21"/>
      <c r="AF11" s="41">
        <v>10</v>
      </c>
      <c r="AG11" s="14">
        <f t="shared" si="7"/>
        <v>1.1363636363636364E-2</v>
      </c>
      <c r="AH11" s="79">
        <f>SUM(AG11:AG18)</f>
        <v>9.0909090909090925E-2</v>
      </c>
      <c r="AI11" s="21"/>
    </row>
    <row r="12" spans="1:35">
      <c r="A12" s="9">
        <v>2</v>
      </c>
      <c r="B12" s="15">
        <v>20010008</v>
      </c>
      <c r="C12" s="15" t="s">
        <v>149</v>
      </c>
      <c r="D12" s="9">
        <v>5</v>
      </c>
      <c r="E12" s="14">
        <f t="shared" si="0"/>
        <v>5.9523809523809521E-3</v>
      </c>
      <c r="F12" s="80"/>
      <c r="G12" s="21"/>
      <c r="H12" s="9">
        <v>5</v>
      </c>
      <c r="I12" s="14">
        <f t="shared" si="1"/>
        <v>4.9751243781094526E-3</v>
      </c>
      <c r="J12" s="80"/>
      <c r="K12" s="21"/>
      <c r="L12" s="9">
        <v>5</v>
      </c>
      <c r="M12" s="14">
        <f t="shared" si="2"/>
        <v>4.2735042735042739E-3</v>
      </c>
      <c r="N12" s="80"/>
      <c r="O12" s="21"/>
      <c r="P12" s="9">
        <v>5</v>
      </c>
      <c r="Q12" s="14">
        <f t="shared" si="3"/>
        <v>3.5714285714285713E-3</v>
      </c>
      <c r="R12" s="80"/>
      <c r="S12" s="21"/>
      <c r="T12" s="2">
        <v>5</v>
      </c>
      <c r="U12" s="14">
        <f t="shared" si="4"/>
        <v>5.6497175141242938E-3</v>
      </c>
      <c r="V12" s="80"/>
      <c r="W12" s="21"/>
      <c r="X12" s="41">
        <v>5</v>
      </c>
      <c r="Y12" s="14">
        <f t="shared" si="5"/>
        <v>5.1546391752577319E-3</v>
      </c>
      <c r="Z12" s="80"/>
      <c r="AA12" s="21"/>
      <c r="AB12" s="41">
        <v>5</v>
      </c>
      <c r="AC12" s="14">
        <f t="shared" si="6"/>
        <v>4.1666666666666666E-3</v>
      </c>
      <c r="AD12" s="80"/>
      <c r="AE12" s="21"/>
      <c r="AF12" s="41">
        <v>10</v>
      </c>
      <c r="AG12" s="14">
        <f t="shared" si="7"/>
        <v>1.1363636363636364E-2</v>
      </c>
      <c r="AH12" s="80"/>
      <c r="AI12" s="21"/>
    </row>
    <row r="13" spans="1:35">
      <c r="A13" s="9">
        <v>2</v>
      </c>
      <c r="B13" s="15">
        <v>20010009</v>
      </c>
      <c r="C13" s="15" t="s">
        <v>289</v>
      </c>
      <c r="D13" s="9">
        <v>5</v>
      </c>
      <c r="E13" s="14">
        <f t="shared" si="0"/>
        <v>5.9523809523809521E-3</v>
      </c>
      <c r="F13" s="80"/>
      <c r="G13" s="21"/>
      <c r="H13" s="9">
        <v>5</v>
      </c>
      <c r="I13" s="14">
        <f t="shared" si="1"/>
        <v>4.9751243781094526E-3</v>
      </c>
      <c r="J13" s="80"/>
      <c r="K13" s="21"/>
      <c r="L13" s="9">
        <v>5</v>
      </c>
      <c r="M13" s="14">
        <f t="shared" si="2"/>
        <v>4.2735042735042739E-3</v>
      </c>
      <c r="N13" s="80"/>
      <c r="O13" s="21"/>
      <c r="P13" s="9">
        <v>5</v>
      </c>
      <c r="Q13" s="14">
        <f t="shared" si="3"/>
        <v>3.5714285714285713E-3</v>
      </c>
      <c r="R13" s="80"/>
      <c r="S13" s="21"/>
      <c r="T13" s="2">
        <v>5</v>
      </c>
      <c r="U13" s="14">
        <f t="shared" si="4"/>
        <v>5.6497175141242938E-3</v>
      </c>
      <c r="V13" s="80"/>
      <c r="W13" s="21"/>
      <c r="X13" s="41">
        <v>5</v>
      </c>
      <c r="Y13" s="14">
        <f t="shared" si="5"/>
        <v>5.1546391752577319E-3</v>
      </c>
      <c r="Z13" s="80"/>
      <c r="AA13" s="21"/>
      <c r="AB13" s="41">
        <v>5</v>
      </c>
      <c r="AC13" s="14">
        <f t="shared" si="6"/>
        <v>4.1666666666666666E-3</v>
      </c>
      <c r="AD13" s="80"/>
      <c r="AE13" s="21"/>
      <c r="AF13" s="41">
        <v>10</v>
      </c>
      <c r="AG13" s="14">
        <f t="shared" si="7"/>
        <v>1.1363636363636364E-2</v>
      </c>
      <c r="AH13" s="80"/>
      <c r="AI13" s="21"/>
    </row>
    <row r="14" spans="1:35">
      <c r="A14" s="9">
        <v>2</v>
      </c>
      <c r="B14" s="15">
        <v>20010010</v>
      </c>
      <c r="C14" s="15" t="s">
        <v>150</v>
      </c>
      <c r="D14" s="9">
        <v>5</v>
      </c>
      <c r="E14" s="14">
        <f t="shared" si="0"/>
        <v>5.9523809523809521E-3</v>
      </c>
      <c r="F14" s="80"/>
      <c r="G14" s="21"/>
      <c r="H14" s="9">
        <v>5</v>
      </c>
      <c r="I14" s="14">
        <f t="shared" si="1"/>
        <v>4.9751243781094526E-3</v>
      </c>
      <c r="J14" s="80"/>
      <c r="K14" s="21"/>
      <c r="L14" s="9">
        <v>5</v>
      </c>
      <c r="M14" s="14">
        <f t="shared" si="2"/>
        <v>4.2735042735042739E-3</v>
      </c>
      <c r="N14" s="80"/>
      <c r="O14" s="21"/>
      <c r="P14" s="9">
        <v>5</v>
      </c>
      <c r="Q14" s="14">
        <f t="shared" si="3"/>
        <v>3.5714285714285713E-3</v>
      </c>
      <c r="R14" s="80"/>
      <c r="S14" s="21"/>
      <c r="T14" s="2">
        <v>5</v>
      </c>
      <c r="U14" s="14">
        <f t="shared" si="4"/>
        <v>5.6497175141242938E-3</v>
      </c>
      <c r="V14" s="80"/>
      <c r="W14" s="21"/>
      <c r="X14" s="41">
        <v>5</v>
      </c>
      <c r="Y14" s="14">
        <f t="shared" si="5"/>
        <v>5.1546391752577319E-3</v>
      </c>
      <c r="Z14" s="80"/>
      <c r="AA14" s="21"/>
      <c r="AB14" s="41">
        <v>5</v>
      </c>
      <c r="AC14" s="14">
        <f t="shared" si="6"/>
        <v>4.1666666666666666E-3</v>
      </c>
      <c r="AD14" s="80"/>
      <c r="AE14" s="21"/>
      <c r="AF14" s="41">
        <v>10</v>
      </c>
      <c r="AG14" s="14">
        <f t="shared" si="7"/>
        <v>1.1363636363636364E-2</v>
      </c>
      <c r="AH14" s="80"/>
      <c r="AI14" s="21"/>
    </row>
    <row r="15" spans="1:35">
      <c r="A15" s="9">
        <v>2</v>
      </c>
      <c r="B15" s="15">
        <v>20010011</v>
      </c>
      <c r="C15" s="15" t="s">
        <v>151</v>
      </c>
      <c r="D15" s="9">
        <v>5</v>
      </c>
      <c r="E15" s="14">
        <f t="shared" si="0"/>
        <v>5.9523809523809521E-3</v>
      </c>
      <c r="F15" s="80"/>
      <c r="G15" s="21"/>
      <c r="H15" s="9">
        <v>5</v>
      </c>
      <c r="I15" s="14">
        <f t="shared" si="1"/>
        <v>4.9751243781094526E-3</v>
      </c>
      <c r="J15" s="80"/>
      <c r="K15" s="21"/>
      <c r="L15" s="9">
        <v>5</v>
      </c>
      <c r="M15" s="14">
        <f t="shared" si="2"/>
        <v>4.2735042735042739E-3</v>
      </c>
      <c r="N15" s="80"/>
      <c r="O15" s="21"/>
      <c r="P15" s="9">
        <v>5</v>
      </c>
      <c r="Q15" s="14">
        <f t="shared" si="3"/>
        <v>3.5714285714285713E-3</v>
      </c>
      <c r="R15" s="80"/>
      <c r="S15" s="21"/>
      <c r="T15" s="2">
        <v>5</v>
      </c>
      <c r="U15" s="14">
        <f t="shared" si="4"/>
        <v>5.6497175141242938E-3</v>
      </c>
      <c r="V15" s="80"/>
      <c r="W15" s="21"/>
      <c r="X15" s="41">
        <v>5</v>
      </c>
      <c r="Y15" s="14">
        <f t="shared" si="5"/>
        <v>5.1546391752577319E-3</v>
      </c>
      <c r="Z15" s="80"/>
      <c r="AA15" s="21"/>
      <c r="AB15" s="41">
        <v>5</v>
      </c>
      <c r="AC15" s="14">
        <f t="shared" si="6"/>
        <v>4.1666666666666666E-3</v>
      </c>
      <c r="AD15" s="80"/>
      <c r="AE15" s="21"/>
      <c r="AF15" s="41">
        <v>10</v>
      </c>
      <c r="AG15" s="14">
        <f t="shared" si="7"/>
        <v>1.1363636363636364E-2</v>
      </c>
      <c r="AH15" s="80"/>
      <c r="AI15" s="21"/>
    </row>
    <row r="16" spans="1:35">
      <c r="A16" s="9">
        <v>2</v>
      </c>
      <c r="B16" s="15">
        <v>20010012</v>
      </c>
      <c r="C16" s="15" t="s">
        <v>152</v>
      </c>
      <c r="D16" s="9">
        <v>5</v>
      </c>
      <c r="E16" s="14">
        <f t="shared" si="0"/>
        <v>5.9523809523809521E-3</v>
      </c>
      <c r="F16" s="80"/>
      <c r="G16" s="21"/>
      <c r="H16" s="9">
        <v>5</v>
      </c>
      <c r="I16" s="14">
        <f t="shared" si="1"/>
        <v>4.9751243781094526E-3</v>
      </c>
      <c r="J16" s="80"/>
      <c r="K16" s="21"/>
      <c r="L16" s="9">
        <v>5</v>
      </c>
      <c r="M16" s="14">
        <f t="shared" si="2"/>
        <v>4.2735042735042739E-3</v>
      </c>
      <c r="N16" s="80"/>
      <c r="O16" s="21"/>
      <c r="P16" s="9">
        <v>5</v>
      </c>
      <c r="Q16" s="14">
        <f t="shared" si="3"/>
        <v>3.5714285714285713E-3</v>
      </c>
      <c r="R16" s="80"/>
      <c r="S16" s="21"/>
      <c r="T16" s="2">
        <v>5</v>
      </c>
      <c r="U16" s="14">
        <f t="shared" si="4"/>
        <v>5.6497175141242938E-3</v>
      </c>
      <c r="V16" s="80"/>
      <c r="W16" s="21"/>
      <c r="X16" s="41">
        <v>5</v>
      </c>
      <c r="Y16" s="14">
        <f t="shared" si="5"/>
        <v>5.1546391752577319E-3</v>
      </c>
      <c r="Z16" s="80"/>
      <c r="AA16" s="21"/>
      <c r="AB16" s="41">
        <v>5</v>
      </c>
      <c r="AC16" s="14">
        <f t="shared" si="6"/>
        <v>4.1666666666666666E-3</v>
      </c>
      <c r="AD16" s="80"/>
      <c r="AE16" s="21"/>
      <c r="AF16" s="41">
        <v>10</v>
      </c>
      <c r="AG16" s="14">
        <f t="shared" si="7"/>
        <v>1.1363636363636364E-2</v>
      </c>
      <c r="AH16" s="80"/>
      <c r="AI16" s="21"/>
    </row>
    <row r="17" spans="1:35">
      <c r="A17" s="9">
        <v>2</v>
      </c>
      <c r="B17" s="15">
        <v>20010013</v>
      </c>
      <c r="C17" s="15" t="s">
        <v>153</v>
      </c>
      <c r="D17" s="9">
        <v>5</v>
      </c>
      <c r="E17" s="14">
        <f t="shared" si="0"/>
        <v>5.9523809523809521E-3</v>
      </c>
      <c r="F17" s="80"/>
      <c r="G17" s="21"/>
      <c r="H17" s="9">
        <v>5</v>
      </c>
      <c r="I17" s="14">
        <f t="shared" si="1"/>
        <v>4.9751243781094526E-3</v>
      </c>
      <c r="J17" s="80"/>
      <c r="K17" s="21"/>
      <c r="L17" s="9">
        <v>5</v>
      </c>
      <c r="M17" s="14">
        <f t="shared" si="2"/>
        <v>4.2735042735042739E-3</v>
      </c>
      <c r="N17" s="80"/>
      <c r="O17" s="21"/>
      <c r="P17" s="9">
        <v>5</v>
      </c>
      <c r="Q17" s="14">
        <f t="shared" si="3"/>
        <v>3.5714285714285713E-3</v>
      </c>
      <c r="R17" s="80"/>
      <c r="S17" s="21"/>
      <c r="T17" s="2">
        <v>5</v>
      </c>
      <c r="U17" s="14">
        <f t="shared" si="4"/>
        <v>5.6497175141242938E-3</v>
      </c>
      <c r="V17" s="80"/>
      <c r="W17" s="21"/>
      <c r="X17" s="41">
        <v>5</v>
      </c>
      <c r="Y17" s="14">
        <f t="shared" si="5"/>
        <v>5.1546391752577319E-3</v>
      </c>
      <c r="Z17" s="80"/>
      <c r="AA17" s="21"/>
      <c r="AB17" s="41">
        <v>5</v>
      </c>
      <c r="AC17" s="14">
        <f t="shared" si="6"/>
        <v>4.1666666666666666E-3</v>
      </c>
      <c r="AD17" s="80"/>
      <c r="AE17" s="21"/>
      <c r="AF17" s="41">
        <v>10</v>
      </c>
      <c r="AG17" s="14">
        <f t="shared" si="7"/>
        <v>1.1363636363636364E-2</v>
      </c>
      <c r="AH17" s="80"/>
      <c r="AI17" s="21"/>
    </row>
    <row r="18" spans="1:35">
      <c r="A18" s="9">
        <v>2</v>
      </c>
      <c r="B18" s="15">
        <v>20010014</v>
      </c>
      <c r="C18" s="15" t="s">
        <v>154</v>
      </c>
      <c r="D18" s="9">
        <v>5</v>
      </c>
      <c r="E18" s="14">
        <f t="shared" si="0"/>
        <v>5.9523809523809521E-3</v>
      </c>
      <c r="F18" s="80"/>
      <c r="G18" s="21"/>
      <c r="H18" s="9">
        <v>5</v>
      </c>
      <c r="I18" s="14">
        <f t="shared" si="1"/>
        <v>4.9751243781094526E-3</v>
      </c>
      <c r="J18" s="80"/>
      <c r="K18" s="21"/>
      <c r="L18" s="9">
        <v>5</v>
      </c>
      <c r="M18" s="14">
        <f t="shared" si="2"/>
        <v>4.2735042735042739E-3</v>
      </c>
      <c r="N18" s="80"/>
      <c r="O18" s="21"/>
      <c r="P18" s="9">
        <v>5</v>
      </c>
      <c r="Q18" s="14">
        <f t="shared" si="3"/>
        <v>3.5714285714285713E-3</v>
      </c>
      <c r="R18" s="80"/>
      <c r="S18" s="21"/>
      <c r="T18" s="2">
        <v>5</v>
      </c>
      <c r="U18" s="14">
        <f t="shared" si="4"/>
        <v>5.6497175141242938E-3</v>
      </c>
      <c r="V18" s="80"/>
      <c r="W18" s="21"/>
      <c r="X18" s="41">
        <v>5</v>
      </c>
      <c r="Y18" s="14">
        <f t="shared" si="5"/>
        <v>5.1546391752577319E-3</v>
      </c>
      <c r="Z18" s="80"/>
      <c r="AA18" s="21"/>
      <c r="AB18" s="41">
        <v>5</v>
      </c>
      <c r="AC18" s="14">
        <f t="shared" si="6"/>
        <v>4.1666666666666666E-3</v>
      </c>
      <c r="AD18" s="80"/>
      <c r="AE18" s="21"/>
      <c r="AF18" s="41">
        <v>10</v>
      </c>
      <c r="AG18" s="14">
        <f t="shared" si="7"/>
        <v>1.1363636363636364E-2</v>
      </c>
      <c r="AH18" s="80"/>
      <c r="AI18" s="21"/>
    </row>
    <row r="19" spans="1:35">
      <c r="A19" s="9">
        <v>3</v>
      </c>
      <c r="B19" s="13">
        <v>10012001</v>
      </c>
      <c r="C19" s="13" t="s">
        <v>88</v>
      </c>
      <c r="D19" s="9">
        <v>0</v>
      </c>
      <c r="E19" s="14">
        <f t="shared" si="0"/>
        <v>0</v>
      </c>
      <c r="F19" s="79">
        <f>SUM(E19:E23)</f>
        <v>0</v>
      </c>
      <c r="G19" s="1" t="s">
        <v>295</v>
      </c>
      <c r="H19" s="9">
        <v>25</v>
      </c>
      <c r="I19" s="14">
        <f t="shared" si="1"/>
        <v>2.4875621890547265E-2</v>
      </c>
      <c r="J19" s="79">
        <f>SUM(I19:I23)</f>
        <v>0.12437810945273632</v>
      </c>
      <c r="K19" s="1" t="s">
        <v>295</v>
      </c>
      <c r="L19" s="9">
        <v>50</v>
      </c>
      <c r="M19" s="14">
        <f t="shared" si="2"/>
        <v>4.2735042735042736E-2</v>
      </c>
      <c r="N19" s="79">
        <f>SUM(M19:M23)</f>
        <v>0.21367521367521369</v>
      </c>
      <c r="O19" s="1" t="s">
        <v>295</v>
      </c>
      <c r="P19" s="9">
        <v>80</v>
      </c>
      <c r="Q19" s="14">
        <f t="shared" si="3"/>
        <v>5.7142857142857141E-2</v>
      </c>
      <c r="R19" s="79">
        <f>SUM(Q19:Q23)</f>
        <v>0.2857142857142857</v>
      </c>
      <c r="S19" s="1" t="s">
        <v>295</v>
      </c>
      <c r="T19" s="2">
        <v>5</v>
      </c>
      <c r="U19" s="14">
        <f t="shared" si="4"/>
        <v>5.6497175141242938E-3</v>
      </c>
      <c r="V19" s="79">
        <f>SUM(U19:U23)</f>
        <v>2.8248587570621469E-2</v>
      </c>
      <c r="W19" s="1" t="s">
        <v>295</v>
      </c>
      <c r="X19" s="41">
        <v>50</v>
      </c>
      <c r="Y19" s="14">
        <f t="shared" si="5"/>
        <v>5.1546391752577317E-2</v>
      </c>
      <c r="Z19" s="79">
        <f>SUM(Y19:Y23)</f>
        <v>0.25773195876288657</v>
      </c>
      <c r="AA19" s="1" t="s">
        <v>295</v>
      </c>
      <c r="AB19" s="41">
        <v>80</v>
      </c>
      <c r="AC19" s="14">
        <f t="shared" si="6"/>
        <v>6.6666666666666666E-2</v>
      </c>
      <c r="AD19" s="79">
        <f>SUM(AC19:AC23)</f>
        <v>0.33333333333333331</v>
      </c>
      <c r="AE19" s="1" t="s">
        <v>295</v>
      </c>
      <c r="AF19" s="41">
        <v>0</v>
      </c>
      <c r="AG19" s="14">
        <f t="shared" si="7"/>
        <v>0</v>
      </c>
      <c r="AH19" s="79">
        <f>SUM(AG19:AG23)</f>
        <v>0</v>
      </c>
      <c r="AI19" s="1" t="s">
        <v>295</v>
      </c>
    </row>
    <row r="20" spans="1:35">
      <c r="A20" s="9">
        <v>3</v>
      </c>
      <c r="B20" s="13">
        <v>10012002</v>
      </c>
      <c r="C20" s="13" t="s">
        <v>93</v>
      </c>
      <c r="D20" s="9">
        <v>0</v>
      </c>
      <c r="E20" s="14">
        <f t="shared" si="0"/>
        <v>0</v>
      </c>
      <c r="F20" s="80"/>
      <c r="G20" s="21"/>
      <c r="H20" s="9">
        <v>25</v>
      </c>
      <c r="I20" s="14">
        <f t="shared" si="1"/>
        <v>2.4875621890547265E-2</v>
      </c>
      <c r="J20" s="80"/>
      <c r="K20" s="21">
        <f>SUM(H19:H23)/SUM(H19:H27)</f>
        <v>0.75757575757575757</v>
      </c>
      <c r="L20" s="9">
        <v>50</v>
      </c>
      <c r="M20" s="14">
        <f t="shared" si="2"/>
        <v>4.2735042735042736E-2</v>
      </c>
      <c r="N20" s="80"/>
      <c r="O20" s="21">
        <f>SUM(L19:L23)/SUM(L19:L27)</f>
        <v>0.75757575757575757</v>
      </c>
      <c r="P20" s="9">
        <v>80</v>
      </c>
      <c r="Q20" s="14">
        <f t="shared" si="3"/>
        <v>5.7142857142857141E-2</v>
      </c>
      <c r="R20" s="80"/>
      <c r="S20" s="21">
        <f>SUM(P19:P23)/SUM(P19:P27)</f>
        <v>0.7142857142857143</v>
      </c>
      <c r="T20" s="2">
        <v>5</v>
      </c>
      <c r="U20" s="14">
        <f t="shared" si="4"/>
        <v>5.6497175141242938E-3</v>
      </c>
      <c r="V20" s="80"/>
      <c r="W20" s="21">
        <f>SUM(T19:T23)/SUM(T19:T27)</f>
        <v>0.55555555555555558</v>
      </c>
      <c r="X20" s="41">
        <v>50</v>
      </c>
      <c r="Y20" s="14">
        <f t="shared" si="5"/>
        <v>5.1546391752577317E-2</v>
      </c>
      <c r="Z20" s="80"/>
      <c r="AA20" s="21">
        <f>SUM(X19:X23)/SUM(X19:X27)</f>
        <v>0.75757575757575757</v>
      </c>
      <c r="AB20" s="41">
        <v>80</v>
      </c>
      <c r="AC20" s="14">
        <f t="shared" si="6"/>
        <v>6.6666666666666666E-2</v>
      </c>
      <c r="AD20" s="80"/>
      <c r="AE20" s="21">
        <f>SUM(AB19:AB23)/SUM(AB19:AB27)</f>
        <v>0.7142857142857143</v>
      </c>
      <c r="AF20" s="41">
        <v>0</v>
      </c>
      <c r="AG20" s="14">
        <f t="shared" si="7"/>
        <v>0</v>
      </c>
      <c r="AH20" s="80"/>
      <c r="AI20" s="21"/>
    </row>
    <row r="21" spans="1:35">
      <c r="A21" s="9">
        <v>3</v>
      </c>
      <c r="B21" s="13">
        <v>10012003</v>
      </c>
      <c r="C21" s="13" t="s">
        <v>98</v>
      </c>
      <c r="D21" s="9">
        <v>0</v>
      </c>
      <c r="E21" s="14">
        <f t="shared" si="0"/>
        <v>0</v>
      </c>
      <c r="F21" s="80"/>
      <c r="G21" s="21"/>
      <c r="H21" s="9">
        <v>25</v>
      </c>
      <c r="I21" s="14">
        <f t="shared" si="1"/>
        <v>2.4875621890547265E-2</v>
      </c>
      <c r="J21" s="80"/>
      <c r="K21" s="21"/>
      <c r="L21" s="9">
        <v>50</v>
      </c>
      <c r="M21" s="14">
        <f t="shared" si="2"/>
        <v>4.2735042735042736E-2</v>
      </c>
      <c r="N21" s="80"/>
      <c r="O21" s="21"/>
      <c r="P21" s="9">
        <v>80</v>
      </c>
      <c r="Q21" s="14">
        <f t="shared" si="3"/>
        <v>5.7142857142857141E-2</v>
      </c>
      <c r="R21" s="80"/>
      <c r="S21" s="21"/>
      <c r="T21" s="2">
        <v>5</v>
      </c>
      <c r="U21" s="14">
        <f t="shared" si="4"/>
        <v>5.6497175141242938E-3</v>
      </c>
      <c r="V21" s="80"/>
      <c r="W21" s="21"/>
      <c r="X21" s="41">
        <v>50</v>
      </c>
      <c r="Y21" s="14">
        <f t="shared" si="5"/>
        <v>5.1546391752577317E-2</v>
      </c>
      <c r="Z21" s="80"/>
      <c r="AA21" s="21"/>
      <c r="AB21" s="41">
        <v>80</v>
      </c>
      <c r="AC21" s="14">
        <f t="shared" si="6"/>
        <v>6.6666666666666666E-2</v>
      </c>
      <c r="AD21" s="80"/>
      <c r="AE21" s="21"/>
      <c r="AF21" s="41">
        <v>0</v>
      </c>
      <c r="AG21" s="14">
        <f t="shared" si="7"/>
        <v>0</v>
      </c>
      <c r="AH21" s="80"/>
      <c r="AI21" s="21"/>
    </row>
    <row r="22" spans="1:35">
      <c r="A22" s="9">
        <v>3</v>
      </c>
      <c r="B22" s="13">
        <v>10012004</v>
      </c>
      <c r="C22" s="13" t="s">
        <v>103</v>
      </c>
      <c r="D22" s="9">
        <v>0</v>
      </c>
      <c r="E22" s="14">
        <f t="shared" si="0"/>
        <v>0</v>
      </c>
      <c r="F22" s="80"/>
      <c r="G22" s="21"/>
      <c r="H22" s="9">
        <v>25</v>
      </c>
      <c r="I22" s="14">
        <f t="shared" si="1"/>
        <v>2.4875621890547265E-2</v>
      </c>
      <c r="J22" s="80"/>
      <c r="K22" s="21"/>
      <c r="L22" s="9">
        <v>50</v>
      </c>
      <c r="M22" s="14">
        <f t="shared" si="2"/>
        <v>4.2735042735042736E-2</v>
      </c>
      <c r="N22" s="80"/>
      <c r="O22" s="21"/>
      <c r="P22" s="9">
        <v>80</v>
      </c>
      <c r="Q22" s="14">
        <f t="shared" si="3"/>
        <v>5.7142857142857141E-2</v>
      </c>
      <c r="R22" s="80"/>
      <c r="S22" s="21"/>
      <c r="T22" s="2">
        <v>5</v>
      </c>
      <c r="U22" s="14">
        <f t="shared" si="4"/>
        <v>5.6497175141242938E-3</v>
      </c>
      <c r="V22" s="80"/>
      <c r="W22" s="21"/>
      <c r="X22" s="41">
        <v>50</v>
      </c>
      <c r="Y22" s="14">
        <f t="shared" si="5"/>
        <v>5.1546391752577317E-2</v>
      </c>
      <c r="Z22" s="80"/>
      <c r="AA22" s="21"/>
      <c r="AB22" s="41">
        <v>80</v>
      </c>
      <c r="AC22" s="14">
        <f t="shared" si="6"/>
        <v>6.6666666666666666E-2</v>
      </c>
      <c r="AD22" s="80"/>
      <c r="AE22" s="21"/>
      <c r="AF22" s="41">
        <v>0</v>
      </c>
      <c r="AG22" s="14">
        <f t="shared" si="7"/>
        <v>0</v>
      </c>
      <c r="AH22" s="80"/>
      <c r="AI22" s="21"/>
    </row>
    <row r="23" spans="1:35">
      <c r="A23" s="9">
        <v>3</v>
      </c>
      <c r="B23" s="13">
        <v>10012005</v>
      </c>
      <c r="C23" s="13" t="s">
        <v>108</v>
      </c>
      <c r="D23" s="9">
        <v>0</v>
      </c>
      <c r="E23" s="14">
        <f t="shared" si="0"/>
        <v>0</v>
      </c>
      <c r="F23" s="80"/>
      <c r="G23" s="21"/>
      <c r="H23" s="9">
        <v>25</v>
      </c>
      <c r="I23" s="14">
        <f t="shared" si="1"/>
        <v>2.4875621890547265E-2</v>
      </c>
      <c r="J23" s="80"/>
      <c r="K23" s="21"/>
      <c r="L23" s="9">
        <v>50</v>
      </c>
      <c r="M23" s="14">
        <f t="shared" si="2"/>
        <v>4.2735042735042736E-2</v>
      </c>
      <c r="N23" s="80"/>
      <c r="O23" s="21"/>
      <c r="P23" s="9">
        <v>80</v>
      </c>
      <c r="Q23" s="14">
        <f t="shared" si="3"/>
        <v>5.7142857142857141E-2</v>
      </c>
      <c r="R23" s="80"/>
      <c r="S23" s="21"/>
      <c r="T23" s="2">
        <v>5</v>
      </c>
      <c r="U23" s="14">
        <f t="shared" si="4"/>
        <v>5.6497175141242938E-3</v>
      </c>
      <c r="V23" s="80"/>
      <c r="W23" s="21"/>
      <c r="X23" s="41">
        <v>50</v>
      </c>
      <c r="Y23" s="14">
        <f t="shared" si="5"/>
        <v>5.1546391752577317E-2</v>
      </c>
      <c r="Z23" s="80"/>
      <c r="AA23" s="21"/>
      <c r="AB23" s="41">
        <v>80</v>
      </c>
      <c r="AC23" s="14">
        <f t="shared" si="6"/>
        <v>6.6666666666666666E-2</v>
      </c>
      <c r="AD23" s="80"/>
      <c r="AE23" s="21"/>
      <c r="AF23" s="41">
        <v>0</v>
      </c>
      <c r="AG23" s="14">
        <f t="shared" si="7"/>
        <v>0</v>
      </c>
      <c r="AH23" s="80"/>
      <c r="AI23" s="21"/>
    </row>
    <row r="24" spans="1:35">
      <c r="A24" s="9">
        <v>3</v>
      </c>
      <c r="B24" s="11">
        <v>10013001</v>
      </c>
      <c r="C24" s="11" t="s">
        <v>113</v>
      </c>
      <c r="D24" s="9">
        <v>0</v>
      </c>
      <c r="E24" s="14">
        <f t="shared" si="0"/>
        <v>0</v>
      </c>
      <c r="F24" s="79">
        <f>SUM(E24:E27)</f>
        <v>0</v>
      </c>
      <c r="G24" s="1" t="s">
        <v>296</v>
      </c>
      <c r="H24" s="9">
        <v>10</v>
      </c>
      <c r="I24" s="14">
        <f t="shared" si="1"/>
        <v>9.9502487562189053E-3</v>
      </c>
      <c r="J24" s="79">
        <f>SUM(I24:I27)</f>
        <v>3.9800995024875621E-2</v>
      </c>
      <c r="K24" s="1" t="s">
        <v>296</v>
      </c>
      <c r="L24" s="9">
        <v>20</v>
      </c>
      <c r="M24" s="14">
        <f t="shared" si="2"/>
        <v>1.7094017094017096E-2</v>
      </c>
      <c r="N24" s="79">
        <f>SUM(M24:M27)</f>
        <v>6.8376068376068383E-2</v>
      </c>
      <c r="O24" s="1" t="s">
        <v>296</v>
      </c>
      <c r="P24" s="9">
        <v>40</v>
      </c>
      <c r="Q24" s="14">
        <f t="shared" si="3"/>
        <v>2.8571428571428571E-2</v>
      </c>
      <c r="R24" s="79">
        <f>SUM(Q24:Q27)</f>
        <v>0.11428571428571428</v>
      </c>
      <c r="S24" s="1" t="s">
        <v>296</v>
      </c>
      <c r="T24" s="2">
        <v>5</v>
      </c>
      <c r="U24" s="14">
        <f t="shared" si="4"/>
        <v>5.6497175141242938E-3</v>
      </c>
      <c r="V24" s="79">
        <f>SUM(U24:U27)</f>
        <v>2.2598870056497175E-2</v>
      </c>
      <c r="W24" s="1" t="s">
        <v>296</v>
      </c>
      <c r="X24" s="41">
        <v>20</v>
      </c>
      <c r="Y24" s="14">
        <f t="shared" si="5"/>
        <v>2.0618556701030927E-2</v>
      </c>
      <c r="Z24" s="79">
        <f>SUM(Y24:Y27)</f>
        <v>8.247422680412371E-2</v>
      </c>
      <c r="AA24" s="1" t="s">
        <v>296</v>
      </c>
      <c r="AB24" s="41">
        <v>40</v>
      </c>
      <c r="AC24" s="14">
        <f t="shared" si="6"/>
        <v>3.3333333333333333E-2</v>
      </c>
      <c r="AD24" s="79">
        <f>SUM(AC24:AC27)</f>
        <v>0.13333333333333333</v>
      </c>
      <c r="AE24" s="1" t="s">
        <v>296</v>
      </c>
      <c r="AF24" s="41">
        <v>0</v>
      </c>
      <c r="AG24" s="14">
        <f t="shared" si="7"/>
        <v>0</v>
      </c>
      <c r="AH24" s="79">
        <f>SUM(AG24:AG27)</f>
        <v>0</v>
      </c>
      <c r="AI24" s="1" t="s">
        <v>296</v>
      </c>
    </row>
    <row r="25" spans="1:35">
      <c r="A25" s="9">
        <v>3</v>
      </c>
      <c r="B25" s="11">
        <v>10013002</v>
      </c>
      <c r="C25" s="11" t="s">
        <v>118</v>
      </c>
      <c r="D25" s="9">
        <v>0</v>
      </c>
      <c r="E25" s="14">
        <f t="shared" si="0"/>
        <v>0</v>
      </c>
      <c r="F25" s="80"/>
      <c r="G25" s="21"/>
      <c r="H25" s="9">
        <v>10</v>
      </c>
      <c r="I25" s="14">
        <f t="shared" si="1"/>
        <v>9.9502487562189053E-3</v>
      </c>
      <c r="J25" s="80"/>
      <c r="K25" s="21">
        <f>SUM(H24:H27)/SUM(H19:H27)</f>
        <v>0.24242424242424243</v>
      </c>
      <c r="L25" s="9">
        <v>20</v>
      </c>
      <c r="M25" s="14">
        <f t="shared" si="2"/>
        <v>1.7094017094017096E-2</v>
      </c>
      <c r="N25" s="80"/>
      <c r="O25" s="21">
        <f>SUM(L24:L27)/SUM(L19:L27)</f>
        <v>0.24242424242424243</v>
      </c>
      <c r="P25" s="9">
        <v>40</v>
      </c>
      <c r="Q25" s="14">
        <f t="shared" si="3"/>
        <v>2.8571428571428571E-2</v>
      </c>
      <c r="R25" s="80"/>
      <c r="S25" s="21">
        <f>SUM(P24:P27)/SUM(P19:P27)</f>
        <v>0.2857142857142857</v>
      </c>
      <c r="T25" s="2">
        <v>5</v>
      </c>
      <c r="U25" s="14">
        <f t="shared" si="4"/>
        <v>5.6497175141242938E-3</v>
      </c>
      <c r="V25" s="80"/>
      <c r="W25" s="21">
        <f>SUM(T24:T27)/SUM(T19:T27)</f>
        <v>0.44444444444444442</v>
      </c>
      <c r="X25" s="41">
        <v>20</v>
      </c>
      <c r="Y25" s="14">
        <f t="shared" si="5"/>
        <v>2.0618556701030927E-2</v>
      </c>
      <c r="Z25" s="80"/>
      <c r="AA25" s="21">
        <f>SUM(X24:X27)/SUM(X19:X27)</f>
        <v>0.24242424242424243</v>
      </c>
      <c r="AB25" s="41">
        <v>40</v>
      </c>
      <c r="AC25" s="14">
        <f t="shared" si="6"/>
        <v>3.3333333333333333E-2</v>
      </c>
      <c r="AD25" s="80"/>
      <c r="AE25" s="21">
        <f>SUM(AB24:AB27)/SUM(AB19:AB27)</f>
        <v>0.2857142857142857</v>
      </c>
      <c r="AF25" s="41">
        <v>0</v>
      </c>
      <c r="AG25" s="14">
        <f t="shared" si="7"/>
        <v>0</v>
      </c>
      <c r="AH25" s="80"/>
      <c r="AI25" s="21"/>
    </row>
    <row r="26" spans="1:35">
      <c r="A26" s="9">
        <v>3</v>
      </c>
      <c r="B26" s="11">
        <v>10013003</v>
      </c>
      <c r="C26" s="11" t="s">
        <v>123</v>
      </c>
      <c r="D26" s="9">
        <v>0</v>
      </c>
      <c r="E26" s="14">
        <f t="shared" si="0"/>
        <v>0</v>
      </c>
      <c r="F26" s="80"/>
      <c r="G26" s="21"/>
      <c r="H26" s="9">
        <v>10</v>
      </c>
      <c r="I26" s="14">
        <f t="shared" si="1"/>
        <v>9.9502487562189053E-3</v>
      </c>
      <c r="J26" s="80"/>
      <c r="K26" s="21"/>
      <c r="L26" s="9">
        <v>20</v>
      </c>
      <c r="M26" s="14">
        <f t="shared" si="2"/>
        <v>1.7094017094017096E-2</v>
      </c>
      <c r="N26" s="80"/>
      <c r="O26" s="21"/>
      <c r="P26" s="9">
        <v>40</v>
      </c>
      <c r="Q26" s="14">
        <f t="shared" si="3"/>
        <v>2.8571428571428571E-2</v>
      </c>
      <c r="R26" s="80"/>
      <c r="S26" s="21"/>
      <c r="T26" s="2">
        <v>5</v>
      </c>
      <c r="U26" s="14">
        <f t="shared" si="4"/>
        <v>5.6497175141242938E-3</v>
      </c>
      <c r="V26" s="80"/>
      <c r="W26" s="21"/>
      <c r="X26" s="41">
        <v>20</v>
      </c>
      <c r="Y26" s="14">
        <f t="shared" si="5"/>
        <v>2.0618556701030927E-2</v>
      </c>
      <c r="Z26" s="80"/>
      <c r="AA26" s="21"/>
      <c r="AB26" s="41">
        <v>40</v>
      </c>
      <c r="AC26" s="14">
        <f t="shared" si="6"/>
        <v>3.3333333333333333E-2</v>
      </c>
      <c r="AD26" s="80"/>
      <c r="AE26" s="21"/>
      <c r="AF26" s="41">
        <v>0</v>
      </c>
      <c r="AG26" s="14">
        <f t="shared" si="7"/>
        <v>0</v>
      </c>
      <c r="AH26" s="80"/>
      <c r="AI26" s="21"/>
    </row>
    <row r="27" spans="1:35">
      <c r="A27" s="9">
        <v>3</v>
      </c>
      <c r="B27" s="11">
        <v>10013004</v>
      </c>
      <c r="C27" s="11" t="s">
        <v>128</v>
      </c>
      <c r="D27" s="9">
        <v>0</v>
      </c>
      <c r="E27" s="14">
        <f t="shared" si="0"/>
        <v>0</v>
      </c>
      <c r="F27" s="80"/>
      <c r="G27" s="21"/>
      <c r="H27" s="9">
        <v>10</v>
      </c>
      <c r="I27" s="14">
        <f t="shared" si="1"/>
        <v>9.9502487562189053E-3</v>
      </c>
      <c r="J27" s="80"/>
      <c r="K27" s="21"/>
      <c r="L27" s="9">
        <v>20</v>
      </c>
      <c r="M27" s="14">
        <f t="shared" si="2"/>
        <v>1.7094017094017096E-2</v>
      </c>
      <c r="N27" s="80"/>
      <c r="O27" s="21"/>
      <c r="P27" s="9">
        <v>40</v>
      </c>
      <c r="Q27" s="14">
        <f t="shared" si="3"/>
        <v>2.8571428571428571E-2</v>
      </c>
      <c r="R27" s="80"/>
      <c r="S27" s="21"/>
      <c r="T27" s="2">
        <v>5</v>
      </c>
      <c r="U27" s="14">
        <f t="shared" si="4"/>
        <v>5.6497175141242938E-3</v>
      </c>
      <c r="V27" s="80"/>
      <c r="W27" s="21"/>
      <c r="X27" s="41">
        <v>20</v>
      </c>
      <c r="Y27" s="14">
        <f t="shared" si="5"/>
        <v>2.0618556701030927E-2</v>
      </c>
      <c r="Z27" s="80"/>
      <c r="AA27" s="21"/>
      <c r="AB27" s="41">
        <v>40</v>
      </c>
      <c r="AC27" s="14">
        <f t="shared" si="6"/>
        <v>3.3333333333333333E-2</v>
      </c>
      <c r="AD27" s="80"/>
      <c r="AE27" s="21"/>
      <c r="AF27" s="41">
        <v>0</v>
      </c>
      <c r="AG27" s="14">
        <f t="shared" si="7"/>
        <v>0</v>
      </c>
      <c r="AH27" s="80"/>
      <c r="AI27" s="21"/>
    </row>
  </sheetData>
  <mergeCells count="40">
    <mergeCell ref="AF1:AI1"/>
    <mergeCell ref="AH3:AH10"/>
    <mergeCell ref="AH11:AH18"/>
    <mergeCell ref="AH19:AH23"/>
    <mergeCell ref="AH24:AH27"/>
    <mergeCell ref="F3:F10"/>
    <mergeCell ref="F11:F18"/>
    <mergeCell ref="F19:F23"/>
    <mergeCell ref="F24:F27"/>
    <mergeCell ref="R3:R10"/>
    <mergeCell ref="R11:R18"/>
    <mergeCell ref="R19:R23"/>
    <mergeCell ref="R24:R27"/>
    <mergeCell ref="N3:N10"/>
    <mergeCell ref="N11:N18"/>
    <mergeCell ref="N19:N23"/>
    <mergeCell ref="N24:N27"/>
    <mergeCell ref="Z11:Z18"/>
    <mergeCell ref="Z19:Z23"/>
    <mergeCell ref="Z24:Z27"/>
    <mergeCell ref="J3:J10"/>
    <mergeCell ref="J11:J18"/>
    <mergeCell ref="J19:J23"/>
    <mergeCell ref="J24:J27"/>
    <mergeCell ref="AD3:AD10"/>
    <mergeCell ref="AD11:AD18"/>
    <mergeCell ref="AD19:AD23"/>
    <mergeCell ref="AD24:AD27"/>
    <mergeCell ref="D1:G1"/>
    <mergeCell ref="H1:K1"/>
    <mergeCell ref="L1:O1"/>
    <mergeCell ref="P1:S1"/>
    <mergeCell ref="T1:W1"/>
    <mergeCell ref="X1:AA1"/>
    <mergeCell ref="AB1:AE1"/>
    <mergeCell ref="V3:V10"/>
    <mergeCell ref="V11:V18"/>
    <mergeCell ref="V19:V23"/>
    <mergeCell ref="V24:V27"/>
    <mergeCell ref="Z3:Z10"/>
  </mergeCells>
  <phoneticPr fontId="2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N33"/>
  <sheetViews>
    <sheetView workbookViewId="0">
      <selection activeCell="E34" sqref="E34"/>
    </sheetView>
  </sheetViews>
  <sheetFormatPr defaultRowHeight="14.25"/>
  <sheetData>
    <row r="2" spans="1:14">
      <c r="A2" s="17" t="s">
        <v>140</v>
      </c>
      <c r="B2" s="17" t="s">
        <v>137</v>
      </c>
      <c r="C2" s="2" t="s">
        <v>316</v>
      </c>
      <c r="D2" s="17" t="s">
        <v>141</v>
      </c>
      <c r="E2" s="17" t="s">
        <v>142</v>
      </c>
      <c r="F2" s="17" t="s">
        <v>143</v>
      </c>
      <c r="G2" s="17" t="s">
        <v>144</v>
      </c>
      <c r="H2" s="17" t="s">
        <v>145</v>
      </c>
      <c r="I2" s="10" t="s">
        <v>300</v>
      </c>
      <c r="J2" s="10" t="s">
        <v>293</v>
      </c>
      <c r="K2" s="10" t="s">
        <v>298</v>
      </c>
      <c r="L2" s="10" t="s">
        <v>295</v>
      </c>
      <c r="M2" s="10" t="s">
        <v>296</v>
      </c>
      <c r="N2" s="10" t="s">
        <v>147</v>
      </c>
    </row>
    <row r="3" spans="1:14">
      <c r="A3" s="23" t="s">
        <v>290</v>
      </c>
      <c r="B3" s="50">
        <v>500</v>
      </c>
      <c r="C3">
        <f>B3/SUM($B$3:$B$6)</f>
        <v>0.5</v>
      </c>
      <c r="D3" s="17">
        <v>7200</v>
      </c>
      <c r="E3" s="50">
        <v>6</v>
      </c>
      <c r="F3" s="50">
        <v>18</v>
      </c>
      <c r="G3" s="50">
        <v>12</v>
      </c>
      <c r="H3" s="50"/>
      <c r="I3">
        <f t="shared" ref="I3:I9" si="0">(E3+F3)/2</f>
        <v>12</v>
      </c>
      <c r="J3" s="9">
        <f>$G3*宝箱!G$3</f>
        <v>11.428571428571429</v>
      </c>
      <c r="K3" s="9">
        <f>($G3-$H3)*宝箱!F$3</f>
        <v>11.428571428571429</v>
      </c>
      <c r="L3" s="9">
        <f>$H3*宝箱!G$20+($G3-$H3)*宝箱!F$19</f>
        <v>0</v>
      </c>
      <c r="M3" s="9">
        <f>$H3*宝箱!G$25+($G3-$H3)*宝箱!F$24</f>
        <v>0</v>
      </c>
      <c r="N3" s="9">
        <f>($G3-$H3)*宝箱!F$11</f>
        <v>0.5714285714285714</v>
      </c>
    </row>
    <row r="4" spans="1:14">
      <c r="A4" s="23" t="s">
        <v>291</v>
      </c>
      <c r="B4" s="50">
        <v>300</v>
      </c>
      <c r="C4" s="2">
        <f t="shared" ref="C4:C6" si="1">B4/SUM($B$3:$B$6)</f>
        <v>0.3</v>
      </c>
      <c r="D4" s="17">
        <v>14400</v>
      </c>
      <c r="E4" s="50">
        <v>18</v>
      </c>
      <c r="F4" s="50">
        <v>30</v>
      </c>
      <c r="G4" s="50">
        <v>18</v>
      </c>
      <c r="H4" s="50">
        <v>2</v>
      </c>
      <c r="I4" s="9">
        <f t="shared" si="0"/>
        <v>24</v>
      </c>
      <c r="J4" s="41">
        <f>$G4*宝箱!K$3</f>
        <v>17.28358208955224</v>
      </c>
      <c r="K4" s="41">
        <f>($G4-$H4)*宝箱!J$3</f>
        <v>12.7363184079602</v>
      </c>
      <c r="L4" s="41">
        <f>$H4*宝箱!K$20+($G4-$H4)*宝箱!J$19</f>
        <v>3.5052012663952965</v>
      </c>
      <c r="M4" s="41">
        <f>$H4*宝箱!K$25+($G4-$H4)*宝箱!J$24</f>
        <v>1.1216644052464948</v>
      </c>
      <c r="N4" s="41">
        <f>($G4-$H4)*宝箱!J$11</f>
        <v>0.63681592039800983</v>
      </c>
    </row>
    <row r="5" spans="1:14">
      <c r="A5" s="10" t="s">
        <v>292</v>
      </c>
      <c r="B5" s="50">
        <v>150</v>
      </c>
      <c r="C5" s="2">
        <f t="shared" si="1"/>
        <v>0.15</v>
      </c>
      <c r="D5" s="17">
        <v>28800</v>
      </c>
      <c r="E5" s="50">
        <v>30</v>
      </c>
      <c r="F5" s="50">
        <v>42</v>
      </c>
      <c r="G5" s="50">
        <v>24</v>
      </c>
      <c r="H5" s="50">
        <v>4</v>
      </c>
      <c r="I5" s="9">
        <f t="shared" si="0"/>
        <v>36</v>
      </c>
      <c r="J5" s="41">
        <f>$G5*宝箱!O$3</f>
        <v>23.179487179487182</v>
      </c>
      <c r="K5" s="41">
        <f>($G5-$H5)*宝箱!N$3</f>
        <v>13.675213675213678</v>
      </c>
      <c r="L5" s="41">
        <f>$H5*宝箱!O$20+($G5-$H5)*宝箱!N$19</f>
        <v>7.3038073038073046</v>
      </c>
      <c r="M5" s="41">
        <f>$H5*宝箱!O$25+($G5-$H5)*宝箱!N$24</f>
        <v>2.3372183372183373</v>
      </c>
      <c r="N5" s="41">
        <f>($G5-$H5)*宝箱!N$11</f>
        <v>0.68376068376068366</v>
      </c>
    </row>
    <row r="6" spans="1:14">
      <c r="A6" s="23" t="s">
        <v>294</v>
      </c>
      <c r="B6" s="50">
        <v>50</v>
      </c>
      <c r="C6" s="2">
        <f t="shared" si="1"/>
        <v>0.05</v>
      </c>
      <c r="D6" s="17">
        <v>43200</v>
      </c>
      <c r="E6" s="50">
        <v>42</v>
      </c>
      <c r="F6" s="50">
        <v>54</v>
      </c>
      <c r="G6" s="50">
        <v>36</v>
      </c>
      <c r="H6" s="50">
        <v>8</v>
      </c>
      <c r="I6" s="9">
        <f t="shared" si="0"/>
        <v>48</v>
      </c>
      <c r="J6" s="41">
        <f>$G6*宝箱!S$3</f>
        <v>34.971428571428568</v>
      </c>
      <c r="K6" s="41">
        <f>($G6-$H6)*宝箱!R$3</f>
        <v>15.999999999999996</v>
      </c>
      <c r="L6" s="41">
        <f>$H6*宝箱!S$20+($G6-$H6)*宝箱!R$19</f>
        <v>13.714285714285715</v>
      </c>
      <c r="M6" s="41">
        <f>$H6*宝箱!S$25+($G6-$H6)*宝箱!R$24</f>
        <v>5.4857142857142858</v>
      </c>
      <c r="N6" s="41">
        <f>($G6-$H6)*宝箱!R$11</f>
        <v>0.8</v>
      </c>
    </row>
    <row r="7" spans="1:14">
      <c r="A7" s="5" t="s">
        <v>314</v>
      </c>
      <c r="B7" s="12"/>
      <c r="D7" s="12"/>
      <c r="E7" s="50">
        <v>12</v>
      </c>
      <c r="F7" s="50">
        <v>24</v>
      </c>
      <c r="G7" s="50">
        <v>12</v>
      </c>
      <c r="H7" s="50">
        <v>1</v>
      </c>
      <c r="I7" s="2">
        <f t="shared" si="0"/>
        <v>18</v>
      </c>
      <c r="J7" s="41">
        <f>$G7*宝箱!W$3</f>
        <v>11.457627118644066</v>
      </c>
      <c r="K7" s="41">
        <f>($G7-$H7)*宝箱!V$3</f>
        <v>9.943502824858756</v>
      </c>
      <c r="L7" s="41">
        <f>$H7*宝箱!W$20+($G7-$H7)*宝箱!V$19</f>
        <v>0.86629001883239176</v>
      </c>
      <c r="M7" s="41">
        <f>$H7*宝箱!W$25+($G7-$H7)*宝箱!V$24</f>
        <v>0.69303201506591328</v>
      </c>
      <c r="N7" s="41">
        <f>($G7-$H7)*宝箱!V$11</f>
        <v>0.49717514124293782</v>
      </c>
    </row>
    <row r="8" spans="1:14">
      <c r="A8" s="44" t="s">
        <v>361</v>
      </c>
      <c r="D8">
        <f>D3*5</f>
        <v>36000</v>
      </c>
      <c r="E8" s="50">
        <v>36</v>
      </c>
      <c r="F8" s="50">
        <v>48</v>
      </c>
      <c r="G8" s="50">
        <v>28</v>
      </c>
      <c r="H8" s="50">
        <v>6</v>
      </c>
      <c r="I8">
        <f t="shared" si="0"/>
        <v>42</v>
      </c>
      <c r="J8" s="41">
        <f>$G8*宝箱!AA$3</f>
        <v>26.845360824742269</v>
      </c>
      <c r="K8" s="41">
        <f>($G8-$H8)*宝箱!Z$3</f>
        <v>13.608247422680414</v>
      </c>
      <c r="L8" s="41">
        <f>$H8*宝箱!AA$20+($G8-$H8)*宝箱!Z$19</f>
        <v>10.21555763823805</v>
      </c>
      <c r="M8" s="41">
        <f>$H8*宝箱!AA$25+($G8-$H8)*宝箱!Z$24</f>
        <v>3.2689784442361765</v>
      </c>
      <c r="N8" s="41">
        <f>($G8-$H8)*宝箱!Z$11</f>
        <v>0.90721649484536082</v>
      </c>
    </row>
    <row r="9" spans="1:14">
      <c r="A9" s="44" t="s">
        <v>362</v>
      </c>
      <c r="D9">
        <f>D3*7</f>
        <v>50400</v>
      </c>
      <c r="E9" s="50">
        <v>48</v>
      </c>
      <c r="F9" s="50">
        <v>60</v>
      </c>
      <c r="G9" s="50">
        <v>32</v>
      </c>
      <c r="H9" s="50">
        <v>10</v>
      </c>
      <c r="I9">
        <f t="shared" si="0"/>
        <v>54</v>
      </c>
      <c r="J9" s="41">
        <f>$G9*宝箱!AE$3</f>
        <v>30.93333333333333</v>
      </c>
      <c r="K9" s="41">
        <f>($G9-$H9)*宝箱!AD$3</f>
        <v>11</v>
      </c>
      <c r="L9" s="41">
        <f>$H9*宝箱!AE$20+($G9-$H9)*宝箱!AD$19</f>
        <v>14.476190476190476</v>
      </c>
      <c r="M9" s="41">
        <f>$H9*宝箱!AE$25+($G9-$H9)*宝箱!AD$24</f>
        <v>5.7904761904761894</v>
      </c>
      <c r="N9" s="41">
        <f>($G9-$H9)*宝箱!AD$11</f>
        <v>0.73333333333333328</v>
      </c>
    </row>
    <row r="10" spans="1:14" s="41" customFormat="1">
      <c r="A10" s="44" t="s">
        <v>347</v>
      </c>
      <c r="E10" s="50">
        <v>6</v>
      </c>
      <c r="F10" s="50">
        <v>12</v>
      </c>
      <c r="G10" s="50">
        <v>9</v>
      </c>
      <c r="H10" s="50"/>
      <c r="I10" s="41">
        <f t="shared" ref="I10" si="2">(E10+F10)/2</f>
        <v>9</v>
      </c>
      <c r="J10" s="41">
        <f>$G10*宝箱!AI$3</f>
        <v>8.1818181818181817</v>
      </c>
      <c r="K10" s="41">
        <f>($G10-$H10)*宝箱!AH$3</f>
        <v>8.1818181818181817</v>
      </c>
      <c r="L10" s="41">
        <f>$H10*宝箱!AI$20+($G10-$H10)*宝箱!AH$19</f>
        <v>0</v>
      </c>
      <c r="M10" s="41">
        <f>$H10*宝箱!AI$25+($G10-$H10)*宝箱!AH$24</f>
        <v>0</v>
      </c>
      <c r="N10" s="41">
        <f>($G10-$H10)*宝箱!AH$11</f>
        <v>0.81818181818181834</v>
      </c>
    </row>
    <row r="11" spans="1:14" s="41" customFormat="1">
      <c r="A11" s="44"/>
      <c r="E11" s="47"/>
      <c r="F11" s="47"/>
      <c r="G11" s="47"/>
      <c r="H11" s="45"/>
    </row>
    <row r="12" spans="1:14" s="41" customFormat="1">
      <c r="A12" s="44"/>
      <c r="E12" s="47"/>
      <c r="F12" s="47"/>
      <c r="G12" s="47"/>
      <c r="H12" s="45"/>
    </row>
    <row r="13" spans="1:14" s="41" customFormat="1">
      <c r="A13" s="44"/>
      <c r="E13" s="47"/>
      <c r="F13" s="47"/>
      <c r="G13" s="47"/>
      <c r="H13" s="45"/>
    </row>
    <row r="14" spans="1:14" s="41" customFormat="1">
      <c r="A14" s="44"/>
      <c r="E14" s="47"/>
      <c r="F14" s="47"/>
      <c r="G14" s="47"/>
      <c r="H14" s="45"/>
    </row>
    <row r="15" spans="1:14" s="41" customFormat="1">
      <c r="A15" s="44"/>
      <c r="E15" s="47"/>
      <c r="F15" s="47"/>
      <c r="G15" s="47"/>
      <c r="H15" s="45"/>
    </row>
    <row r="16" spans="1:14" s="41" customFormat="1">
      <c r="A16" s="44"/>
      <c r="E16" s="45"/>
      <c r="F16" s="45"/>
      <c r="G16" s="45"/>
      <c r="H16" s="45"/>
    </row>
    <row r="17" spans="1:12" s="41" customFormat="1">
      <c r="A17" s="44"/>
      <c r="B17" s="44" t="s">
        <v>352</v>
      </c>
      <c r="C17" s="44" t="s">
        <v>353</v>
      </c>
      <c r="D17" s="45" t="s">
        <v>340</v>
      </c>
      <c r="E17" s="44" t="s">
        <v>360</v>
      </c>
      <c r="F17" s="45"/>
      <c r="G17" s="45"/>
      <c r="H17" s="45"/>
    </row>
    <row r="18" spans="1:12">
      <c r="A18" s="44" t="s">
        <v>359</v>
      </c>
      <c r="B18" s="49">
        <v>10</v>
      </c>
      <c r="C18" s="49">
        <v>1</v>
      </c>
      <c r="D18" s="49">
        <v>0.05</v>
      </c>
      <c r="E18">
        <f>B18*(1+D18*(C21-300)/60)+C18*(16-D21)</f>
        <v>11.5</v>
      </c>
    </row>
    <row r="19" spans="1:12" s="41" customFormat="1">
      <c r="A19" s="44"/>
    </row>
    <row r="20" spans="1:12">
      <c r="B20" s="5" t="s">
        <v>315</v>
      </c>
      <c r="C20" s="44" t="s">
        <v>355</v>
      </c>
      <c r="D20" s="44" t="s">
        <v>354</v>
      </c>
      <c r="E20" s="44" t="s">
        <v>356</v>
      </c>
    </row>
    <row r="21" spans="1:12">
      <c r="B21" s="49">
        <v>3</v>
      </c>
      <c r="C21" s="49">
        <v>360</v>
      </c>
      <c r="D21" s="49">
        <v>15</v>
      </c>
      <c r="E21">
        <f>IF(B21*E18&lt;100,B21*E18,100)</f>
        <v>34.5</v>
      </c>
    </row>
    <row r="22" spans="1:12">
      <c r="J22" s="44"/>
    </row>
    <row r="23" spans="1:12" s="41" customFormat="1">
      <c r="A23" s="44"/>
      <c r="J23" s="44"/>
    </row>
    <row r="24" spans="1:12">
      <c r="B24" s="44" t="s">
        <v>358</v>
      </c>
      <c r="C24" s="44" t="s">
        <v>346</v>
      </c>
      <c r="D24" s="5" t="s">
        <v>317</v>
      </c>
      <c r="E24" s="5" t="s">
        <v>293</v>
      </c>
      <c r="F24" s="5" t="s">
        <v>298</v>
      </c>
      <c r="G24" s="5" t="s">
        <v>295</v>
      </c>
      <c r="H24" s="5" t="s">
        <v>296</v>
      </c>
      <c r="I24" s="5" t="s">
        <v>147</v>
      </c>
      <c r="J24" s="44" t="s">
        <v>343</v>
      </c>
      <c r="K24" s="44" t="s">
        <v>344</v>
      </c>
      <c r="L24" s="44" t="s">
        <v>345</v>
      </c>
    </row>
    <row r="25" spans="1:12">
      <c r="B25" s="36" t="s">
        <v>357</v>
      </c>
      <c r="C25" s="36">
        <v>5</v>
      </c>
      <c r="D25" s="36">
        <f>SUM(D26:D33)+E21</f>
        <v>166.5</v>
      </c>
      <c r="E25" s="36">
        <f t="shared" ref="E25:I25" si="3">SUM(E26:E33)</f>
        <v>100.26371953369173</v>
      </c>
      <c r="F25" s="36">
        <f t="shared" si="3"/>
        <v>80.05763744645607</v>
      </c>
      <c r="G25" s="36">
        <f t="shared" si="3"/>
        <v>15.030518824852242</v>
      </c>
      <c r="H25" s="36">
        <f t="shared" si="3"/>
        <v>5.4998709472779801</v>
      </c>
      <c r="I25" s="36">
        <f t="shared" si="3"/>
        <v>4.411972781413712</v>
      </c>
      <c r="J25" s="36">
        <f>F25/8</f>
        <v>10.007204680807009</v>
      </c>
      <c r="K25" s="36">
        <f>G25/5</f>
        <v>3.0061037649704483</v>
      </c>
      <c r="L25" s="36">
        <f>H25/4</f>
        <v>1.374967736819495</v>
      </c>
    </row>
    <row r="26" spans="1:12">
      <c r="B26" s="23" t="s">
        <v>290</v>
      </c>
      <c r="C26">
        <f>$C$25*C3</f>
        <v>2.5</v>
      </c>
      <c r="D26" s="2">
        <f t="shared" ref="D26:I33" si="4">$C26*I3</f>
        <v>30</v>
      </c>
      <c r="E26" s="2">
        <f t="shared" si="4"/>
        <v>28.571428571428573</v>
      </c>
      <c r="F26" s="2">
        <f t="shared" si="4"/>
        <v>28.571428571428573</v>
      </c>
      <c r="G26" s="2">
        <f t="shared" si="4"/>
        <v>0</v>
      </c>
      <c r="H26" s="2">
        <f t="shared" si="4"/>
        <v>0</v>
      </c>
      <c r="I26" s="2">
        <f t="shared" si="4"/>
        <v>1.4285714285714284</v>
      </c>
    </row>
    <row r="27" spans="1:12">
      <c r="B27" s="23" t="s">
        <v>291</v>
      </c>
      <c r="C27" s="41">
        <f t="shared" ref="C27:C29" si="5">$C$25*C4</f>
        <v>1.5</v>
      </c>
      <c r="D27" s="2">
        <f t="shared" si="4"/>
        <v>36</v>
      </c>
      <c r="E27" s="2">
        <f t="shared" si="4"/>
        <v>25.92537313432836</v>
      </c>
      <c r="F27" s="2">
        <f t="shared" si="4"/>
        <v>19.1044776119403</v>
      </c>
      <c r="G27" s="2">
        <f t="shared" si="4"/>
        <v>5.2578018995929447</v>
      </c>
      <c r="H27" s="2">
        <f t="shared" si="4"/>
        <v>1.6824966078697421</v>
      </c>
      <c r="I27" s="2">
        <f t="shared" si="4"/>
        <v>0.9552238805970148</v>
      </c>
    </row>
    <row r="28" spans="1:12">
      <c r="B28" s="5" t="s">
        <v>292</v>
      </c>
      <c r="C28" s="41">
        <f t="shared" si="5"/>
        <v>0.75</v>
      </c>
      <c r="D28" s="2">
        <f t="shared" si="4"/>
        <v>27</v>
      </c>
      <c r="E28" s="2">
        <f t="shared" si="4"/>
        <v>17.384615384615387</v>
      </c>
      <c r="F28" s="2">
        <f t="shared" si="4"/>
        <v>10.256410256410259</v>
      </c>
      <c r="G28" s="2">
        <f t="shared" si="4"/>
        <v>5.4778554778554787</v>
      </c>
      <c r="H28" s="2">
        <f t="shared" si="4"/>
        <v>1.7529137529137531</v>
      </c>
      <c r="I28" s="2">
        <f t="shared" si="4"/>
        <v>0.51282051282051277</v>
      </c>
    </row>
    <row r="29" spans="1:12">
      <c r="B29" s="23" t="s">
        <v>294</v>
      </c>
      <c r="C29" s="41">
        <f t="shared" si="5"/>
        <v>0.25</v>
      </c>
      <c r="D29" s="2">
        <f t="shared" si="4"/>
        <v>12</v>
      </c>
      <c r="E29" s="2">
        <f t="shared" si="4"/>
        <v>8.742857142857142</v>
      </c>
      <c r="F29" s="2">
        <f t="shared" si="4"/>
        <v>3.9999999999999991</v>
      </c>
      <c r="G29" s="2">
        <f t="shared" si="4"/>
        <v>3.4285714285714288</v>
      </c>
      <c r="H29" s="2">
        <f t="shared" si="4"/>
        <v>1.3714285714285714</v>
      </c>
      <c r="I29" s="2">
        <f t="shared" si="4"/>
        <v>0.2</v>
      </c>
    </row>
    <row r="30" spans="1:12">
      <c r="B30" s="5" t="s">
        <v>314</v>
      </c>
      <c r="C30">
        <f>IF(B21&lt;3,0,1)</f>
        <v>1</v>
      </c>
      <c r="D30" s="2">
        <f t="shared" si="4"/>
        <v>18</v>
      </c>
      <c r="E30" s="2">
        <f t="shared" si="4"/>
        <v>11.457627118644066</v>
      </c>
      <c r="F30" s="2">
        <f t="shared" si="4"/>
        <v>9.943502824858756</v>
      </c>
      <c r="G30" s="2">
        <f t="shared" si="4"/>
        <v>0.86629001883239176</v>
      </c>
      <c r="H30" s="2">
        <f t="shared" si="4"/>
        <v>0.69303201506591328</v>
      </c>
      <c r="I30" s="2">
        <f t="shared" si="4"/>
        <v>0.49717514124293782</v>
      </c>
    </row>
    <row r="31" spans="1:12">
      <c r="A31" s="44" t="s">
        <v>338</v>
      </c>
      <c r="B31" s="44" t="s">
        <v>363</v>
      </c>
      <c r="C31" s="49">
        <v>0</v>
      </c>
      <c r="D31" s="41">
        <f t="shared" si="4"/>
        <v>0</v>
      </c>
      <c r="E31" s="41">
        <f t="shared" si="4"/>
        <v>0</v>
      </c>
      <c r="F31" s="41">
        <f t="shared" si="4"/>
        <v>0</v>
      </c>
      <c r="G31" s="41">
        <f t="shared" si="4"/>
        <v>0</v>
      </c>
      <c r="H31" s="41">
        <f t="shared" si="4"/>
        <v>0</v>
      </c>
      <c r="I31" s="41">
        <f t="shared" si="4"/>
        <v>0</v>
      </c>
    </row>
    <row r="32" spans="1:12">
      <c r="A32" s="44" t="s">
        <v>338</v>
      </c>
      <c r="B32" s="44" t="s">
        <v>362</v>
      </c>
      <c r="C32" s="49">
        <v>0</v>
      </c>
      <c r="D32" s="41">
        <f t="shared" si="4"/>
        <v>0</v>
      </c>
      <c r="E32" s="41">
        <f t="shared" si="4"/>
        <v>0</v>
      </c>
      <c r="F32" s="41">
        <f t="shared" si="4"/>
        <v>0</v>
      </c>
      <c r="G32" s="41">
        <f t="shared" si="4"/>
        <v>0</v>
      </c>
      <c r="H32" s="41">
        <f t="shared" si="4"/>
        <v>0</v>
      </c>
      <c r="I32" s="41">
        <f t="shared" si="4"/>
        <v>0</v>
      </c>
    </row>
    <row r="33" spans="2:9">
      <c r="B33" s="44" t="s">
        <v>347</v>
      </c>
      <c r="C33" s="49">
        <v>1</v>
      </c>
      <c r="D33" s="41">
        <f t="shared" si="4"/>
        <v>9</v>
      </c>
      <c r="E33" s="41">
        <f t="shared" si="4"/>
        <v>8.1818181818181817</v>
      </c>
      <c r="F33" s="41">
        <f t="shared" si="4"/>
        <v>8.1818181818181817</v>
      </c>
      <c r="G33" s="41">
        <f t="shared" si="4"/>
        <v>0</v>
      </c>
      <c r="H33" s="41">
        <f t="shared" si="4"/>
        <v>0</v>
      </c>
      <c r="I33" s="41">
        <f t="shared" si="4"/>
        <v>0.81818181818181834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t_exp</vt:lpstr>
      <vt:lpstr>t_role</vt:lpstr>
      <vt:lpstr>t_role_level</vt:lpstr>
      <vt:lpstr>t_item</vt:lpstr>
      <vt:lpstr>t_chest</vt:lpstr>
      <vt:lpstr>角色攻防</vt:lpstr>
      <vt:lpstr>角色收集</vt:lpstr>
      <vt:lpstr>宝箱</vt:lpstr>
      <vt:lpstr>产出预期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2017-05-17T13:17:15Z</dcterms:modified>
</cp:coreProperties>
</file>