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t_role" sheetId="10" r:id="rId1"/>
    <sheet name="t_role_skill" sheetId="9" r:id="rId2"/>
    <sheet name="t_role_buff" sheetId="11" r:id="rId3"/>
    <sheet name="专属被动" sheetId="1" r:id="rId4"/>
    <sheet name="天赋树" sheetId="2" r:id="rId5"/>
    <sheet name="t_talent" sheetId="4" r:id="rId6"/>
    <sheet name="t_battle_attr" sheetId="5" r:id="rId7"/>
    <sheet name="t_attr" sheetId="3" r:id="rId8"/>
    <sheet name="DescEdit" sheetId="6" r:id="rId9"/>
    <sheet name="t_battle_skill_attr" sheetId="7" r:id="rId10"/>
    <sheet name="Sheet2" sheetId="8" r:id="rId11"/>
    <sheet name="color" sheetId="12" r:id="rId12"/>
  </sheets>
  <calcPr calcId="125725"/>
</workbook>
</file>

<file path=xl/calcChain.xml><?xml version="1.0" encoding="utf-8"?>
<calcChain xmlns="http://schemas.openxmlformats.org/spreadsheetml/2006/main">
  <c r="P46" i="12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3"/>
  <c r="P2"/>
  <c r="L4" i="9"/>
  <c r="L5"/>
  <c r="L6"/>
  <c r="L7"/>
  <c r="L8"/>
  <c r="L9"/>
  <c r="L10"/>
  <c r="L11"/>
  <c r="L12"/>
  <c r="L13"/>
  <c r="L14"/>
  <c r="L15"/>
  <c r="L16"/>
  <c r="L17"/>
  <c r="L18"/>
  <c r="L19"/>
  <c r="L3"/>
  <c r="M4"/>
  <c r="M5"/>
  <c r="M6"/>
  <c r="M7"/>
  <c r="M8"/>
  <c r="M9"/>
  <c r="M10"/>
  <c r="M11"/>
  <c r="M12"/>
  <c r="M13"/>
  <c r="M14"/>
  <c r="M15"/>
  <c r="M16"/>
  <c r="M17"/>
  <c r="M18"/>
  <c r="M19"/>
  <c r="M3"/>
  <c r="N3" i="12"/>
  <c r="Q3"/>
  <c r="N4"/>
  <c r="O4"/>
  <c r="Q4"/>
  <c r="N5"/>
  <c r="O5"/>
  <c r="Q5"/>
  <c r="N6"/>
  <c r="O6"/>
  <c r="Q6"/>
  <c r="N7"/>
  <c r="O7"/>
  <c r="Q7"/>
  <c r="N8"/>
  <c r="O8"/>
  <c r="Q8"/>
  <c r="N9"/>
  <c r="O9"/>
  <c r="Q9"/>
  <c r="N10"/>
  <c r="O10"/>
  <c r="Q10"/>
  <c r="N11"/>
  <c r="O11"/>
  <c r="Q11"/>
  <c r="N12"/>
  <c r="O12"/>
  <c r="Q12"/>
  <c r="N13"/>
  <c r="O13"/>
  <c r="Q13"/>
  <c r="N14"/>
  <c r="O14"/>
  <c r="Q14"/>
  <c r="N15"/>
  <c r="O15"/>
  <c r="Q15"/>
  <c r="N16"/>
  <c r="O16"/>
  <c r="Q16"/>
  <c r="N17"/>
  <c r="O17"/>
  <c r="Q17"/>
  <c r="N18"/>
  <c r="O18"/>
  <c r="Q18"/>
  <c r="N19"/>
  <c r="O19"/>
  <c r="Q19"/>
  <c r="N20"/>
  <c r="O20"/>
  <c r="Q20"/>
  <c r="N21"/>
  <c r="O21"/>
  <c r="Q21"/>
  <c r="N22"/>
  <c r="O22"/>
  <c r="Q22"/>
  <c r="N23"/>
  <c r="O23"/>
  <c r="Q23"/>
  <c r="N24"/>
  <c r="O24"/>
  <c r="Q24"/>
  <c r="N25"/>
  <c r="O25"/>
  <c r="Q25"/>
  <c r="N26"/>
  <c r="O26"/>
  <c r="Q26"/>
  <c r="N27"/>
  <c r="O27"/>
  <c r="Q27"/>
  <c r="N28"/>
  <c r="O28"/>
  <c r="Q28"/>
  <c r="N29"/>
  <c r="O29"/>
  <c r="Q29"/>
  <c r="N30"/>
  <c r="O30"/>
  <c r="Q30"/>
  <c r="N31"/>
  <c r="O31"/>
  <c r="Q31"/>
  <c r="N32"/>
  <c r="O32"/>
  <c r="Q32"/>
  <c r="N33"/>
  <c r="O33"/>
  <c r="Q33"/>
  <c r="N34"/>
  <c r="O34"/>
  <c r="Q34"/>
  <c r="N35"/>
  <c r="O35"/>
  <c r="Q35"/>
  <c r="N36"/>
  <c r="O36"/>
  <c r="Q36"/>
  <c r="N37"/>
  <c r="O37"/>
  <c r="Q37"/>
  <c r="N38"/>
  <c r="O38"/>
  <c r="Q38"/>
  <c r="N39"/>
  <c r="O39"/>
  <c r="Q39"/>
  <c r="N40"/>
  <c r="O40"/>
  <c r="Q40"/>
  <c r="N41"/>
  <c r="O41"/>
  <c r="Q41"/>
  <c r="N42"/>
  <c r="O42"/>
  <c r="Q42"/>
  <c r="N43"/>
  <c r="O43"/>
  <c r="Q43"/>
  <c r="N44"/>
  <c r="O44"/>
  <c r="Q44"/>
  <c r="N45"/>
  <c r="O45"/>
  <c r="Q45"/>
  <c r="N46"/>
  <c r="O46"/>
  <c r="Q46"/>
  <c r="O2"/>
  <c r="Q2"/>
  <c r="C91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3"/>
  <c r="N2" i="12" l="1"/>
  <c r="E6" i="11"/>
  <c r="E4"/>
  <c r="C6"/>
  <c r="C4"/>
  <c r="E14"/>
  <c r="E15"/>
  <c r="E16"/>
  <c r="E17"/>
  <c r="E18"/>
  <c r="C14"/>
  <c r="C15"/>
  <c r="C16"/>
  <c r="C17"/>
  <c r="C18"/>
  <c r="C13"/>
  <c r="E13"/>
  <c r="C10"/>
  <c r="E10"/>
  <c r="E5"/>
  <c r="E7"/>
  <c r="E8"/>
  <c r="E9"/>
  <c r="E11"/>
  <c r="E12"/>
  <c r="E3"/>
  <c r="C5"/>
  <c r="C7"/>
  <c r="C8"/>
  <c r="C9"/>
  <c r="C11"/>
  <c r="C12"/>
  <c r="C3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2"/>
  <c r="E17" i="9"/>
  <c r="C17"/>
  <c r="E16"/>
  <c r="C16"/>
  <c r="E15"/>
  <c r="C15"/>
  <c r="E19"/>
  <c r="C19"/>
  <c r="E18"/>
  <c r="C18"/>
  <c r="E14"/>
  <c r="C14"/>
  <c r="E13"/>
  <c r="C13"/>
  <c r="E12"/>
  <c r="C12"/>
  <c r="E11"/>
  <c r="C11"/>
  <c r="E10"/>
  <c r="C10"/>
  <c r="E9"/>
  <c r="C9"/>
  <c r="E8"/>
  <c r="C8"/>
  <c r="E7"/>
  <c r="C7"/>
  <c r="E6"/>
  <c r="C6"/>
  <c r="E5"/>
  <c r="C5"/>
  <c r="E4"/>
  <c r="C4"/>
  <c r="E3"/>
  <c r="C3"/>
  <c r="E105" i="1"/>
  <c r="C105"/>
  <c r="E104"/>
  <c r="C104"/>
  <c r="C103"/>
  <c r="E103"/>
  <c r="C102"/>
  <c r="E102"/>
  <c r="C101"/>
  <c r="E101"/>
  <c r="C98"/>
  <c r="E98"/>
  <c r="C99"/>
  <c r="E99"/>
  <c r="C100"/>
  <c r="E100"/>
  <c r="C97"/>
  <c r="E97"/>
  <c r="C96"/>
  <c r="E96"/>
  <c r="E94"/>
  <c r="E95"/>
  <c r="E81"/>
  <c r="E82"/>
  <c r="E83"/>
  <c r="E84"/>
  <c r="E85"/>
  <c r="E86"/>
  <c r="E87"/>
  <c r="E88"/>
  <c r="E89"/>
  <c r="E90"/>
  <c r="E91"/>
  <c r="E92"/>
  <c r="E93"/>
  <c r="C81"/>
  <c r="C82"/>
  <c r="C83"/>
  <c r="C84"/>
  <c r="C85"/>
  <c r="C86"/>
  <c r="C87"/>
  <c r="C88"/>
  <c r="C89"/>
  <c r="C90"/>
  <c r="C91"/>
  <c r="C92"/>
  <c r="C93"/>
  <c r="C94"/>
  <c r="C95"/>
  <c r="G3" i="8"/>
  <c r="G4"/>
  <c r="G5"/>
  <c r="G7"/>
  <c r="G8"/>
  <c r="G9"/>
  <c r="G11"/>
  <c r="G12"/>
  <c r="G13"/>
  <c r="G15"/>
  <c r="G16"/>
  <c r="G17"/>
  <c r="G19"/>
  <c r="G20"/>
  <c r="G21"/>
  <c r="G23"/>
  <c r="G24"/>
  <c r="G25"/>
  <c r="G27"/>
  <c r="G28"/>
  <c r="G29"/>
  <c r="G31"/>
  <c r="G32"/>
  <c r="G33"/>
  <c r="G35"/>
  <c r="G36"/>
  <c r="G37"/>
  <c r="G39"/>
  <c r="G40"/>
  <c r="G41"/>
  <c r="G43"/>
  <c r="G44"/>
  <c r="G45"/>
  <c r="G47"/>
  <c r="G48"/>
  <c r="G49"/>
  <c r="G51"/>
  <c r="G52"/>
  <c r="G2"/>
  <c r="C3"/>
  <c r="C4"/>
  <c r="C5"/>
  <c r="C6"/>
  <c r="G6" s="1"/>
  <c r="C7"/>
  <c r="C8"/>
  <c r="C9"/>
  <c r="C10"/>
  <c r="G10" s="1"/>
  <c r="C11"/>
  <c r="C12"/>
  <c r="C13"/>
  <c r="C14"/>
  <c r="G14" s="1"/>
  <c r="C15"/>
  <c r="C16"/>
  <c r="C17"/>
  <c r="C18"/>
  <c r="G18" s="1"/>
  <c r="C19"/>
  <c r="C20"/>
  <c r="C21"/>
  <c r="C22"/>
  <c r="G22" s="1"/>
  <c r="C23"/>
  <c r="C24"/>
  <c r="C25"/>
  <c r="C26"/>
  <c r="G26" s="1"/>
  <c r="C27"/>
  <c r="C28"/>
  <c r="C29"/>
  <c r="C30"/>
  <c r="G30" s="1"/>
  <c r="C31"/>
  <c r="C32"/>
  <c r="C33"/>
  <c r="C34"/>
  <c r="G34" s="1"/>
  <c r="C35"/>
  <c r="C36"/>
  <c r="C37"/>
  <c r="C38"/>
  <c r="G38" s="1"/>
  <c r="C39"/>
  <c r="C40"/>
  <c r="C41"/>
  <c r="C42"/>
  <c r="G42" s="1"/>
  <c r="C43"/>
  <c r="C44"/>
  <c r="C45"/>
  <c r="C46"/>
  <c r="G46" s="1"/>
  <c r="C47"/>
  <c r="C48"/>
  <c r="C49"/>
  <c r="C50"/>
  <c r="G50" s="1"/>
  <c r="C51"/>
  <c r="C52"/>
  <c r="C2"/>
  <c r="AY46" i="6"/>
  <c r="AX46"/>
  <c r="AY45"/>
  <c r="AX45"/>
  <c r="AY44"/>
  <c r="AX44"/>
  <c r="AY43"/>
  <c r="AX43"/>
  <c r="AW43"/>
  <c r="AY42"/>
  <c r="AX42"/>
  <c r="AW42"/>
  <c r="AY41"/>
  <c r="AX41"/>
  <c r="AY40"/>
  <c r="AX40"/>
  <c r="AY39"/>
  <c r="AX39"/>
  <c r="AW39"/>
  <c r="AY38"/>
  <c r="AX38"/>
  <c r="AW38"/>
  <c r="AY37"/>
  <c r="AX37"/>
  <c r="AW37"/>
  <c r="AY36"/>
  <c r="AX36"/>
  <c r="AY35"/>
  <c r="AX35"/>
  <c r="AY34"/>
  <c r="AX34"/>
  <c r="AY33"/>
  <c r="AX33"/>
  <c r="AW33"/>
  <c r="AY32"/>
  <c r="AX32"/>
  <c r="AY31"/>
  <c r="AX31"/>
  <c r="AY30"/>
  <c r="AX30"/>
  <c r="AW30"/>
  <c r="AY29"/>
  <c r="AX29"/>
  <c r="AW29"/>
  <c r="AY28"/>
  <c r="AX28"/>
  <c r="AY27"/>
  <c r="AX27"/>
  <c r="AW27"/>
  <c r="AY26"/>
  <c r="AX26"/>
  <c r="AW26"/>
  <c r="AY25"/>
  <c r="AX25"/>
  <c r="AY24"/>
  <c r="AX24"/>
  <c r="AY23"/>
  <c r="AX23"/>
  <c r="AW23"/>
  <c r="AY22"/>
  <c r="AX22"/>
  <c r="AY21"/>
  <c r="AX21"/>
  <c r="AY20"/>
  <c r="AX20"/>
  <c r="AY19"/>
  <c r="AX19"/>
  <c r="AW19"/>
  <c r="AY18"/>
  <c r="AX18"/>
  <c r="AW18"/>
  <c r="AY17"/>
  <c r="AX17"/>
  <c r="AY16"/>
  <c r="AW15"/>
  <c r="AY14"/>
  <c r="AW14"/>
  <c r="AY13"/>
  <c r="AY12"/>
  <c r="AW12"/>
  <c r="AY11"/>
  <c r="AW11"/>
  <c r="AY10"/>
  <c r="AW10"/>
  <c r="AX9"/>
  <c r="AY8"/>
  <c r="AW8"/>
  <c r="AY7"/>
  <c r="AY6"/>
  <c r="AY5"/>
  <c r="AW5"/>
  <c r="AY4"/>
  <c r="AY3"/>
  <c r="AX3"/>
  <c r="AY2"/>
  <c r="AW2"/>
  <c r="AI46"/>
  <c r="AH46"/>
  <c r="AI45"/>
  <c r="AH45"/>
  <c r="AI44"/>
  <c r="AH44"/>
  <c r="AI43"/>
  <c r="AH43"/>
  <c r="AG43"/>
  <c r="AI42"/>
  <c r="AH42"/>
  <c r="AG42"/>
  <c r="AI41"/>
  <c r="AH41"/>
  <c r="AI40"/>
  <c r="AH40"/>
  <c r="AI39"/>
  <c r="AH39"/>
  <c r="AI38"/>
  <c r="AH38"/>
  <c r="AG38"/>
  <c r="AI37"/>
  <c r="AH37"/>
  <c r="AG37"/>
  <c r="AI36"/>
  <c r="AH36"/>
  <c r="AI35"/>
  <c r="AH35"/>
  <c r="AI34"/>
  <c r="AH34"/>
  <c r="AG34"/>
  <c r="AI33"/>
  <c r="AH33"/>
  <c r="AG33"/>
  <c r="AI32"/>
  <c r="AH32"/>
  <c r="AI31"/>
  <c r="AH31"/>
  <c r="AI30"/>
  <c r="AH30"/>
  <c r="AG30"/>
  <c r="AI29"/>
  <c r="AH29"/>
  <c r="AG29"/>
  <c r="AI28"/>
  <c r="AH28"/>
  <c r="AI27"/>
  <c r="AH27"/>
  <c r="AG27"/>
  <c r="AI26"/>
  <c r="AH26"/>
  <c r="AG26"/>
  <c r="AI25"/>
  <c r="AH25"/>
  <c r="AI24"/>
  <c r="AH24"/>
  <c r="AI23"/>
  <c r="AH23"/>
  <c r="AG23"/>
  <c r="AI22"/>
  <c r="AH22"/>
  <c r="AG22"/>
  <c r="AI21"/>
  <c r="AH21"/>
  <c r="AI20"/>
  <c r="AH20"/>
  <c r="AI19"/>
  <c r="AH19"/>
  <c r="AG19"/>
  <c r="AI18"/>
  <c r="AH18"/>
  <c r="AG18"/>
  <c r="AI17"/>
  <c r="AH17"/>
  <c r="AI16"/>
  <c r="AG15"/>
  <c r="AI14"/>
  <c r="AG14"/>
  <c r="AI13"/>
  <c r="AI12"/>
  <c r="AG12"/>
  <c r="AI11"/>
  <c r="AG11"/>
  <c r="AI10"/>
  <c r="AG10"/>
  <c r="AH9"/>
  <c r="AI8"/>
  <c r="AG8"/>
  <c r="AI7"/>
  <c r="AI6"/>
  <c r="AI5"/>
  <c r="AG5"/>
  <c r="AI4"/>
  <c r="AI3"/>
  <c r="AH3"/>
  <c r="AI2"/>
  <c r="AG2"/>
  <c r="S3"/>
  <c r="S4"/>
  <c r="S5"/>
  <c r="S6"/>
  <c r="S7"/>
  <c r="S8"/>
  <c r="S10"/>
  <c r="S11"/>
  <c r="S12"/>
  <c r="S13"/>
  <c r="S14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2"/>
  <c r="R6"/>
  <c r="R15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3"/>
  <c r="Q5"/>
  <c r="Q6"/>
  <c r="Q9"/>
  <c r="Q10"/>
  <c r="Q13"/>
  <c r="Q14"/>
  <c r="Q15"/>
  <c r="Q18"/>
  <c r="Q19"/>
  <c r="Q22"/>
  <c r="Q23"/>
  <c r="Q26"/>
  <c r="Q27"/>
  <c r="Q29"/>
  <c r="Q30"/>
  <c r="Q33"/>
  <c r="Q34"/>
  <c r="Q37"/>
  <c r="Q38"/>
  <c r="Q39"/>
  <c r="Q42"/>
  <c r="Q43"/>
  <c r="Q2"/>
  <c r="R12"/>
  <c r="AW45"/>
  <c r="R4"/>
  <c r="AW13"/>
  <c r="R3"/>
  <c r="AW32"/>
  <c r="R8"/>
  <c r="R11"/>
  <c r="AH5"/>
  <c r="AX7"/>
  <c r="AW20"/>
  <c r="S9"/>
  <c r="R16"/>
  <c r="AW22"/>
  <c r="AW31"/>
  <c r="AW34"/>
  <c r="AG35"/>
  <c r="AW40"/>
  <c r="AW46"/>
  <c r="AW36"/>
  <c r="AG39"/>
  <c r="C13" i="4"/>
  <c r="G13"/>
  <c r="H13"/>
  <c r="L13"/>
  <c r="Z13"/>
  <c r="AN13"/>
  <c r="H47"/>
  <c r="I46"/>
  <c r="H46"/>
  <c r="I45"/>
  <c r="H45"/>
  <c r="I44"/>
  <c r="H44"/>
  <c r="H43"/>
  <c r="H42"/>
  <c r="I41"/>
  <c r="H41"/>
  <c r="I40"/>
  <c r="H40"/>
  <c r="H39"/>
  <c r="H38"/>
  <c r="I37"/>
  <c r="H37"/>
  <c r="H36"/>
  <c r="H35"/>
  <c r="H34"/>
  <c r="H32"/>
  <c r="I31"/>
  <c r="H31"/>
  <c r="I30"/>
  <c r="H30"/>
  <c r="I29"/>
  <c r="H29"/>
  <c r="H28"/>
  <c r="H27"/>
  <c r="I26"/>
  <c r="H26"/>
  <c r="I25"/>
  <c r="H25"/>
  <c r="H24"/>
  <c r="H23"/>
  <c r="I22"/>
  <c r="H22"/>
  <c r="H21"/>
  <c r="H20"/>
  <c r="H19"/>
  <c r="H9"/>
  <c r="I7"/>
  <c r="H6"/>
  <c r="H5"/>
  <c r="H4"/>
  <c r="H7"/>
  <c r="H8"/>
  <c r="H10"/>
  <c r="I10"/>
  <c r="I11"/>
  <c r="H11"/>
  <c r="H12"/>
  <c r="I14"/>
  <c r="I15"/>
  <c r="I16"/>
  <c r="H14"/>
  <c r="H15"/>
  <c r="H16"/>
  <c r="H17"/>
  <c r="L4"/>
  <c r="L5"/>
  <c r="L6"/>
  <c r="L7"/>
  <c r="L8"/>
  <c r="L9"/>
  <c r="L10"/>
  <c r="L11"/>
  <c r="L12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Z42"/>
  <c r="Z43"/>
  <c r="Z44"/>
  <c r="Z45"/>
  <c r="Z46"/>
  <c r="Z47"/>
  <c r="Z4"/>
  <c r="Z5"/>
  <c r="Z6"/>
  <c r="Z7"/>
  <c r="Z8"/>
  <c r="Z9"/>
  <c r="Z10"/>
  <c r="Z11"/>
  <c r="Z12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AN45"/>
  <c r="AN46"/>
  <c r="AN47"/>
  <c r="AN4"/>
  <c r="AN5"/>
  <c r="AN6"/>
  <c r="AN7"/>
  <c r="AN8"/>
  <c r="AN9"/>
  <c r="AN10"/>
  <c r="AN11"/>
  <c r="AN12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3"/>
  <c r="Z3"/>
  <c r="L3"/>
  <c r="G4"/>
  <c r="G5"/>
  <c r="G6"/>
  <c r="G7"/>
  <c r="G8"/>
  <c r="G9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G3"/>
  <c r="C3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T3" i="6" l="1"/>
  <c r="C3" i="12" s="1"/>
  <c r="G3" s="1"/>
  <c r="T43" i="6"/>
  <c r="C43" i="12" s="1"/>
  <c r="G43" s="1"/>
  <c r="T39" i="6"/>
  <c r="C39" i="12" s="1"/>
  <c r="G39" s="1"/>
  <c r="T27" i="6"/>
  <c r="C27" i="12" s="1"/>
  <c r="G27" s="1"/>
  <c r="T23" i="6"/>
  <c r="C23" i="12" s="1"/>
  <c r="G23" s="1"/>
  <c r="T19" i="6"/>
  <c r="C19" i="12" s="1"/>
  <c r="G19" s="1"/>
  <c r="T6" i="6"/>
  <c r="C6" i="12" s="1"/>
  <c r="G6" s="1"/>
  <c r="T37" i="6"/>
  <c r="C37" i="12" s="1"/>
  <c r="G37" s="1"/>
  <c r="T33" i="6"/>
  <c r="C33" i="12" s="1"/>
  <c r="G33" s="1"/>
  <c r="T29" i="6"/>
  <c r="C29" i="12" s="1"/>
  <c r="G29" s="1"/>
  <c r="T42" i="6"/>
  <c r="C42" i="12" s="1"/>
  <c r="G42" s="1"/>
  <c r="T38" i="6"/>
  <c r="C38" i="12" s="1"/>
  <c r="G38" s="1"/>
  <c r="T34" i="6"/>
  <c r="C34" i="12" s="1"/>
  <c r="G34" s="1"/>
  <c r="T30" i="6"/>
  <c r="C30" i="12" s="1"/>
  <c r="G30" s="1"/>
  <c r="T26" i="6"/>
  <c r="C26" i="12" s="1"/>
  <c r="G26" s="1"/>
  <c r="T22" i="6"/>
  <c r="C22" i="12" s="1"/>
  <c r="G22" s="1"/>
  <c r="T18" i="6"/>
  <c r="C18" i="12" s="1"/>
  <c r="G18" s="1"/>
  <c r="AW41" i="6"/>
  <c r="AZ41" s="1"/>
  <c r="AG41"/>
  <c r="Q41"/>
  <c r="T41" s="1"/>
  <c r="AG31"/>
  <c r="AJ31" s="1"/>
  <c r="AX14"/>
  <c r="BA14" s="1"/>
  <c r="B14" i="12" s="1"/>
  <c r="F14" s="1"/>
  <c r="AX10" i="6"/>
  <c r="AH14"/>
  <c r="AH10"/>
  <c r="AJ10" s="1"/>
  <c r="Q4"/>
  <c r="T4" s="1"/>
  <c r="Q16"/>
  <c r="T16" s="1"/>
  <c r="AX15"/>
  <c r="AW7"/>
  <c r="BA7" s="1"/>
  <c r="B7" i="12" s="1"/>
  <c r="F7" s="1"/>
  <c r="AW4" i="6"/>
  <c r="AH15"/>
  <c r="AG7"/>
  <c r="AG4"/>
  <c r="R9"/>
  <c r="T9" s="1"/>
  <c r="C9" i="12" s="1"/>
  <c r="G9" s="1"/>
  <c r="R13" i="6"/>
  <c r="T13" s="1"/>
  <c r="AY15"/>
  <c r="AI15"/>
  <c r="AJ15" s="1"/>
  <c r="S15"/>
  <c r="T15" s="1"/>
  <c r="AW44"/>
  <c r="AG44"/>
  <c r="Q44"/>
  <c r="R2"/>
  <c r="T2" s="1"/>
  <c r="C2" i="12" s="1"/>
  <c r="F2" s="1"/>
  <c r="I2" s="1"/>
  <c r="R14" i="6"/>
  <c r="T14" s="1"/>
  <c r="C14" i="12" s="1"/>
  <c r="G14" s="1"/>
  <c r="AI9" i="6"/>
  <c r="AH13"/>
  <c r="AY9"/>
  <c r="AX13"/>
  <c r="AW35"/>
  <c r="AZ35" s="1"/>
  <c r="Q31"/>
  <c r="Q11"/>
  <c r="T11" s="1"/>
  <c r="AH6"/>
  <c r="AH8"/>
  <c r="AJ8" s="1"/>
  <c r="AG16"/>
  <c r="AX6"/>
  <c r="AX8"/>
  <c r="AW16"/>
  <c r="AW25"/>
  <c r="BA25" s="1"/>
  <c r="B25" i="12" s="1"/>
  <c r="F25" s="1"/>
  <c r="AG25" i="6"/>
  <c r="AJ25" s="1"/>
  <c r="Q25"/>
  <c r="T25" s="1"/>
  <c r="AX11"/>
  <c r="BA11" s="1"/>
  <c r="B11" i="12" s="1"/>
  <c r="F11" s="1"/>
  <c r="AH11" i="6"/>
  <c r="AJ11" s="1"/>
  <c r="AX4"/>
  <c r="AZ4" s="1"/>
  <c r="AH4"/>
  <c r="AW28"/>
  <c r="BA28" s="1"/>
  <c r="B28" i="12" s="1"/>
  <c r="F28" s="1"/>
  <c r="AG28" i="6"/>
  <c r="Q28"/>
  <c r="T28" s="1"/>
  <c r="Q46"/>
  <c r="T46" s="1"/>
  <c r="Q7"/>
  <c r="Q35"/>
  <c r="R10"/>
  <c r="T10" s="1"/>
  <c r="C10" i="12" s="1"/>
  <c r="G10" s="1"/>
  <c r="AH2" i="6"/>
  <c r="AH12"/>
  <c r="AG46"/>
  <c r="AJ46" s="1"/>
  <c r="AX2"/>
  <c r="AZ2" s="1"/>
  <c r="AX12"/>
  <c r="AW24"/>
  <c r="AZ24" s="1"/>
  <c r="AG24"/>
  <c r="AJ24" s="1"/>
  <c r="Q24"/>
  <c r="T24" s="1"/>
  <c r="Q45"/>
  <c r="T45" s="1"/>
  <c r="Q21"/>
  <c r="T21" s="1"/>
  <c r="C21" i="12" s="1"/>
  <c r="G21" s="1"/>
  <c r="Q17" i="6"/>
  <c r="AG17"/>
  <c r="AJ17" s="1"/>
  <c r="AG21"/>
  <c r="AG45"/>
  <c r="AJ45" s="1"/>
  <c r="AW17"/>
  <c r="AZ17" s="1"/>
  <c r="AW21"/>
  <c r="BA21" s="1"/>
  <c r="B21" i="12" s="1"/>
  <c r="F21" s="1"/>
  <c r="Q40" i="6"/>
  <c r="T40" s="1"/>
  <c r="Q36"/>
  <c r="T36" s="1"/>
  <c r="Q32"/>
  <c r="Q20"/>
  <c r="T20" s="1"/>
  <c r="Q12"/>
  <c r="T12" s="1"/>
  <c r="Q8"/>
  <c r="T8" s="1"/>
  <c r="AG3"/>
  <c r="AJ3" s="1"/>
  <c r="AG6"/>
  <c r="AJ6" s="1"/>
  <c r="AG9"/>
  <c r="AG13"/>
  <c r="AG20"/>
  <c r="AJ20" s="1"/>
  <c r="AG32"/>
  <c r="AG36"/>
  <c r="AG40"/>
  <c r="AJ40" s="1"/>
  <c r="AW3"/>
  <c r="AZ3" s="1"/>
  <c r="AW6"/>
  <c r="AW9"/>
  <c r="AX16"/>
  <c r="BA16" s="1"/>
  <c r="B16" i="12" s="1"/>
  <c r="F16" s="1"/>
  <c r="AH16" i="6"/>
  <c r="AJ16" s="1"/>
  <c r="R7"/>
  <c r="T7" s="1"/>
  <c r="C7" i="12" s="1"/>
  <c r="G7" s="1"/>
  <c r="AH7" i="6"/>
  <c r="AX5"/>
  <c r="BA5" s="1"/>
  <c r="B5" i="12" s="1"/>
  <c r="F5" s="1"/>
  <c r="R5" i="6"/>
  <c r="AJ32"/>
  <c r="BA10"/>
  <c r="B10" i="12" s="1"/>
  <c r="F10" s="1"/>
  <c r="AJ36" i="6"/>
  <c r="AJ28"/>
  <c r="AJ29"/>
  <c r="BA29"/>
  <c r="B29" i="12" s="1"/>
  <c r="F29" s="1"/>
  <c r="AJ12" i="6"/>
  <c r="BA15"/>
  <c r="B15" i="12" s="1"/>
  <c r="F15" s="1"/>
  <c r="AJ9" i="6"/>
  <c r="AJ2"/>
  <c r="AJ14"/>
  <c r="BA8"/>
  <c r="B8" i="12" s="1"/>
  <c r="F8" s="1"/>
  <c r="BA12" i="6"/>
  <c r="B12" i="12" s="1"/>
  <c r="F12" s="1"/>
  <c r="BA20" i="6"/>
  <c r="B20" i="12" s="1"/>
  <c r="F20" s="1"/>
  <c r="BA24" i="6"/>
  <c r="B24" i="12" s="1"/>
  <c r="F24" s="1"/>
  <c r="BA32" i="6"/>
  <c r="B32" i="12" s="1"/>
  <c r="F32" s="1"/>
  <c r="BA36" i="6"/>
  <c r="B36" i="12" s="1"/>
  <c r="F36" s="1"/>
  <c r="BA40" i="6"/>
  <c r="B40" i="12" s="1"/>
  <c r="F40" s="1"/>
  <c r="AJ19" i="6"/>
  <c r="AJ23"/>
  <c r="AJ27"/>
  <c r="AJ35"/>
  <c r="AJ39"/>
  <c r="AJ42"/>
  <c r="AZ13"/>
  <c r="AZ33"/>
  <c r="AZ37"/>
  <c r="AZ45"/>
  <c r="BA18"/>
  <c r="BA22"/>
  <c r="B22" i="12" s="1"/>
  <c r="F22" s="1"/>
  <c r="BA26" i="6"/>
  <c r="BA30"/>
  <c r="B30" i="12" s="1"/>
  <c r="F30" s="1"/>
  <c r="BA34" i="6"/>
  <c r="B34" i="12" s="1"/>
  <c r="F34" s="1"/>
  <c r="BA38" i="6"/>
  <c r="B38" i="12" s="1"/>
  <c r="F38" s="1"/>
  <c r="BA42" i="6"/>
  <c r="B42" i="12" s="1"/>
  <c r="F42" s="1"/>
  <c r="BA46" i="6"/>
  <c r="B46" i="12" s="1"/>
  <c r="F46" s="1"/>
  <c r="K40" i="4"/>
  <c r="AJ5" i="6"/>
  <c r="BA19"/>
  <c r="B19" i="12" s="1"/>
  <c r="F19" s="1"/>
  <c r="BA23" i="6"/>
  <c r="B23" i="12" s="1"/>
  <c r="F23" s="1"/>
  <c r="BA27" i="6"/>
  <c r="B27" i="12" s="1"/>
  <c r="F27" s="1"/>
  <c r="BA31" i="6"/>
  <c r="B31" i="12" s="1"/>
  <c r="F31" s="1"/>
  <c r="BA35" i="6"/>
  <c r="B35" i="12" s="1"/>
  <c r="F35" s="1"/>
  <c r="BA39" i="6"/>
  <c r="BA43"/>
  <c r="B43" i="12" s="1"/>
  <c r="F43" s="1"/>
  <c r="BA44" i="6"/>
  <c r="B44" i="12" s="1"/>
  <c r="F44" s="1"/>
  <c r="K38" i="4"/>
  <c r="AJ21" i="6"/>
  <c r="AJ33"/>
  <c r="AJ37"/>
  <c r="AJ41"/>
  <c r="AJ44"/>
  <c r="BA45"/>
  <c r="B45" i="12" s="1"/>
  <c r="F45" s="1"/>
  <c r="BA37" i="6"/>
  <c r="B37" i="12" s="1"/>
  <c r="F37" s="1"/>
  <c r="BA33" i="6"/>
  <c r="B33" i="12" s="1"/>
  <c r="F33" s="1"/>
  <c r="BA13" i="6"/>
  <c r="B13" i="12" s="1"/>
  <c r="F13" s="1"/>
  <c r="K28" i="4"/>
  <c r="AJ18" i="6"/>
  <c r="AJ22"/>
  <c r="AJ26"/>
  <c r="AJ30"/>
  <c r="AJ34"/>
  <c r="AJ38"/>
  <c r="K43" i="4"/>
  <c r="K23"/>
  <c r="K15"/>
  <c r="K7"/>
  <c r="AZ18" i="6"/>
  <c r="AZ11"/>
  <c r="AZ19"/>
  <c r="AZ23"/>
  <c r="AZ27"/>
  <c r="AZ31"/>
  <c r="AZ39"/>
  <c r="AZ43"/>
  <c r="AJ43"/>
  <c r="AZ8"/>
  <c r="AZ12"/>
  <c r="AZ20"/>
  <c r="AZ32"/>
  <c r="AZ36"/>
  <c r="AZ40"/>
  <c r="AZ44"/>
  <c r="AZ14"/>
  <c r="AZ22"/>
  <c r="AZ26"/>
  <c r="AZ30"/>
  <c r="AZ34"/>
  <c r="AZ38"/>
  <c r="AZ42"/>
  <c r="AZ46"/>
  <c r="K39" i="4" l="1"/>
  <c r="K27"/>
  <c r="B26" i="12"/>
  <c r="F26" s="1"/>
  <c r="B26" i="6"/>
  <c r="BA9"/>
  <c r="B9" i="12" s="1"/>
  <c r="F9" s="1"/>
  <c r="BA4" i="6"/>
  <c r="B4" i="12" s="1"/>
  <c r="F4" s="1"/>
  <c r="AZ6" i="6"/>
  <c r="BA2"/>
  <c r="B2" i="12" s="1"/>
  <c r="BA6" i="6"/>
  <c r="B6" i="12" s="1"/>
  <c r="F6" s="1"/>
  <c r="K11" i="4"/>
  <c r="K31"/>
  <c r="BA41" i="6"/>
  <c r="B41" i="12" s="1"/>
  <c r="F41" s="1"/>
  <c r="K10" i="4"/>
  <c r="AZ21" i="6"/>
  <c r="AM22" i="4" s="1"/>
  <c r="K8"/>
  <c r="K3"/>
  <c r="K30"/>
  <c r="K44"/>
  <c r="K19"/>
  <c r="K35"/>
  <c r="BA3" i="6"/>
  <c r="B3" i="12" s="1"/>
  <c r="F3" s="1"/>
  <c r="K24" i="4"/>
  <c r="Y16"/>
  <c r="D15" i="12"/>
  <c r="H15" s="1"/>
  <c r="AM43" i="4"/>
  <c r="E42" i="12"/>
  <c r="I42" s="1"/>
  <c r="AM33" i="4"/>
  <c r="E32" i="12"/>
  <c r="I32" s="1"/>
  <c r="AM14" i="4"/>
  <c r="E13" i="12"/>
  <c r="I13" s="1"/>
  <c r="Y15" i="4"/>
  <c r="D14" i="12"/>
  <c r="H14" s="1"/>
  <c r="Y21" i="4"/>
  <c r="D20" i="12"/>
  <c r="H20" s="1"/>
  <c r="Y12" i="4"/>
  <c r="D11" i="12"/>
  <c r="H11" s="1"/>
  <c r="Y11" i="4"/>
  <c r="D10" i="12"/>
  <c r="H10" s="1"/>
  <c r="AM7" i="4"/>
  <c r="E6" i="12"/>
  <c r="I6" s="1"/>
  <c r="AM9" i="4"/>
  <c r="E8" i="12"/>
  <c r="I8" s="1"/>
  <c r="AM40" i="4"/>
  <c r="E39" i="12"/>
  <c r="I39" s="1"/>
  <c r="Y31" i="4"/>
  <c r="D30" i="12"/>
  <c r="H30" s="1"/>
  <c r="Y42" i="4"/>
  <c r="D41" i="12"/>
  <c r="H41" s="1"/>
  <c r="Y22" i="4"/>
  <c r="D21" i="12"/>
  <c r="H21" s="1"/>
  <c r="B18"/>
  <c r="F18" s="1"/>
  <c r="F19" i="4"/>
  <c r="AM42"/>
  <c r="E41" i="12"/>
  <c r="I41" s="1"/>
  <c r="E21"/>
  <c r="I21" s="1"/>
  <c r="Y36" i="4"/>
  <c r="D35" i="12"/>
  <c r="H35" s="1"/>
  <c r="Y10" i="4"/>
  <c r="D9" i="12"/>
  <c r="H9" s="1"/>
  <c r="Y30" i="4"/>
  <c r="D29" i="12"/>
  <c r="H29" s="1"/>
  <c r="Y33" i="4"/>
  <c r="D32" i="12"/>
  <c r="H32" s="1"/>
  <c r="K21" i="4"/>
  <c r="C20" i="12"/>
  <c r="G20" s="1"/>
  <c r="K25" i="4"/>
  <c r="C24" i="12"/>
  <c r="G24" s="1"/>
  <c r="AM3" i="4"/>
  <c r="E2" i="12"/>
  <c r="H2" s="1"/>
  <c r="K29" i="4"/>
  <c r="C28" i="12"/>
  <c r="G28" s="1"/>
  <c r="K12" i="4"/>
  <c r="C11" i="12"/>
  <c r="G11" s="1"/>
  <c r="K16" i="4"/>
  <c r="C15" i="12"/>
  <c r="G15" s="1"/>
  <c r="K5" i="4"/>
  <c r="C4" i="12"/>
  <c r="G4" s="1"/>
  <c r="K4" i="4"/>
  <c r="AZ9" i="6"/>
  <c r="AM27" i="4"/>
  <c r="E26" i="12"/>
  <c r="I26" s="1"/>
  <c r="AM32" i="4"/>
  <c r="E31" i="12"/>
  <c r="I31" s="1"/>
  <c r="AM12" i="4"/>
  <c r="E11" i="12"/>
  <c r="I11" s="1"/>
  <c r="Y27" i="4"/>
  <c r="D26" i="12"/>
  <c r="H26" s="1"/>
  <c r="Y38" i="4"/>
  <c r="D37" i="12"/>
  <c r="H37" s="1"/>
  <c r="AM38" i="4"/>
  <c r="E37" i="12"/>
  <c r="I37" s="1"/>
  <c r="Y29" i="4"/>
  <c r="D28" i="12"/>
  <c r="H28" s="1"/>
  <c r="AM4" i="4"/>
  <c r="E3" i="12"/>
  <c r="I3" s="1"/>
  <c r="Y25" i="4"/>
  <c r="D24" i="12"/>
  <c r="H24" s="1"/>
  <c r="Y32" i="4"/>
  <c r="D31" i="12"/>
  <c r="H31" s="1"/>
  <c r="AM47" i="4"/>
  <c r="E46" i="12"/>
  <c r="I46" s="1"/>
  <c r="AM31" i="4"/>
  <c r="E30" i="12"/>
  <c r="I30" s="1"/>
  <c r="AM37" i="4"/>
  <c r="E36" i="12"/>
  <c r="I36" s="1"/>
  <c r="AM35" i="4"/>
  <c r="E34" i="12"/>
  <c r="I34" s="1"/>
  <c r="AM15" i="4"/>
  <c r="E14" i="12"/>
  <c r="I14" s="1"/>
  <c r="AM41" i="4"/>
  <c r="E40" i="12"/>
  <c r="I40" s="1"/>
  <c r="AM13" i="4"/>
  <c r="E12" i="12"/>
  <c r="I12" s="1"/>
  <c r="AM44" i="4"/>
  <c r="E43" i="12"/>
  <c r="I43" s="1"/>
  <c r="AM24" i="4"/>
  <c r="E23" i="12"/>
  <c r="I23" s="1"/>
  <c r="Y35" i="4"/>
  <c r="D34" i="12"/>
  <c r="H34" s="1"/>
  <c r="Y19" i="4"/>
  <c r="D18" i="12"/>
  <c r="H18" s="1"/>
  <c r="Y45" i="4"/>
  <c r="D44" i="12"/>
  <c r="H44" s="1"/>
  <c r="Y26" i="4"/>
  <c r="D25" i="12"/>
  <c r="H25" s="1"/>
  <c r="B39" i="6"/>
  <c r="B39" i="12"/>
  <c r="F39" s="1"/>
  <c r="AM46" i="4"/>
  <c r="E45" i="12"/>
  <c r="I45" s="1"/>
  <c r="Y40" i="4"/>
  <c r="D39" i="12"/>
  <c r="H39" s="1"/>
  <c r="Y3" i="4"/>
  <c r="D2" i="12"/>
  <c r="G2" s="1"/>
  <c r="K13" i="4"/>
  <c r="C12" i="12"/>
  <c r="G12" s="1"/>
  <c r="K41" i="4"/>
  <c r="C40" i="12"/>
  <c r="G40" s="1"/>
  <c r="K46" i="4"/>
  <c r="C45" i="12"/>
  <c r="G45" s="1"/>
  <c r="K47" i="4"/>
  <c r="C46" i="12"/>
  <c r="G46" s="1"/>
  <c r="K26" i="4"/>
  <c r="C25" i="12"/>
  <c r="G25" s="1"/>
  <c r="K14" i="4"/>
  <c r="C13" i="12"/>
  <c r="G13" s="1"/>
  <c r="K17" i="4"/>
  <c r="C16" i="12"/>
  <c r="G16" s="1"/>
  <c r="K34" i="4"/>
  <c r="AZ25" i="6"/>
  <c r="AM5" i="4"/>
  <c r="E4" i="12"/>
  <c r="I4" s="1"/>
  <c r="Y28" i="4"/>
  <c r="D27" i="12"/>
  <c r="H27" s="1"/>
  <c r="Y17" i="4"/>
  <c r="D16" i="12"/>
  <c r="H16" s="1"/>
  <c r="Y4" i="4"/>
  <c r="D3" i="12"/>
  <c r="H3" s="1"/>
  <c r="Y47" i="4"/>
  <c r="D46" i="12"/>
  <c r="H46" s="1"/>
  <c r="AM39" i="4"/>
  <c r="E38" i="12"/>
  <c r="I38" s="1"/>
  <c r="AM23" i="4"/>
  <c r="E22" i="12"/>
  <c r="I22" s="1"/>
  <c r="AM45" i="4"/>
  <c r="E44" i="12"/>
  <c r="I44" s="1"/>
  <c r="AM21" i="4"/>
  <c r="E20" i="12"/>
  <c r="I20" s="1"/>
  <c r="Y44" i="4"/>
  <c r="D43" i="12"/>
  <c r="H43" s="1"/>
  <c r="AM28" i="4"/>
  <c r="E27" i="12"/>
  <c r="I27" s="1"/>
  <c r="AM19" i="4"/>
  <c r="E18" i="12"/>
  <c r="I18" s="1"/>
  <c r="Y39" i="4"/>
  <c r="D38" i="12"/>
  <c r="H38" s="1"/>
  <c r="Y23" i="4"/>
  <c r="D22" i="12"/>
  <c r="H22" s="1"/>
  <c r="Y34" i="4"/>
  <c r="D33" i="12"/>
  <c r="H33" s="1"/>
  <c r="Y6" i="4"/>
  <c r="D5" i="12"/>
  <c r="H5" s="1"/>
  <c r="AM34" i="4"/>
  <c r="E33" i="12"/>
  <c r="I33" s="1"/>
  <c r="Y43" i="4"/>
  <c r="D42" i="12"/>
  <c r="H42" s="1"/>
  <c r="Y24" i="4"/>
  <c r="D23" i="12"/>
  <c r="H23" s="1"/>
  <c r="Y7" i="4"/>
  <c r="D6" i="12"/>
  <c r="H6" s="1"/>
  <c r="Y13" i="4"/>
  <c r="D12" i="12"/>
  <c r="H12" s="1"/>
  <c r="Y37" i="4"/>
  <c r="D36" i="12"/>
  <c r="H36" s="1"/>
  <c r="Y41" i="4"/>
  <c r="D40" i="12"/>
  <c r="H40" s="1"/>
  <c r="K9" i="4"/>
  <c r="C8" i="12"/>
  <c r="G8" s="1"/>
  <c r="K37" i="4"/>
  <c r="C36" i="12"/>
  <c r="G36" s="1"/>
  <c r="Y46" i="4"/>
  <c r="D45" i="12"/>
  <c r="H45" s="1"/>
  <c r="AM25" i="4"/>
  <c r="E24" i="12"/>
  <c r="I24" s="1"/>
  <c r="Y9" i="4"/>
  <c r="D8" i="12"/>
  <c r="H8" s="1"/>
  <c r="AM36" i="4"/>
  <c r="E35" i="12"/>
  <c r="I35" s="1"/>
  <c r="K42" i="4"/>
  <c r="C41" i="12"/>
  <c r="G41" s="1"/>
  <c r="AM20" i="4"/>
  <c r="E19" i="12"/>
  <c r="I19" s="1"/>
  <c r="Y20" i="4"/>
  <c r="D19" i="12"/>
  <c r="H19" s="1"/>
  <c r="Y18" i="4"/>
  <c r="D17" i="12"/>
  <c r="H17" s="1"/>
  <c r="K20" i="4"/>
  <c r="AM18"/>
  <c r="E17" i="12"/>
  <c r="I17" s="1"/>
  <c r="T5" i="6"/>
  <c r="AJ13"/>
  <c r="AJ4"/>
  <c r="T32"/>
  <c r="T31"/>
  <c r="T44"/>
  <c r="AZ5"/>
  <c r="K22" i="4"/>
  <c r="AJ7" i="6"/>
  <c r="T17"/>
  <c r="T35"/>
  <c r="BA17"/>
  <c r="F18" i="4" s="1"/>
  <c r="AZ7" i="6"/>
  <c r="AZ28"/>
  <c r="F6" i="4"/>
  <c r="B5" i="6"/>
  <c r="F34" i="4"/>
  <c r="B33" i="6"/>
  <c r="F20" i="4"/>
  <c r="B19" i="6"/>
  <c r="F31" i="4"/>
  <c r="B30" i="6"/>
  <c r="F16" i="4"/>
  <c r="B15" i="6"/>
  <c r="F17" i="4"/>
  <c r="B16" i="6"/>
  <c r="F10" i="4"/>
  <c r="B9" i="6"/>
  <c r="F26" i="4"/>
  <c r="B25" i="6"/>
  <c r="F46" i="4"/>
  <c r="B45" i="6"/>
  <c r="F40" i="4"/>
  <c r="F24"/>
  <c r="B23" i="6"/>
  <c r="F35" i="4"/>
  <c r="B34" i="6"/>
  <c r="B18"/>
  <c r="F41" i="4"/>
  <c r="B40" i="6"/>
  <c r="F25" i="4"/>
  <c r="B24" i="6"/>
  <c r="F30" i="4"/>
  <c r="B29" i="6"/>
  <c r="F14" i="4"/>
  <c r="B13" i="6"/>
  <c r="F36" i="4"/>
  <c r="B35" i="6"/>
  <c r="F15" i="4"/>
  <c r="B14" i="6"/>
  <c r="F21" i="4"/>
  <c r="B20" i="6"/>
  <c r="F11" i="4"/>
  <c r="B10" i="6"/>
  <c r="F22" i="4"/>
  <c r="B21" i="6"/>
  <c r="B41"/>
  <c r="F44" i="4"/>
  <c r="B43" i="6"/>
  <c r="F28" i="4"/>
  <c r="B27" i="6"/>
  <c r="F8" i="4"/>
  <c r="B7" i="6"/>
  <c r="F39" i="4"/>
  <c r="B38" i="6"/>
  <c r="F23" i="4"/>
  <c r="B22" i="6"/>
  <c r="F29" i="4"/>
  <c r="B28" i="6"/>
  <c r="F9" i="4"/>
  <c r="B8" i="6"/>
  <c r="F47" i="4"/>
  <c r="B46" i="6"/>
  <c r="F37" i="4"/>
  <c r="B36" i="6"/>
  <c r="F38" i="4"/>
  <c r="B37" i="6"/>
  <c r="F45" i="4"/>
  <c r="B44" i="6"/>
  <c r="F32" i="4"/>
  <c r="B31" i="6"/>
  <c r="F12" i="4"/>
  <c r="B11" i="6"/>
  <c r="F43" i="4"/>
  <c r="B42" i="6"/>
  <c r="F27" i="4"/>
  <c r="F7"/>
  <c r="B6" i="6"/>
  <c r="F33" i="4"/>
  <c r="B32" i="6"/>
  <c r="F13" i="4"/>
  <c r="B12" i="6"/>
  <c r="F5" i="4"/>
  <c r="B4" i="6"/>
  <c r="F4" i="4"/>
  <c r="B3" i="6"/>
  <c r="F3" i="4"/>
  <c r="AZ16" i="6"/>
  <c r="AZ10"/>
  <c r="AZ29"/>
  <c r="AZ15"/>
  <c r="B2" l="1"/>
  <c r="F42" i="4"/>
  <c r="AM16"/>
  <c r="E15" i="12"/>
  <c r="I15" s="1"/>
  <c r="Y8" i="4"/>
  <c r="D7" i="12"/>
  <c r="H7" s="1"/>
  <c r="AM10" i="4"/>
  <c r="E9" i="12"/>
  <c r="I9" s="1"/>
  <c r="AM17" i="4"/>
  <c r="E16" i="12"/>
  <c r="I16" s="1"/>
  <c r="AM8" i="4"/>
  <c r="E7" i="12"/>
  <c r="I7" s="1"/>
  <c r="K32" i="4"/>
  <c r="C31" i="12"/>
  <c r="G31" s="1"/>
  <c r="K6" i="4"/>
  <c r="C5" i="12"/>
  <c r="G5" s="1"/>
  <c r="AM11" i="4"/>
  <c r="E10" i="12"/>
  <c r="I10" s="1"/>
  <c r="AM29" i="4"/>
  <c r="E28" i="12"/>
  <c r="I28" s="1"/>
  <c r="K45" i="4"/>
  <c r="C44" i="12"/>
  <c r="G44" s="1"/>
  <c r="Y14" i="4"/>
  <c r="D13" i="12"/>
  <c r="H13" s="1"/>
  <c r="K33" i="4"/>
  <c r="C32" i="12"/>
  <c r="G32" s="1"/>
  <c r="AM30" i="4"/>
  <c r="E29" i="12"/>
  <c r="I29" s="1"/>
  <c r="K36" i="4"/>
  <c r="C35" i="12"/>
  <c r="G35" s="1"/>
  <c r="AM6" i="4"/>
  <c r="E5" i="12"/>
  <c r="I5" s="1"/>
  <c r="Y5" i="4"/>
  <c r="D4" i="12"/>
  <c r="H4" s="1"/>
  <c r="AM26" i="4"/>
  <c r="E25" i="12"/>
  <c r="I25" s="1"/>
  <c r="K18" i="4"/>
  <c r="C17" i="12"/>
  <c r="G17" s="1"/>
  <c r="B17"/>
  <c r="F17" s="1"/>
  <c r="B17" i="6"/>
</calcChain>
</file>

<file path=xl/sharedStrings.xml><?xml version="1.0" encoding="utf-8"?>
<sst xmlns="http://schemas.openxmlformats.org/spreadsheetml/2006/main" count="1644" uniqueCount="1014">
  <si>
    <t>STRING</t>
  </si>
  <si>
    <t>INT</t>
  </si>
  <si>
    <t>id</t>
  </si>
  <si>
    <t>精准打击</t>
  </si>
  <si>
    <t>伪装高手</t>
  </si>
  <si>
    <t>鉴定师 每次捡到水晶有5/10/15%概率获得两倍积分</t>
    <phoneticPr fontId="18" type="noConversion"/>
  </si>
  <si>
    <t>冒险家 移速+5/10/15</t>
    <phoneticPr fontId="18" type="noConversion"/>
  </si>
  <si>
    <t>盗贼 每次捡到能力球有5/10/15%的概率提升两级</t>
    <phoneticPr fontId="18" type="noConversion"/>
  </si>
  <si>
    <t>武器大师 每200点积分提升自身1/2/3点攻击</t>
    <phoneticPr fontId="18" type="noConversion"/>
  </si>
  <si>
    <t>锻造师 每200点积分提升自身1/2/3点攻击</t>
    <phoneticPr fontId="18" type="noConversion"/>
  </si>
  <si>
    <t>护甲大师 每200点积分提升自身10/20/30点生命</t>
    <phoneticPr fontId="18" type="noConversion"/>
  </si>
  <si>
    <t>大精灵 血瓶的回复量增加40/80/120%</t>
    <phoneticPr fontId="18" type="noConversion"/>
  </si>
  <si>
    <t>精灵王 护盾可以抵挡2/3/4次伤害</t>
    <phoneticPr fontId="18" type="noConversion"/>
  </si>
  <si>
    <t>探险家 物品的吸附范围增加10/20/30%</t>
    <phoneticPr fontId="18" type="noConversion"/>
  </si>
  <si>
    <t>魔法师 技能伤害+5/10/15%</t>
    <phoneticPr fontId="18" type="noConversion"/>
  </si>
  <si>
    <t>魔导师 技能伤害+5/10/15%</t>
    <phoneticPr fontId="18" type="noConversion"/>
  </si>
  <si>
    <t>大魔导师 技能伤害+5/10/15%</t>
    <phoneticPr fontId="18" type="noConversion"/>
  </si>
  <si>
    <t>毁灭法师 技能伤害+5/10/15%</t>
    <phoneticPr fontId="18" type="noConversion"/>
  </si>
  <si>
    <t>祭司 技能冷却减少+5/10/15%</t>
    <phoneticPr fontId="18" type="noConversion"/>
  </si>
  <si>
    <t>教皇 释放技能时5/10/15%的概率回复所有生命</t>
    <phoneticPr fontId="18" type="noConversion"/>
  </si>
  <si>
    <t>大祭司 技能的buff时间延长10/20/30%</t>
    <phoneticPr fontId="18" type="noConversion"/>
  </si>
  <si>
    <t>光辉神官 释放技能时有10/20/30的概率不进入冷却</t>
    <phoneticPr fontId="18" type="noConversion"/>
  </si>
  <si>
    <t>神官 技能冷却期间受到伤害减少15/30/45%</t>
    <phoneticPr fontId="18" type="noConversion"/>
  </si>
  <si>
    <t>传教士 每次捡到技能球有20/40/60%的概率提升两级</t>
    <phoneticPr fontId="18" type="noConversion"/>
  </si>
  <si>
    <t>传奇法师 技能伤害+10/20/30%</t>
    <phoneticPr fontId="18" type="noConversion"/>
  </si>
  <si>
    <t>元素领主 被技能命中时，反弹20/40/60%的伤害</t>
    <phoneticPr fontId="18" type="noConversion"/>
  </si>
  <si>
    <t>鉴宝师 每次捡到能力球额外增加+5/10/15点积分</t>
    <phoneticPr fontId="18" type="noConversion"/>
  </si>
  <si>
    <t>符文师 每捡到一个能力球回复5/10/15点生命</t>
    <phoneticPr fontId="18" type="noConversion"/>
  </si>
  <si>
    <t>大主教 每次释放技能时回复10/20/30点生命</t>
    <phoneticPr fontId="18" type="noConversion"/>
  </si>
  <si>
    <t>圣附魔师 能力的最大等级提升5/10/15级</t>
    <phoneticPr fontId="18" type="noConversion"/>
  </si>
  <si>
    <t>寻宝者 每次捡到一个水晶额外增加1/2/3点积分</t>
    <phoneticPr fontId="18" type="noConversion"/>
  </si>
  <si>
    <t>精灵 每次捡到一个水晶回复1/2/3点生命</t>
    <phoneticPr fontId="18" type="noConversion"/>
  </si>
  <si>
    <t>格斗家 攻击+1/2/3 生命+10/20/30</t>
    <phoneticPr fontId="18" type="noConversion"/>
  </si>
  <si>
    <t>战神 攻击+4/8/12 每杀死一个敌人增加2/4/6点攻击</t>
    <phoneticPr fontId="18" type="noConversion"/>
  </si>
  <si>
    <t>魔战士 攻击+2/4/6 暴击+10/20/30%</t>
    <phoneticPr fontId="18" type="noConversion"/>
  </si>
  <si>
    <t>狂战士 攻击+2/4/6 攻击距离增加1/2/3米</t>
    <phoneticPr fontId="18" type="noConversion"/>
  </si>
  <si>
    <t>圣堂武士 攻击+2/4/6 生命+20/40/60 每杀死一个敌人增加20/40/60点生命</t>
    <phoneticPr fontId="18" type="noConversion"/>
  </si>
  <si>
    <t>光明勇者 攻击+2/4/6 生命+20/40/60 20/40/60%的概率免疫负面buff</t>
    <phoneticPr fontId="18" type="noConversion"/>
  </si>
  <si>
    <t>黄金骑士 生命+20/40/60 生命回复+1/2/3</t>
    <phoneticPr fontId="18" type="noConversion"/>
  </si>
  <si>
    <t>白银骑士 生命+20/40/60 受到伤害降低5/10/15%</t>
    <phoneticPr fontId="18" type="noConversion"/>
  </si>
  <si>
    <t>骑士 生命+20/40/60 生命+5/10/15%</t>
    <phoneticPr fontId="18" type="noConversion"/>
  </si>
  <si>
    <t>战士 攻击+2/4/6 攻击5/10/15%</t>
    <phoneticPr fontId="18" type="noConversion"/>
  </si>
  <si>
    <t>武士 攻击+1/2/3 生命+10/20/30 移动速度+5/10/15%</t>
    <phoneticPr fontId="18" type="noConversion"/>
  </si>
  <si>
    <t>精锐武士 攻击+1/2/3 生命+10/20/30 20/40/60%的概率无视防御</t>
    <phoneticPr fontId="18" type="noConversion"/>
  </si>
  <si>
    <t>皇家骑士 生命+40/80/120 20/40/60%的概率免疫普通攻击</t>
    <phoneticPr fontId="18" type="noConversion"/>
  </si>
  <si>
    <t>ID</t>
  </si>
  <si>
    <t>属性说明</t>
  </si>
  <si>
    <t>属性描述</t>
  </si>
  <si>
    <t>属性描述lang</t>
  </si>
  <si>
    <t>name</t>
    <phoneticPr fontId="18" type="noConversion"/>
  </si>
  <si>
    <t>INT</t>
    <phoneticPr fontId="18" type="noConversion"/>
  </si>
  <si>
    <t>STRING</t>
    <phoneticPr fontId="18" type="noConversion"/>
  </si>
  <si>
    <t>name</t>
    <phoneticPr fontId="18" type="noConversion"/>
  </si>
  <si>
    <t>type</t>
    <phoneticPr fontId="18" type="noConversion"/>
  </si>
  <si>
    <t>id</t>
    <phoneticPr fontId="18" type="noConversion"/>
  </si>
  <si>
    <t>desc</t>
    <phoneticPr fontId="18" type="noConversion"/>
  </si>
  <si>
    <t>icon</t>
    <phoneticPr fontId="18" type="noConversion"/>
  </si>
  <si>
    <t>star</t>
    <phoneticPr fontId="18" type="noConversion"/>
  </si>
  <si>
    <t>type1</t>
    <phoneticPr fontId="18" type="noConversion"/>
  </si>
  <si>
    <t>type2</t>
    <phoneticPr fontId="18" type="noConversion"/>
  </si>
  <si>
    <t>type3</t>
    <phoneticPr fontId="18" type="noConversion"/>
  </si>
  <si>
    <t>对身上携带的技能免疫</t>
  </si>
  <si>
    <t>卓尔不凡</t>
    <phoneticPr fontId="18" type="noConversion"/>
  </si>
  <si>
    <t>齐天大圣</t>
    <phoneticPr fontId="18" type="noConversion"/>
  </si>
  <si>
    <t>天下无双</t>
    <phoneticPr fontId="18" type="noConversion"/>
  </si>
  <si>
    <t>无字碑歌</t>
    <phoneticPr fontId="18" type="noConversion"/>
  </si>
  <si>
    <t>月光庇护</t>
    <phoneticPr fontId="18" type="noConversion"/>
  </si>
  <si>
    <t>老当益壮</t>
    <phoneticPr fontId="18" type="noConversion"/>
  </si>
  <si>
    <t>真爱试炼</t>
    <phoneticPr fontId="18" type="noConversion"/>
  </si>
  <si>
    <t>param1</t>
    <phoneticPr fontId="18" type="noConversion"/>
  </si>
  <si>
    <t>param2</t>
    <phoneticPr fontId="18" type="noConversion"/>
  </si>
  <si>
    <t>INT</t>
    <phoneticPr fontId="18" type="noConversion"/>
  </si>
  <si>
    <t>id</t>
    <phoneticPr fontId="18" type="noConversion"/>
  </si>
  <si>
    <t>拾取能力雪球有10%（每颗星+10%）几率升两级。</t>
    <phoneticPr fontId="18" type="noConversion"/>
  </si>
  <si>
    <r>
      <t>吕布的武艺天衣无缝，绝世无双。普通雪球命中敌人后，回复伤害值10%(每颗星+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%)的生命值.</t>
    </r>
    <phoneticPr fontId="18" type="noConversion"/>
  </si>
  <si>
    <t>生命百分比</t>
  </si>
  <si>
    <t>攻击</t>
  </si>
  <si>
    <t>攻击百分比</t>
  </si>
  <si>
    <t>防御</t>
  </si>
  <si>
    <t>防御百分比</t>
  </si>
  <si>
    <t>移速</t>
  </si>
  <si>
    <t>移速百分比</t>
  </si>
  <si>
    <t>暴击百分比</t>
  </si>
  <si>
    <t>每秒回血</t>
  </si>
  <si>
    <t>射程</t>
  </si>
  <si>
    <t>射程百分比</t>
  </si>
  <si>
    <t>增伤百分比</t>
  </si>
  <si>
    <t>减伤百分比</t>
  </si>
  <si>
    <t>技能增伤百分比</t>
  </si>
  <si>
    <t>技能减伤百分比</t>
  </si>
  <si>
    <t>无视防御概率</t>
  </si>
  <si>
    <t>免疫负面buff概率</t>
  </si>
  <si>
    <t>免疫普攻概率</t>
  </si>
  <si>
    <t>buff时间延长百分比</t>
  </si>
  <si>
    <t>释放技能回血</t>
  </si>
  <si>
    <t>释放技能回满血概率</t>
  </si>
  <si>
    <t>技能冷却期间减伤百分比</t>
  </si>
  <si>
    <t>技能命中反弹百分比</t>
  </si>
  <si>
    <t>释放技能不计算冷却概率</t>
  </si>
  <si>
    <t>拾取水晶额外增加积分</t>
  </si>
  <si>
    <t>物品吸附范围百分比</t>
  </si>
  <si>
    <t>血瓶回复量百分比</t>
  </si>
  <si>
    <t>拾取能力球增加积分</t>
  </si>
  <si>
    <t>能力球最大等级</t>
  </si>
  <si>
    <t>技能吸血百分比</t>
  </si>
  <si>
    <t>每损失20%生命攻击增加百分比</t>
  </si>
  <si>
    <t>拾取能力球升2级概率</t>
  </si>
  <si>
    <t>拾取技能球升2级概率</t>
  </si>
  <si>
    <t>拾取水晶2倍积分概率</t>
  </si>
  <si>
    <t>男性生命</t>
  </si>
  <si>
    <t>女性生命</t>
  </si>
  <si>
    <t>男性生命百分比</t>
  </si>
  <si>
    <t>女性生命百分比</t>
  </si>
  <si>
    <t>男性攻击</t>
  </si>
  <si>
    <t>女性攻击</t>
  </si>
  <si>
    <t>男性攻击百分比</t>
  </si>
  <si>
    <t>女性攻击百分比</t>
  </si>
  <si>
    <t>男性防御</t>
  </si>
  <si>
    <t>女性防御</t>
  </si>
  <si>
    <t>男性防御百分比</t>
  </si>
  <si>
    <t>女性防御百分比</t>
  </si>
  <si>
    <t>男性移速</t>
  </si>
  <si>
    <t>女性移速</t>
  </si>
  <si>
    <t>男性移速百分比</t>
  </si>
  <si>
    <t>女性移速百分比</t>
  </si>
  <si>
    <t>男性射程</t>
  </si>
  <si>
    <t>女性射程</t>
  </si>
  <si>
    <t>男性射程百分比</t>
  </si>
  <si>
    <t>女性射程百分比</t>
  </si>
  <si>
    <t>男性增伤</t>
  </si>
  <si>
    <t>女性增伤</t>
  </si>
  <si>
    <t>男性减伤</t>
  </si>
  <si>
    <t>女性减伤</t>
  </si>
  <si>
    <t>生命</t>
    <phoneticPr fontId="18" type="noConversion"/>
  </si>
  <si>
    <t>desc</t>
    <phoneticPr fontId="18" type="noConversion"/>
  </si>
  <si>
    <t>name</t>
    <phoneticPr fontId="18" type="noConversion"/>
  </si>
  <si>
    <t>STRING</t>
    <phoneticPr fontId="18" type="noConversion"/>
  </si>
  <si>
    <t>desc1</t>
    <phoneticPr fontId="18" type="noConversion"/>
  </si>
  <si>
    <t>desc2</t>
    <phoneticPr fontId="18" type="noConversion"/>
  </si>
  <si>
    <t>param3</t>
    <phoneticPr fontId="18" type="noConversion"/>
  </si>
  <si>
    <t>type3</t>
  </si>
  <si>
    <t>desc3</t>
    <phoneticPr fontId="18" type="noConversion"/>
  </si>
  <si>
    <t>t_battle_attr_desc_1</t>
  </si>
  <si>
    <t>t_battle_attr_desc_2</t>
  </si>
  <si>
    <t>t_battle_attr_desc_3</t>
  </si>
  <si>
    <t>t_battle_attr_desc_4</t>
  </si>
  <si>
    <t>t_battle_attr_desc_5</t>
  </si>
  <si>
    <t>t_battle_attr_desc_6</t>
  </si>
  <si>
    <t>t_battle_attr_desc_7</t>
  </si>
  <si>
    <t>t_battle_attr_desc_8</t>
  </si>
  <si>
    <t>t_battle_attr_desc_11</t>
  </si>
  <si>
    <t>t_battle_attr_desc_12</t>
  </si>
  <si>
    <t>t_battle_attr_desc_13</t>
  </si>
  <si>
    <t>每损失20%生命攻击增加</t>
  </si>
  <si>
    <t>致盲</t>
  </si>
  <si>
    <t>晕眩</t>
  </si>
  <si>
    <t>混乱</t>
  </si>
  <si>
    <t>t_battle_attr_desc_103</t>
  </si>
  <si>
    <t>冻结</t>
  </si>
  <si>
    <t>t_battle_attr_desc_104</t>
  </si>
  <si>
    <t>{N1}</t>
  </si>
  <si>
    <t>{N1}%</t>
  </si>
  <si>
    <t>pre1</t>
    <phoneticPr fontId="18" type="noConversion"/>
  </si>
  <si>
    <t>pre2</t>
    <phoneticPr fontId="18" type="noConversion"/>
  </si>
  <si>
    <t>t_battle_attr_desc_14</t>
  </si>
  <si>
    <t>t_battle_attr_desc_15</t>
  </si>
  <si>
    <t>t_battle_attr_desc_16</t>
  </si>
  <si>
    <t>t_battle_attr_desc_17</t>
  </si>
  <si>
    <t>t_battle_attr_desc_18</t>
  </si>
  <si>
    <t>t_battle_attr_desc_19</t>
  </si>
  <si>
    <t>t_battle_attr_desc_20</t>
  </si>
  <si>
    <t>t_battle_attr_desc_21</t>
  </si>
  <si>
    <t>t_battle_attr_desc_22</t>
  </si>
  <si>
    <t>t_battle_attr_desc_23</t>
  </si>
  <si>
    <t>t_battle_attr_desc_24</t>
  </si>
  <si>
    <t>t_battle_attr_desc_25</t>
  </si>
  <si>
    <t>t_battle_attr_desc_26</t>
  </si>
  <si>
    <t>t_battle_attr_desc_27</t>
  </si>
  <si>
    <t>t_battle_attr_desc_28</t>
  </si>
  <si>
    <t>t_battle_attr_desc_29</t>
  </si>
  <si>
    <t>t_battle_attr_desc_30</t>
  </si>
  <si>
    <t>t_battle_attr_desc_31</t>
  </si>
  <si>
    <t>t_battle_attr_desc_32</t>
  </si>
  <si>
    <t>t_battle_attr_desc_33</t>
  </si>
  <si>
    <t>t_battle_attr_desc_34</t>
  </si>
  <si>
    <t>t_battle_attr_desc_35</t>
  </si>
  <si>
    <t>t_battle_attr_desc_36</t>
  </si>
  <si>
    <t>t_battle_attr_desc_37</t>
  </si>
  <si>
    <t>t_battle_attr_desc_38</t>
  </si>
  <si>
    <t>t_battle_attr_desc_39</t>
  </si>
  <si>
    <t>t_battle_attr_desc_40</t>
  </si>
  <si>
    <t>t_battle_attr_desc_41</t>
  </si>
  <si>
    <t>t_battle_attr_desc_42</t>
  </si>
  <si>
    <t>t_battle_attr_desc_43</t>
  </si>
  <si>
    <t>t_battle_attr_desc_44</t>
  </si>
  <si>
    <t>t_battle_attr_desc_45</t>
  </si>
  <si>
    <t>t_battle_attr_desc_46</t>
  </si>
  <si>
    <t>t_battle_attr_desc_47</t>
  </si>
  <si>
    <t>t_battle_attr_desc_48</t>
  </si>
  <si>
    <t>t_battle_attr_desc_49</t>
  </si>
  <si>
    <t>t_battle_attr_desc_50</t>
  </si>
  <si>
    <t>t_battle_attr_desc_51</t>
  </si>
  <si>
    <t>t_battle_attr_desc_52</t>
  </si>
  <si>
    <t>t_battle_attr_desc_53</t>
  </si>
  <si>
    <t>t_battle_attr_desc_54</t>
  </si>
  <si>
    <t>t_battle_attr_desc_55</t>
  </si>
  <si>
    <t>t_battle_attr_desc_56</t>
  </si>
  <si>
    <t>t_battle_attr_desc_57</t>
  </si>
  <si>
    <t>t_battle_attr_desc_58</t>
  </si>
  <si>
    <t>t_battle_attr_desc_59</t>
  </si>
  <si>
    <t>t_battle_attr_desc_60</t>
  </si>
  <si>
    <t>t_battle_attr_desc_61</t>
  </si>
  <si>
    <t>t_battle_attr_desc_62</t>
  </si>
  <si>
    <t>t_battle_attr_desc_63</t>
  </si>
  <si>
    <t>t_battle_attr_desc_64</t>
  </si>
  <si>
    <t>t_battle_attr_desc_65</t>
  </si>
  <si>
    <t>t_battle_attr_desc_66</t>
  </si>
  <si>
    <t>t_battle_attr_desc_67</t>
  </si>
  <si>
    <t>t_battle_attr_desc_68</t>
  </si>
  <si>
    <t>t_battle_attr_desc_69</t>
  </si>
  <si>
    <t>t_battle_attr_desc_70</t>
  </si>
  <si>
    <t>t_battle_attr_desc_71</t>
  </si>
  <si>
    <t>t_battle_attr_desc_72</t>
  </si>
  <si>
    <t>t_battle_attr_desc_73</t>
  </si>
  <si>
    <t>t_battle_attr_desc_74</t>
  </si>
  <si>
    <t>t_battle_attr_desc_75</t>
  </si>
  <si>
    <t>t_battle_attr_desc_9</t>
  </si>
  <si>
    <t>t_battle_attr_desc_10</t>
  </si>
  <si>
    <t>每秒回复生命</t>
  </si>
  <si>
    <t>每秒回复生命</t>
    <phoneticPr fontId="18" type="noConversion"/>
  </si>
  <si>
    <t>每秒回复生命百分比</t>
    <phoneticPr fontId="18" type="noConversion"/>
  </si>
  <si>
    <t>生命值</t>
  </si>
  <si>
    <t>生命值</t>
    <phoneticPr fontId="18" type="noConversion"/>
  </si>
  <si>
    <t>攻击百分比</t>
    <phoneticPr fontId="18" type="noConversion"/>
  </si>
  <si>
    <t>生命值百分比</t>
    <phoneticPr fontId="18" type="noConversion"/>
  </si>
  <si>
    <t>攻击</t>
    <phoneticPr fontId="18" type="noConversion"/>
  </si>
  <si>
    <t>暴击率百分比</t>
    <phoneticPr fontId="18" type="noConversion"/>
  </si>
  <si>
    <t>参数1</t>
    <phoneticPr fontId="18" type="noConversion"/>
  </si>
  <si>
    <t>参数3</t>
  </si>
  <si>
    <t>描述1</t>
    <phoneticPr fontId="18" type="noConversion"/>
  </si>
  <si>
    <t>描述2</t>
    <phoneticPr fontId="18" type="noConversion"/>
  </si>
  <si>
    <t>描述3</t>
    <phoneticPr fontId="18" type="noConversion"/>
  </si>
  <si>
    <t>总体</t>
    <phoneticPr fontId="18" type="noConversion"/>
  </si>
  <si>
    <t>t_battle_attr_desc_76</t>
  </si>
  <si>
    <t>t_battle_attr_desc_77</t>
  </si>
  <si>
    <t>t_battle_attr_desc_78</t>
  </si>
  <si>
    <t>参数2</t>
    <phoneticPr fontId="18" type="noConversion"/>
  </si>
  <si>
    <r>
      <t>黄盖忍受了苦肉计，生命值越低，攻击越高，每损失20%生命增加</t>
    </r>
    <r>
      <rPr>
        <sz val="11"/>
        <color theme="1"/>
        <rFont val="宋体"/>
        <family val="2"/>
        <scheme val="minor"/>
      </rPr>
      <t>10</t>
    </r>
    <r>
      <rPr>
        <sz val="11"/>
        <color theme="1"/>
        <rFont val="宋体"/>
        <family val="2"/>
        <scheme val="minor"/>
      </rPr>
      <t>（每颗星+</t>
    </r>
    <r>
      <rPr>
        <sz val="11"/>
        <color theme="1"/>
        <rFont val="宋体"/>
        <family val="2"/>
        <scheme val="minor"/>
      </rPr>
      <t>10</t>
    </r>
    <r>
      <rPr>
        <sz val="11"/>
        <color theme="1"/>
        <rFont val="宋体"/>
        <family val="2"/>
        <scheme val="minor"/>
      </rPr>
      <t>）攻击力。</t>
    </r>
    <phoneticPr fontId="18" type="noConversion"/>
  </si>
  <si>
    <t>全等级描述</t>
    <phoneticPr fontId="18" type="noConversion"/>
  </si>
  <si>
    <t>每损失20%生命攻击增加百分比</t>
    <phoneticPr fontId="18" type="noConversion"/>
  </si>
  <si>
    <t>暴击率</t>
  </si>
  <si>
    <t>技能冷却期间减伤</t>
  </si>
  <si>
    <t>血瓶回复量</t>
  </si>
  <si>
    <t>{N1}%</t>
    <phoneticPr fontId="18" type="noConversion"/>
  </si>
  <si>
    <t>免疫控制概率</t>
    <phoneticPr fontId="18" type="noConversion"/>
  </si>
  <si>
    <t>释放技能无需冷却概率</t>
    <phoneticPr fontId="18" type="noConversion"/>
  </si>
  <si>
    <t>拾取水晶额外积分</t>
    <phoneticPr fontId="18" type="noConversion"/>
  </si>
  <si>
    <t>拾取水晶额外积分百分比</t>
    <phoneticPr fontId="18" type="noConversion"/>
  </si>
  <si>
    <t>物品拾取范围百分比</t>
    <phoneticPr fontId="18" type="noConversion"/>
  </si>
  <si>
    <t>物品拾取范围</t>
    <phoneticPr fontId="18" type="noConversion"/>
  </si>
  <si>
    <t>拾取水晶回复生命</t>
    <phoneticPr fontId="18" type="noConversion"/>
  </si>
  <si>
    <t>能力雪球最大等级提升</t>
    <phoneticPr fontId="18" type="noConversion"/>
  </si>
  <si>
    <t>死亡后积分保留百分比</t>
    <phoneticPr fontId="18" type="noConversion"/>
  </si>
  <si>
    <t>死亡后积分保留</t>
    <phoneticPr fontId="18" type="noConversion"/>
  </si>
  <si>
    <t>普攻生命偷取百分比</t>
    <phoneticPr fontId="18" type="noConversion"/>
  </si>
  <si>
    <t>技能生命偷取百分比</t>
    <phoneticPr fontId="18" type="noConversion"/>
  </si>
  <si>
    <t>普攻生命偷取</t>
    <phoneticPr fontId="18" type="noConversion"/>
  </si>
  <si>
    <t>技能生命偷取</t>
    <phoneticPr fontId="18" type="noConversion"/>
  </si>
  <si>
    <t>技能每飞行1米伤害增加</t>
    <phoneticPr fontId="18" type="noConversion"/>
  </si>
  <si>
    <t>拾取技能球升2级概率</t>
    <phoneticPr fontId="18" type="noConversion"/>
  </si>
  <si>
    <t>普通雪球伤害增加百分比</t>
    <phoneticPr fontId="18" type="noConversion"/>
  </si>
  <si>
    <t>普通雪球伤害增加</t>
    <phoneticPr fontId="18" type="noConversion"/>
  </si>
  <si>
    <t>击杀所得积分增加百分比</t>
    <phoneticPr fontId="18" type="noConversion"/>
  </si>
  <si>
    <t>普通雪球命中回复生命</t>
  </si>
  <si>
    <t>技能伤害增加百分比</t>
    <phoneticPr fontId="18" type="noConversion"/>
  </si>
  <si>
    <t>技能伤害增加</t>
    <phoneticPr fontId="18" type="noConversion"/>
  </si>
  <si>
    <t>对技能减伤百分比</t>
    <phoneticPr fontId="18" type="noConversion"/>
  </si>
  <si>
    <t>对技能减伤</t>
    <phoneticPr fontId="18" type="noConversion"/>
  </si>
  <si>
    <t>击杀回复生命</t>
    <phoneticPr fontId="18" type="noConversion"/>
  </si>
  <si>
    <t>击杀回复生命百分比</t>
    <phoneticPr fontId="18" type="noConversion"/>
  </si>
  <si>
    <t>技能冷却时间减少百分比</t>
    <phoneticPr fontId="18" type="noConversion"/>
  </si>
  <si>
    <t>变雪人冷却时间减少百分比</t>
    <phoneticPr fontId="18" type="noConversion"/>
  </si>
  <si>
    <t>技能冷却时间减少</t>
    <phoneticPr fontId="18" type="noConversion"/>
  </si>
  <si>
    <t>变雪人冷却时间减少</t>
    <phoneticPr fontId="18" type="noConversion"/>
  </si>
  <si>
    <t>控制敌人时间延长百分比</t>
    <phoneticPr fontId="18" type="noConversion"/>
  </si>
  <si>
    <t>控制敌人时间延长</t>
    <phoneticPr fontId="18" type="noConversion"/>
  </si>
  <si>
    <t>释放技能回复生命</t>
    <phoneticPr fontId="18" type="noConversion"/>
  </si>
  <si>
    <t>释放技能回复至满生命值概率</t>
    <phoneticPr fontId="18" type="noConversion"/>
  </si>
  <si>
    <t>被技能命中反伤百分比</t>
    <phoneticPr fontId="18" type="noConversion"/>
  </si>
  <si>
    <t>对技能释放者反弹伤害</t>
    <phoneticPr fontId="18" type="noConversion"/>
  </si>
  <si>
    <t>释放技能免除冷却概率</t>
    <phoneticPr fontId="18" type="noConversion"/>
  </si>
  <si>
    <t>身为女王，任性你也得宠着。武则天死亡后可保留10%(每颗星+10%)的得分。</t>
    <phoneticPr fontId="18" type="noConversion"/>
  </si>
  <si>
    <t>大圣归来，神挡杀神，佛挡杀佛，悟空攻击敌人造成10(每颗星+10)点额外伤害。</t>
    <phoneticPr fontId="18" type="noConversion"/>
  </si>
  <si>
    <t>元素师 技能命中时如果对方携带相同技能，伤害增加20/40/60%</t>
    <phoneticPr fontId="18" type="noConversion"/>
  </si>
  <si>
    <t>勇者 攻击+1/2/3 生命+10/20/30 每次命中敌人回复1/2/3点生命</t>
    <phoneticPr fontId="18" type="noConversion"/>
  </si>
  <si>
    <t>圣符文师 捡到能力球有20/40/60的概率获得护盾</t>
    <phoneticPr fontId="18" type="noConversion"/>
  </si>
  <si>
    <t>拾取能力雪球获得护盾概率</t>
  </si>
  <si>
    <t>技能伤害百分比</t>
  </si>
  <si>
    <t>技能射程百分比</t>
  </si>
  <si>
    <t>技能范围百分比</t>
  </si>
  <si>
    <t>技能击飞距离百分比</t>
  </si>
  <si>
    <t>技能冷却时间减少百分比</t>
  </si>
  <si>
    <t>每10000积分攻击增加</t>
  </si>
  <si>
    <t>每10000积分生命增加</t>
  </si>
  <si>
    <t>拾取能力球回复生命</t>
  </si>
  <si>
    <t>护盾抵挡伤害次数</t>
  </si>
  <si>
    <t>对方携带相同技能，伤害增加百分比</t>
  </si>
  <si>
    <t>t_battle_attr_desc_79</t>
  </si>
  <si>
    <t>t_battle_attr_desc_80</t>
  </si>
  <si>
    <t>t_battle_attr_desc_81</t>
  </si>
  <si>
    <t>t_battle_attr_desc_82</t>
  </si>
  <si>
    <t>t_battle_attr_desc_83</t>
  </si>
  <si>
    <t>t_battle_attr_desc_84</t>
  </si>
  <si>
    <t>t_battle_attr_desc_105</t>
  </si>
  <si>
    <t>击杀所得积分</t>
    <phoneticPr fontId="18" type="noConversion"/>
  </si>
  <si>
    <t>普通雪球伤害</t>
    <phoneticPr fontId="18" type="noConversion"/>
  </si>
  <si>
    <t>每损失20%生命攻击</t>
    <phoneticPr fontId="18" type="noConversion"/>
  </si>
  <si>
    <t>普通雪球命中回复生命</t>
    <phoneticPr fontId="18" type="noConversion"/>
  </si>
  <si>
    <t>每10000积分攻击</t>
    <phoneticPr fontId="18" type="noConversion"/>
  </si>
  <si>
    <t>每10000积分生命</t>
    <phoneticPr fontId="18" type="noConversion"/>
  </si>
  <si>
    <t>拾取能力雪球回复生命</t>
    <phoneticPr fontId="18" type="noConversion"/>
  </si>
  <si>
    <t>击杀加生命</t>
  </si>
  <si>
    <t>击杀加生命百分比</t>
  </si>
  <si>
    <t>击杀加攻击</t>
  </si>
  <si>
    <t>击杀加攻击百分比</t>
  </si>
  <si>
    <t>击杀加防御</t>
  </si>
  <si>
    <t>击杀加防御百分比</t>
  </si>
  <si>
    <t>击杀加移速</t>
  </si>
  <si>
    <t>击杀加移速百分比</t>
  </si>
  <si>
    <t>t_battle_attr_desc_85</t>
  </si>
  <si>
    <t>t_battle_attr_desc_86</t>
  </si>
  <si>
    <t>t_battle_attr_desc_87</t>
  </si>
  <si>
    <t>t_battle_attr_desc_88</t>
  </si>
  <si>
    <r>
      <t>{N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}%</t>
    </r>
    <phoneticPr fontId="18" type="noConversion"/>
  </si>
  <si>
    <t>每击杀一名敌人生命</t>
    <phoneticPr fontId="18" type="noConversion"/>
  </si>
  <si>
    <t>每击杀一名敌人攻击</t>
    <phoneticPr fontId="18" type="noConversion"/>
  </si>
  <si>
    <t>每击杀一名敌人防御</t>
    <phoneticPr fontId="18" type="noConversion"/>
  </si>
  <si>
    <t>每击杀一名敌人防御</t>
    <phoneticPr fontId="18" type="noConversion"/>
  </si>
  <si>
    <t>每击杀一名敌人移速</t>
    <phoneticPr fontId="18" type="noConversion"/>
  </si>
  <si>
    <t>普通雪球射程</t>
    <phoneticPr fontId="18" type="noConversion"/>
  </si>
  <si>
    <t>普通雪球射程</t>
    <phoneticPr fontId="18" type="noConversion"/>
  </si>
  <si>
    <t>对敌人造成伤害</t>
    <phoneticPr fontId="18" type="noConversion"/>
  </si>
  <si>
    <t>伤害减免</t>
    <phoneticPr fontId="18" type="noConversion"/>
  </si>
  <si>
    <t>攻击与自己拥有相同技能的目标伤害</t>
    <phoneticPr fontId="18" type="noConversion"/>
  </si>
  <si>
    <t>妮妮</t>
  </si>
  <si>
    <t>酷酷</t>
  </si>
  <si>
    <t>浣浣</t>
  </si>
  <si>
    <t>小狸</t>
  </si>
  <si>
    <t>喵酱</t>
  </si>
  <si>
    <t>牛牛</t>
  </si>
  <si>
    <t>小雪</t>
  </si>
  <si>
    <t>乐乐</t>
  </si>
  <si>
    <t>甄姬</t>
  </si>
  <si>
    <t>黄盖</t>
  </si>
  <si>
    <t>嫦娥</t>
  </si>
  <si>
    <t>周瑜</t>
  </si>
  <si>
    <t>武则天</t>
  </si>
  <si>
    <t>吕布</t>
  </si>
  <si>
    <t>貂蝉</t>
  </si>
  <si>
    <t>孙悟空</t>
  </si>
  <si>
    <t>紫霞</t>
  </si>
  <si>
    <t>nini</t>
    <phoneticPr fontId="18" type="noConversion"/>
  </si>
  <si>
    <t>kuku</t>
    <phoneticPr fontId="18" type="noConversion"/>
  </si>
  <si>
    <t>huanhuan</t>
    <phoneticPr fontId="18" type="noConversion"/>
  </si>
  <si>
    <t>xiaoli</t>
    <phoneticPr fontId="18" type="noConversion"/>
  </si>
  <si>
    <t>miaojiang</t>
    <phoneticPr fontId="18" type="noConversion"/>
  </si>
  <si>
    <t>niuniu</t>
    <phoneticPr fontId="18" type="noConversion"/>
  </si>
  <si>
    <t>xiaoxue</t>
    <phoneticPr fontId="18" type="noConversion"/>
  </si>
  <si>
    <t>lele</t>
    <phoneticPr fontId="18" type="noConversion"/>
  </si>
  <si>
    <t>zhenji</t>
    <phoneticPr fontId="18" type="noConversion"/>
  </si>
  <si>
    <t>huanggai</t>
    <phoneticPr fontId="18" type="noConversion"/>
  </si>
  <si>
    <t>change</t>
    <phoneticPr fontId="18" type="noConversion"/>
  </si>
  <si>
    <t>zhouyu</t>
    <phoneticPr fontId="18" type="noConversion"/>
  </si>
  <si>
    <t>wuzetian</t>
    <phoneticPr fontId="18" type="noConversion"/>
  </si>
  <si>
    <t>lvbu</t>
    <phoneticPr fontId="18" type="noConversion"/>
  </si>
  <si>
    <t>diaochan</t>
    <phoneticPr fontId="18" type="noConversion"/>
  </si>
  <si>
    <t>sunwukong</t>
    <phoneticPr fontId="18" type="noConversion"/>
  </si>
  <si>
    <t>zixia</t>
    <phoneticPr fontId="18" type="noConversion"/>
  </si>
  <si>
    <r>
      <t>遇到真命天子之前，紫霞不会停止跋涉。击杀敌人后，回复5%(每颗星+2</t>
    </r>
    <r>
      <rPr>
        <sz val="11"/>
        <color theme="1"/>
        <rFont val="宋体"/>
        <family val="2"/>
        <charset val="134"/>
        <scheme val="minor"/>
      </rPr>
      <t>%)最大生命值。</t>
    </r>
    <phoneticPr fontId="18" type="noConversion"/>
  </si>
  <si>
    <t>多多益善</t>
    <phoneticPr fontId="18" type="noConversion"/>
  </si>
  <si>
    <t>心情决定一切，嗨翻全场的乐乐拾取晶体增加10%(每颗星+10%)的额外积分。</t>
    <phoneticPr fontId="18" type="noConversion"/>
  </si>
  <si>
    <t>冰冻达人</t>
  </si>
  <si>
    <t>致盲达人</t>
  </si>
  <si>
    <t>晕眩达人</t>
  </si>
  <si>
    <t>流风回雪</t>
    <phoneticPr fontId="18" type="noConversion"/>
  </si>
  <si>
    <t>甄姬的美貌让别人变得迟钝，普通雪球命中敌人后10%(每颗星+4%)概率使目标减速。</t>
    <phoneticPr fontId="18" type="noConversion"/>
  </si>
  <si>
    <t>面对貂蝉的诱惑，任何人都难免神魂颠倒，普通雪球命中敌人后10%(每颗星+4%)概率使目标混乱。</t>
    <phoneticPr fontId="18" type="noConversion"/>
  </si>
  <si>
    <t>也许是因为名字里有雪吧，小雪变雪人的冷却时间总是比其他人少10%(每颗星+10%)哦。</t>
    <phoneticPr fontId="18" type="noConversion"/>
  </si>
  <si>
    <t>自给自足</t>
    <phoneticPr fontId="18" type="noConversion"/>
  </si>
  <si>
    <t>拾取水晶回血</t>
    <phoneticPr fontId="18" type="noConversion"/>
  </si>
  <si>
    <t>虽然牛牛看上去一脸稚气，但是他可不需要别人的施舍，牛牛拾取能力雪球回复10(每颗星+10)点生命。</t>
    <phoneticPr fontId="18" type="noConversion"/>
  </si>
  <si>
    <t>翻滚吧雪球</t>
    <phoneticPr fontId="18" type="noConversion"/>
  </si>
  <si>
    <t>赏金猎人</t>
    <phoneticPr fontId="18" type="noConversion"/>
  </si>
  <si>
    <t>“丰厚的回报才是高手存在的理由！”酷酷如是说。击杀敌人增加额外10%(每颗星+10%)的积分。</t>
    <phoneticPr fontId="18" type="noConversion"/>
  </si>
  <si>
    <r>
      <t>浣浣擅长远距离击杀对手，她的普通雪球每飞行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米增加1</t>
    </r>
    <r>
      <rPr>
        <sz val="11"/>
        <color theme="1"/>
        <rFont val="宋体"/>
        <family val="2"/>
        <charset val="134"/>
        <scheme val="minor"/>
      </rPr>
      <t>0%(每颗星+10%)的伤害。</t>
    </r>
    <phoneticPr fontId="18" type="noConversion"/>
  </si>
  <si>
    <t>意乱神迷</t>
    <phoneticPr fontId="18" type="noConversion"/>
  </si>
  <si>
    <t>女性减伤</t>
    <phoneticPr fontId="18" type="noConversion"/>
  </si>
  <si>
    <t>普通雪球造成伤害增加1%(每颗星+1%)。</t>
    <phoneticPr fontId="18" type="noConversion"/>
  </si>
  <si>
    <t>攻击男性造成的伤害增加1%(每颗星+1%)。</t>
    <phoneticPr fontId="18" type="noConversion"/>
  </si>
  <si>
    <t>被男性攻击的伤害减少1%(每颗星+1%)。</t>
    <phoneticPr fontId="18" type="noConversion"/>
  </si>
  <si>
    <t>飞上天吧</t>
    <phoneticPr fontId="18" type="noConversion"/>
  </si>
  <si>
    <r>
      <t>击杀回复</t>
    </r>
    <r>
      <rPr>
        <sz val="11"/>
        <color theme="1"/>
        <rFont val="宋体"/>
        <family val="2"/>
        <charset val="134"/>
        <scheme val="minor"/>
      </rPr>
      <t>50(每颗星+50)点生命。</t>
    </r>
    <phoneticPr fontId="18" type="noConversion"/>
  </si>
  <si>
    <t>妮妮很乐意帮别人飞得更远，妮妮释放的龙卷风增加10%(每颗星+10%)的吹飞距离。</t>
    <phoneticPr fontId="18" type="noConversion"/>
  </si>
  <si>
    <t>比起频繁的丢雪球，小狸更倾向于使用大雪球快速碾碎敌人，增加滚雪球10%(每颗星+10%)的滚动速度。</t>
    <phoneticPr fontId="18" type="noConversion"/>
  </si>
  <si>
    <t>喵酱偷袭的本领得益于她对墨水球的熟练使用，喵酱释放墨水球增加10%(每颗星+10%)的作用范围。</t>
    <phoneticPr fontId="18" type="noConversion"/>
  </si>
  <si>
    <t>周瑜大都督平日里喜爱钻研各类奇谋良策，这令他的所有技能减少10%(每颗星+10%)冷却时间。</t>
    <phoneticPr fontId="18" type="noConversion"/>
  </si>
  <si>
    <t>嫦娥获得月光的祝福，每秒回复1%(每颗星+1%)最大生命值。</t>
    <phoneticPr fontId="18" type="noConversion"/>
  </si>
  <si>
    <t>增加冰冻时间10%(每颗星+10%)。</t>
    <phoneticPr fontId="18" type="noConversion"/>
  </si>
  <si>
    <t>暗影突袭</t>
    <phoneticPr fontId="18" type="noConversion"/>
  </si>
  <si>
    <t>技能飞行速度百分比</t>
    <phoneticPr fontId="18" type="noConversion"/>
  </si>
  <si>
    <t>技能buff时间百分比</t>
    <phoneticPr fontId="18" type="noConversion"/>
  </si>
  <si>
    <t>雷电球冷却时间减少10%(每颗星+10%)。</t>
    <phoneticPr fontId="18" type="noConversion"/>
  </si>
  <si>
    <t>名字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</si>
  <si>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</si>
  <si>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</si>
  <si>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</si>
  <si>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</si>
  <si>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</si>
  <si>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</si>
  <si>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</si>
  <si>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</si>
  <si>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</si>
  <si>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</si>
  <si>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</si>
  <si>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</si>
  <si>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</si>
  <si>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</si>
  <si>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</si>
  <si>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</si>
  <si>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</si>
  <si>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</si>
  <si>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</si>
  <si>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</si>
  <si>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</si>
  <si>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</si>
  <si>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</si>
  <si>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</si>
  <si>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</si>
  <si>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碎片需求</t>
  </si>
  <si>
    <t>类型</t>
  </si>
  <si>
    <t>t_role_name_1001</t>
  </si>
  <si>
    <t>ic_f002</t>
  </si>
  <si>
    <t>snow_f002</t>
  </si>
  <si>
    <t>t_role_desc_1001</t>
  </si>
  <si>
    <t>nini_1001_1</t>
  </si>
  <si>
    <t>nini_1001_2</t>
  </si>
  <si>
    <t>nini_1001_3</t>
  </si>
  <si>
    <t>t_role_type1</t>
  </si>
  <si>
    <t>t_role_name_1002</t>
  </si>
  <si>
    <t>ic_m002</t>
  </si>
  <si>
    <t>snow_m002</t>
  </si>
  <si>
    <t>t_role_desc_1002</t>
  </si>
  <si>
    <t>kuku_1002_1</t>
  </si>
  <si>
    <t>kuku_1002_2</t>
  </si>
  <si>
    <t>kuku_1002_3</t>
  </si>
  <si>
    <t>t_role_name_1003</t>
  </si>
  <si>
    <t>ic_f003</t>
  </si>
  <si>
    <t>snow_f003</t>
  </si>
  <si>
    <t>t_role_desc_1003</t>
  </si>
  <si>
    <t>huanhuan_1003_1</t>
  </si>
  <si>
    <t>huanhuan_1003_2</t>
  </si>
  <si>
    <t>huanhuan_1003_3</t>
  </si>
  <si>
    <t>t_role_name_1004</t>
  </si>
  <si>
    <t>ic_m003</t>
  </si>
  <si>
    <t>snow_m003</t>
  </si>
  <si>
    <t>t_role_desc_1004</t>
  </si>
  <si>
    <t>xiaoli_1004_1</t>
  </si>
  <si>
    <t>xiaoli_1004_2</t>
  </si>
  <si>
    <t>xiaoli_1004_3</t>
  </si>
  <si>
    <t>t_role_name_1005</t>
  </si>
  <si>
    <t>ic_f004</t>
  </si>
  <si>
    <t>snow_f004</t>
  </si>
  <si>
    <t>t_role_desc_1005</t>
  </si>
  <si>
    <t>miaojiang_1005_1</t>
  </si>
  <si>
    <t>miaojiang_1005_2</t>
  </si>
  <si>
    <t>miaojiang_1005_3</t>
  </si>
  <si>
    <t>t_role_type2</t>
  </si>
  <si>
    <t>t_role_name_1006</t>
  </si>
  <si>
    <t>ic_m004</t>
  </si>
  <si>
    <t>snow_m004</t>
  </si>
  <si>
    <t>t_role_desc_1006</t>
  </si>
  <si>
    <t>niuniu_1006_1</t>
  </si>
  <si>
    <t>niuniu_1006_2</t>
  </si>
  <si>
    <t>niuniu_1006_3</t>
  </si>
  <si>
    <t>t_role_name_1007</t>
  </si>
  <si>
    <t>ic_f005</t>
  </si>
  <si>
    <t>snow_f005</t>
  </si>
  <si>
    <t>t_role_desc_1007</t>
  </si>
  <si>
    <t>xiaoxue_1007_1</t>
  </si>
  <si>
    <t>xiaoxue_1007_2</t>
  </si>
  <si>
    <t>xiaoxue_1007_3</t>
  </si>
  <si>
    <t>t_role_type3</t>
  </si>
  <si>
    <t>t_role_name_1008</t>
  </si>
  <si>
    <t>ic_m005</t>
  </si>
  <si>
    <t>snow_m005</t>
  </si>
  <si>
    <t>t_role_desc_1008</t>
  </si>
  <si>
    <t>lele_1008_1</t>
  </si>
  <si>
    <t>lele_1008_2</t>
  </si>
  <si>
    <t>lele_1008_3</t>
  </si>
  <si>
    <t>t_role_name_2001</t>
  </si>
  <si>
    <t>ic_f001</t>
  </si>
  <si>
    <t>snow_f001</t>
  </si>
  <si>
    <t>t_role_desc_2001</t>
  </si>
  <si>
    <t>zhenji_2001_1</t>
  </si>
  <si>
    <t>zhenji_2001_2</t>
  </si>
  <si>
    <t>zhenji_2001_3</t>
  </si>
  <si>
    <t>t_role_name_2002</t>
  </si>
  <si>
    <t>ic_m008</t>
  </si>
  <si>
    <t>snow_m008</t>
  </si>
  <si>
    <t>t_role_desc_2002</t>
  </si>
  <si>
    <t>huanggai_2002_1</t>
  </si>
  <si>
    <t>huanggai_2002_2</t>
  </si>
  <si>
    <t>huanggai_2002_3</t>
  </si>
  <si>
    <t>t_role_name_2003</t>
  </si>
  <si>
    <t>ic_f008</t>
  </si>
  <si>
    <t>snow_f008</t>
  </si>
  <si>
    <t>t_role_desc_2003</t>
  </si>
  <si>
    <t>change_2003_1</t>
  </si>
  <si>
    <t>change_2003_2</t>
  </si>
  <si>
    <t>change_2003_3</t>
  </si>
  <si>
    <t>t_role_name_2004</t>
  </si>
  <si>
    <t>ic_m007</t>
  </si>
  <si>
    <t>snow_m007</t>
  </si>
  <si>
    <t>t_role_desc_2004</t>
  </si>
  <si>
    <t>zhouyu_2004_1</t>
  </si>
  <si>
    <t>zhouyu_2004_2</t>
  </si>
  <si>
    <t>zhouyu_2004_3</t>
  </si>
  <si>
    <t>t_role_name_2005</t>
  </si>
  <si>
    <t>ic_f007</t>
  </si>
  <si>
    <t>snow_f007</t>
  </si>
  <si>
    <t>t_role_desc_2005</t>
  </si>
  <si>
    <t>wuzetian_2005_1</t>
  </si>
  <si>
    <t>wuzetian_2005_2</t>
  </si>
  <si>
    <t>wuzetian_2005_3</t>
  </si>
  <si>
    <t>t_role_name_3001</t>
  </si>
  <si>
    <t>ic_m001</t>
  </si>
  <si>
    <t>snow_m001</t>
  </si>
  <si>
    <t>t_role_desc_3001</t>
  </si>
  <si>
    <t>lvbu_3001_1</t>
  </si>
  <si>
    <t>lvbu_3001_2</t>
  </si>
  <si>
    <t>lvbu_3001_3</t>
  </si>
  <si>
    <t>t_role_name_3002</t>
  </si>
  <si>
    <t>ic_f006</t>
  </si>
  <si>
    <t>snow_f006</t>
  </si>
  <si>
    <t>t_role_desc_3002</t>
  </si>
  <si>
    <t>diaochan_3002_1</t>
  </si>
  <si>
    <t>diaochan_3002_2</t>
  </si>
  <si>
    <t>diaochan_3002_3</t>
  </si>
  <si>
    <t>t_role_name_3003</t>
  </si>
  <si>
    <t>ic_m006</t>
  </si>
  <si>
    <t>snow_m006</t>
  </si>
  <si>
    <t>t_role_desc_3003</t>
  </si>
  <si>
    <t>sunwukong_3003_1</t>
  </si>
  <si>
    <t>sunwukong_3003_2</t>
  </si>
  <si>
    <t>sunwukong_3003_3</t>
  </si>
  <si>
    <t>t_role_name_3004</t>
  </si>
  <si>
    <t>ic_f009</t>
  </si>
  <si>
    <t>snow_f009</t>
  </si>
  <si>
    <t>t_role_desc_3004</t>
  </si>
  <si>
    <t>zixia_3004_1</t>
  </si>
  <si>
    <t>zixia_3004_2</t>
  </si>
  <si>
    <t>zixia_3004_3</t>
  </si>
  <si>
    <t>提升紫金宝箱获得概率</t>
  </si>
  <si>
    <t>提升传奇宝箱获得概率</t>
  </si>
  <si>
    <t>增加宝箱金币收入</t>
  </si>
  <si>
    <t>减少宝箱开启时间</t>
  </si>
  <si>
    <t>增加战斗结算金币收入</t>
  </si>
  <si>
    <t>永久提升{N1}%紫金宝箱获得概率</t>
  </si>
  <si>
    <t>t_attr_desc_1</t>
  </si>
  <si>
    <t>永久提升{N1}%传奇宝箱获得概率</t>
  </si>
  <si>
    <t>t_attr_desc_2</t>
  </si>
  <si>
    <t>t_attr_desc_3</t>
  </si>
  <si>
    <t>t_attr_desc_4</t>
  </si>
  <si>
    <t>t_attr_desc_5</t>
  </si>
  <si>
    <t>t_attr_desc_6</t>
  </si>
  <si>
    <t>t_attr_desc_7</t>
  </si>
  <si>
    <t>永久提升{N1}宝箱金币收入</t>
    <phoneticPr fontId="18" type="noConversion"/>
  </si>
  <si>
    <t>永久提升{N1}战斗结算金币收入</t>
    <phoneticPr fontId="18" type="noConversion"/>
  </si>
  <si>
    <t>永久减少{N1}%宝箱开启时间</t>
    <phoneticPr fontId="18" type="noConversion"/>
  </si>
  <si>
    <t>雪儿</t>
    <phoneticPr fontId="18" type="noConversion"/>
  </si>
  <si>
    <t>对身上携带的技能免疫概率</t>
  </si>
  <si>
    <t>t_battle_attr_desc_89</t>
  </si>
  <si>
    <t>t_battle_attr_desc_101</t>
  </si>
  <si>
    <t>t_battle_attr_desc_102</t>
  </si>
  <si>
    <t>无敌</t>
  </si>
  <si>
    <t>t_battle_attr_desc_106</t>
  </si>
  <si>
    <t>无敌冷却</t>
  </si>
  <si>
    <t>先知 对身上携带的技能免疫概率20/40/60%</t>
    <phoneticPr fontId="18" type="noConversion"/>
  </si>
  <si>
    <t>魔法师</t>
  </si>
  <si>
    <t>探险家</t>
  </si>
  <si>
    <t>探险家</t>
    <phoneticPr fontId="18" type="noConversion"/>
  </si>
  <si>
    <t>战士</t>
  </si>
  <si>
    <t>骑士</t>
  </si>
  <si>
    <t>流浪者</t>
  </si>
  <si>
    <t>流浪者</t>
    <phoneticPr fontId="18" type="noConversion"/>
  </si>
  <si>
    <t>寻宝家</t>
  </si>
  <si>
    <t>寻宝家</t>
    <phoneticPr fontId="18" type="noConversion"/>
  </si>
  <si>
    <t>探索者</t>
  </si>
  <si>
    <t>探索者</t>
    <phoneticPr fontId="18" type="noConversion"/>
  </si>
  <si>
    <t>先驱</t>
  </si>
  <si>
    <t>先驱</t>
    <phoneticPr fontId="18" type="noConversion"/>
  </si>
  <si>
    <t>炼金师</t>
  </si>
  <si>
    <t>精灵使者</t>
  </si>
  <si>
    <t>精灵使者</t>
    <phoneticPr fontId="18" type="noConversion"/>
  </si>
  <si>
    <t>收藏家</t>
  </si>
  <si>
    <t>收藏家</t>
    <phoneticPr fontId="18" type="noConversion"/>
  </si>
  <si>
    <t>鉴宝师</t>
  </si>
  <si>
    <t>鉴宝师</t>
    <phoneticPr fontId="18" type="noConversion"/>
  </si>
  <si>
    <t>炼金师</t>
    <phoneticPr fontId="18" type="noConversion"/>
  </si>
  <si>
    <t>附魔师</t>
  </si>
  <si>
    <t>附魔师</t>
    <phoneticPr fontId="18" type="noConversion"/>
  </si>
  <si>
    <t>宝藏家</t>
  </si>
  <si>
    <t>宝藏家</t>
    <phoneticPr fontId="18" type="noConversion"/>
  </si>
  <si>
    <t>符文师</t>
  </si>
  <si>
    <t>符文师</t>
    <phoneticPr fontId="18" type="noConversion"/>
  </si>
  <si>
    <t>灵能者</t>
  </si>
  <si>
    <t>灵能者</t>
    <phoneticPr fontId="18" type="noConversion"/>
  </si>
  <si>
    <t>咒术师</t>
  </si>
  <si>
    <t>咒术师</t>
    <phoneticPr fontId="18" type="noConversion"/>
  </si>
  <si>
    <t>见习法师</t>
  </si>
  <si>
    <t>见习法师</t>
    <phoneticPr fontId="18" type="noConversion"/>
  </si>
  <si>
    <t>初级法师</t>
  </si>
  <si>
    <t>初级法师</t>
    <phoneticPr fontId="18" type="noConversion"/>
  </si>
  <si>
    <t>初级术士</t>
  </si>
  <si>
    <t>初级术士</t>
    <phoneticPr fontId="18" type="noConversion"/>
  </si>
  <si>
    <t>魔导士</t>
  </si>
  <si>
    <t>魔导士</t>
    <phoneticPr fontId="18" type="noConversion"/>
  </si>
  <si>
    <t>魔术师</t>
  </si>
  <si>
    <t>魔术师</t>
    <phoneticPr fontId="18" type="noConversion"/>
  </si>
  <si>
    <t>符能术士</t>
  </si>
  <si>
    <t>符能术士</t>
    <phoneticPr fontId="18" type="noConversion"/>
  </si>
  <si>
    <t>大法师</t>
  </si>
  <si>
    <t>大法师</t>
    <phoneticPr fontId="18" type="noConversion"/>
  </si>
  <si>
    <t>祭祀</t>
  </si>
  <si>
    <t>祭祀</t>
    <phoneticPr fontId="18" type="noConversion"/>
  </si>
  <si>
    <t>奥术大师</t>
  </si>
  <si>
    <t>奥术大师</t>
    <phoneticPr fontId="18" type="noConversion"/>
  </si>
  <si>
    <t>传说法师</t>
  </si>
  <si>
    <t>传说法师</t>
    <phoneticPr fontId="18" type="noConversion"/>
  </si>
  <si>
    <t>虚无法师</t>
  </si>
  <si>
    <t>虚无法师</t>
    <phoneticPr fontId="18" type="noConversion"/>
  </si>
  <si>
    <t>大主教</t>
  </si>
  <si>
    <t>大祭司</t>
  </si>
  <si>
    <t>大祭司</t>
    <phoneticPr fontId="18" type="noConversion"/>
  </si>
  <si>
    <t>大魔术师</t>
  </si>
  <si>
    <t>大魔术师</t>
    <phoneticPr fontId="18" type="noConversion"/>
  </si>
  <si>
    <t>诡诈大师</t>
  </si>
  <si>
    <t>诡诈大师</t>
    <phoneticPr fontId="18" type="noConversion"/>
  </si>
  <si>
    <t>奥术远祖</t>
  </si>
  <si>
    <t>奥术远祖</t>
    <phoneticPr fontId="18" type="noConversion"/>
  </si>
  <si>
    <t>见习战士</t>
  </si>
  <si>
    <t>见习战士</t>
    <phoneticPr fontId="18" type="noConversion"/>
  </si>
  <si>
    <t>初级战士</t>
  </si>
  <si>
    <t>初级战士</t>
    <phoneticPr fontId="18" type="noConversion"/>
  </si>
  <si>
    <t>初级骑士</t>
  </si>
  <si>
    <t>初级骑士</t>
    <phoneticPr fontId="18" type="noConversion"/>
  </si>
  <si>
    <t>精锐战士</t>
  </si>
  <si>
    <t>精锐战士</t>
    <phoneticPr fontId="18" type="noConversion"/>
  </si>
  <si>
    <t>银甲骑士</t>
  </si>
  <si>
    <t>银甲骑士</t>
    <phoneticPr fontId="18" type="noConversion"/>
  </si>
  <si>
    <t>金甲骑士</t>
  </si>
  <si>
    <t>金甲骑士</t>
    <phoneticPr fontId="18" type="noConversion"/>
  </si>
  <si>
    <t>皇家骑士</t>
  </si>
  <si>
    <t>皇家骑士</t>
    <phoneticPr fontId="18" type="noConversion"/>
  </si>
  <si>
    <t>武者</t>
  </si>
  <si>
    <t>武者</t>
    <phoneticPr fontId="18" type="noConversion"/>
  </si>
  <si>
    <t>龙骑士</t>
  </si>
  <si>
    <t>龙骑士</t>
    <phoneticPr fontId="18" type="noConversion"/>
  </si>
  <si>
    <t>光明骑士</t>
  </si>
  <si>
    <t>光明骑士</t>
    <phoneticPr fontId="18" type="noConversion"/>
  </si>
  <si>
    <t>屠龙勇者</t>
  </si>
  <si>
    <t>屠龙勇者</t>
    <phoneticPr fontId="18" type="noConversion"/>
  </si>
  <si>
    <t>皇家守卫</t>
  </si>
  <si>
    <t>皇家守卫</t>
    <phoneticPr fontId="18" type="noConversion"/>
  </si>
  <si>
    <t>圣战士</t>
  </si>
  <si>
    <t>圣战士</t>
    <phoneticPr fontId="18" type="noConversion"/>
  </si>
  <si>
    <t>斗士</t>
  </si>
  <si>
    <t>斗士</t>
    <phoneticPr fontId="18" type="noConversion"/>
  </si>
  <si>
    <t>圣斗士</t>
  </si>
  <si>
    <t>圣斗士</t>
    <phoneticPr fontId="18" type="noConversion"/>
  </si>
  <si>
    <t>格斗家</t>
  </si>
  <si>
    <t>狂战士</t>
  </si>
  <si>
    <t>武士</t>
  </si>
  <si>
    <t>白银骑士</t>
  </si>
  <si>
    <t>魔战士</t>
  </si>
  <si>
    <t>精锐武士</t>
  </si>
  <si>
    <t>勇者</t>
  </si>
  <si>
    <t>黄金骑士</t>
  </si>
  <si>
    <t>战神</t>
  </si>
  <si>
    <t>圣堂武士</t>
  </si>
  <si>
    <t>光明勇者</t>
  </si>
  <si>
    <t>魔导师</t>
  </si>
  <si>
    <t>祭司</t>
  </si>
  <si>
    <t>大魔导师</t>
  </si>
  <si>
    <t>传教士</t>
  </si>
  <si>
    <t>毁灭法师</t>
  </si>
  <si>
    <t>元素师</t>
  </si>
  <si>
    <t>神官</t>
  </si>
  <si>
    <t>传奇法师</t>
  </si>
  <si>
    <t>元素领主</t>
  </si>
  <si>
    <t>教皇</t>
  </si>
  <si>
    <t>先知</t>
  </si>
  <si>
    <t>光辉神官</t>
  </si>
  <si>
    <t>冒险家</t>
  </si>
  <si>
    <t>寻宝者</t>
  </si>
  <si>
    <t>精灵</t>
  </si>
  <si>
    <t>鉴定师</t>
  </si>
  <si>
    <t>盗贼</t>
  </si>
  <si>
    <t>大精灵</t>
  </si>
  <si>
    <t>锻造师</t>
  </si>
  <si>
    <t>精灵王</t>
  </si>
  <si>
    <t>武器大师</t>
  </si>
  <si>
    <t>护甲大师</t>
  </si>
  <si>
    <t>圣符文师</t>
  </si>
  <si>
    <t>圣附魔师</t>
  </si>
  <si>
    <t>desc3</t>
  </si>
  <si>
    <t>pre1</t>
  </si>
  <si>
    <t>pre2</t>
  </si>
  <si>
    <t>咒术师</t>
    <phoneticPr fontId="18" type="noConversion"/>
  </si>
  <si>
    <t>雕文师</t>
  </si>
  <si>
    <t>雕文师</t>
    <phoneticPr fontId="18" type="noConversion"/>
  </si>
  <si>
    <t>雕文师</t>
    <phoneticPr fontId="18" type="noConversion"/>
  </si>
  <si>
    <t>对自己当前的技能免疫概率</t>
    <phoneticPr fontId="18" type="noConversion"/>
  </si>
  <si>
    <t>圣斗士 攻击+2/4/6 生命+20/40/60 触发死亡时，生命变为1，无敌5/6/7秒，冷却120秒</t>
    <phoneticPr fontId="18" type="noConversion"/>
  </si>
  <si>
    <t>减少稀有角色升星所需金币</t>
    <phoneticPr fontId="18" type="noConversion"/>
  </si>
  <si>
    <t>减少史诗角色升星所需金币</t>
    <phoneticPr fontId="18" type="noConversion"/>
  </si>
  <si>
    <t>永久减少{N1}%稀有角色升星所需金币</t>
    <phoneticPr fontId="18" type="noConversion"/>
  </si>
  <si>
    <t>永久减少{N1}%史诗角色升星所需金币</t>
    <phoneticPr fontId="18" type="noConversion"/>
  </si>
  <si>
    <t>遇到真命天子之前，紫霞不会停止跋涉。击杀敌人后，回复[ff8a00]{N1}%[-]（升星[f4e45d]+{N2}%[-]）最大生命值。</t>
  </si>
  <si>
    <t>周瑜大都督平日里喜爱钻研各类奇谋良策，这令他的所有技能减少[ff8a00]{N1}%[-]（升星[f4e45d]+{N2}%[-]）冷却时间。</t>
  </si>
  <si>
    <t>也许是因为名字里有雪吧，小雪变雪人的冷却时间总是比其他人少[ff8a00]{N1}%[-]（升星[f4e45d]+{N2}%[-]）哦。</t>
  </si>
  <si>
    <t>心情决定一切，嗨翻全场的乐乐拾取晶体增加[ff8a00]{N1}%[-]（升星[f4e45d]+{N2}%[-]）的额外积分。</t>
  </si>
  <si>
    <t>身为女王，任性你也得宠着。武则天死亡后可保留[ff8a00]{N1}%[-]（升星[f4e45d]+{N2}%[-]）的得分。</t>
  </si>
  <si>
    <t>吕布的武艺天衣无缝，绝世无双。普通雪球命中敌人后，回复伤害值[ff8a00]{N1}%[-]（升星[f4e45d]+{N2}%[-]）的生命值。</t>
  </si>
  <si>
    <t>浣浣擅长远距离击杀对手，她的普通雪球每飞行1米增加[ff8a00]{N1}%[-]（升星[f4e45d]+{N2}%[-]）的伤害。</t>
  </si>
  <si>
    <t>“丰厚的报酬才是高手存在的理由！”酷酷如是说。击杀敌人增加额外[ff8a00]{N1}%[-]（升星[f4e45d]+{N2}%[-]）的积分。</t>
  </si>
  <si>
    <t>大圣归来，神挡杀神，佛挡杀佛，悟空的普通雪球对敌人造成[ff8a00]{N1}[-]（升星[f4e45d]+{N2}[-]）点额外伤害。</t>
  </si>
  <si>
    <t>黄盖忍受了苦肉计，生命值越低，攻击越高，每损失20%生命增加[ff8a00]{N1}[-]（升星[f4e45d]+{N2}[-]）点攻击。</t>
  </si>
  <si>
    <t>虽然牛牛看上去一脸稚气，但是他可不需要别人的施舍，牛牛拾取能力雪球回复[ff8a00]{N1}[-]（升星[f4e45d]+{N2}[-]）点生命。</t>
  </si>
  <si>
    <t>比起频繁的丢雪球，小狸更倾向于使用大雪球快速碾碎敌人，增加滚雪球[ff8a00]{N1}%[-]（升星[f4e45d]+{N2}%[-]）的滚动速度。</t>
  </si>
  <si>
    <t>妮妮很乐意帮别人飞得更远，妮妮释放的龙卷风增加[ff8a00]{N1}%[-]（升星[f4e45d]+{N2}%[-]）的吹飞距离。</t>
  </si>
  <si>
    <t>喵酱偷袭的本领得益于她对墨水球的熟练使用，喵酱释放墨水球增加[ff8a00]{N1}%[-]（升星[f4e45d]+{N2}%[-]）的作用范围。</t>
  </si>
  <si>
    <t>甄姬的美貌让别人变得迟钝，普通雪球命中敌人后[ff8a00]{N1}%[-]（升星[f4e45d]+{N2}%[-]）概率使目标减速。</t>
  </si>
  <si>
    <t>面对貂蝉的诱惑，任何人都难免神魂颠倒，普通雪球命中敌人后[ff8a00]{N1}%[-]（升星[f4e45d]+{N2}%[-]）概率使目标混乱。</t>
  </si>
  <si>
    <t>ch_zs_a01</t>
  </si>
  <si>
    <t>ch_zs_b01</t>
  </si>
  <si>
    <t>ch_zs_b02</t>
  </si>
  <si>
    <t>ch_zs_c01</t>
  </si>
  <si>
    <t>ch_zs_c02</t>
  </si>
  <si>
    <t>ch_zs_c03</t>
  </si>
  <si>
    <t>ch_zs_d01</t>
  </si>
  <si>
    <t>ch_zs_d02</t>
  </si>
  <si>
    <t>ch_zs_d03</t>
  </si>
  <si>
    <t>ch_zs_d04</t>
  </si>
  <si>
    <t>ch_zs_e01</t>
  </si>
  <si>
    <t>ch_zs_e02</t>
  </si>
  <si>
    <t>ch_zs_e03</t>
  </si>
  <si>
    <t>ch_zs_e04</t>
  </si>
  <si>
    <t>ch_zs_e05</t>
  </si>
  <si>
    <t>ch_fs_a01</t>
  </si>
  <si>
    <t>ch_fs_b01</t>
  </si>
  <si>
    <t>ch_fs_b02</t>
  </si>
  <si>
    <t>ch_fs_c01</t>
  </si>
  <si>
    <t>ch_fs_c02</t>
  </si>
  <si>
    <t>ch_fs_c03</t>
  </si>
  <si>
    <t>ch_fs_d01</t>
  </si>
  <si>
    <t>ch_fs_d02</t>
  </si>
  <si>
    <t>ch_fs_d03</t>
  </si>
  <si>
    <t>ch_fs_d04</t>
  </si>
  <si>
    <t>ch_fs_e01</t>
  </si>
  <si>
    <t>ch_fs_e02</t>
  </si>
  <si>
    <t>ch_fs_e03</t>
  </si>
  <si>
    <t>ch_fs_e04</t>
  </si>
  <si>
    <t>ch_fs_e05</t>
  </si>
  <si>
    <t>ch_mx_a01</t>
  </si>
  <si>
    <t>ch_mx_b01</t>
  </si>
  <si>
    <t>ch_mx_b02</t>
  </si>
  <si>
    <t>ch_mx_c01</t>
  </si>
  <si>
    <t>ch_mx_c02</t>
  </si>
  <si>
    <t>ch_mx_c03</t>
  </si>
  <si>
    <t>ch_mx_d01</t>
  </si>
  <si>
    <t>ch_mx_d02</t>
  </si>
  <si>
    <t>ch_mx_d03</t>
  </si>
  <si>
    <t>ch_mx_d04</t>
  </si>
  <si>
    <t>ch_mx_e01</t>
  </si>
  <si>
    <t>ch_mx_e02</t>
  </si>
  <si>
    <t>ch_mx_e03</t>
  </si>
  <si>
    <t>ch_mx_e04</t>
  </si>
  <si>
    <t>ch_mx_e05</t>
  </si>
  <si>
    <t>初始</t>
    <phoneticPr fontId="18" type="noConversion"/>
  </si>
  <si>
    <t>最大</t>
    <phoneticPr fontId="18" type="noConversion"/>
  </si>
  <si>
    <t>星数</t>
    <phoneticPr fontId="18" type="noConversion"/>
  </si>
  <si>
    <t>嫦娥获得月光的祝福，每秒回复[ff8a00]{N1}[-]（升星[f4e45d]+{N2}[-]）点生命值。</t>
    <phoneticPr fontId="18" type="noConversion"/>
  </si>
  <si>
    <t>技能每飞行1米伤害增加百分比</t>
    <phoneticPr fontId="18" type="noConversion"/>
  </si>
  <si>
    <t>祭祀</t>
    <phoneticPr fontId="18" type="noConversion"/>
  </si>
  <si>
    <t>攻击[ee3b3b]+4/8/12,攻击[ee3b3b]+5/10/15%,</t>
  </si>
  <si>
    <t>攻击[ee3b3b]+4,攻击[ee3b3b]+5%,</t>
  </si>
  <si>
    <t>攻击[ee3b3b]+8,攻击[ee3b3b]+10%,</t>
  </si>
  <si>
    <t>攻击[ee3b3b]+12,攻击[ee3b3b]+15%,</t>
  </si>
  <si>
    <t>攻击[ee3b3b]+4/8/12,暴击率[ee3b3b]+5/10/15%,</t>
  </si>
  <si>
    <t>攻击[ee3b3b]+4,暴击率[ee3b3b]+5%,</t>
  </si>
  <si>
    <t>攻击[ee3b3b]+8,暴击率[ee3b3b]+10%,</t>
  </si>
  <si>
    <t>攻击[ee3b3b]+12,暴击率[ee3b3b]+15%,</t>
  </si>
  <si>
    <t>攻击[ee3b3b]+8/16/24,每击杀一名敌人攻击[ee3b3b]+1/2/3,</t>
  </si>
  <si>
    <t>攻击[ee3b3b]+8,每击杀一名敌人攻击[ee3b3b]+1,</t>
  </si>
  <si>
    <t>攻击[ee3b3b]+16,每击杀一名敌人攻击[ee3b3b]+2,</t>
  </si>
  <si>
    <t>攻击[ee3b3b]+24,每击杀一名敌人攻击[ee3b3b]+3,</t>
  </si>
  <si>
    <t>技能伤害增加[ee3b3b]+5/10/15%,</t>
  </si>
  <si>
    <t>技能伤害增加[ee3b3b]+5%,</t>
  </si>
  <si>
    <t>技能伤害增加[ee3b3b]+10%,</t>
  </si>
  <si>
    <t>技能伤害增加[ee3b3b]+15%,</t>
  </si>
  <si>
    <t>控制敌人时间延长[ee3b3b]+10/20/30%,</t>
  </si>
  <si>
    <t>控制敌人时间延长[ee3b3b]+10%,</t>
  </si>
  <si>
    <t>控制敌人时间延长[ee3b3b]+20%,</t>
  </si>
  <si>
    <t>控制敌人时间延长[ee3b3b]+30%,</t>
  </si>
  <si>
    <t>攻击与自己拥有相同技能的目标伤害[ee3b3b]+20/40/60%,</t>
  </si>
  <si>
    <t>攻击与自己拥有相同技能的目标伤害[ee3b3b]+20%,</t>
  </si>
  <si>
    <t>攻击与自己拥有相同技能的目标伤害[ee3b3b]+40%,</t>
  </si>
  <si>
    <t>攻击与自己拥有相同技能的目标伤害[ee3b3b]+60%,</t>
  </si>
  <si>
    <t>技能伤害增加[ee3b3b]+10/20/30%,</t>
  </si>
  <si>
    <t>技能伤害增加[ee3b3b]+20%,</t>
  </si>
  <si>
    <t>技能伤害增加[ee3b3b]+30%,</t>
  </si>
  <si>
    <t>每10000积分攻击[ee3b3b]+4/8/12,</t>
  </si>
  <si>
    <t>每10000积分攻击[ee3b3b]+4,</t>
  </si>
  <si>
    <t>每10000积分攻击[ee3b3b]+8,</t>
  </si>
  <si>
    <t>每10000积分攻击[ee3b3b]+12,</t>
  </si>
  <si>
    <t>攻击[ee3b3b]+2,生命值[5bd300]+10,</t>
  </si>
  <si>
    <t>攻击[ee3b3b]+4,生命值[5bd300]+20,</t>
  </si>
  <si>
    <t>攻击[ee3b3b]+6,生命值[5bd300]+30,</t>
  </si>
  <si>
    <t>攻击[ee3b3b]+2,生命值[5bd300]+10,,</t>
  </si>
  <si>
    <t>生命值[5bd300]+20/40/60,生命值[5bd300]+5/10/15%,</t>
  </si>
  <si>
    <t>生命值[5bd300]+20,生命值[5bd300]+5%,</t>
  </si>
  <si>
    <t>生命值[5bd300]+40,生命值[5bd300]+10%,</t>
  </si>
  <si>
    <t>生命值[5bd300]+60,生命值[5bd300]+15%,</t>
  </si>
  <si>
    <t>生命值[5bd300]+20/40/60,伤害减免[5bd300]+5/10/15%,</t>
  </si>
  <si>
    <t>生命值[5bd300]+20,伤害减免[5bd300]+5%,</t>
  </si>
  <si>
    <t>生命值[5bd300]+40,伤害减免[5bd300]+10%,</t>
  </si>
  <si>
    <t>生命值[5bd300]+60,伤害减免[5bd300]+15%,</t>
  </si>
  <si>
    <t>攻击[ee3b3b]+2/4/6,生命值[5bd300]+10/20/30,无视防御概率[ee3b3b]+20/40/60%,</t>
  </si>
  <si>
    <t>攻击[ee3b3b]+2,生命值[5bd300]+10,无视防御概率[ee3b3b]+20%,</t>
  </si>
  <si>
    <t>攻击[ee3b3b]+4,生命值[5bd300]+20,无视防御概率[ee3b3b]+40%,</t>
  </si>
  <si>
    <t>攻击[ee3b3b]+6,生命值[5bd300]+30,无视防御概率[ee3b3b]+60%,</t>
  </si>
  <si>
    <t>攻击[ee3b3b]+2/4/6,生命值[5bd300]+10/20/30,普通雪球命中回复生命[5bd300]+10/20/30,</t>
  </si>
  <si>
    <t>攻击[ee3b3b]+2,生命值[5bd300]+10,普通雪球命中回复生命[5bd300]+10,</t>
  </si>
  <si>
    <t>攻击[ee3b3b]+4,生命值[5bd300]+20,普通雪球命中回复生命[5bd300]+20,</t>
  </si>
  <si>
    <t>攻击[ee3b3b]+6,生命值[5bd300]+30,普通雪球命中回复生命[5bd300]+30,</t>
  </si>
  <si>
    <t>生命值[5bd300]+20/40/60,每秒回复生命[5bd300]+5/10/15,</t>
  </si>
  <si>
    <t>生命值[5bd300]+20,每秒回复生命[5bd300]+5,</t>
  </si>
  <si>
    <t>生命值[5bd300]+40,每秒回复生命[5bd300]+10,</t>
  </si>
  <si>
    <t>生命值[5bd300]+60,每秒回复生命[5bd300]+15,</t>
  </si>
  <si>
    <t>攻击[ee3b3b]+4/8/12,生命值[5bd300]+20/40/60,每击杀一名敌人生命[5bd300]+5/10/15,</t>
  </si>
  <si>
    <t>攻击[ee3b3b]+4,生命值[5bd300]+20,每击杀一名敌人生命[5bd300]+5,</t>
  </si>
  <si>
    <t>攻击[ee3b3b]+8,生命值[5bd300]+40,每击杀一名敌人生命[5bd300]+10,</t>
  </si>
  <si>
    <t>攻击[ee3b3b]+12,生命值[5bd300]+60,每击杀一名敌人生命[5bd300]+15,</t>
  </si>
  <si>
    <t>攻击[ee3b3b]+4/8/12,生命值[5bd300]+20/40/60,</t>
  </si>
  <si>
    <t>攻击[ee3b3b]+8,生命值[5bd300]+40,</t>
  </si>
  <si>
    <t>攻击[ee3b3b]+12,生命值[5bd300]+60,</t>
  </si>
  <si>
    <t>攻击[ee3b3b]+4/8/12,生命值[5bd300]+20/40/60,免疫控制概率[5bd300]+20/40/60%,</t>
  </si>
  <si>
    <t>攻击[ee3b3b]+4,生命值[5bd300]+20,免疫控制概率[5bd300]+20%,</t>
  </si>
  <si>
    <t>攻击[ee3b3b]+8,生命值[5bd300]+40,免疫控制概率[5bd300]+40%,</t>
  </si>
  <si>
    <t>攻击[ee3b3b]+12,生命值[5bd300]+60,免疫控制概率[5bd300]+60%,</t>
  </si>
  <si>
    <t>生命值[5bd300]+40/80/120,免疫普攻概率[5bd300]+10/20/30%,</t>
  </si>
  <si>
    <t>生命值[5bd300]+40,免疫普攻概率[5bd300]+10%,</t>
  </si>
  <si>
    <t>生命值[5bd300]+80,免疫普攻概率[5bd300]+20%,</t>
  </si>
  <si>
    <t>生命值[5bd300]+120,免疫普攻概率[5bd300]+30%,</t>
  </si>
  <si>
    <t>释放技能回复生命[5bd300]+100/200/300,</t>
  </si>
  <si>
    <t>释放技能回复生命[5bd300]+100,</t>
  </si>
  <si>
    <t>释放技能回复生命[5bd300]+200,</t>
  </si>
  <si>
    <t>释放技能回复生命[5bd300]+300,</t>
  </si>
  <si>
    <t>技能冷却期间减伤[5bd300]+8/16/24%,</t>
  </si>
  <si>
    <t>技能冷却期间减伤[5bd300]+8%,</t>
  </si>
  <si>
    <t>技能冷却期间减伤[5bd300]+16%,</t>
  </si>
  <si>
    <t>技能冷却期间减伤[5bd300]+24%,</t>
  </si>
  <si>
    <t>对技能释放者反弹伤害[5bd300]+20/40/60%,</t>
  </si>
  <si>
    <t>对技能释放者反弹伤害[5bd300]+20%,</t>
  </si>
  <si>
    <t>对技能释放者反弹伤害[5bd300]+40%,</t>
  </si>
  <si>
    <t>对技能释放者反弹伤害[5bd300]+60%,</t>
  </si>
  <si>
    <t>释放技能回复至满生命值概率[5bd300]+5/10/15%,</t>
  </si>
  <si>
    <t>释放技能回复至满生命值概率[5bd300]+5%,</t>
  </si>
  <si>
    <t>释放技能回复至满生命值概率[5bd300]+10%,</t>
  </si>
  <si>
    <t>释放技能回复至满生命值概率[5bd300]+15%,</t>
  </si>
  <si>
    <t>对自己当前的技能免疫概率[5bd300]+20/40/60%,</t>
  </si>
  <si>
    <t>对自己当前的技能免疫概率[5bd300]+20%,</t>
  </si>
  <si>
    <t>对自己当前的技能免疫概率[5bd300]+40%,</t>
  </si>
  <si>
    <t>对自己当前的技能免疫概率[5bd300]+60%,</t>
  </si>
  <si>
    <t>拾取水晶回复生命[5bd300]+5/10/15,</t>
  </si>
  <si>
    <t>拾取水晶回复生命[5bd300]+5,</t>
  </si>
  <si>
    <t>拾取水晶回复生命[5bd300]+10,</t>
  </si>
  <si>
    <t>拾取水晶回复生命[5bd300]+15,</t>
  </si>
  <si>
    <t>血瓶回复量[5bd300]+40/80/120%,</t>
  </si>
  <si>
    <t>血瓶回复量[5bd300]+40%,</t>
  </si>
  <si>
    <t>血瓶回复量[5bd300]+80%,</t>
  </si>
  <si>
    <t>血瓶回复量[5bd300]+120%,</t>
  </si>
  <si>
    <t>拾取能力雪球回复生命[5bd300]+20/40/60,</t>
  </si>
  <si>
    <t>拾取能力雪球回复生命[5bd300]+20,</t>
  </si>
  <si>
    <t>拾取能力雪球回复生命[5bd300]+40,</t>
  </si>
  <si>
    <t>拾取能力雪球回复生命[5bd300]+60,</t>
  </si>
  <si>
    <t>护盾抵挡伤害次数[5bd300]+1/2/3,</t>
  </si>
  <si>
    <t>护盾抵挡伤害次数[5bd300]+1,</t>
  </si>
  <si>
    <t>护盾抵挡伤害次数[5bd300]+2,</t>
  </si>
  <si>
    <t>护盾抵挡伤害次数[5bd300]+3,</t>
  </si>
  <si>
    <t>每10000积分生命[5bd300]+20/40/60,</t>
  </si>
  <si>
    <t>每10000积分生命[5bd300]+20,</t>
  </si>
  <si>
    <t>每10000积分生命[5bd300]+40,</t>
  </si>
  <si>
    <t>每10000积分生命[5bd300]+60,</t>
  </si>
  <si>
    <t>攻击[ee3b3b]+4/8/12,普通雪球射程[e4ac01]+5000/10000/15000,</t>
  </si>
  <si>
    <t>攻击[ee3b3b]+4,普通雪球射程[e4ac01]+5000,</t>
  </si>
  <si>
    <t>攻击[ee3b3b]+8,普通雪球射程[e4ac01]+10000,</t>
  </si>
  <si>
    <t>攻击[ee3b3b]+12,普通雪球射程[e4ac01]+15000,</t>
  </si>
  <si>
    <t>攻击[ee3b3b]+2/4/6,生命值[5bd300]+10/20/30,移速[e4ac01]+5/10/15%,</t>
  </si>
  <si>
    <t>攻击[ee3b3b]+2,生命值[5bd300]+10,移速[e4ac01]+5%,</t>
  </si>
  <si>
    <t>攻击[ee3b3b]+4,生命值[5bd300]+20,移速[e4ac01]+10%,</t>
  </si>
  <si>
    <t>攻击[ee3b3b]+6,生命值[5bd300]+30,移速[e4ac01]+15%,</t>
  </si>
  <si>
    <t>变雪人冷却时间减少[e4ac01]+10/20/30%,</t>
  </si>
  <si>
    <t>变雪人冷却时间减少[e4ac01]+10%,</t>
  </si>
  <si>
    <t>变雪人冷却时间减少[e4ac01]+20%,</t>
  </si>
  <si>
    <t>变雪人冷却时间减少[e4ac01]+30%,</t>
  </si>
  <si>
    <t>技能冷却时间减少[e4ac01]+10/20/30%,</t>
  </si>
  <si>
    <t>技能冷却时间减少[e4ac01]+10%,</t>
  </si>
  <si>
    <t>技能冷却时间减少[e4ac01]+20%,</t>
  </si>
  <si>
    <t>技能冷却时间减少[e4ac01]+30%,</t>
  </si>
  <si>
    <t>拾取技能球升2级概率[e4ac01]+20/40/60%,</t>
  </si>
  <si>
    <t>拾取技能球升2级概率[e4ac01]+20%,</t>
  </si>
  <si>
    <t>拾取技能球升2级概率[e4ac01]+40%,</t>
  </si>
  <si>
    <t>拾取技能球升2级概率[e4ac01]+60%,</t>
  </si>
  <si>
    <t>释放技能免除冷却概率[e4ac01]+10/20/30%,</t>
  </si>
  <si>
    <t>释放技能免除冷却概率[e4ac01]+10%,</t>
  </si>
  <si>
    <t>释放技能免除冷却概率[e4ac01]+20%,</t>
  </si>
  <si>
    <t>释放技能免除冷却概率[e4ac01]+30%,</t>
  </si>
  <si>
    <t>移速[e4ac01]+1500/3000/4500,</t>
  </si>
  <si>
    <t>移速[e4ac01]+1500,</t>
  </si>
  <si>
    <t>移速[e4ac01]+3000,</t>
  </si>
  <si>
    <t>移速[e4ac01]+4500,</t>
  </si>
  <si>
    <t>拾取水晶额外积分[e4ac01]+10/20/30,</t>
  </si>
  <si>
    <t>拾取水晶额外积分[e4ac01]+10,</t>
  </si>
  <si>
    <t>拾取水晶额外积分[e4ac01]+20,</t>
  </si>
  <si>
    <t>拾取水晶额外积分[e4ac01]+30,</t>
  </si>
  <si>
    <t>物品拾取范围[e4ac01]+10/20/30%,</t>
  </si>
  <si>
    <t>物品拾取范围[e4ac01]+10%,</t>
  </si>
  <si>
    <t>物品拾取范围[e4ac01]+20%,</t>
  </si>
  <si>
    <t>物品拾取范围[e4ac01]+30%,</t>
  </si>
  <si>
    <t>拾取技能球升2级概率[e4ac01]+5/10/15%,</t>
  </si>
  <si>
    <t>拾取技能球升2级概率[e4ac01]+5%,</t>
  </si>
  <si>
    <t>拾取技能球升2级概率[e4ac01]+10%,</t>
  </si>
  <si>
    <t>拾取技能球升2级概率[e4ac01]+15%,</t>
  </si>
  <si>
    <t>拾取能力球升2级概率[e4ac01]+5/10/15%,</t>
  </si>
  <si>
    <t>拾取能力球升2级概率[e4ac01]+5%,</t>
  </si>
  <si>
    <t>拾取能力球升2级概率[e4ac01]+10%,</t>
  </si>
  <si>
    <t>拾取能力球升2级概率[e4ac01]+15%,</t>
  </si>
  <si>
    <t>拾取水晶2倍积分概率[e4ac01]+5/10/15%,</t>
  </si>
  <si>
    <t>拾取水晶2倍积分概率[e4ac01]+5%,</t>
  </si>
  <si>
    <t>拾取水晶2倍积分概率[e4ac01]+10%,</t>
  </si>
  <si>
    <t>拾取水晶2倍积分概率[e4ac01]+15%,</t>
  </si>
  <si>
    <t>拾取能力球增加积分[e4ac01]+300/600/900,</t>
  </si>
  <si>
    <t>拾取能力球增加积分[e4ac01]+300,</t>
  </si>
  <si>
    <t>拾取能力球增加积分[e4ac01]+600,</t>
  </si>
  <si>
    <t>拾取能力球增加积分[e4ac01]+900,</t>
  </si>
  <si>
    <t>拾取能力雪球获得护盾概率[e4ac01]+20/40/60%,</t>
  </si>
  <si>
    <t>拾取能力雪球获得护盾概率[e4ac01]+20%,</t>
  </si>
  <si>
    <t>拾取能力雪球获得护盾概率[e4ac01]+40%,</t>
  </si>
  <si>
    <t>拾取能力雪球获得护盾概率[e4ac01]+60%,</t>
  </si>
  <si>
    <t>能力雪球最大等级提升[e4ac01]+2/4/6,</t>
  </si>
  <si>
    <t>能力雪球最大等级提升[e4ac01]+2,</t>
  </si>
  <si>
    <t>能力雪球最大等级提升[e4ac01]+4,</t>
  </si>
  <si>
    <t>能力雪球最大等级提升[e4ac01]+6,</t>
  </si>
  <si>
    <t>【月光庇护】</t>
    <phoneticPr fontId="18" type="noConversion"/>
  </si>
  <si>
    <t>【真爱试炼】</t>
    <phoneticPr fontId="18" type="noConversion"/>
  </si>
  <si>
    <t>【卓尔不凡】</t>
    <phoneticPr fontId="18" type="noConversion"/>
  </si>
  <si>
    <t>【伪装高手】</t>
    <phoneticPr fontId="18" type="noConversion"/>
  </si>
  <si>
    <t>【多多益善】</t>
    <phoneticPr fontId="18" type="noConversion"/>
  </si>
  <si>
    <t>【无字碑歌】</t>
    <phoneticPr fontId="18" type="noConversion"/>
  </si>
  <si>
    <t>【天下无双】</t>
    <phoneticPr fontId="18" type="noConversion"/>
  </si>
  <si>
    <t>【精准打击】</t>
    <phoneticPr fontId="18" type="noConversion"/>
  </si>
  <si>
    <t>【赏金猎人】</t>
    <phoneticPr fontId="18" type="noConversion"/>
  </si>
  <si>
    <t>【齐天大圣】</t>
    <phoneticPr fontId="18" type="noConversion"/>
  </si>
  <si>
    <t>【老当益壮】</t>
    <phoneticPr fontId="18" type="noConversion"/>
  </si>
  <si>
    <t>【自给自足】</t>
    <phoneticPr fontId="18" type="noConversion"/>
  </si>
  <si>
    <t>【翻滚吧雪球】</t>
    <phoneticPr fontId="18" type="noConversion"/>
  </si>
  <si>
    <t>【飞上天吧】</t>
    <phoneticPr fontId="18" type="noConversion"/>
  </si>
  <si>
    <t>【暗影突袭】</t>
    <phoneticPr fontId="18" type="noConversion"/>
  </si>
  <si>
    <t>【流风回雪】</t>
    <phoneticPr fontId="18" type="noConversion"/>
  </si>
  <si>
    <t>【意乱神迷】</t>
    <phoneticPr fontId="18" type="noConversion"/>
  </si>
  <si>
    <t>【月神赐福】</t>
    <phoneticPr fontId="18" type="noConversion"/>
  </si>
  <si>
    <t>【寻宝学徒】</t>
    <phoneticPr fontId="18" type="noConversion"/>
  </si>
  <si>
    <t>【寻宝精英】</t>
    <phoneticPr fontId="18" type="noConversion"/>
  </si>
  <si>
    <t>【星之学徒】</t>
    <phoneticPr fontId="18" type="noConversion"/>
  </si>
  <si>
    <t>【星之精英】</t>
    <phoneticPr fontId="18" type="noConversion"/>
  </si>
  <si>
    <t>【鉴宝专家】</t>
    <phoneticPr fontId="18" type="noConversion"/>
  </si>
  <si>
    <t>【战场之星】</t>
    <phoneticPr fontId="18" type="noConversion"/>
  </si>
  <si>
    <t>【洛神】</t>
    <phoneticPr fontId="18" type="noConversion"/>
  </si>
  <si>
    <t>【事半功倍】</t>
    <phoneticPr fontId="18" type="noConversion"/>
  </si>
  <si>
    <t>【聚精会神】</t>
    <phoneticPr fontId="18" type="noConversion"/>
  </si>
  <si>
    <t>【精炼配方】</t>
    <phoneticPr fontId="18" type="noConversion"/>
  </si>
  <si>
    <t>【人中吕布】</t>
    <phoneticPr fontId="18" type="noConversion"/>
  </si>
  <si>
    <t>【女权至上】</t>
    <phoneticPr fontId="18" type="noConversion"/>
  </si>
  <si>
    <t>【倾国倾城】</t>
    <phoneticPr fontId="18" type="noConversion"/>
  </si>
  <si>
    <t>【筋斗云】</t>
    <phoneticPr fontId="18" type="noConversion"/>
  </si>
  <si>
    <t>所有角色在战斗时增加[ff8a00]{N1}%[-]（升星[f4e45d]+{N2}%[-]）移动速度。</t>
    <phoneticPr fontId="18" type="noConversion"/>
  </si>
  <si>
    <t>所有角色在战斗时增加[ff8a00]{N1}%[-]（升星[f4e45d]+{N2}%[-]）拾取血瓶的生命回复。</t>
    <phoneticPr fontId="18" type="noConversion"/>
  </si>
  <si>
    <t>所有角色在战斗时减少[ff8a00]{N1}%[-]（升星[f4e45d]+{N2}%[-]）来自男性角色造成的伤害。</t>
    <phoneticPr fontId="18" type="noConversion"/>
  </si>
  <si>
    <t>所有角色在战斗时增加[ff8a00]{N1}%[-]（升星[f4e45d]+{N2}%[-]）普通雪球伤害。</t>
    <phoneticPr fontId="18" type="noConversion"/>
  </si>
  <si>
    <t>女性角色在战斗时增加[ff8a00]{N1}[-]（升星[f4e45d]+{N2}[-]）点攻击。</t>
    <phoneticPr fontId="18" type="noConversion"/>
  </si>
  <si>
    <t>所有角色在战斗时增加[ff8a00]{N1}[-]（升星[f4e45d]+{N2}[-]）拾取水晶的积分。</t>
    <phoneticPr fontId="18" type="noConversion"/>
  </si>
  <si>
    <t>所有角色在战斗时增加[ff8a00]{N1}[-]（升星[f4e45d]+{N2}[-]）点生命。</t>
    <phoneticPr fontId="18" type="noConversion"/>
  </si>
  <si>
    <t>所有角色在战斗时增加[ff8a00]{N1}%[-]（升星[f4e45d]+{N2}%[-]）普通雪球的射程。</t>
    <phoneticPr fontId="18" type="noConversion"/>
  </si>
  <si>
    <t>所有角色在战斗时增加[ff8a00]{N1}%[-]（升星[f4e45d]+{N2}%[-]）技能伤害。</t>
    <phoneticPr fontId="18" type="noConversion"/>
  </si>
  <si>
    <t>增加战斗后紫金宝箱[ff8a00]{N1}%[-]（升星[f4e45d]+{N2}%[-]）的获得概率。</t>
    <phoneticPr fontId="18" type="noConversion"/>
  </si>
  <si>
    <t>所有角色在战斗结算时增加[ff8a00]{N1}[-]（升星[f4e45d]+{N2}[-]）枚金币。</t>
    <phoneticPr fontId="18" type="noConversion"/>
  </si>
  <si>
    <t>所有宝箱减少[ff8a00]{N1}%[-]（升星[f4e45d]+{N2}%[-]）的解锁时间。</t>
    <phoneticPr fontId="18" type="noConversion"/>
  </si>
  <si>
    <t>所有宝箱打开可获得额外[ff8a00]{N1}[-]（升星[f4e45d]+{N2}[-]）枚金币。</t>
    <phoneticPr fontId="18" type="noConversion"/>
  </si>
  <si>
    <t>减少所有史诗角色[ff8a00]{N1}%[-]（升星[f4e45d]+{N2}%[-]）升星时所需的金币。</t>
    <phoneticPr fontId="18" type="noConversion"/>
  </si>
  <si>
    <t>减少所有稀有角色[ff8a00]{N1}%[-]（升星[f4e45d]+{N2}%[-]）升星时所需的金币。</t>
    <phoneticPr fontId="18" type="noConversion"/>
  </si>
  <si>
    <t>增加战斗后传奇宝箱[ff8a00]{N1}%[-]（升星[f4e45d]+{N2}%[-]）的获得概率。</t>
    <phoneticPr fontId="18" type="noConversion"/>
  </si>
  <si>
    <t>【时空使者】</t>
    <phoneticPr fontId="18" type="noConversion"/>
  </si>
</sst>
</file>

<file path=xl/styles.xml><?xml version="1.0" encoding="utf-8"?>
<styleSheet xmlns="http://schemas.openxmlformats.org/spreadsheetml/2006/main">
  <fonts count="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28">
    <xf numFmtId="0" fontId="0" fillId="0" borderId="0"/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0" fillId="0" borderId="0"/>
    <xf numFmtId="0" fontId="8" fillId="0" borderId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0">
    <xf numFmtId="0" fontId="0" fillId="0" borderId="0" xfId="0"/>
    <xf numFmtId="0" fontId="15" fillId="0" borderId="0" xfId="44">
      <alignment vertical="center"/>
    </xf>
    <xf numFmtId="0" fontId="23" fillId="2" borderId="0" xfId="7" applyAlignment="1"/>
    <xf numFmtId="0" fontId="24" fillId="3" borderId="0" xfId="8" applyAlignment="1"/>
    <xf numFmtId="0" fontId="25" fillId="4" borderId="0" xfId="9" applyAlignment="1"/>
    <xf numFmtId="0" fontId="14" fillId="0" borderId="0" xfId="44" applyFont="1">
      <alignment vertical="center"/>
    </xf>
    <xf numFmtId="0" fontId="13" fillId="0" borderId="0" xfId="44" applyFont="1">
      <alignment vertical="center"/>
    </xf>
    <xf numFmtId="0" fontId="13" fillId="0" borderId="0" xfId="44" applyFont="1" applyFill="1">
      <alignment vertical="center"/>
    </xf>
    <xf numFmtId="0" fontId="13" fillId="0" borderId="0" xfId="58">
      <alignment vertical="center"/>
    </xf>
    <xf numFmtId="0" fontId="13" fillId="0" borderId="0" xfId="58">
      <alignment vertical="center"/>
    </xf>
    <xf numFmtId="0" fontId="12" fillId="0" borderId="0" xfId="44" applyFont="1">
      <alignment vertical="center"/>
    </xf>
    <xf numFmtId="0" fontId="35" fillId="0" borderId="0" xfId="0" applyFont="1"/>
    <xf numFmtId="0" fontId="12" fillId="0" borderId="0" xfId="72">
      <alignment vertical="center"/>
    </xf>
    <xf numFmtId="0" fontId="11" fillId="0" borderId="0" xfId="72" applyFont="1">
      <alignment vertical="center"/>
    </xf>
    <xf numFmtId="0" fontId="38" fillId="4" borderId="0" xfId="9" applyFont="1" applyAlignment="1"/>
    <xf numFmtId="0" fontId="11" fillId="0" borderId="0" xfId="58" applyFont="1">
      <alignment vertical="center"/>
    </xf>
    <xf numFmtId="0" fontId="39" fillId="2" borderId="0" xfId="7" applyFont="1" applyAlignment="1"/>
    <xf numFmtId="0" fontId="37" fillId="3" borderId="0" xfId="8" applyFont="1" applyAlignment="1"/>
    <xf numFmtId="0" fontId="11" fillId="0" borderId="0" xfId="44" applyFont="1">
      <alignment vertical="center"/>
    </xf>
    <xf numFmtId="0" fontId="11" fillId="0" borderId="0" xfId="86">
      <alignment vertical="center"/>
    </xf>
    <xf numFmtId="0" fontId="11" fillId="0" borderId="0" xfId="44" applyFont="1" applyFill="1">
      <alignment vertical="center"/>
    </xf>
    <xf numFmtId="0" fontId="36" fillId="0" borderId="0" xfId="72" applyFont="1">
      <alignment vertical="center"/>
    </xf>
    <xf numFmtId="0" fontId="11" fillId="0" borderId="0" xfId="86" applyFill="1">
      <alignment vertical="center"/>
    </xf>
    <xf numFmtId="0" fontId="11" fillId="0" borderId="0" xfId="86">
      <alignment vertical="center"/>
    </xf>
    <xf numFmtId="0" fontId="11" fillId="0" borderId="0" xfId="86">
      <alignment vertical="center"/>
    </xf>
    <xf numFmtId="0" fontId="11" fillId="0" borderId="0" xfId="86">
      <alignment vertical="center"/>
    </xf>
    <xf numFmtId="0" fontId="10" fillId="0" borderId="0" xfId="86" applyFont="1" applyFill="1">
      <alignment vertical="center"/>
    </xf>
    <xf numFmtId="0" fontId="10" fillId="0" borderId="0" xfId="44" applyFont="1" applyFill="1">
      <alignment vertical="center"/>
    </xf>
    <xf numFmtId="0" fontId="10" fillId="0" borderId="0" xfId="100">
      <alignment vertical="center"/>
    </xf>
    <xf numFmtId="0" fontId="10" fillId="0" borderId="0" xfId="100" applyFill="1">
      <alignment vertical="center"/>
    </xf>
    <xf numFmtId="0" fontId="10" fillId="0" borderId="0" xfId="100">
      <alignment vertical="center"/>
    </xf>
    <xf numFmtId="0" fontId="41" fillId="3" borderId="0" xfId="8" applyFont="1" applyAlignment="1"/>
    <xf numFmtId="0" fontId="35" fillId="3" borderId="0" xfId="8" applyFont="1" applyAlignment="1"/>
    <xf numFmtId="0" fontId="9" fillId="0" borderId="0" xfId="100" applyFont="1">
      <alignment vertical="center"/>
    </xf>
    <xf numFmtId="0" fontId="8" fillId="0" borderId="0" xfId="174">
      <alignment vertical="center"/>
    </xf>
    <xf numFmtId="0" fontId="8" fillId="0" borderId="0" xfId="174">
      <alignment vertical="center"/>
    </xf>
    <xf numFmtId="0" fontId="40" fillId="0" borderId="0" xfId="188"/>
    <xf numFmtId="0" fontId="0" fillId="0" borderId="10" xfId="0" applyBorder="1"/>
    <xf numFmtId="0" fontId="0" fillId="0" borderId="14" xfId="0" applyBorder="1"/>
    <xf numFmtId="0" fontId="24" fillId="3" borderId="11" xfId="8" applyBorder="1" applyAlignment="1"/>
    <xf numFmtId="0" fontId="0" fillId="0" borderId="13" xfId="0" applyBorder="1"/>
    <xf numFmtId="0" fontId="0" fillId="0" borderId="15" xfId="0" applyBorder="1"/>
    <xf numFmtId="0" fontId="25" fillId="4" borderId="11" xfId="9" applyBorder="1" applyAlignment="1"/>
    <xf numFmtId="0" fontId="0" fillId="0" borderId="11" xfId="0" applyBorder="1"/>
    <xf numFmtId="0" fontId="24" fillId="3" borderId="15" xfId="8" applyBorder="1" applyAlignment="1"/>
    <xf numFmtId="0" fontId="0" fillId="0" borderId="12" xfId="0" applyBorder="1"/>
    <xf numFmtId="0" fontId="7" fillId="0" borderId="0" xfId="321">
      <alignment vertical="center"/>
    </xf>
    <xf numFmtId="0" fontId="6" fillId="0" borderId="0" xfId="86" applyFont="1" applyFill="1">
      <alignment vertical="center"/>
    </xf>
    <xf numFmtId="0" fontId="6" fillId="0" borderId="0" xfId="72" applyFont="1">
      <alignment vertical="center"/>
    </xf>
    <xf numFmtId="0" fontId="0" fillId="0" borderId="0" xfId="0" applyFill="1" applyBorder="1"/>
    <xf numFmtId="0" fontId="0" fillId="0" borderId="0" xfId="0" applyBorder="1"/>
    <xf numFmtId="0" fontId="5" fillId="0" borderId="0" xfId="100" applyFont="1">
      <alignment vertical="center"/>
    </xf>
    <xf numFmtId="0" fontId="4" fillId="0" borderId="0" xfId="614">
      <alignment vertical="center"/>
    </xf>
    <xf numFmtId="0" fontId="3" fillId="0" borderId="0" xfId="44" applyFont="1" applyFill="1">
      <alignment vertical="center"/>
    </xf>
    <xf numFmtId="0" fontId="3" fillId="0" borderId="0" xfId="44" applyFont="1">
      <alignment vertical="center"/>
    </xf>
    <xf numFmtId="0" fontId="3" fillId="0" borderId="0" xfId="321" applyFont="1">
      <alignment vertical="center"/>
    </xf>
    <xf numFmtId="0" fontId="2" fillId="0" borderId="0" xfId="72" applyFont="1">
      <alignment vertical="center"/>
    </xf>
    <xf numFmtId="0" fontId="24" fillId="3" borderId="14" xfId="8" applyBorder="1" applyAlignment="1"/>
    <xf numFmtId="0" fontId="1" fillId="0" borderId="0" xfId="44" applyFont="1">
      <alignment vertical="center"/>
    </xf>
    <xf numFmtId="0" fontId="1" fillId="0" borderId="0" xfId="321" applyFont="1">
      <alignment vertical="center"/>
    </xf>
  </cellXfs>
  <cellStyles count="628">
    <cellStyle name="20% - 强调文字颜色 1" xfId="19" builtinId="30" customBuiltin="1"/>
    <cellStyle name="20% - 强调文字颜色 1 2" xfId="46"/>
    <cellStyle name="20% - 强调文字颜色 1 2 2" xfId="120"/>
    <cellStyle name="20% - 强调文字颜色 1 2 2 2" xfId="267"/>
    <cellStyle name="20% - 强调文字颜色 1 2 2 2 2" xfId="560"/>
    <cellStyle name="20% - 强调文字颜色 1 2 2 3" xfId="414"/>
    <cellStyle name="20% - 强调文字颜色 1 2 3" xfId="194"/>
    <cellStyle name="20% - 强调文字颜色 1 2 3 2" xfId="487"/>
    <cellStyle name="20% - 强调文字颜色 1 2 4" xfId="341"/>
    <cellStyle name="20% - 强调文字颜色 1 3" xfId="60"/>
    <cellStyle name="20% - 强调文字颜色 1 3 2" xfId="134"/>
    <cellStyle name="20% - 强调文字颜色 1 3 2 2" xfId="281"/>
    <cellStyle name="20% - 强调文字颜色 1 3 2 2 2" xfId="574"/>
    <cellStyle name="20% - 强调文字颜色 1 3 2 3" xfId="428"/>
    <cellStyle name="20% - 强调文字颜色 1 3 3" xfId="208"/>
    <cellStyle name="20% - 强调文字颜色 1 3 3 2" xfId="501"/>
    <cellStyle name="20% - 强调文字颜色 1 3 4" xfId="355"/>
    <cellStyle name="20% - 强调文字颜色 1 4" xfId="74"/>
    <cellStyle name="20% - 强调文字颜色 1 4 2" xfId="148"/>
    <cellStyle name="20% - 强调文字颜色 1 4 2 2" xfId="295"/>
    <cellStyle name="20% - 强调文字颜色 1 4 2 2 2" xfId="588"/>
    <cellStyle name="20% - 强调文字颜色 1 4 2 3" xfId="442"/>
    <cellStyle name="20% - 强调文字颜色 1 4 3" xfId="222"/>
    <cellStyle name="20% - 强调文字颜色 1 4 3 2" xfId="515"/>
    <cellStyle name="20% - 强调文字颜色 1 4 4" xfId="369"/>
    <cellStyle name="20% - 强调文字颜色 1 5" xfId="88"/>
    <cellStyle name="20% - 强调文字颜色 1 5 2" xfId="162"/>
    <cellStyle name="20% - 强调文字颜色 1 5 2 2" xfId="309"/>
    <cellStyle name="20% - 强调文字颜色 1 5 2 2 2" xfId="602"/>
    <cellStyle name="20% - 强调文字颜色 1 5 2 3" xfId="456"/>
    <cellStyle name="20% - 强调文字颜色 1 5 3" xfId="236"/>
    <cellStyle name="20% - 强调文字颜色 1 5 3 2" xfId="529"/>
    <cellStyle name="20% - 强调文字颜色 1 5 4" xfId="383"/>
    <cellStyle name="20% - 强调文字颜色 1 6" xfId="102"/>
    <cellStyle name="20% - 强调文字颜色 1 6 2" xfId="250"/>
    <cellStyle name="20% - 强调文字颜色 1 6 2 2" xfId="543"/>
    <cellStyle name="20% - 强调文字颜色 1 6 3" xfId="397"/>
    <cellStyle name="20% - 强调文字颜色 1 7" xfId="176"/>
    <cellStyle name="20% - 强调文字颜色 1 7 2" xfId="470"/>
    <cellStyle name="20% - 强调文字颜色 1 8" xfId="323"/>
    <cellStyle name="20% - 强调文字颜色 1 9" xfId="616"/>
    <cellStyle name="20% - 强调文字颜色 2" xfId="23" builtinId="34" customBuiltin="1"/>
    <cellStyle name="20% - 强调文字颜色 2 2" xfId="48"/>
    <cellStyle name="20% - 强调文字颜色 2 2 2" xfId="122"/>
    <cellStyle name="20% - 强调文字颜色 2 2 2 2" xfId="269"/>
    <cellStyle name="20% - 强调文字颜色 2 2 2 2 2" xfId="562"/>
    <cellStyle name="20% - 强调文字颜色 2 2 2 3" xfId="416"/>
    <cellStyle name="20% - 强调文字颜色 2 2 3" xfId="196"/>
    <cellStyle name="20% - 强调文字颜色 2 2 3 2" xfId="489"/>
    <cellStyle name="20% - 强调文字颜色 2 2 4" xfId="343"/>
    <cellStyle name="20% - 强调文字颜色 2 3" xfId="62"/>
    <cellStyle name="20% - 强调文字颜色 2 3 2" xfId="136"/>
    <cellStyle name="20% - 强调文字颜色 2 3 2 2" xfId="283"/>
    <cellStyle name="20% - 强调文字颜色 2 3 2 2 2" xfId="576"/>
    <cellStyle name="20% - 强调文字颜色 2 3 2 3" xfId="430"/>
    <cellStyle name="20% - 强调文字颜色 2 3 3" xfId="210"/>
    <cellStyle name="20% - 强调文字颜色 2 3 3 2" xfId="503"/>
    <cellStyle name="20% - 强调文字颜色 2 3 4" xfId="357"/>
    <cellStyle name="20% - 强调文字颜色 2 4" xfId="76"/>
    <cellStyle name="20% - 强调文字颜色 2 4 2" xfId="150"/>
    <cellStyle name="20% - 强调文字颜色 2 4 2 2" xfId="297"/>
    <cellStyle name="20% - 强调文字颜色 2 4 2 2 2" xfId="590"/>
    <cellStyle name="20% - 强调文字颜色 2 4 2 3" xfId="444"/>
    <cellStyle name="20% - 强调文字颜色 2 4 3" xfId="224"/>
    <cellStyle name="20% - 强调文字颜色 2 4 3 2" xfId="517"/>
    <cellStyle name="20% - 强调文字颜色 2 4 4" xfId="371"/>
    <cellStyle name="20% - 强调文字颜色 2 5" xfId="90"/>
    <cellStyle name="20% - 强调文字颜色 2 5 2" xfId="164"/>
    <cellStyle name="20% - 强调文字颜色 2 5 2 2" xfId="311"/>
    <cellStyle name="20% - 强调文字颜色 2 5 2 2 2" xfId="604"/>
    <cellStyle name="20% - 强调文字颜色 2 5 2 3" xfId="458"/>
    <cellStyle name="20% - 强调文字颜色 2 5 3" xfId="238"/>
    <cellStyle name="20% - 强调文字颜色 2 5 3 2" xfId="531"/>
    <cellStyle name="20% - 强调文字颜色 2 5 4" xfId="385"/>
    <cellStyle name="20% - 强调文字颜色 2 6" xfId="104"/>
    <cellStyle name="20% - 强调文字颜色 2 6 2" xfId="252"/>
    <cellStyle name="20% - 强调文字颜色 2 6 2 2" xfId="545"/>
    <cellStyle name="20% - 强调文字颜色 2 6 3" xfId="399"/>
    <cellStyle name="20% - 强调文字颜色 2 7" xfId="178"/>
    <cellStyle name="20% - 强调文字颜色 2 7 2" xfId="472"/>
    <cellStyle name="20% - 强调文字颜色 2 8" xfId="325"/>
    <cellStyle name="20% - 强调文字颜色 2 9" xfId="618"/>
    <cellStyle name="20% - 强调文字颜色 3" xfId="27" builtinId="38" customBuiltin="1"/>
    <cellStyle name="20% - 强调文字颜色 3 2" xfId="50"/>
    <cellStyle name="20% - 强调文字颜色 3 2 2" xfId="124"/>
    <cellStyle name="20% - 强调文字颜色 3 2 2 2" xfId="271"/>
    <cellStyle name="20% - 强调文字颜色 3 2 2 2 2" xfId="564"/>
    <cellStyle name="20% - 强调文字颜色 3 2 2 3" xfId="418"/>
    <cellStyle name="20% - 强调文字颜色 3 2 3" xfId="198"/>
    <cellStyle name="20% - 强调文字颜色 3 2 3 2" xfId="491"/>
    <cellStyle name="20% - 强调文字颜色 3 2 4" xfId="345"/>
    <cellStyle name="20% - 强调文字颜色 3 3" xfId="64"/>
    <cellStyle name="20% - 强调文字颜色 3 3 2" xfId="138"/>
    <cellStyle name="20% - 强调文字颜色 3 3 2 2" xfId="285"/>
    <cellStyle name="20% - 强调文字颜色 3 3 2 2 2" xfId="578"/>
    <cellStyle name="20% - 强调文字颜色 3 3 2 3" xfId="432"/>
    <cellStyle name="20% - 强调文字颜色 3 3 3" xfId="212"/>
    <cellStyle name="20% - 强调文字颜色 3 3 3 2" xfId="505"/>
    <cellStyle name="20% - 强调文字颜色 3 3 4" xfId="359"/>
    <cellStyle name="20% - 强调文字颜色 3 4" xfId="78"/>
    <cellStyle name="20% - 强调文字颜色 3 4 2" xfId="152"/>
    <cellStyle name="20% - 强调文字颜色 3 4 2 2" xfId="299"/>
    <cellStyle name="20% - 强调文字颜色 3 4 2 2 2" xfId="592"/>
    <cellStyle name="20% - 强调文字颜色 3 4 2 3" xfId="446"/>
    <cellStyle name="20% - 强调文字颜色 3 4 3" xfId="226"/>
    <cellStyle name="20% - 强调文字颜色 3 4 3 2" xfId="519"/>
    <cellStyle name="20% - 强调文字颜色 3 4 4" xfId="373"/>
    <cellStyle name="20% - 强调文字颜色 3 5" xfId="92"/>
    <cellStyle name="20% - 强调文字颜色 3 5 2" xfId="166"/>
    <cellStyle name="20% - 强调文字颜色 3 5 2 2" xfId="313"/>
    <cellStyle name="20% - 强调文字颜色 3 5 2 2 2" xfId="606"/>
    <cellStyle name="20% - 强调文字颜色 3 5 2 3" xfId="460"/>
    <cellStyle name="20% - 强调文字颜色 3 5 3" xfId="240"/>
    <cellStyle name="20% - 强调文字颜色 3 5 3 2" xfId="533"/>
    <cellStyle name="20% - 强调文字颜色 3 5 4" xfId="387"/>
    <cellStyle name="20% - 强调文字颜色 3 6" xfId="106"/>
    <cellStyle name="20% - 强调文字颜色 3 6 2" xfId="254"/>
    <cellStyle name="20% - 强调文字颜色 3 6 2 2" xfId="547"/>
    <cellStyle name="20% - 强调文字颜色 3 6 3" xfId="401"/>
    <cellStyle name="20% - 强调文字颜色 3 7" xfId="180"/>
    <cellStyle name="20% - 强调文字颜色 3 7 2" xfId="474"/>
    <cellStyle name="20% - 强调文字颜色 3 8" xfId="327"/>
    <cellStyle name="20% - 强调文字颜色 3 9" xfId="620"/>
    <cellStyle name="20% - 强调文字颜色 4" xfId="31" builtinId="42" customBuiltin="1"/>
    <cellStyle name="20% - 强调文字颜色 4 2" xfId="52"/>
    <cellStyle name="20% - 强调文字颜色 4 2 2" xfId="126"/>
    <cellStyle name="20% - 强调文字颜色 4 2 2 2" xfId="273"/>
    <cellStyle name="20% - 强调文字颜色 4 2 2 2 2" xfId="566"/>
    <cellStyle name="20% - 强调文字颜色 4 2 2 3" xfId="420"/>
    <cellStyle name="20% - 强调文字颜色 4 2 3" xfId="200"/>
    <cellStyle name="20% - 强调文字颜色 4 2 3 2" xfId="493"/>
    <cellStyle name="20% - 强调文字颜色 4 2 4" xfId="347"/>
    <cellStyle name="20% - 强调文字颜色 4 3" xfId="66"/>
    <cellStyle name="20% - 强调文字颜色 4 3 2" xfId="140"/>
    <cellStyle name="20% - 强调文字颜色 4 3 2 2" xfId="287"/>
    <cellStyle name="20% - 强调文字颜色 4 3 2 2 2" xfId="580"/>
    <cellStyle name="20% - 强调文字颜色 4 3 2 3" xfId="434"/>
    <cellStyle name="20% - 强调文字颜色 4 3 3" xfId="214"/>
    <cellStyle name="20% - 强调文字颜色 4 3 3 2" xfId="507"/>
    <cellStyle name="20% - 强调文字颜色 4 3 4" xfId="361"/>
    <cellStyle name="20% - 强调文字颜色 4 4" xfId="80"/>
    <cellStyle name="20% - 强调文字颜色 4 4 2" xfId="154"/>
    <cellStyle name="20% - 强调文字颜色 4 4 2 2" xfId="301"/>
    <cellStyle name="20% - 强调文字颜色 4 4 2 2 2" xfId="594"/>
    <cellStyle name="20% - 强调文字颜色 4 4 2 3" xfId="448"/>
    <cellStyle name="20% - 强调文字颜色 4 4 3" xfId="228"/>
    <cellStyle name="20% - 强调文字颜色 4 4 3 2" xfId="521"/>
    <cellStyle name="20% - 强调文字颜色 4 4 4" xfId="375"/>
    <cellStyle name="20% - 强调文字颜色 4 5" xfId="94"/>
    <cellStyle name="20% - 强调文字颜色 4 5 2" xfId="168"/>
    <cellStyle name="20% - 强调文字颜色 4 5 2 2" xfId="315"/>
    <cellStyle name="20% - 强调文字颜色 4 5 2 2 2" xfId="608"/>
    <cellStyle name="20% - 强调文字颜色 4 5 2 3" xfId="462"/>
    <cellStyle name="20% - 强调文字颜色 4 5 3" xfId="242"/>
    <cellStyle name="20% - 强调文字颜色 4 5 3 2" xfId="535"/>
    <cellStyle name="20% - 强调文字颜色 4 5 4" xfId="389"/>
    <cellStyle name="20% - 强调文字颜色 4 6" xfId="108"/>
    <cellStyle name="20% - 强调文字颜色 4 6 2" xfId="256"/>
    <cellStyle name="20% - 强调文字颜色 4 6 2 2" xfId="549"/>
    <cellStyle name="20% - 强调文字颜色 4 6 3" xfId="403"/>
    <cellStyle name="20% - 强调文字颜色 4 7" xfId="182"/>
    <cellStyle name="20% - 强调文字颜色 4 7 2" xfId="476"/>
    <cellStyle name="20% - 强调文字颜色 4 8" xfId="329"/>
    <cellStyle name="20% - 强调文字颜色 4 9" xfId="622"/>
    <cellStyle name="20% - 强调文字颜色 5" xfId="35" builtinId="46" customBuiltin="1"/>
    <cellStyle name="20% - 强调文字颜色 5 2" xfId="54"/>
    <cellStyle name="20% - 强调文字颜色 5 2 2" xfId="128"/>
    <cellStyle name="20% - 强调文字颜色 5 2 2 2" xfId="275"/>
    <cellStyle name="20% - 强调文字颜色 5 2 2 2 2" xfId="568"/>
    <cellStyle name="20% - 强调文字颜色 5 2 2 3" xfId="422"/>
    <cellStyle name="20% - 强调文字颜色 5 2 3" xfId="202"/>
    <cellStyle name="20% - 强调文字颜色 5 2 3 2" xfId="495"/>
    <cellStyle name="20% - 强调文字颜色 5 2 4" xfId="349"/>
    <cellStyle name="20% - 强调文字颜色 5 3" xfId="68"/>
    <cellStyle name="20% - 强调文字颜色 5 3 2" xfId="142"/>
    <cellStyle name="20% - 强调文字颜色 5 3 2 2" xfId="289"/>
    <cellStyle name="20% - 强调文字颜色 5 3 2 2 2" xfId="582"/>
    <cellStyle name="20% - 强调文字颜色 5 3 2 3" xfId="436"/>
    <cellStyle name="20% - 强调文字颜色 5 3 3" xfId="216"/>
    <cellStyle name="20% - 强调文字颜色 5 3 3 2" xfId="509"/>
    <cellStyle name="20% - 强调文字颜色 5 3 4" xfId="363"/>
    <cellStyle name="20% - 强调文字颜色 5 4" xfId="82"/>
    <cellStyle name="20% - 强调文字颜色 5 4 2" xfId="156"/>
    <cellStyle name="20% - 强调文字颜色 5 4 2 2" xfId="303"/>
    <cellStyle name="20% - 强调文字颜色 5 4 2 2 2" xfId="596"/>
    <cellStyle name="20% - 强调文字颜色 5 4 2 3" xfId="450"/>
    <cellStyle name="20% - 强调文字颜色 5 4 3" xfId="230"/>
    <cellStyle name="20% - 强调文字颜色 5 4 3 2" xfId="523"/>
    <cellStyle name="20% - 强调文字颜色 5 4 4" xfId="377"/>
    <cellStyle name="20% - 强调文字颜色 5 5" xfId="96"/>
    <cellStyle name="20% - 强调文字颜色 5 5 2" xfId="170"/>
    <cellStyle name="20% - 强调文字颜色 5 5 2 2" xfId="317"/>
    <cellStyle name="20% - 强调文字颜色 5 5 2 2 2" xfId="610"/>
    <cellStyle name="20% - 强调文字颜色 5 5 2 3" xfId="464"/>
    <cellStyle name="20% - 强调文字颜色 5 5 3" xfId="244"/>
    <cellStyle name="20% - 强调文字颜色 5 5 3 2" xfId="537"/>
    <cellStyle name="20% - 强调文字颜色 5 5 4" xfId="391"/>
    <cellStyle name="20% - 强调文字颜色 5 6" xfId="110"/>
    <cellStyle name="20% - 强调文字颜色 5 6 2" xfId="258"/>
    <cellStyle name="20% - 强调文字颜色 5 6 2 2" xfId="551"/>
    <cellStyle name="20% - 强调文字颜色 5 6 3" xfId="405"/>
    <cellStyle name="20% - 强调文字颜色 5 7" xfId="184"/>
    <cellStyle name="20% - 强调文字颜色 5 7 2" xfId="478"/>
    <cellStyle name="20% - 强调文字颜色 5 8" xfId="331"/>
    <cellStyle name="20% - 强调文字颜色 5 9" xfId="624"/>
    <cellStyle name="20% - 强调文字颜色 6" xfId="39" builtinId="50" customBuiltin="1"/>
    <cellStyle name="20% - 强调文字颜色 6 2" xfId="56"/>
    <cellStyle name="20% - 强调文字颜色 6 2 2" xfId="130"/>
    <cellStyle name="20% - 强调文字颜色 6 2 2 2" xfId="277"/>
    <cellStyle name="20% - 强调文字颜色 6 2 2 2 2" xfId="570"/>
    <cellStyle name="20% - 强调文字颜色 6 2 2 3" xfId="424"/>
    <cellStyle name="20% - 强调文字颜色 6 2 3" xfId="204"/>
    <cellStyle name="20% - 强调文字颜色 6 2 3 2" xfId="497"/>
    <cellStyle name="20% - 强调文字颜色 6 2 4" xfId="351"/>
    <cellStyle name="20% - 强调文字颜色 6 3" xfId="70"/>
    <cellStyle name="20% - 强调文字颜色 6 3 2" xfId="144"/>
    <cellStyle name="20% - 强调文字颜色 6 3 2 2" xfId="291"/>
    <cellStyle name="20% - 强调文字颜色 6 3 2 2 2" xfId="584"/>
    <cellStyle name="20% - 强调文字颜色 6 3 2 3" xfId="438"/>
    <cellStyle name="20% - 强调文字颜色 6 3 3" xfId="218"/>
    <cellStyle name="20% - 强调文字颜色 6 3 3 2" xfId="511"/>
    <cellStyle name="20% - 强调文字颜色 6 3 4" xfId="365"/>
    <cellStyle name="20% - 强调文字颜色 6 4" xfId="84"/>
    <cellStyle name="20% - 强调文字颜色 6 4 2" xfId="158"/>
    <cellStyle name="20% - 强调文字颜色 6 4 2 2" xfId="305"/>
    <cellStyle name="20% - 强调文字颜色 6 4 2 2 2" xfId="598"/>
    <cellStyle name="20% - 强调文字颜色 6 4 2 3" xfId="452"/>
    <cellStyle name="20% - 强调文字颜色 6 4 3" xfId="232"/>
    <cellStyle name="20% - 强调文字颜色 6 4 3 2" xfId="525"/>
    <cellStyle name="20% - 强调文字颜色 6 4 4" xfId="379"/>
    <cellStyle name="20% - 强调文字颜色 6 5" xfId="98"/>
    <cellStyle name="20% - 强调文字颜色 6 5 2" xfId="172"/>
    <cellStyle name="20% - 强调文字颜色 6 5 2 2" xfId="319"/>
    <cellStyle name="20% - 强调文字颜色 6 5 2 2 2" xfId="612"/>
    <cellStyle name="20% - 强调文字颜色 6 5 2 3" xfId="466"/>
    <cellStyle name="20% - 强调文字颜色 6 5 3" xfId="246"/>
    <cellStyle name="20% - 强调文字颜色 6 5 3 2" xfId="539"/>
    <cellStyle name="20% - 强调文字颜色 6 5 4" xfId="393"/>
    <cellStyle name="20% - 强调文字颜色 6 6" xfId="112"/>
    <cellStyle name="20% - 强调文字颜色 6 6 2" xfId="260"/>
    <cellStyle name="20% - 强调文字颜色 6 6 2 2" xfId="553"/>
    <cellStyle name="20% - 强调文字颜色 6 6 3" xfId="407"/>
    <cellStyle name="20% - 强调文字颜色 6 7" xfId="186"/>
    <cellStyle name="20% - 强调文字颜色 6 7 2" xfId="480"/>
    <cellStyle name="20% - 强调文字颜色 6 8" xfId="333"/>
    <cellStyle name="20% - 强调文字颜色 6 9" xfId="626"/>
    <cellStyle name="40% - 强调文字颜色 1" xfId="20" builtinId="31" customBuiltin="1"/>
    <cellStyle name="40% - 强调文字颜色 1 2" xfId="47"/>
    <cellStyle name="40% - 强调文字颜色 1 2 2" xfId="121"/>
    <cellStyle name="40% - 强调文字颜色 1 2 2 2" xfId="268"/>
    <cellStyle name="40% - 强调文字颜色 1 2 2 2 2" xfId="561"/>
    <cellStyle name="40% - 强调文字颜色 1 2 2 3" xfId="415"/>
    <cellStyle name="40% - 强调文字颜色 1 2 3" xfId="195"/>
    <cellStyle name="40% - 强调文字颜色 1 2 3 2" xfId="488"/>
    <cellStyle name="40% - 强调文字颜色 1 2 4" xfId="342"/>
    <cellStyle name="40% - 强调文字颜色 1 3" xfId="61"/>
    <cellStyle name="40% - 强调文字颜色 1 3 2" xfId="135"/>
    <cellStyle name="40% - 强调文字颜色 1 3 2 2" xfId="282"/>
    <cellStyle name="40% - 强调文字颜色 1 3 2 2 2" xfId="575"/>
    <cellStyle name="40% - 强调文字颜色 1 3 2 3" xfId="429"/>
    <cellStyle name="40% - 强调文字颜色 1 3 3" xfId="209"/>
    <cellStyle name="40% - 强调文字颜色 1 3 3 2" xfId="502"/>
    <cellStyle name="40% - 强调文字颜色 1 3 4" xfId="356"/>
    <cellStyle name="40% - 强调文字颜色 1 4" xfId="75"/>
    <cellStyle name="40% - 强调文字颜色 1 4 2" xfId="149"/>
    <cellStyle name="40% - 强调文字颜色 1 4 2 2" xfId="296"/>
    <cellStyle name="40% - 强调文字颜色 1 4 2 2 2" xfId="589"/>
    <cellStyle name="40% - 强调文字颜色 1 4 2 3" xfId="443"/>
    <cellStyle name="40% - 强调文字颜色 1 4 3" xfId="223"/>
    <cellStyle name="40% - 强调文字颜色 1 4 3 2" xfId="516"/>
    <cellStyle name="40% - 强调文字颜色 1 4 4" xfId="370"/>
    <cellStyle name="40% - 强调文字颜色 1 5" xfId="89"/>
    <cellStyle name="40% - 强调文字颜色 1 5 2" xfId="163"/>
    <cellStyle name="40% - 强调文字颜色 1 5 2 2" xfId="310"/>
    <cellStyle name="40% - 强调文字颜色 1 5 2 2 2" xfId="603"/>
    <cellStyle name="40% - 强调文字颜色 1 5 2 3" xfId="457"/>
    <cellStyle name="40% - 强调文字颜色 1 5 3" xfId="237"/>
    <cellStyle name="40% - 强调文字颜色 1 5 3 2" xfId="530"/>
    <cellStyle name="40% - 强调文字颜色 1 5 4" xfId="384"/>
    <cellStyle name="40% - 强调文字颜色 1 6" xfId="103"/>
    <cellStyle name="40% - 强调文字颜色 1 6 2" xfId="251"/>
    <cellStyle name="40% - 强调文字颜色 1 6 2 2" xfId="544"/>
    <cellStyle name="40% - 强调文字颜色 1 6 3" xfId="398"/>
    <cellStyle name="40% - 强调文字颜色 1 7" xfId="177"/>
    <cellStyle name="40% - 强调文字颜色 1 7 2" xfId="471"/>
    <cellStyle name="40% - 强调文字颜色 1 8" xfId="324"/>
    <cellStyle name="40% - 强调文字颜色 1 9" xfId="617"/>
    <cellStyle name="40% - 强调文字颜色 2" xfId="24" builtinId="35" customBuiltin="1"/>
    <cellStyle name="40% - 强调文字颜色 2 2" xfId="49"/>
    <cellStyle name="40% - 强调文字颜色 2 2 2" xfId="123"/>
    <cellStyle name="40% - 强调文字颜色 2 2 2 2" xfId="270"/>
    <cellStyle name="40% - 强调文字颜色 2 2 2 2 2" xfId="563"/>
    <cellStyle name="40% - 强调文字颜色 2 2 2 3" xfId="417"/>
    <cellStyle name="40% - 强调文字颜色 2 2 3" xfId="197"/>
    <cellStyle name="40% - 强调文字颜色 2 2 3 2" xfId="490"/>
    <cellStyle name="40% - 强调文字颜色 2 2 4" xfId="344"/>
    <cellStyle name="40% - 强调文字颜色 2 3" xfId="63"/>
    <cellStyle name="40% - 强调文字颜色 2 3 2" xfId="137"/>
    <cellStyle name="40% - 强调文字颜色 2 3 2 2" xfId="284"/>
    <cellStyle name="40% - 强调文字颜色 2 3 2 2 2" xfId="577"/>
    <cellStyle name="40% - 强调文字颜色 2 3 2 3" xfId="431"/>
    <cellStyle name="40% - 强调文字颜色 2 3 3" xfId="211"/>
    <cellStyle name="40% - 强调文字颜色 2 3 3 2" xfId="504"/>
    <cellStyle name="40% - 强调文字颜色 2 3 4" xfId="358"/>
    <cellStyle name="40% - 强调文字颜色 2 4" xfId="77"/>
    <cellStyle name="40% - 强调文字颜色 2 4 2" xfId="151"/>
    <cellStyle name="40% - 强调文字颜色 2 4 2 2" xfId="298"/>
    <cellStyle name="40% - 强调文字颜色 2 4 2 2 2" xfId="591"/>
    <cellStyle name="40% - 强调文字颜色 2 4 2 3" xfId="445"/>
    <cellStyle name="40% - 强调文字颜色 2 4 3" xfId="225"/>
    <cellStyle name="40% - 强调文字颜色 2 4 3 2" xfId="518"/>
    <cellStyle name="40% - 强调文字颜色 2 4 4" xfId="372"/>
    <cellStyle name="40% - 强调文字颜色 2 5" xfId="91"/>
    <cellStyle name="40% - 强调文字颜色 2 5 2" xfId="165"/>
    <cellStyle name="40% - 强调文字颜色 2 5 2 2" xfId="312"/>
    <cellStyle name="40% - 强调文字颜色 2 5 2 2 2" xfId="605"/>
    <cellStyle name="40% - 强调文字颜色 2 5 2 3" xfId="459"/>
    <cellStyle name="40% - 强调文字颜色 2 5 3" xfId="239"/>
    <cellStyle name="40% - 强调文字颜色 2 5 3 2" xfId="532"/>
    <cellStyle name="40% - 强调文字颜色 2 5 4" xfId="386"/>
    <cellStyle name="40% - 强调文字颜色 2 6" xfId="105"/>
    <cellStyle name="40% - 强调文字颜色 2 6 2" xfId="253"/>
    <cellStyle name="40% - 强调文字颜色 2 6 2 2" xfId="546"/>
    <cellStyle name="40% - 强调文字颜色 2 6 3" xfId="400"/>
    <cellStyle name="40% - 强调文字颜色 2 7" xfId="179"/>
    <cellStyle name="40% - 强调文字颜色 2 7 2" xfId="473"/>
    <cellStyle name="40% - 强调文字颜色 2 8" xfId="326"/>
    <cellStyle name="40% - 强调文字颜色 2 9" xfId="619"/>
    <cellStyle name="40% - 强调文字颜色 3" xfId="28" builtinId="39" customBuiltin="1"/>
    <cellStyle name="40% - 强调文字颜色 3 2" xfId="51"/>
    <cellStyle name="40% - 强调文字颜色 3 2 2" xfId="125"/>
    <cellStyle name="40% - 强调文字颜色 3 2 2 2" xfId="272"/>
    <cellStyle name="40% - 强调文字颜色 3 2 2 2 2" xfId="565"/>
    <cellStyle name="40% - 强调文字颜色 3 2 2 3" xfId="419"/>
    <cellStyle name="40% - 强调文字颜色 3 2 3" xfId="199"/>
    <cellStyle name="40% - 强调文字颜色 3 2 3 2" xfId="492"/>
    <cellStyle name="40% - 强调文字颜色 3 2 4" xfId="346"/>
    <cellStyle name="40% - 强调文字颜色 3 3" xfId="65"/>
    <cellStyle name="40% - 强调文字颜色 3 3 2" xfId="139"/>
    <cellStyle name="40% - 强调文字颜色 3 3 2 2" xfId="286"/>
    <cellStyle name="40% - 强调文字颜色 3 3 2 2 2" xfId="579"/>
    <cellStyle name="40% - 强调文字颜色 3 3 2 3" xfId="433"/>
    <cellStyle name="40% - 强调文字颜色 3 3 3" xfId="213"/>
    <cellStyle name="40% - 强调文字颜色 3 3 3 2" xfId="506"/>
    <cellStyle name="40% - 强调文字颜色 3 3 4" xfId="360"/>
    <cellStyle name="40% - 强调文字颜色 3 4" xfId="79"/>
    <cellStyle name="40% - 强调文字颜色 3 4 2" xfId="153"/>
    <cellStyle name="40% - 强调文字颜色 3 4 2 2" xfId="300"/>
    <cellStyle name="40% - 强调文字颜色 3 4 2 2 2" xfId="593"/>
    <cellStyle name="40% - 强调文字颜色 3 4 2 3" xfId="447"/>
    <cellStyle name="40% - 强调文字颜色 3 4 3" xfId="227"/>
    <cellStyle name="40% - 强调文字颜色 3 4 3 2" xfId="520"/>
    <cellStyle name="40% - 强调文字颜色 3 4 4" xfId="374"/>
    <cellStyle name="40% - 强调文字颜色 3 5" xfId="93"/>
    <cellStyle name="40% - 强调文字颜色 3 5 2" xfId="167"/>
    <cellStyle name="40% - 强调文字颜色 3 5 2 2" xfId="314"/>
    <cellStyle name="40% - 强调文字颜色 3 5 2 2 2" xfId="607"/>
    <cellStyle name="40% - 强调文字颜色 3 5 2 3" xfId="461"/>
    <cellStyle name="40% - 强调文字颜色 3 5 3" xfId="241"/>
    <cellStyle name="40% - 强调文字颜色 3 5 3 2" xfId="534"/>
    <cellStyle name="40% - 强调文字颜色 3 5 4" xfId="388"/>
    <cellStyle name="40% - 强调文字颜色 3 6" xfId="107"/>
    <cellStyle name="40% - 强调文字颜色 3 6 2" xfId="255"/>
    <cellStyle name="40% - 强调文字颜色 3 6 2 2" xfId="548"/>
    <cellStyle name="40% - 强调文字颜色 3 6 3" xfId="402"/>
    <cellStyle name="40% - 强调文字颜色 3 7" xfId="181"/>
    <cellStyle name="40% - 强调文字颜色 3 7 2" xfId="475"/>
    <cellStyle name="40% - 强调文字颜色 3 8" xfId="328"/>
    <cellStyle name="40% - 强调文字颜色 3 9" xfId="621"/>
    <cellStyle name="40% - 强调文字颜色 4" xfId="32" builtinId="43" customBuiltin="1"/>
    <cellStyle name="40% - 强调文字颜色 4 2" xfId="53"/>
    <cellStyle name="40% - 强调文字颜色 4 2 2" xfId="127"/>
    <cellStyle name="40% - 强调文字颜色 4 2 2 2" xfId="274"/>
    <cellStyle name="40% - 强调文字颜色 4 2 2 2 2" xfId="567"/>
    <cellStyle name="40% - 强调文字颜色 4 2 2 3" xfId="421"/>
    <cellStyle name="40% - 强调文字颜色 4 2 3" xfId="201"/>
    <cellStyle name="40% - 强调文字颜色 4 2 3 2" xfId="494"/>
    <cellStyle name="40% - 强调文字颜色 4 2 4" xfId="348"/>
    <cellStyle name="40% - 强调文字颜色 4 3" xfId="67"/>
    <cellStyle name="40% - 强调文字颜色 4 3 2" xfId="141"/>
    <cellStyle name="40% - 强调文字颜色 4 3 2 2" xfId="288"/>
    <cellStyle name="40% - 强调文字颜色 4 3 2 2 2" xfId="581"/>
    <cellStyle name="40% - 强调文字颜色 4 3 2 3" xfId="435"/>
    <cellStyle name="40% - 强调文字颜色 4 3 3" xfId="215"/>
    <cellStyle name="40% - 强调文字颜色 4 3 3 2" xfId="508"/>
    <cellStyle name="40% - 强调文字颜色 4 3 4" xfId="362"/>
    <cellStyle name="40% - 强调文字颜色 4 4" xfId="81"/>
    <cellStyle name="40% - 强调文字颜色 4 4 2" xfId="155"/>
    <cellStyle name="40% - 强调文字颜色 4 4 2 2" xfId="302"/>
    <cellStyle name="40% - 强调文字颜色 4 4 2 2 2" xfId="595"/>
    <cellStyle name="40% - 强调文字颜色 4 4 2 3" xfId="449"/>
    <cellStyle name="40% - 强调文字颜色 4 4 3" xfId="229"/>
    <cellStyle name="40% - 强调文字颜色 4 4 3 2" xfId="522"/>
    <cellStyle name="40% - 强调文字颜色 4 4 4" xfId="376"/>
    <cellStyle name="40% - 强调文字颜色 4 5" xfId="95"/>
    <cellStyle name="40% - 强调文字颜色 4 5 2" xfId="169"/>
    <cellStyle name="40% - 强调文字颜色 4 5 2 2" xfId="316"/>
    <cellStyle name="40% - 强调文字颜色 4 5 2 2 2" xfId="609"/>
    <cellStyle name="40% - 强调文字颜色 4 5 2 3" xfId="463"/>
    <cellStyle name="40% - 强调文字颜色 4 5 3" xfId="243"/>
    <cellStyle name="40% - 强调文字颜色 4 5 3 2" xfId="536"/>
    <cellStyle name="40% - 强调文字颜色 4 5 4" xfId="390"/>
    <cellStyle name="40% - 强调文字颜色 4 6" xfId="109"/>
    <cellStyle name="40% - 强调文字颜色 4 6 2" xfId="257"/>
    <cellStyle name="40% - 强调文字颜色 4 6 2 2" xfId="550"/>
    <cellStyle name="40% - 强调文字颜色 4 6 3" xfId="404"/>
    <cellStyle name="40% - 强调文字颜色 4 7" xfId="183"/>
    <cellStyle name="40% - 强调文字颜色 4 7 2" xfId="477"/>
    <cellStyle name="40% - 强调文字颜色 4 8" xfId="330"/>
    <cellStyle name="40% - 强调文字颜色 4 9" xfId="623"/>
    <cellStyle name="40% - 强调文字颜色 5" xfId="36" builtinId="47" customBuiltin="1"/>
    <cellStyle name="40% - 强调文字颜色 5 2" xfId="55"/>
    <cellStyle name="40% - 强调文字颜色 5 2 2" xfId="129"/>
    <cellStyle name="40% - 强调文字颜色 5 2 2 2" xfId="276"/>
    <cellStyle name="40% - 强调文字颜色 5 2 2 2 2" xfId="569"/>
    <cellStyle name="40% - 强调文字颜色 5 2 2 3" xfId="423"/>
    <cellStyle name="40% - 强调文字颜色 5 2 3" xfId="203"/>
    <cellStyle name="40% - 强调文字颜色 5 2 3 2" xfId="496"/>
    <cellStyle name="40% - 强调文字颜色 5 2 4" xfId="350"/>
    <cellStyle name="40% - 强调文字颜色 5 3" xfId="69"/>
    <cellStyle name="40% - 强调文字颜色 5 3 2" xfId="143"/>
    <cellStyle name="40% - 强调文字颜色 5 3 2 2" xfId="290"/>
    <cellStyle name="40% - 强调文字颜色 5 3 2 2 2" xfId="583"/>
    <cellStyle name="40% - 强调文字颜色 5 3 2 3" xfId="437"/>
    <cellStyle name="40% - 强调文字颜色 5 3 3" xfId="217"/>
    <cellStyle name="40% - 强调文字颜色 5 3 3 2" xfId="510"/>
    <cellStyle name="40% - 强调文字颜色 5 3 4" xfId="364"/>
    <cellStyle name="40% - 强调文字颜色 5 4" xfId="83"/>
    <cellStyle name="40% - 强调文字颜色 5 4 2" xfId="157"/>
    <cellStyle name="40% - 强调文字颜色 5 4 2 2" xfId="304"/>
    <cellStyle name="40% - 强调文字颜色 5 4 2 2 2" xfId="597"/>
    <cellStyle name="40% - 强调文字颜色 5 4 2 3" xfId="451"/>
    <cellStyle name="40% - 强调文字颜色 5 4 3" xfId="231"/>
    <cellStyle name="40% - 强调文字颜色 5 4 3 2" xfId="524"/>
    <cellStyle name="40% - 强调文字颜色 5 4 4" xfId="378"/>
    <cellStyle name="40% - 强调文字颜色 5 5" xfId="97"/>
    <cellStyle name="40% - 强调文字颜色 5 5 2" xfId="171"/>
    <cellStyle name="40% - 强调文字颜色 5 5 2 2" xfId="318"/>
    <cellStyle name="40% - 强调文字颜色 5 5 2 2 2" xfId="611"/>
    <cellStyle name="40% - 强调文字颜色 5 5 2 3" xfId="465"/>
    <cellStyle name="40% - 强调文字颜色 5 5 3" xfId="245"/>
    <cellStyle name="40% - 强调文字颜色 5 5 3 2" xfId="538"/>
    <cellStyle name="40% - 强调文字颜色 5 5 4" xfId="392"/>
    <cellStyle name="40% - 强调文字颜色 5 6" xfId="111"/>
    <cellStyle name="40% - 强调文字颜色 5 6 2" xfId="259"/>
    <cellStyle name="40% - 强调文字颜色 5 6 2 2" xfId="552"/>
    <cellStyle name="40% - 强调文字颜色 5 6 3" xfId="406"/>
    <cellStyle name="40% - 强调文字颜色 5 7" xfId="185"/>
    <cellStyle name="40% - 强调文字颜色 5 7 2" xfId="479"/>
    <cellStyle name="40% - 强调文字颜色 5 8" xfId="332"/>
    <cellStyle name="40% - 强调文字颜色 5 9" xfId="625"/>
    <cellStyle name="40% - 强调文字颜色 6" xfId="40" builtinId="51" customBuiltin="1"/>
    <cellStyle name="40% - 强调文字颜色 6 2" xfId="57"/>
    <cellStyle name="40% - 强调文字颜色 6 2 2" xfId="131"/>
    <cellStyle name="40% - 强调文字颜色 6 2 2 2" xfId="278"/>
    <cellStyle name="40% - 强调文字颜色 6 2 2 2 2" xfId="571"/>
    <cellStyle name="40% - 强调文字颜色 6 2 2 3" xfId="425"/>
    <cellStyle name="40% - 强调文字颜色 6 2 3" xfId="205"/>
    <cellStyle name="40% - 强调文字颜色 6 2 3 2" xfId="498"/>
    <cellStyle name="40% - 强调文字颜色 6 2 4" xfId="352"/>
    <cellStyle name="40% - 强调文字颜色 6 3" xfId="71"/>
    <cellStyle name="40% - 强调文字颜色 6 3 2" xfId="145"/>
    <cellStyle name="40% - 强调文字颜色 6 3 2 2" xfId="292"/>
    <cellStyle name="40% - 强调文字颜色 6 3 2 2 2" xfId="585"/>
    <cellStyle name="40% - 强调文字颜色 6 3 2 3" xfId="439"/>
    <cellStyle name="40% - 强调文字颜色 6 3 3" xfId="219"/>
    <cellStyle name="40% - 强调文字颜色 6 3 3 2" xfId="512"/>
    <cellStyle name="40% - 强调文字颜色 6 3 4" xfId="366"/>
    <cellStyle name="40% - 强调文字颜色 6 4" xfId="85"/>
    <cellStyle name="40% - 强调文字颜色 6 4 2" xfId="159"/>
    <cellStyle name="40% - 强调文字颜色 6 4 2 2" xfId="306"/>
    <cellStyle name="40% - 强调文字颜色 6 4 2 2 2" xfId="599"/>
    <cellStyle name="40% - 强调文字颜色 6 4 2 3" xfId="453"/>
    <cellStyle name="40% - 强调文字颜色 6 4 3" xfId="233"/>
    <cellStyle name="40% - 强调文字颜色 6 4 3 2" xfId="526"/>
    <cellStyle name="40% - 强调文字颜色 6 4 4" xfId="380"/>
    <cellStyle name="40% - 强调文字颜色 6 5" xfId="99"/>
    <cellStyle name="40% - 强调文字颜色 6 5 2" xfId="173"/>
    <cellStyle name="40% - 强调文字颜色 6 5 2 2" xfId="320"/>
    <cellStyle name="40% - 强调文字颜色 6 5 2 2 2" xfId="613"/>
    <cellStyle name="40% - 强调文字颜色 6 5 2 3" xfId="467"/>
    <cellStyle name="40% - 强调文字颜色 6 5 3" xfId="247"/>
    <cellStyle name="40% - 强调文字颜色 6 5 3 2" xfId="540"/>
    <cellStyle name="40% - 强调文字颜色 6 5 4" xfId="394"/>
    <cellStyle name="40% - 强调文字颜色 6 6" xfId="113"/>
    <cellStyle name="40% - 强调文字颜色 6 6 2" xfId="261"/>
    <cellStyle name="40% - 强调文字颜色 6 6 2 2" xfId="554"/>
    <cellStyle name="40% - 强调文字颜色 6 6 3" xfId="408"/>
    <cellStyle name="40% - 强调文字颜色 6 7" xfId="187"/>
    <cellStyle name="40% - 强调文字颜色 6 7 2" xfId="481"/>
    <cellStyle name="40% - 强调文字颜色 6 8" xfId="334"/>
    <cellStyle name="40% - 强调文字颜色 6 9" xfId="62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10" xfId="188"/>
    <cellStyle name="常规 11" xfId="335"/>
    <cellStyle name="常规 12" xfId="321"/>
    <cellStyle name="常规 13" xfId="614"/>
    <cellStyle name="常规 2" xfId="42"/>
    <cellStyle name="常规 2 2" xfId="1"/>
    <cellStyle name="常规 2 2 2" xfId="115"/>
    <cellStyle name="常规 2 2 2 2" xfId="262"/>
    <cellStyle name="常规 2 2 2 2 2" xfId="555"/>
    <cellStyle name="常规 2 2 2 3" xfId="409"/>
    <cellStyle name="常规 2 2 3" xfId="189"/>
    <cellStyle name="常规 2 2 3 2" xfId="482"/>
    <cellStyle name="常规 2 2 4" xfId="336"/>
    <cellStyle name="常规 2 3" xfId="116"/>
    <cellStyle name="常规 2 3 2" xfId="263"/>
    <cellStyle name="常规 2 3 2 2" xfId="556"/>
    <cellStyle name="常规 2 3 3" xfId="410"/>
    <cellStyle name="常规 2 4" xfId="190"/>
    <cellStyle name="常规 2 4 2" xfId="483"/>
    <cellStyle name="常规 2 5" xfId="337"/>
    <cellStyle name="常规 3" xfId="44"/>
    <cellStyle name="常规 3 2" xfId="118"/>
    <cellStyle name="常规 3 2 2" xfId="265"/>
    <cellStyle name="常规 3 2 2 2" xfId="558"/>
    <cellStyle name="常规 3 2 3" xfId="412"/>
    <cellStyle name="常规 3 3" xfId="192"/>
    <cellStyle name="常规 3 3 2" xfId="485"/>
    <cellStyle name="常规 3 4" xfId="339"/>
    <cellStyle name="常规 4" xfId="58"/>
    <cellStyle name="常规 4 2" xfId="132"/>
    <cellStyle name="常规 4 2 2" xfId="279"/>
    <cellStyle name="常规 4 2 2 2" xfId="572"/>
    <cellStyle name="常规 4 2 3" xfId="426"/>
    <cellStyle name="常规 4 3" xfId="206"/>
    <cellStyle name="常规 4 3 2" xfId="499"/>
    <cellStyle name="常规 4 4" xfId="353"/>
    <cellStyle name="常规 5" xfId="72"/>
    <cellStyle name="常规 5 2" xfId="146"/>
    <cellStyle name="常规 5 2 2" xfId="293"/>
    <cellStyle name="常规 5 2 2 2" xfId="586"/>
    <cellStyle name="常规 5 2 3" xfId="440"/>
    <cellStyle name="常规 5 3" xfId="220"/>
    <cellStyle name="常规 5 3 2" xfId="513"/>
    <cellStyle name="常规 5 4" xfId="367"/>
    <cellStyle name="常规 6" xfId="86"/>
    <cellStyle name="常规 6 2" xfId="160"/>
    <cellStyle name="常规 6 2 2" xfId="307"/>
    <cellStyle name="常规 6 2 2 2" xfId="600"/>
    <cellStyle name="常规 6 2 3" xfId="454"/>
    <cellStyle name="常规 6 3" xfId="234"/>
    <cellStyle name="常规 6 3 2" xfId="527"/>
    <cellStyle name="常规 6 4" xfId="381"/>
    <cellStyle name="常规 7" xfId="100"/>
    <cellStyle name="常规 7 2" xfId="248"/>
    <cellStyle name="常规 7 2 2" xfId="541"/>
    <cellStyle name="常规 7 3" xfId="395"/>
    <cellStyle name="常规 8" xfId="114"/>
    <cellStyle name="常规 9" xfId="174"/>
    <cellStyle name="常规 9 2" xfId="468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10" xfId="615"/>
    <cellStyle name="注释 2" xfId="43"/>
    <cellStyle name="注释 2 2" xfId="117"/>
    <cellStyle name="注释 2 2 2" xfId="264"/>
    <cellStyle name="注释 2 2 2 2" xfId="557"/>
    <cellStyle name="注释 2 2 3" xfId="411"/>
    <cellStyle name="注释 2 3" xfId="191"/>
    <cellStyle name="注释 2 3 2" xfId="484"/>
    <cellStyle name="注释 2 4" xfId="338"/>
    <cellStyle name="注释 3" xfId="45"/>
    <cellStyle name="注释 3 2" xfId="119"/>
    <cellStyle name="注释 3 2 2" xfId="266"/>
    <cellStyle name="注释 3 2 2 2" xfId="559"/>
    <cellStyle name="注释 3 2 3" xfId="413"/>
    <cellStyle name="注释 3 3" xfId="193"/>
    <cellStyle name="注释 3 3 2" xfId="486"/>
    <cellStyle name="注释 3 4" xfId="340"/>
    <cellStyle name="注释 4" xfId="59"/>
    <cellStyle name="注释 4 2" xfId="133"/>
    <cellStyle name="注释 4 2 2" xfId="280"/>
    <cellStyle name="注释 4 2 2 2" xfId="573"/>
    <cellStyle name="注释 4 2 3" xfId="427"/>
    <cellStyle name="注释 4 3" xfId="207"/>
    <cellStyle name="注释 4 3 2" xfId="500"/>
    <cellStyle name="注释 4 4" xfId="354"/>
    <cellStyle name="注释 5" xfId="73"/>
    <cellStyle name="注释 5 2" xfId="147"/>
    <cellStyle name="注释 5 2 2" xfId="294"/>
    <cellStyle name="注释 5 2 2 2" xfId="587"/>
    <cellStyle name="注释 5 2 3" xfId="441"/>
    <cellStyle name="注释 5 3" xfId="221"/>
    <cellStyle name="注释 5 3 2" xfId="514"/>
    <cellStyle name="注释 5 4" xfId="368"/>
    <cellStyle name="注释 6" xfId="87"/>
    <cellStyle name="注释 6 2" xfId="161"/>
    <cellStyle name="注释 6 2 2" xfId="308"/>
    <cellStyle name="注释 6 2 2 2" xfId="601"/>
    <cellStyle name="注释 6 2 3" xfId="455"/>
    <cellStyle name="注释 6 3" xfId="235"/>
    <cellStyle name="注释 6 3 2" xfId="528"/>
    <cellStyle name="注释 6 4" xfId="382"/>
    <cellStyle name="注释 7" xfId="101"/>
    <cellStyle name="注释 7 2" xfId="249"/>
    <cellStyle name="注释 7 2 2" xfId="542"/>
    <cellStyle name="注释 7 3" xfId="396"/>
    <cellStyle name="注释 8" xfId="175"/>
    <cellStyle name="注释 8 2" xfId="469"/>
    <cellStyle name="注释 9" xfId="3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9"/>
  <sheetViews>
    <sheetView workbookViewId="0">
      <selection activeCell="A14" sqref="A14:XFD14"/>
    </sheetView>
  </sheetViews>
  <sheetFormatPr defaultRowHeight="13.5"/>
  <sheetData>
    <row r="1" spans="1:30">
      <c r="A1" s="28" t="s">
        <v>1</v>
      </c>
      <c r="B1" s="28" t="s">
        <v>0</v>
      </c>
      <c r="C1" s="28" t="s">
        <v>0</v>
      </c>
      <c r="D1" s="28" t="s">
        <v>1</v>
      </c>
      <c r="E1" s="28" t="s">
        <v>1</v>
      </c>
      <c r="F1" s="28" t="s">
        <v>0</v>
      </c>
      <c r="G1" s="28" t="s">
        <v>0</v>
      </c>
      <c r="H1" s="28" t="s">
        <v>0</v>
      </c>
      <c r="I1" s="28" t="s">
        <v>0</v>
      </c>
      <c r="J1" s="28" t="s">
        <v>0</v>
      </c>
      <c r="K1" s="28" t="s">
        <v>0</v>
      </c>
      <c r="L1" s="28" t="s">
        <v>0</v>
      </c>
      <c r="M1" s="28" t="s">
        <v>1</v>
      </c>
      <c r="N1" s="28" t="s">
        <v>1</v>
      </c>
      <c r="O1" s="28" t="s">
        <v>1</v>
      </c>
      <c r="P1" s="28" t="s">
        <v>1</v>
      </c>
      <c r="Q1" s="28" t="s">
        <v>1</v>
      </c>
      <c r="R1" s="28" t="s">
        <v>1</v>
      </c>
      <c r="S1" s="28" t="s">
        <v>1</v>
      </c>
      <c r="T1" s="28" t="s">
        <v>1</v>
      </c>
      <c r="U1" s="28" t="s">
        <v>1</v>
      </c>
      <c r="V1" s="28" t="s">
        <v>1</v>
      </c>
      <c r="W1" s="28" t="s">
        <v>1</v>
      </c>
      <c r="X1" s="28" t="s">
        <v>1</v>
      </c>
      <c r="Y1" s="28" t="s">
        <v>1</v>
      </c>
      <c r="Z1" s="28" t="s">
        <v>1</v>
      </c>
      <c r="AA1" s="28" t="s">
        <v>1</v>
      </c>
      <c r="AB1" s="28" t="s">
        <v>1</v>
      </c>
      <c r="AC1" s="28" t="s">
        <v>1</v>
      </c>
      <c r="AD1" s="28" t="s">
        <v>0</v>
      </c>
    </row>
    <row r="2" spans="1:30">
      <c r="A2" s="28" t="s">
        <v>2</v>
      </c>
      <c r="B2" s="28" t="s">
        <v>412</v>
      </c>
      <c r="C2" s="28" t="s">
        <v>412</v>
      </c>
      <c r="D2" s="28" t="s">
        <v>413</v>
      </c>
      <c r="E2" s="28" t="s">
        <v>414</v>
      </c>
      <c r="F2" s="28" t="s">
        <v>415</v>
      </c>
      <c r="G2" s="28" t="s">
        <v>416</v>
      </c>
      <c r="H2" s="28" t="s">
        <v>417</v>
      </c>
      <c r="I2" s="28" t="s">
        <v>418</v>
      </c>
      <c r="J2" s="28" t="s">
        <v>419</v>
      </c>
      <c r="K2" s="28" t="s">
        <v>420</v>
      </c>
      <c r="L2" s="28" t="s">
        <v>421</v>
      </c>
      <c r="M2" s="28" t="s">
        <v>422</v>
      </c>
      <c r="N2" s="28" t="s">
        <v>423</v>
      </c>
      <c r="O2" s="28" t="s">
        <v>424</v>
      </c>
      <c r="P2" s="28" t="s">
        <v>425</v>
      </c>
      <c r="Q2" s="28" t="s">
        <v>426</v>
      </c>
      <c r="R2" s="28" t="s">
        <v>427</v>
      </c>
      <c r="S2" s="28" t="s">
        <v>428</v>
      </c>
      <c r="T2" s="28" t="s">
        <v>429</v>
      </c>
      <c r="U2" s="28" t="s">
        <v>430</v>
      </c>
      <c r="V2" s="28" t="s">
        <v>431</v>
      </c>
      <c r="W2" s="28" t="s">
        <v>432</v>
      </c>
      <c r="X2" s="28" t="s">
        <v>433</v>
      </c>
      <c r="Y2" s="28" t="s">
        <v>434</v>
      </c>
      <c r="Z2" s="28" t="s">
        <v>435</v>
      </c>
      <c r="AA2" s="28" t="s">
        <v>436</v>
      </c>
      <c r="AB2" s="28" t="s">
        <v>437</v>
      </c>
      <c r="AC2" s="28" t="s">
        <v>438</v>
      </c>
      <c r="AD2" s="28" t="s">
        <v>439</v>
      </c>
    </row>
    <row r="3" spans="1:30">
      <c r="A3" s="28">
        <v>1001</v>
      </c>
      <c r="B3" s="28" t="s">
        <v>344</v>
      </c>
      <c r="C3" s="28" t="s">
        <v>440</v>
      </c>
      <c r="D3" s="28">
        <v>1</v>
      </c>
      <c r="E3" s="28">
        <v>1</v>
      </c>
      <c r="F3" s="28" t="s">
        <v>441</v>
      </c>
      <c r="G3" s="28" t="s">
        <v>442</v>
      </c>
      <c r="H3" s="28" t="s">
        <v>443</v>
      </c>
      <c r="I3" s="28" t="s">
        <v>444</v>
      </c>
      <c r="J3" s="28" t="s">
        <v>445</v>
      </c>
      <c r="K3" s="28" t="s">
        <v>446</v>
      </c>
      <c r="L3" s="28"/>
      <c r="M3" s="28">
        <v>900</v>
      </c>
      <c r="N3" s="28">
        <v>36</v>
      </c>
      <c r="O3" s="28">
        <v>180</v>
      </c>
      <c r="P3" s="28">
        <v>7</v>
      </c>
      <c r="Q3" s="28">
        <v>12</v>
      </c>
      <c r="R3" s="28">
        <v>1</v>
      </c>
      <c r="S3" s="28">
        <v>50000</v>
      </c>
      <c r="T3" s="28">
        <v>10000</v>
      </c>
      <c r="U3" s="28">
        <v>33000</v>
      </c>
      <c r="V3" s="26">
        <v>3001</v>
      </c>
      <c r="W3" s="28"/>
      <c r="X3" s="28"/>
      <c r="Y3" s="28">
        <v>2002</v>
      </c>
      <c r="Z3" s="28"/>
      <c r="AA3" s="28"/>
      <c r="AB3" s="28">
        <v>10011001</v>
      </c>
      <c r="AC3" s="28">
        <v>20</v>
      </c>
      <c r="AD3" s="28" t="s">
        <v>447</v>
      </c>
    </row>
    <row r="4" spans="1:30">
      <c r="A4" s="28">
        <v>1002</v>
      </c>
      <c r="B4" s="28" t="s">
        <v>345</v>
      </c>
      <c r="C4" s="28" t="s">
        <v>448</v>
      </c>
      <c r="D4" s="28">
        <v>1</v>
      </c>
      <c r="E4" s="28">
        <v>0</v>
      </c>
      <c r="F4" s="28" t="s">
        <v>449</v>
      </c>
      <c r="G4" s="28" t="s">
        <v>450</v>
      </c>
      <c r="H4" s="28" t="s">
        <v>451</v>
      </c>
      <c r="I4" s="28" t="s">
        <v>452</v>
      </c>
      <c r="J4" s="28" t="s">
        <v>453</v>
      </c>
      <c r="K4" s="28" t="s">
        <v>454</v>
      </c>
      <c r="L4" s="28"/>
      <c r="M4" s="28">
        <v>900</v>
      </c>
      <c r="N4" s="28">
        <v>36</v>
      </c>
      <c r="O4" s="28">
        <v>180</v>
      </c>
      <c r="P4" s="28">
        <v>7</v>
      </c>
      <c r="Q4" s="28">
        <v>12</v>
      </c>
      <c r="R4" s="28">
        <v>1</v>
      </c>
      <c r="S4" s="28">
        <v>50000</v>
      </c>
      <c r="T4" s="28">
        <v>10000</v>
      </c>
      <c r="U4" s="28">
        <v>33000</v>
      </c>
      <c r="V4">
        <v>3002</v>
      </c>
      <c r="W4" s="28"/>
      <c r="X4" s="28"/>
      <c r="Y4" s="28">
        <v>1071</v>
      </c>
      <c r="Z4" s="28"/>
      <c r="AA4" s="28"/>
      <c r="AB4" s="28">
        <v>10011002</v>
      </c>
      <c r="AC4" s="28">
        <v>20</v>
      </c>
      <c r="AD4" s="28" t="s">
        <v>447</v>
      </c>
    </row>
    <row r="5" spans="1:30">
      <c r="A5" s="28">
        <v>1003</v>
      </c>
      <c r="B5" s="28" t="s">
        <v>346</v>
      </c>
      <c r="C5" s="28" t="s">
        <v>455</v>
      </c>
      <c r="D5" s="28">
        <v>1</v>
      </c>
      <c r="E5" s="28">
        <v>1</v>
      </c>
      <c r="F5" s="28" t="s">
        <v>456</v>
      </c>
      <c r="G5" s="28" t="s">
        <v>457</v>
      </c>
      <c r="H5" s="28" t="s">
        <v>458</v>
      </c>
      <c r="I5" s="28" t="s">
        <v>459</v>
      </c>
      <c r="J5" s="28" t="s">
        <v>460</v>
      </c>
      <c r="K5" s="28" t="s">
        <v>461</v>
      </c>
      <c r="L5" s="28"/>
      <c r="M5" s="28">
        <v>900</v>
      </c>
      <c r="N5" s="28">
        <v>36</v>
      </c>
      <c r="O5" s="28">
        <v>180</v>
      </c>
      <c r="P5" s="28">
        <v>7</v>
      </c>
      <c r="Q5" s="28">
        <v>12</v>
      </c>
      <c r="R5" s="28">
        <v>1</v>
      </c>
      <c r="S5" s="28">
        <v>50000</v>
      </c>
      <c r="T5" s="28">
        <v>10000</v>
      </c>
      <c r="U5" s="28">
        <v>33000</v>
      </c>
      <c r="V5" s="26">
        <v>3003</v>
      </c>
      <c r="W5" s="28"/>
      <c r="X5" s="28"/>
      <c r="Y5" s="28">
        <v>1042</v>
      </c>
      <c r="Z5" s="28"/>
      <c r="AA5" s="28"/>
      <c r="AB5" s="28">
        <v>10011003</v>
      </c>
      <c r="AC5" s="28">
        <v>20</v>
      </c>
      <c r="AD5" s="28" t="s">
        <v>447</v>
      </c>
    </row>
    <row r="6" spans="1:30">
      <c r="A6" s="28">
        <v>1004</v>
      </c>
      <c r="B6" s="28" t="s">
        <v>347</v>
      </c>
      <c r="C6" s="28" t="s">
        <v>462</v>
      </c>
      <c r="D6" s="28">
        <v>1</v>
      </c>
      <c r="E6" s="28">
        <v>0</v>
      </c>
      <c r="F6" s="28" t="s">
        <v>463</v>
      </c>
      <c r="G6" s="28" t="s">
        <v>464</v>
      </c>
      <c r="H6" s="28" t="s">
        <v>465</v>
      </c>
      <c r="I6" s="28" t="s">
        <v>466</v>
      </c>
      <c r="J6" s="28" t="s">
        <v>467</v>
      </c>
      <c r="K6" s="28" t="s">
        <v>468</v>
      </c>
      <c r="L6" s="28"/>
      <c r="M6" s="28">
        <v>900</v>
      </c>
      <c r="N6" s="28">
        <v>36</v>
      </c>
      <c r="O6" s="28">
        <v>180</v>
      </c>
      <c r="P6" s="28">
        <v>7</v>
      </c>
      <c r="Q6" s="28">
        <v>12</v>
      </c>
      <c r="R6" s="28">
        <v>1</v>
      </c>
      <c r="S6" s="28">
        <v>50000</v>
      </c>
      <c r="T6" s="28">
        <v>10000</v>
      </c>
      <c r="U6" s="28">
        <v>33000</v>
      </c>
      <c r="V6">
        <v>3004</v>
      </c>
      <c r="W6" s="28"/>
      <c r="X6" s="28"/>
      <c r="Y6" s="28">
        <v>2001</v>
      </c>
      <c r="Z6" s="28"/>
      <c r="AA6" s="28"/>
      <c r="AB6" s="28">
        <v>10011004</v>
      </c>
      <c r="AC6" s="28">
        <v>20</v>
      </c>
      <c r="AD6" s="28" t="s">
        <v>447</v>
      </c>
    </row>
    <row r="7" spans="1:30">
      <c r="A7" s="28">
        <v>1005</v>
      </c>
      <c r="B7" s="28" t="s">
        <v>348</v>
      </c>
      <c r="C7" s="28" t="s">
        <v>469</v>
      </c>
      <c r="D7" s="28">
        <v>1</v>
      </c>
      <c r="E7" s="28">
        <v>1</v>
      </c>
      <c r="F7" s="28" t="s">
        <v>470</v>
      </c>
      <c r="G7" s="28" t="s">
        <v>471</v>
      </c>
      <c r="H7" s="28" t="s">
        <v>472</v>
      </c>
      <c r="I7" s="28" t="s">
        <v>473</v>
      </c>
      <c r="J7" s="28" t="s">
        <v>474</v>
      </c>
      <c r="K7" s="28" t="s">
        <v>475</v>
      </c>
      <c r="L7" s="28"/>
      <c r="M7" s="28">
        <v>1000</v>
      </c>
      <c r="N7" s="28">
        <v>40</v>
      </c>
      <c r="O7" s="28">
        <v>200</v>
      </c>
      <c r="P7" s="28">
        <v>8</v>
      </c>
      <c r="Q7" s="28">
        <v>15</v>
      </c>
      <c r="R7" s="28">
        <v>1</v>
      </c>
      <c r="S7" s="28">
        <v>45000</v>
      </c>
      <c r="T7" s="28">
        <v>10000</v>
      </c>
      <c r="U7" s="28">
        <v>30000</v>
      </c>
      <c r="V7" s="26">
        <v>3005</v>
      </c>
      <c r="W7" s="28"/>
      <c r="X7" s="28"/>
      <c r="Y7" s="28">
        <v>2003</v>
      </c>
      <c r="Z7" s="28"/>
      <c r="AA7" s="28"/>
      <c r="AB7" s="28">
        <v>10011005</v>
      </c>
      <c r="AC7" s="28">
        <v>20</v>
      </c>
      <c r="AD7" s="28" t="s">
        <v>476</v>
      </c>
    </row>
    <row r="8" spans="1:30">
      <c r="A8" s="28">
        <v>1006</v>
      </c>
      <c r="B8" s="28" t="s">
        <v>349</v>
      </c>
      <c r="C8" s="28" t="s">
        <v>477</v>
      </c>
      <c r="D8" s="28">
        <v>1</v>
      </c>
      <c r="E8" s="28">
        <v>0</v>
      </c>
      <c r="F8" s="28" t="s">
        <v>478</v>
      </c>
      <c r="G8" s="28" t="s">
        <v>479</v>
      </c>
      <c r="H8" s="28" t="s">
        <v>480</v>
      </c>
      <c r="I8" s="28" t="s">
        <v>481</v>
      </c>
      <c r="J8" s="28" t="s">
        <v>482</v>
      </c>
      <c r="K8" s="28" t="s">
        <v>483</v>
      </c>
      <c r="L8" s="28"/>
      <c r="M8" s="28">
        <v>1000</v>
      </c>
      <c r="N8" s="28">
        <v>40</v>
      </c>
      <c r="O8" s="28">
        <v>200</v>
      </c>
      <c r="P8" s="28">
        <v>8</v>
      </c>
      <c r="Q8" s="28">
        <v>15</v>
      </c>
      <c r="R8" s="28">
        <v>1</v>
      </c>
      <c r="S8" s="28">
        <v>45000</v>
      </c>
      <c r="T8" s="28">
        <v>10000</v>
      </c>
      <c r="U8" s="28">
        <v>30000</v>
      </c>
      <c r="V8">
        <v>3006</v>
      </c>
      <c r="W8" s="28"/>
      <c r="X8" s="28"/>
      <c r="Y8" s="28">
        <v>1077</v>
      </c>
      <c r="Z8" s="28"/>
      <c r="AA8" s="28"/>
      <c r="AB8" s="28">
        <v>10011006</v>
      </c>
      <c r="AC8" s="28">
        <v>20</v>
      </c>
      <c r="AD8" s="28" t="s">
        <v>476</v>
      </c>
    </row>
    <row r="9" spans="1:30">
      <c r="A9" s="28">
        <v>1007</v>
      </c>
      <c r="B9" s="33" t="s">
        <v>579</v>
      </c>
      <c r="C9" s="28" t="s">
        <v>484</v>
      </c>
      <c r="D9" s="28">
        <v>1</v>
      </c>
      <c r="E9" s="28">
        <v>1</v>
      </c>
      <c r="F9" s="28" t="s">
        <v>485</v>
      </c>
      <c r="G9" s="28" t="s">
        <v>486</v>
      </c>
      <c r="H9" s="28" t="s">
        <v>487</v>
      </c>
      <c r="I9" s="28" t="s">
        <v>488</v>
      </c>
      <c r="J9" s="28" t="s">
        <v>489</v>
      </c>
      <c r="K9" s="28" t="s">
        <v>490</v>
      </c>
      <c r="L9" s="28"/>
      <c r="M9" s="28">
        <v>800</v>
      </c>
      <c r="N9" s="28">
        <v>32</v>
      </c>
      <c r="O9" s="28">
        <v>160</v>
      </c>
      <c r="P9" s="28">
        <v>6</v>
      </c>
      <c r="Q9" s="28">
        <v>10</v>
      </c>
      <c r="R9" s="28">
        <v>1</v>
      </c>
      <c r="S9" s="28">
        <v>40000</v>
      </c>
      <c r="T9" s="28">
        <v>10000</v>
      </c>
      <c r="U9" s="28">
        <v>36000</v>
      </c>
      <c r="V9" s="26">
        <v>3007</v>
      </c>
      <c r="W9" s="28"/>
      <c r="X9" s="28"/>
      <c r="Y9" s="28">
        <v>1024</v>
      </c>
      <c r="Z9" s="28"/>
      <c r="AA9" s="28"/>
      <c r="AB9" s="28">
        <v>10011007</v>
      </c>
      <c r="AC9" s="28">
        <v>20</v>
      </c>
      <c r="AD9" s="28" t="s">
        <v>491</v>
      </c>
    </row>
    <row r="10" spans="1:30">
      <c r="A10" s="28">
        <v>1008</v>
      </c>
      <c r="B10" s="28" t="s">
        <v>351</v>
      </c>
      <c r="C10" s="28" t="s">
        <v>492</v>
      </c>
      <c r="D10" s="28">
        <v>1</v>
      </c>
      <c r="E10" s="28">
        <v>0</v>
      </c>
      <c r="F10" s="28" t="s">
        <v>493</v>
      </c>
      <c r="G10" s="28" t="s">
        <v>494</v>
      </c>
      <c r="H10" s="28" t="s">
        <v>495</v>
      </c>
      <c r="I10" s="28" t="s">
        <v>496</v>
      </c>
      <c r="J10" s="28" t="s">
        <v>497</v>
      </c>
      <c r="K10" s="28" t="s">
        <v>498</v>
      </c>
      <c r="L10" s="28"/>
      <c r="M10" s="28">
        <v>800</v>
      </c>
      <c r="N10" s="28">
        <v>32</v>
      </c>
      <c r="O10" s="28">
        <v>160</v>
      </c>
      <c r="P10" s="28">
        <v>6</v>
      </c>
      <c r="Q10" s="28">
        <v>10</v>
      </c>
      <c r="R10" s="28">
        <v>1</v>
      </c>
      <c r="S10" s="28">
        <v>40000</v>
      </c>
      <c r="T10" s="28">
        <v>10000</v>
      </c>
      <c r="U10" s="28">
        <v>36000</v>
      </c>
      <c r="V10" s="26">
        <v>3001</v>
      </c>
      <c r="W10" s="28"/>
      <c r="X10" s="28"/>
      <c r="Y10" s="28">
        <v>1032</v>
      </c>
      <c r="Z10" s="28"/>
      <c r="AA10" s="28"/>
      <c r="AB10" s="28">
        <v>10011008</v>
      </c>
      <c r="AC10" s="28">
        <v>20</v>
      </c>
      <c r="AD10" s="28" t="s">
        <v>491</v>
      </c>
    </row>
    <row r="11" spans="1:30">
      <c r="A11" s="28">
        <v>2001</v>
      </c>
      <c r="B11" s="28" t="s">
        <v>352</v>
      </c>
      <c r="C11" s="28" t="s">
        <v>499</v>
      </c>
      <c r="D11" s="28">
        <v>2</v>
      </c>
      <c r="E11" s="28">
        <v>1</v>
      </c>
      <c r="F11" s="28" t="s">
        <v>500</v>
      </c>
      <c r="G11" s="28" t="s">
        <v>501</v>
      </c>
      <c r="H11" s="28" t="s">
        <v>502</v>
      </c>
      <c r="I11" s="28" t="s">
        <v>503</v>
      </c>
      <c r="J11" s="28" t="s">
        <v>504</v>
      </c>
      <c r="K11" s="28" t="s">
        <v>505</v>
      </c>
      <c r="L11" s="28"/>
      <c r="M11" s="28">
        <v>945</v>
      </c>
      <c r="N11" s="28">
        <v>37</v>
      </c>
      <c r="O11" s="28">
        <v>189</v>
      </c>
      <c r="P11" s="28">
        <v>7</v>
      </c>
      <c r="Q11" s="28">
        <v>16</v>
      </c>
      <c r="R11" s="28">
        <v>1</v>
      </c>
      <c r="S11" s="28">
        <v>50000</v>
      </c>
      <c r="T11" s="28">
        <v>10000</v>
      </c>
      <c r="U11" s="28">
        <v>33000</v>
      </c>
      <c r="V11" s="28">
        <v>1016</v>
      </c>
      <c r="W11" s="28"/>
      <c r="X11" s="28"/>
      <c r="Y11" s="28">
        <v>3001</v>
      </c>
      <c r="Z11" s="28"/>
      <c r="AA11" s="28"/>
      <c r="AB11" s="28">
        <v>10012001</v>
      </c>
      <c r="AC11" s="28">
        <v>20</v>
      </c>
      <c r="AD11" s="28" t="s">
        <v>447</v>
      </c>
    </row>
    <row r="12" spans="1:30">
      <c r="A12" s="28">
        <v>2002</v>
      </c>
      <c r="B12" s="28" t="s">
        <v>353</v>
      </c>
      <c r="C12" s="28" t="s">
        <v>506</v>
      </c>
      <c r="D12" s="28">
        <v>2</v>
      </c>
      <c r="E12" s="28">
        <v>0</v>
      </c>
      <c r="F12" s="28" t="s">
        <v>507</v>
      </c>
      <c r="G12" s="28" t="s">
        <v>508</v>
      </c>
      <c r="H12" s="28" t="s">
        <v>509</v>
      </c>
      <c r="I12" s="28" t="s">
        <v>510</v>
      </c>
      <c r="J12" s="28" t="s">
        <v>511</v>
      </c>
      <c r="K12" s="28" t="s">
        <v>512</v>
      </c>
      <c r="L12" s="28"/>
      <c r="M12" s="28">
        <v>945</v>
      </c>
      <c r="N12" s="28">
        <v>37</v>
      </c>
      <c r="O12" s="28">
        <v>189</v>
      </c>
      <c r="P12" s="28">
        <v>7</v>
      </c>
      <c r="Q12" s="28">
        <v>16</v>
      </c>
      <c r="R12" s="28">
        <v>1</v>
      </c>
      <c r="S12" s="28">
        <v>50000</v>
      </c>
      <c r="T12" s="28">
        <v>10000</v>
      </c>
      <c r="U12" s="28">
        <v>33000</v>
      </c>
      <c r="V12" s="28">
        <v>1013</v>
      </c>
      <c r="W12" s="28"/>
      <c r="X12" s="28"/>
      <c r="Y12" s="28">
        <v>1073</v>
      </c>
      <c r="Z12" s="28"/>
      <c r="AA12" s="28"/>
      <c r="AB12" s="28">
        <v>10012002</v>
      </c>
      <c r="AC12" s="28">
        <v>20</v>
      </c>
      <c r="AD12" s="28" t="s">
        <v>447</v>
      </c>
    </row>
    <row r="13" spans="1:30">
      <c r="A13" s="28">
        <v>2003</v>
      </c>
      <c r="B13" s="28" t="s">
        <v>354</v>
      </c>
      <c r="C13" s="28" t="s">
        <v>513</v>
      </c>
      <c r="D13" s="28">
        <v>2</v>
      </c>
      <c r="E13" s="28">
        <v>1</v>
      </c>
      <c r="F13" s="28" t="s">
        <v>514</v>
      </c>
      <c r="G13" s="28" t="s">
        <v>515</v>
      </c>
      <c r="H13" s="28" t="s">
        <v>516</v>
      </c>
      <c r="I13" s="28" t="s">
        <v>517</v>
      </c>
      <c r="J13" s="28" t="s">
        <v>518</v>
      </c>
      <c r="K13" s="28" t="s">
        <v>519</v>
      </c>
      <c r="L13" s="28"/>
      <c r="M13" s="28">
        <v>840</v>
      </c>
      <c r="N13" s="28">
        <v>33</v>
      </c>
      <c r="O13" s="28">
        <v>168</v>
      </c>
      <c r="P13" s="28">
        <v>6</v>
      </c>
      <c r="Q13" s="28">
        <v>13</v>
      </c>
      <c r="R13" s="28">
        <v>1</v>
      </c>
      <c r="S13" s="28">
        <v>40000</v>
      </c>
      <c r="T13" s="28">
        <v>10000</v>
      </c>
      <c r="U13" s="28">
        <v>36000</v>
      </c>
      <c r="V13" s="28">
        <v>1001</v>
      </c>
      <c r="W13" s="28"/>
      <c r="X13" s="28"/>
      <c r="Y13" s="28">
        <v>1010</v>
      </c>
      <c r="Z13" s="28"/>
      <c r="AA13" s="28"/>
      <c r="AB13" s="28">
        <v>10012003</v>
      </c>
      <c r="AC13" s="28">
        <v>20</v>
      </c>
      <c r="AD13" s="28" t="s">
        <v>491</v>
      </c>
    </row>
    <row r="14" spans="1:30">
      <c r="A14" s="28">
        <v>2004</v>
      </c>
      <c r="B14" s="28" t="s">
        <v>355</v>
      </c>
      <c r="C14" s="28" t="s">
        <v>520</v>
      </c>
      <c r="D14" s="28">
        <v>2</v>
      </c>
      <c r="E14" s="28">
        <v>0</v>
      </c>
      <c r="F14" s="28" t="s">
        <v>521</v>
      </c>
      <c r="G14" s="28" t="s">
        <v>522</v>
      </c>
      <c r="H14" s="28" t="s">
        <v>523</v>
      </c>
      <c r="I14" s="28" t="s">
        <v>524</v>
      </c>
      <c r="J14" s="28" t="s">
        <v>525</v>
      </c>
      <c r="K14" s="28" t="s">
        <v>526</v>
      </c>
      <c r="L14" s="28"/>
      <c r="M14" s="28">
        <v>840</v>
      </c>
      <c r="N14" s="28">
        <v>33</v>
      </c>
      <c r="O14" s="28">
        <v>168</v>
      </c>
      <c r="P14" s="28">
        <v>6</v>
      </c>
      <c r="Q14" s="28">
        <v>13</v>
      </c>
      <c r="R14" s="28">
        <v>1</v>
      </c>
      <c r="S14" s="28">
        <v>40000</v>
      </c>
      <c r="T14" s="28">
        <v>10000</v>
      </c>
      <c r="U14" s="28">
        <v>36000</v>
      </c>
      <c r="V14" s="29">
        <v>1031</v>
      </c>
      <c r="W14" s="28"/>
      <c r="X14" s="28"/>
      <c r="Y14" s="28">
        <v>1023</v>
      </c>
      <c r="Z14" s="28"/>
      <c r="AA14" s="28"/>
      <c r="AB14" s="28">
        <v>10012004</v>
      </c>
      <c r="AC14" s="28">
        <v>20</v>
      </c>
      <c r="AD14" s="28" t="s">
        <v>491</v>
      </c>
    </row>
    <row r="15" spans="1:30">
      <c r="A15" s="28">
        <v>2005</v>
      </c>
      <c r="B15" s="28" t="s">
        <v>356</v>
      </c>
      <c r="C15" s="28" t="s">
        <v>527</v>
      </c>
      <c r="D15" s="28">
        <v>2</v>
      </c>
      <c r="E15" s="28">
        <v>1</v>
      </c>
      <c r="F15" s="28" t="s">
        <v>528</v>
      </c>
      <c r="G15" s="28" t="s">
        <v>529</v>
      </c>
      <c r="H15" s="28" t="s">
        <v>530</v>
      </c>
      <c r="I15" s="28" t="s">
        <v>531</v>
      </c>
      <c r="J15" s="28" t="s">
        <v>532</v>
      </c>
      <c r="K15" s="28" t="s">
        <v>533</v>
      </c>
      <c r="L15" s="28"/>
      <c r="M15" s="28">
        <v>1050</v>
      </c>
      <c r="N15" s="28">
        <v>42</v>
      </c>
      <c r="O15" s="28">
        <v>210</v>
      </c>
      <c r="P15" s="28">
        <v>8</v>
      </c>
      <c r="Q15" s="28">
        <v>20</v>
      </c>
      <c r="R15" s="28">
        <v>1</v>
      </c>
      <c r="S15" s="28">
        <v>45000</v>
      </c>
      <c r="T15" s="28">
        <v>10000</v>
      </c>
      <c r="U15" s="28">
        <v>30000</v>
      </c>
      <c r="V15" s="28">
        <v>1048</v>
      </c>
      <c r="W15" s="28"/>
      <c r="X15" s="28"/>
      <c r="Y15" s="28">
        <v>1038</v>
      </c>
      <c r="Z15" s="28"/>
      <c r="AA15" s="28"/>
      <c r="AB15" s="28">
        <v>10012005</v>
      </c>
      <c r="AC15" s="28">
        <v>20</v>
      </c>
      <c r="AD15" s="28" t="s">
        <v>476</v>
      </c>
    </row>
    <row r="16" spans="1:30">
      <c r="A16" s="28">
        <v>3001</v>
      </c>
      <c r="B16" s="28" t="s">
        <v>357</v>
      </c>
      <c r="C16" s="28" t="s">
        <v>534</v>
      </c>
      <c r="D16" s="28">
        <v>3</v>
      </c>
      <c r="E16" s="28">
        <v>0</v>
      </c>
      <c r="F16" s="28" t="s">
        <v>535</v>
      </c>
      <c r="G16" s="28" t="s">
        <v>536</v>
      </c>
      <c r="H16" s="28" t="s">
        <v>537</v>
      </c>
      <c r="I16" s="28" t="s">
        <v>538</v>
      </c>
      <c r="J16" s="28" t="s">
        <v>539</v>
      </c>
      <c r="K16" s="28" t="s">
        <v>540</v>
      </c>
      <c r="L16" s="28"/>
      <c r="M16" s="28">
        <v>1100</v>
      </c>
      <c r="N16" s="28">
        <v>44</v>
      </c>
      <c r="O16" s="28">
        <v>220</v>
      </c>
      <c r="P16" s="28">
        <v>8</v>
      </c>
      <c r="Q16" s="28">
        <v>25</v>
      </c>
      <c r="R16" s="28">
        <v>1</v>
      </c>
      <c r="S16" s="28">
        <v>45000</v>
      </c>
      <c r="T16" s="28">
        <v>10000</v>
      </c>
      <c r="U16" s="28">
        <v>30000</v>
      </c>
      <c r="V16" s="28">
        <v>1046</v>
      </c>
      <c r="W16" s="28"/>
      <c r="X16" s="28"/>
      <c r="Y16" s="28">
        <v>1039</v>
      </c>
      <c r="Z16" s="28"/>
      <c r="AA16" s="28"/>
      <c r="AB16" s="28">
        <v>10013001</v>
      </c>
      <c r="AC16" s="28">
        <v>20</v>
      </c>
      <c r="AD16" s="28" t="s">
        <v>476</v>
      </c>
    </row>
    <row r="17" spans="1:30">
      <c r="A17" s="28">
        <v>3002</v>
      </c>
      <c r="B17" s="28" t="s">
        <v>358</v>
      </c>
      <c r="C17" s="28" t="s">
        <v>541</v>
      </c>
      <c r="D17" s="28">
        <v>3</v>
      </c>
      <c r="E17" s="28">
        <v>1</v>
      </c>
      <c r="F17" s="28" t="s">
        <v>542</v>
      </c>
      <c r="G17" s="28" t="s">
        <v>543</v>
      </c>
      <c r="H17" s="28" t="s">
        <v>544</v>
      </c>
      <c r="I17" s="28" t="s">
        <v>545</v>
      </c>
      <c r="J17" s="28" t="s">
        <v>546</v>
      </c>
      <c r="K17" s="28" t="s">
        <v>547</v>
      </c>
      <c r="L17" s="28"/>
      <c r="M17" s="28">
        <v>880</v>
      </c>
      <c r="N17" s="28">
        <v>35</v>
      </c>
      <c r="O17" s="28">
        <v>176</v>
      </c>
      <c r="P17" s="28">
        <v>7</v>
      </c>
      <c r="Q17" s="28">
        <v>16</v>
      </c>
      <c r="R17" s="28">
        <v>1</v>
      </c>
      <c r="S17" s="28">
        <v>40000</v>
      </c>
      <c r="T17" s="28">
        <v>10000</v>
      </c>
      <c r="U17" s="28">
        <v>36000</v>
      </c>
      <c r="V17" s="28">
        <v>1069</v>
      </c>
      <c r="W17" s="28"/>
      <c r="X17" s="28"/>
      <c r="Y17" s="28">
        <v>3002</v>
      </c>
      <c r="Z17" s="28"/>
      <c r="AA17" s="28"/>
      <c r="AB17" s="28">
        <v>10013002</v>
      </c>
      <c r="AC17" s="28">
        <v>20</v>
      </c>
      <c r="AD17" s="28" t="s">
        <v>491</v>
      </c>
    </row>
    <row r="18" spans="1:30">
      <c r="A18" s="28">
        <v>3003</v>
      </c>
      <c r="B18" s="28" t="s">
        <v>359</v>
      </c>
      <c r="C18" s="28" t="s">
        <v>548</v>
      </c>
      <c r="D18" s="28">
        <v>3</v>
      </c>
      <c r="E18" s="28">
        <v>0</v>
      </c>
      <c r="F18" s="28" t="s">
        <v>549</v>
      </c>
      <c r="G18" s="28" t="s">
        <v>550</v>
      </c>
      <c r="H18" s="28" t="s">
        <v>551</v>
      </c>
      <c r="I18" s="28" t="s">
        <v>552</v>
      </c>
      <c r="J18" s="28" t="s">
        <v>553</v>
      </c>
      <c r="K18" s="28" t="s">
        <v>554</v>
      </c>
      <c r="L18" s="28"/>
      <c r="M18" s="28">
        <v>990</v>
      </c>
      <c r="N18" s="28">
        <v>39</v>
      </c>
      <c r="O18" s="28">
        <v>198</v>
      </c>
      <c r="P18" s="28">
        <v>7</v>
      </c>
      <c r="Q18" s="28">
        <v>20</v>
      </c>
      <c r="R18" s="28">
        <v>1</v>
      </c>
      <c r="S18" s="28">
        <v>50000</v>
      </c>
      <c r="T18" s="28">
        <v>10000</v>
      </c>
      <c r="U18" s="28">
        <v>33000</v>
      </c>
      <c r="V18" s="28">
        <v>1008</v>
      </c>
      <c r="W18" s="28"/>
      <c r="X18" s="28"/>
      <c r="Y18" s="28">
        <v>1072</v>
      </c>
      <c r="Z18" s="28"/>
      <c r="AA18" s="28"/>
      <c r="AB18" s="28">
        <v>10013003</v>
      </c>
      <c r="AC18" s="28">
        <v>20</v>
      </c>
      <c r="AD18" s="28" t="s">
        <v>447</v>
      </c>
    </row>
    <row r="19" spans="1:30">
      <c r="A19" s="28">
        <v>3004</v>
      </c>
      <c r="B19" s="28" t="s">
        <v>360</v>
      </c>
      <c r="C19" s="28" t="s">
        <v>555</v>
      </c>
      <c r="D19" s="28">
        <v>3</v>
      </c>
      <c r="E19" s="28">
        <v>1</v>
      </c>
      <c r="F19" s="28" t="s">
        <v>556</v>
      </c>
      <c r="G19" s="28" t="s">
        <v>557</v>
      </c>
      <c r="H19" s="28" t="s">
        <v>558</v>
      </c>
      <c r="I19" s="28" t="s">
        <v>559</v>
      </c>
      <c r="J19" s="28" t="s">
        <v>560</v>
      </c>
      <c r="K19" s="28" t="s">
        <v>561</v>
      </c>
      <c r="L19" s="28"/>
      <c r="M19" s="28">
        <v>990</v>
      </c>
      <c r="N19" s="28">
        <v>39</v>
      </c>
      <c r="O19" s="28">
        <v>198</v>
      </c>
      <c r="P19" s="28">
        <v>7</v>
      </c>
      <c r="Q19" s="28">
        <v>20</v>
      </c>
      <c r="R19" s="28">
        <v>1</v>
      </c>
      <c r="S19" s="28">
        <v>50000</v>
      </c>
      <c r="T19" s="28">
        <v>10000</v>
      </c>
      <c r="U19" s="28">
        <v>33000</v>
      </c>
      <c r="V19" s="28">
        <v>1035</v>
      </c>
      <c r="W19" s="28"/>
      <c r="X19" s="28"/>
      <c r="Y19" s="28">
        <v>1020</v>
      </c>
      <c r="Z19" s="28"/>
      <c r="AA19" s="28"/>
      <c r="AB19" s="28">
        <v>10013004</v>
      </c>
      <c r="AC19" s="28">
        <v>20</v>
      </c>
      <c r="AD19" s="28" t="s">
        <v>447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9" sqref="B9"/>
    </sheetView>
  </sheetViews>
  <sheetFormatPr defaultRowHeight="13.5"/>
  <cols>
    <col min="2" max="2" width="28.875" customWidth="1"/>
  </cols>
  <sheetData>
    <row r="1" spans="1:4">
      <c r="A1" s="19" t="s">
        <v>1</v>
      </c>
      <c r="B1" s="19" t="s">
        <v>0</v>
      </c>
      <c r="C1" s="19" t="s">
        <v>0</v>
      </c>
      <c r="D1" s="19" t="s">
        <v>0</v>
      </c>
    </row>
    <row r="2" spans="1:4">
      <c r="A2" s="19" t="s">
        <v>45</v>
      </c>
      <c r="B2" s="19" t="s">
        <v>46</v>
      </c>
      <c r="C2" s="19" t="s">
        <v>47</v>
      </c>
      <c r="D2" s="19" t="s">
        <v>48</v>
      </c>
    </row>
    <row r="3" spans="1:4">
      <c r="A3" s="19">
        <v>1</v>
      </c>
      <c r="B3" s="19" t="s">
        <v>297</v>
      </c>
      <c r="C3" s="19"/>
      <c r="D3" s="19"/>
    </row>
    <row r="4" spans="1:4">
      <c r="A4" s="19">
        <v>2</v>
      </c>
      <c r="B4" s="19" t="s">
        <v>298</v>
      </c>
      <c r="C4" s="19"/>
      <c r="D4" s="19"/>
    </row>
    <row r="5" spans="1:4">
      <c r="A5" s="19">
        <v>3</v>
      </c>
      <c r="B5" s="19" t="s">
        <v>299</v>
      </c>
      <c r="C5" s="19"/>
      <c r="D5" s="19"/>
    </row>
    <row r="6" spans="1:4">
      <c r="A6" s="19">
        <v>4</v>
      </c>
      <c r="B6" s="25" t="s">
        <v>409</v>
      </c>
      <c r="C6" s="19"/>
      <c r="D6" s="19"/>
    </row>
    <row r="7" spans="1:4">
      <c r="A7" s="19">
        <v>5</v>
      </c>
      <c r="B7" s="25" t="s">
        <v>410</v>
      </c>
      <c r="C7" s="19"/>
      <c r="D7" s="19"/>
    </row>
    <row r="8" spans="1:4">
      <c r="A8" s="19">
        <v>6</v>
      </c>
      <c r="B8" s="19" t="s">
        <v>300</v>
      </c>
      <c r="C8" s="19"/>
      <c r="D8" s="19"/>
    </row>
    <row r="9" spans="1:4">
      <c r="A9" s="19">
        <v>7</v>
      </c>
      <c r="B9" s="19" t="s">
        <v>301</v>
      </c>
      <c r="C9" s="19"/>
      <c r="D9" s="1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52"/>
  <sheetViews>
    <sheetView workbookViewId="0">
      <selection activeCell="K36" sqref="K36"/>
    </sheetView>
  </sheetViews>
  <sheetFormatPr defaultRowHeight="13.5"/>
  <cols>
    <col min="6" max="6" width="22" customWidth="1"/>
  </cols>
  <sheetData>
    <row r="2" spans="1:7">
      <c r="A2" s="25" t="s">
        <v>344</v>
      </c>
      <c r="B2">
        <v>1</v>
      </c>
      <c r="C2" t="str">
        <f>A2&amp;B2&amp;".mp3"</f>
        <v>妮妮1.mp3</v>
      </c>
      <c r="D2" t="s">
        <v>361</v>
      </c>
      <c r="E2">
        <v>1001</v>
      </c>
      <c r="F2" t="str">
        <f>D2&amp;"_"&amp;E2&amp;"_"&amp;B2</f>
        <v>nini_1001_1</v>
      </c>
      <c r="G2" t="str">
        <f>"ren "&amp;C2&amp;" "&amp;D2&amp;"_"&amp;E2&amp;"_"&amp;B2&amp;".mp3"</f>
        <v>ren 妮妮1.mp3 nini_1001_1.mp3</v>
      </c>
    </row>
    <row r="3" spans="1:7">
      <c r="A3" s="25" t="s">
        <v>345</v>
      </c>
      <c r="B3">
        <v>1</v>
      </c>
      <c r="C3" t="str">
        <f t="shared" ref="C3:C52" si="0">A3&amp;B3&amp;".mp3"</f>
        <v>酷酷1.mp3</v>
      </c>
      <c r="D3" t="s">
        <v>362</v>
      </c>
      <c r="E3">
        <v>1002</v>
      </c>
      <c r="F3" t="str">
        <f t="shared" ref="F3:F52" si="1">D3&amp;"_"&amp;E3&amp;"_"&amp;B3</f>
        <v>kuku_1002_1</v>
      </c>
      <c r="G3" t="str">
        <f t="shared" ref="G3:G52" si="2">"ren "&amp;C3&amp;" "&amp;D3&amp;"_"&amp;E3&amp;"_"&amp;B3&amp;".mp3"</f>
        <v>ren 酷酷1.mp3 kuku_1002_1.mp3</v>
      </c>
    </row>
    <row r="4" spans="1:7">
      <c r="A4" s="25" t="s">
        <v>346</v>
      </c>
      <c r="B4">
        <v>1</v>
      </c>
      <c r="C4" t="str">
        <f t="shared" si="0"/>
        <v>浣浣1.mp3</v>
      </c>
      <c r="D4" t="s">
        <v>363</v>
      </c>
      <c r="E4">
        <v>1003</v>
      </c>
      <c r="F4" t="str">
        <f t="shared" si="1"/>
        <v>huanhuan_1003_1</v>
      </c>
      <c r="G4" t="str">
        <f t="shared" si="2"/>
        <v>ren 浣浣1.mp3 huanhuan_1003_1.mp3</v>
      </c>
    </row>
    <row r="5" spans="1:7">
      <c r="A5" s="25" t="s">
        <v>347</v>
      </c>
      <c r="B5">
        <v>1</v>
      </c>
      <c r="C5" t="str">
        <f t="shared" si="0"/>
        <v>小狸1.mp3</v>
      </c>
      <c r="D5" t="s">
        <v>364</v>
      </c>
      <c r="E5">
        <v>1004</v>
      </c>
      <c r="F5" t="str">
        <f t="shared" si="1"/>
        <v>xiaoli_1004_1</v>
      </c>
      <c r="G5" t="str">
        <f t="shared" si="2"/>
        <v>ren 小狸1.mp3 xiaoli_1004_1.mp3</v>
      </c>
    </row>
    <row r="6" spans="1:7">
      <c r="A6" s="25" t="s">
        <v>348</v>
      </c>
      <c r="B6">
        <v>1</v>
      </c>
      <c r="C6" t="str">
        <f t="shared" si="0"/>
        <v>喵酱1.mp3</v>
      </c>
      <c r="D6" t="s">
        <v>365</v>
      </c>
      <c r="E6">
        <v>1005</v>
      </c>
      <c r="F6" t="str">
        <f t="shared" si="1"/>
        <v>miaojiang_1005_1</v>
      </c>
      <c r="G6" t="str">
        <f t="shared" si="2"/>
        <v>ren 喵酱1.mp3 miaojiang_1005_1.mp3</v>
      </c>
    </row>
    <row r="7" spans="1:7">
      <c r="A7" s="25" t="s">
        <v>349</v>
      </c>
      <c r="B7">
        <v>1</v>
      </c>
      <c r="C7" t="str">
        <f t="shared" si="0"/>
        <v>牛牛1.mp3</v>
      </c>
      <c r="D7" t="s">
        <v>366</v>
      </c>
      <c r="E7">
        <v>1006</v>
      </c>
      <c r="F7" t="str">
        <f t="shared" si="1"/>
        <v>niuniu_1006_1</v>
      </c>
      <c r="G7" t="str">
        <f t="shared" si="2"/>
        <v>ren 牛牛1.mp3 niuniu_1006_1.mp3</v>
      </c>
    </row>
    <row r="8" spans="1:7">
      <c r="A8" s="25" t="s">
        <v>350</v>
      </c>
      <c r="B8">
        <v>1</v>
      </c>
      <c r="C8" t="str">
        <f t="shared" si="0"/>
        <v>小雪1.mp3</v>
      </c>
      <c r="D8" t="s">
        <v>367</v>
      </c>
      <c r="E8">
        <v>1007</v>
      </c>
      <c r="F8" t="str">
        <f t="shared" si="1"/>
        <v>xiaoxue_1007_1</v>
      </c>
      <c r="G8" t="str">
        <f t="shared" si="2"/>
        <v>ren 小雪1.mp3 xiaoxue_1007_1.mp3</v>
      </c>
    </row>
    <row r="9" spans="1:7">
      <c r="A9" s="25" t="s">
        <v>351</v>
      </c>
      <c r="B9">
        <v>1</v>
      </c>
      <c r="C9" t="str">
        <f t="shared" si="0"/>
        <v>乐乐1.mp3</v>
      </c>
      <c r="D9" t="s">
        <v>368</v>
      </c>
      <c r="E9">
        <v>1008</v>
      </c>
      <c r="F9" t="str">
        <f t="shared" si="1"/>
        <v>lele_1008_1</v>
      </c>
      <c r="G9" t="str">
        <f t="shared" si="2"/>
        <v>ren 乐乐1.mp3 lele_1008_1.mp3</v>
      </c>
    </row>
    <row r="10" spans="1:7">
      <c r="A10" s="25" t="s">
        <v>352</v>
      </c>
      <c r="B10">
        <v>1</v>
      </c>
      <c r="C10" t="str">
        <f t="shared" si="0"/>
        <v>甄姬1.mp3</v>
      </c>
      <c r="D10" t="s">
        <v>369</v>
      </c>
      <c r="E10">
        <v>2001</v>
      </c>
      <c r="F10" t="str">
        <f t="shared" si="1"/>
        <v>zhenji_2001_1</v>
      </c>
      <c r="G10" t="str">
        <f t="shared" si="2"/>
        <v>ren 甄姬1.mp3 zhenji_2001_1.mp3</v>
      </c>
    </row>
    <row r="11" spans="1:7">
      <c r="A11" s="25" t="s">
        <v>353</v>
      </c>
      <c r="B11">
        <v>1</v>
      </c>
      <c r="C11" t="str">
        <f t="shared" si="0"/>
        <v>黄盖1.mp3</v>
      </c>
      <c r="D11" t="s">
        <v>370</v>
      </c>
      <c r="E11">
        <v>2002</v>
      </c>
      <c r="F11" t="str">
        <f t="shared" si="1"/>
        <v>huanggai_2002_1</v>
      </c>
      <c r="G11" t="str">
        <f t="shared" si="2"/>
        <v>ren 黄盖1.mp3 huanggai_2002_1.mp3</v>
      </c>
    </row>
    <row r="12" spans="1:7">
      <c r="A12" s="25" t="s">
        <v>354</v>
      </c>
      <c r="B12">
        <v>1</v>
      </c>
      <c r="C12" t="str">
        <f t="shared" si="0"/>
        <v>嫦娥1.mp3</v>
      </c>
      <c r="D12" t="s">
        <v>371</v>
      </c>
      <c r="E12">
        <v>2003</v>
      </c>
      <c r="F12" t="str">
        <f t="shared" si="1"/>
        <v>change_2003_1</v>
      </c>
      <c r="G12" t="str">
        <f t="shared" si="2"/>
        <v>ren 嫦娥1.mp3 change_2003_1.mp3</v>
      </c>
    </row>
    <row r="13" spans="1:7">
      <c r="A13" s="25" t="s">
        <v>355</v>
      </c>
      <c r="B13">
        <v>1</v>
      </c>
      <c r="C13" t="str">
        <f t="shared" si="0"/>
        <v>周瑜1.mp3</v>
      </c>
      <c r="D13" t="s">
        <v>372</v>
      </c>
      <c r="E13">
        <v>2004</v>
      </c>
      <c r="F13" t="str">
        <f t="shared" si="1"/>
        <v>zhouyu_2004_1</v>
      </c>
      <c r="G13" t="str">
        <f t="shared" si="2"/>
        <v>ren 周瑜1.mp3 zhouyu_2004_1.mp3</v>
      </c>
    </row>
    <row r="14" spans="1:7">
      <c r="A14" s="25" t="s">
        <v>356</v>
      </c>
      <c r="B14">
        <v>1</v>
      </c>
      <c r="C14" t="str">
        <f t="shared" si="0"/>
        <v>武则天1.mp3</v>
      </c>
      <c r="D14" t="s">
        <v>373</v>
      </c>
      <c r="E14">
        <v>2005</v>
      </c>
      <c r="F14" t="str">
        <f t="shared" si="1"/>
        <v>wuzetian_2005_1</v>
      </c>
      <c r="G14" t="str">
        <f t="shared" si="2"/>
        <v>ren 武则天1.mp3 wuzetian_2005_1.mp3</v>
      </c>
    </row>
    <row r="15" spans="1:7">
      <c r="A15" s="25" t="s">
        <v>357</v>
      </c>
      <c r="B15">
        <v>1</v>
      </c>
      <c r="C15" t="str">
        <f t="shared" si="0"/>
        <v>吕布1.mp3</v>
      </c>
      <c r="D15" t="s">
        <v>374</v>
      </c>
      <c r="E15">
        <v>3001</v>
      </c>
      <c r="F15" t="str">
        <f t="shared" si="1"/>
        <v>lvbu_3001_1</v>
      </c>
      <c r="G15" t="str">
        <f t="shared" si="2"/>
        <v>ren 吕布1.mp3 lvbu_3001_1.mp3</v>
      </c>
    </row>
    <row r="16" spans="1:7">
      <c r="A16" s="25" t="s">
        <v>358</v>
      </c>
      <c r="B16">
        <v>1</v>
      </c>
      <c r="C16" t="str">
        <f t="shared" si="0"/>
        <v>貂蝉1.mp3</v>
      </c>
      <c r="D16" t="s">
        <v>375</v>
      </c>
      <c r="E16">
        <v>3002</v>
      </c>
      <c r="F16" t="str">
        <f t="shared" si="1"/>
        <v>diaochan_3002_1</v>
      </c>
      <c r="G16" t="str">
        <f t="shared" si="2"/>
        <v>ren 貂蝉1.mp3 diaochan_3002_1.mp3</v>
      </c>
    </row>
    <row r="17" spans="1:7">
      <c r="A17" s="25" t="s">
        <v>359</v>
      </c>
      <c r="B17">
        <v>1</v>
      </c>
      <c r="C17" t="str">
        <f t="shared" si="0"/>
        <v>孙悟空1.mp3</v>
      </c>
      <c r="D17" t="s">
        <v>376</v>
      </c>
      <c r="E17">
        <v>3003</v>
      </c>
      <c r="F17" t="str">
        <f t="shared" si="1"/>
        <v>sunwukong_3003_1</v>
      </c>
      <c r="G17" t="str">
        <f t="shared" si="2"/>
        <v>ren 孙悟空1.mp3 sunwukong_3003_1.mp3</v>
      </c>
    </row>
    <row r="18" spans="1:7">
      <c r="A18" s="25" t="s">
        <v>360</v>
      </c>
      <c r="B18">
        <v>1</v>
      </c>
      <c r="C18" t="str">
        <f t="shared" si="0"/>
        <v>紫霞1.mp3</v>
      </c>
      <c r="D18" t="s">
        <v>377</v>
      </c>
      <c r="E18">
        <v>3004</v>
      </c>
      <c r="F18" t="str">
        <f t="shared" si="1"/>
        <v>zixia_3004_1</v>
      </c>
      <c r="G18" t="str">
        <f t="shared" si="2"/>
        <v>ren 紫霞1.mp3 zixia_3004_1.mp3</v>
      </c>
    </row>
    <row r="19" spans="1:7">
      <c r="A19" s="25" t="s">
        <v>344</v>
      </c>
      <c r="B19">
        <v>2</v>
      </c>
      <c r="C19" t="str">
        <f t="shared" si="0"/>
        <v>妮妮2.mp3</v>
      </c>
      <c r="D19" t="s">
        <v>361</v>
      </c>
      <c r="E19">
        <v>1001</v>
      </c>
      <c r="F19" t="str">
        <f t="shared" si="1"/>
        <v>nini_1001_2</v>
      </c>
      <c r="G19" t="str">
        <f t="shared" si="2"/>
        <v>ren 妮妮2.mp3 nini_1001_2.mp3</v>
      </c>
    </row>
    <row r="20" spans="1:7">
      <c r="A20" s="25" t="s">
        <v>345</v>
      </c>
      <c r="B20">
        <v>2</v>
      </c>
      <c r="C20" t="str">
        <f t="shared" si="0"/>
        <v>酷酷2.mp3</v>
      </c>
      <c r="D20" t="s">
        <v>362</v>
      </c>
      <c r="E20">
        <v>1002</v>
      </c>
      <c r="F20" t="str">
        <f t="shared" si="1"/>
        <v>kuku_1002_2</v>
      </c>
      <c r="G20" t="str">
        <f t="shared" si="2"/>
        <v>ren 酷酷2.mp3 kuku_1002_2.mp3</v>
      </c>
    </row>
    <row r="21" spans="1:7">
      <c r="A21" s="25" t="s">
        <v>346</v>
      </c>
      <c r="B21">
        <v>2</v>
      </c>
      <c r="C21" t="str">
        <f t="shared" si="0"/>
        <v>浣浣2.mp3</v>
      </c>
      <c r="D21" t="s">
        <v>363</v>
      </c>
      <c r="E21">
        <v>1003</v>
      </c>
      <c r="F21" t="str">
        <f t="shared" si="1"/>
        <v>huanhuan_1003_2</v>
      </c>
      <c r="G21" t="str">
        <f t="shared" si="2"/>
        <v>ren 浣浣2.mp3 huanhuan_1003_2.mp3</v>
      </c>
    </row>
    <row r="22" spans="1:7">
      <c r="A22" s="25" t="s">
        <v>347</v>
      </c>
      <c r="B22">
        <v>2</v>
      </c>
      <c r="C22" t="str">
        <f t="shared" si="0"/>
        <v>小狸2.mp3</v>
      </c>
      <c r="D22" t="s">
        <v>364</v>
      </c>
      <c r="E22">
        <v>1004</v>
      </c>
      <c r="F22" t="str">
        <f t="shared" si="1"/>
        <v>xiaoli_1004_2</v>
      </c>
      <c r="G22" t="str">
        <f t="shared" si="2"/>
        <v>ren 小狸2.mp3 xiaoli_1004_2.mp3</v>
      </c>
    </row>
    <row r="23" spans="1:7">
      <c r="A23" s="25" t="s">
        <v>348</v>
      </c>
      <c r="B23">
        <v>2</v>
      </c>
      <c r="C23" t="str">
        <f t="shared" si="0"/>
        <v>喵酱2.mp3</v>
      </c>
      <c r="D23" t="s">
        <v>365</v>
      </c>
      <c r="E23">
        <v>1005</v>
      </c>
      <c r="F23" t="str">
        <f t="shared" si="1"/>
        <v>miaojiang_1005_2</v>
      </c>
      <c r="G23" t="str">
        <f t="shared" si="2"/>
        <v>ren 喵酱2.mp3 miaojiang_1005_2.mp3</v>
      </c>
    </row>
    <row r="24" spans="1:7">
      <c r="A24" s="25" t="s">
        <v>349</v>
      </c>
      <c r="B24">
        <v>2</v>
      </c>
      <c r="C24" t="str">
        <f t="shared" si="0"/>
        <v>牛牛2.mp3</v>
      </c>
      <c r="D24" t="s">
        <v>366</v>
      </c>
      <c r="E24">
        <v>1006</v>
      </c>
      <c r="F24" t="str">
        <f t="shared" si="1"/>
        <v>niuniu_1006_2</v>
      </c>
      <c r="G24" t="str">
        <f t="shared" si="2"/>
        <v>ren 牛牛2.mp3 niuniu_1006_2.mp3</v>
      </c>
    </row>
    <row r="25" spans="1:7">
      <c r="A25" s="25" t="s">
        <v>350</v>
      </c>
      <c r="B25">
        <v>2</v>
      </c>
      <c r="C25" t="str">
        <f t="shared" si="0"/>
        <v>小雪2.mp3</v>
      </c>
      <c r="D25" t="s">
        <v>367</v>
      </c>
      <c r="E25">
        <v>1007</v>
      </c>
      <c r="F25" t="str">
        <f t="shared" si="1"/>
        <v>xiaoxue_1007_2</v>
      </c>
      <c r="G25" t="str">
        <f t="shared" si="2"/>
        <v>ren 小雪2.mp3 xiaoxue_1007_2.mp3</v>
      </c>
    </row>
    <row r="26" spans="1:7">
      <c r="A26" s="25" t="s">
        <v>351</v>
      </c>
      <c r="B26">
        <v>2</v>
      </c>
      <c r="C26" t="str">
        <f t="shared" si="0"/>
        <v>乐乐2.mp3</v>
      </c>
      <c r="D26" t="s">
        <v>368</v>
      </c>
      <c r="E26">
        <v>1008</v>
      </c>
      <c r="F26" t="str">
        <f t="shared" si="1"/>
        <v>lele_1008_2</v>
      </c>
      <c r="G26" t="str">
        <f t="shared" si="2"/>
        <v>ren 乐乐2.mp3 lele_1008_2.mp3</v>
      </c>
    </row>
    <row r="27" spans="1:7">
      <c r="A27" s="25" t="s">
        <v>352</v>
      </c>
      <c r="B27">
        <v>2</v>
      </c>
      <c r="C27" t="str">
        <f t="shared" si="0"/>
        <v>甄姬2.mp3</v>
      </c>
      <c r="D27" t="s">
        <v>369</v>
      </c>
      <c r="E27">
        <v>2001</v>
      </c>
      <c r="F27" t="str">
        <f t="shared" si="1"/>
        <v>zhenji_2001_2</v>
      </c>
      <c r="G27" t="str">
        <f t="shared" si="2"/>
        <v>ren 甄姬2.mp3 zhenji_2001_2.mp3</v>
      </c>
    </row>
    <row r="28" spans="1:7">
      <c r="A28" s="25" t="s">
        <v>353</v>
      </c>
      <c r="B28">
        <v>2</v>
      </c>
      <c r="C28" t="str">
        <f t="shared" si="0"/>
        <v>黄盖2.mp3</v>
      </c>
      <c r="D28" t="s">
        <v>370</v>
      </c>
      <c r="E28">
        <v>2002</v>
      </c>
      <c r="F28" t="str">
        <f t="shared" si="1"/>
        <v>huanggai_2002_2</v>
      </c>
      <c r="G28" t="str">
        <f t="shared" si="2"/>
        <v>ren 黄盖2.mp3 huanggai_2002_2.mp3</v>
      </c>
    </row>
    <row r="29" spans="1:7">
      <c r="A29" s="25" t="s">
        <v>354</v>
      </c>
      <c r="B29">
        <v>2</v>
      </c>
      <c r="C29" t="str">
        <f t="shared" si="0"/>
        <v>嫦娥2.mp3</v>
      </c>
      <c r="D29" t="s">
        <v>371</v>
      </c>
      <c r="E29">
        <v>2003</v>
      </c>
      <c r="F29" t="str">
        <f t="shared" si="1"/>
        <v>change_2003_2</v>
      </c>
      <c r="G29" t="str">
        <f t="shared" si="2"/>
        <v>ren 嫦娥2.mp3 change_2003_2.mp3</v>
      </c>
    </row>
    <row r="30" spans="1:7">
      <c r="A30" s="25" t="s">
        <v>355</v>
      </c>
      <c r="B30">
        <v>2</v>
      </c>
      <c r="C30" t="str">
        <f t="shared" si="0"/>
        <v>周瑜2.mp3</v>
      </c>
      <c r="D30" t="s">
        <v>372</v>
      </c>
      <c r="E30">
        <v>2004</v>
      </c>
      <c r="F30" t="str">
        <f t="shared" si="1"/>
        <v>zhouyu_2004_2</v>
      </c>
      <c r="G30" t="str">
        <f t="shared" si="2"/>
        <v>ren 周瑜2.mp3 zhouyu_2004_2.mp3</v>
      </c>
    </row>
    <row r="31" spans="1:7">
      <c r="A31" s="25" t="s">
        <v>356</v>
      </c>
      <c r="B31">
        <v>2</v>
      </c>
      <c r="C31" t="str">
        <f t="shared" si="0"/>
        <v>武则天2.mp3</v>
      </c>
      <c r="D31" t="s">
        <v>373</v>
      </c>
      <c r="E31">
        <v>2005</v>
      </c>
      <c r="F31" t="str">
        <f t="shared" si="1"/>
        <v>wuzetian_2005_2</v>
      </c>
      <c r="G31" t="str">
        <f t="shared" si="2"/>
        <v>ren 武则天2.mp3 wuzetian_2005_2.mp3</v>
      </c>
    </row>
    <row r="32" spans="1:7">
      <c r="A32" s="25" t="s">
        <v>357</v>
      </c>
      <c r="B32">
        <v>2</v>
      </c>
      <c r="C32" t="str">
        <f t="shared" si="0"/>
        <v>吕布2.mp3</v>
      </c>
      <c r="D32" t="s">
        <v>374</v>
      </c>
      <c r="E32">
        <v>3001</v>
      </c>
      <c r="F32" t="str">
        <f t="shared" si="1"/>
        <v>lvbu_3001_2</v>
      </c>
      <c r="G32" t="str">
        <f t="shared" si="2"/>
        <v>ren 吕布2.mp3 lvbu_3001_2.mp3</v>
      </c>
    </row>
    <row r="33" spans="1:7">
      <c r="A33" s="25" t="s">
        <v>358</v>
      </c>
      <c r="B33">
        <v>2</v>
      </c>
      <c r="C33" t="str">
        <f t="shared" si="0"/>
        <v>貂蝉2.mp3</v>
      </c>
      <c r="D33" t="s">
        <v>375</v>
      </c>
      <c r="E33">
        <v>3002</v>
      </c>
      <c r="F33" t="str">
        <f t="shared" si="1"/>
        <v>diaochan_3002_2</v>
      </c>
      <c r="G33" t="str">
        <f t="shared" si="2"/>
        <v>ren 貂蝉2.mp3 diaochan_3002_2.mp3</v>
      </c>
    </row>
    <row r="34" spans="1:7">
      <c r="A34" s="25" t="s">
        <v>359</v>
      </c>
      <c r="B34">
        <v>2</v>
      </c>
      <c r="C34" t="str">
        <f t="shared" si="0"/>
        <v>孙悟空2.mp3</v>
      </c>
      <c r="D34" t="s">
        <v>376</v>
      </c>
      <c r="E34">
        <v>3003</v>
      </c>
      <c r="F34" t="str">
        <f t="shared" si="1"/>
        <v>sunwukong_3003_2</v>
      </c>
      <c r="G34" t="str">
        <f t="shared" si="2"/>
        <v>ren 孙悟空2.mp3 sunwukong_3003_2.mp3</v>
      </c>
    </row>
    <row r="35" spans="1:7">
      <c r="A35" s="25" t="s">
        <v>360</v>
      </c>
      <c r="B35">
        <v>2</v>
      </c>
      <c r="C35" t="str">
        <f t="shared" si="0"/>
        <v>紫霞2.mp3</v>
      </c>
      <c r="D35" t="s">
        <v>377</v>
      </c>
      <c r="E35">
        <v>3004</v>
      </c>
      <c r="F35" t="str">
        <f t="shared" si="1"/>
        <v>zixia_3004_2</v>
      </c>
      <c r="G35" t="str">
        <f t="shared" si="2"/>
        <v>ren 紫霞2.mp3 zixia_3004_2.mp3</v>
      </c>
    </row>
    <row r="36" spans="1:7">
      <c r="A36" s="25" t="s">
        <v>344</v>
      </c>
      <c r="B36">
        <v>3</v>
      </c>
      <c r="C36" t="str">
        <f t="shared" si="0"/>
        <v>妮妮3.mp3</v>
      </c>
      <c r="D36" t="s">
        <v>361</v>
      </c>
      <c r="E36">
        <v>1001</v>
      </c>
      <c r="F36" t="str">
        <f t="shared" si="1"/>
        <v>nini_1001_3</v>
      </c>
      <c r="G36" t="str">
        <f t="shared" si="2"/>
        <v>ren 妮妮3.mp3 nini_1001_3.mp3</v>
      </c>
    </row>
    <row r="37" spans="1:7">
      <c r="A37" s="25" t="s">
        <v>345</v>
      </c>
      <c r="B37">
        <v>3</v>
      </c>
      <c r="C37" t="str">
        <f t="shared" si="0"/>
        <v>酷酷3.mp3</v>
      </c>
      <c r="D37" t="s">
        <v>362</v>
      </c>
      <c r="E37">
        <v>1002</v>
      </c>
      <c r="F37" t="str">
        <f t="shared" si="1"/>
        <v>kuku_1002_3</v>
      </c>
      <c r="G37" t="str">
        <f t="shared" si="2"/>
        <v>ren 酷酷3.mp3 kuku_1002_3.mp3</v>
      </c>
    </row>
    <row r="38" spans="1:7">
      <c r="A38" s="25" t="s">
        <v>346</v>
      </c>
      <c r="B38">
        <v>3</v>
      </c>
      <c r="C38" t="str">
        <f t="shared" si="0"/>
        <v>浣浣3.mp3</v>
      </c>
      <c r="D38" t="s">
        <v>363</v>
      </c>
      <c r="E38">
        <v>1003</v>
      </c>
      <c r="F38" t="str">
        <f t="shared" si="1"/>
        <v>huanhuan_1003_3</v>
      </c>
      <c r="G38" t="str">
        <f t="shared" si="2"/>
        <v>ren 浣浣3.mp3 huanhuan_1003_3.mp3</v>
      </c>
    </row>
    <row r="39" spans="1:7">
      <c r="A39" s="25" t="s">
        <v>347</v>
      </c>
      <c r="B39">
        <v>3</v>
      </c>
      <c r="C39" t="str">
        <f t="shared" si="0"/>
        <v>小狸3.mp3</v>
      </c>
      <c r="D39" t="s">
        <v>364</v>
      </c>
      <c r="E39">
        <v>1004</v>
      </c>
      <c r="F39" t="str">
        <f t="shared" si="1"/>
        <v>xiaoli_1004_3</v>
      </c>
      <c r="G39" t="str">
        <f t="shared" si="2"/>
        <v>ren 小狸3.mp3 xiaoli_1004_3.mp3</v>
      </c>
    </row>
    <row r="40" spans="1:7">
      <c r="A40" s="25" t="s">
        <v>348</v>
      </c>
      <c r="B40">
        <v>3</v>
      </c>
      <c r="C40" t="str">
        <f t="shared" si="0"/>
        <v>喵酱3.mp3</v>
      </c>
      <c r="D40" t="s">
        <v>365</v>
      </c>
      <c r="E40">
        <v>1005</v>
      </c>
      <c r="F40" t="str">
        <f t="shared" si="1"/>
        <v>miaojiang_1005_3</v>
      </c>
      <c r="G40" t="str">
        <f t="shared" si="2"/>
        <v>ren 喵酱3.mp3 miaojiang_1005_3.mp3</v>
      </c>
    </row>
    <row r="41" spans="1:7">
      <c r="A41" s="25" t="s">
        <v>349</v>
      </c>
      <c r="B41">
        <v>3</v>
      </c>
      <c r="C41" t="str">
        <f t="shared" si="0"/>
        <v>牛牛3.mp3</v>
      </c>
      <c r="D41" t="s">
        <v>366</v>
      </c>
      <c r="E41">
        <v>1006</v>
      </c>
      <c r="F41" t="str">
        <f t="shared" si="1"/>
        <v>niuniu_1006_3</v>
      </c>
      <c r="G41" t="str">
        <f t="shared" si="2"/>
        <v>ren 牛牛3.mp3 niuniu_1006_3.mp3</v>
      </c>
    </row>
    <row r="42" spans="1:7">
      <c r="A42" s="25" t="s">
        <v>350</v>
      </c>
      <c r="B42">
        <v>3</v>
      </c>
      <c r="C42" t="str">
        <f t="shared" si="0"/>
        <v>小雪3.mp3</v>
      </c>
      <c r="D42" t="s">
        <v>367</v>
      </c>
      <c r="E42">
        <v>1007</v>
      </c>
      <c r="F42" t="str">
        <f t="shared" si="1"/>
        <v>xiaoxue_1007_3</v>
      </c>
      <c r="G42" t="str">
        <f t="shared" si="2"/>
        <v>ren 小雪3.mp3 xiaoxue_1007_3.mp3</v>
      </c>
    </row>
    <row r="43" spans="1:7">
      <c r="A43" s="25" t="s">
        <v>351</v>
      </c>
      <c r="B43">
        <v>3</v>
      </c>
      <c r="C43" t="str">
        <f t="shared" si="0"/>
        <v>乐乐3.mp3</v>
      </c>
      <c r="D43" t="s">
        <v>368</v>
      </c>
      <c r="E43">
        <v>1008</v>
      </c>
      <c r="F43" t="str">
        <f t="shared" si="1"/>
        <v>lele_1008_3</v>
      </c>
      <c r="G43" t="str">
        <f t="shared" si="2"/>
        <v>ren 乐乐3.mp3 lele_1008_3.mp3</v>
      </c>
    </row>
    <row r="44" spans="1:7">
      <c r="A44" s="25" t="s">
        <v>352</v>
      </c>
      <c r="B44">
        <v>3</v>
      </c>
      <c r="C44" t="str">
        <f t="shared" si="0"/>
        <v>甄姬3.mp3</v>
      </c>
      <c r="D44" t="s">
        <v>369</v>
      </c>
      <c r="E44">
        <v>2001</v>
      </c>
      <c r="F44" t="str">
        <f t="shared" si="1"/>
        <v>zhenji_2001_3</v>
      </c>
      <c r="G44" t="str">
        <f t="shared" si="2"/>
        <v>ren 甄姬3.mp3 zhenji_2001_3.mp3</v>
      </c>
    </row>
    <row r="45" spans="1:7">
      <c r="A45" s="25" t="s">
        <v>353</v>
      </c>
      <c r="B45">
        <v>3</v>
      </c>
      <c r="C45" t="str">
        <f t="shared" si="0"/>
        <v>黄盖3.mp3</v>
      </c>
      <c r="D45" t="s">
        <v>370</v>
      </c>
      <c r="E45">
        <v>2002</v>
      </c>
      <c r="F45" t="str">
        <f t="shared" si="1"/>
        <v>huanggai_2002_3</v>
      </c>
      <c r="G45" t="str">
        <f t="shared" si="2"/>
        <v>ren 黄盖3.mp3 huanggai_2002_3.mp3</v>
      </c>
    </row>
    <row r="46" spans="1:7">
      <c r="A46" s="25" t="s">
        <v>354</v>
      </c>
      <c r="B46">
        <v>3</v>
      </c>
      <c r="C46" t="str">
        <f t="shared" si="0"/>
        <v>嫦娥3.mp3</v>
      </c>
      <c r="D46" t="s">
        <v>371</v>
      </c>
      <c r="E46">
        <v>2003</v>
      </c>
      <c r="F46" t="str">
        <f t="shared" si="1"/>
        <v>change_2003_3</v>
      </c>
      <c r="G46" t="str">
        <f t="shared" si="2"/>
        <v>ren 嫦娥3.mp3 change_2003_3.mp3</v>
      </c>
    </row>
    <row r="47" spans="1:7">
      <c r="A47" s="25" t="s">
        <v>355</v>
      </c>
      <c r="B47">
        <v>3</v>
      </c>
      <c r="C47" t="str">
        <f t="shared" si="0"/>
        <v>周瑜3.mp3</v>
      </c>
      <c r="D47" t="s">
        <v>372</v>
      </c>
      <c r="E47">
        <v>2004</v>
      </c>
      <c r="F47" t="str">
        <f t="shared" si="1"/>
        <v>zhouyu_2004_3</v>
      </c>
      <c r="G47" t="str">
        <f t="shared" si="2"/>
        <v>ren 周瑜3.mp3 zhouyu_2004_3.mp3</v>
      </c>
    </row>
    <row r="48" spans="1:7">
      <c r="A48" s="25" t="s">
        <v>356</v>
      </c>
      <c r="B48">
        <v>3</v>
      </c>
      <c r="C48" t="str">
        <f t="shared" si="0"/>
        <v>武则天3.mp3</v>
      </c>
      <c r="D48" t="s">
        <v>373</v>
      </c>
      <c r="E48">
        <v>2005</v>
      </c>
      <c r="F48" t="str">
        <f t="shared" si="1"/>
        <v>wuzetian_2005_3</v>
      </c>
      <c r="G48" t="str">
        <f t="shared" si="2"/>
        <v>ren 武则天3.mp3 wuzetian_2005_3.mp3</v>
      </c>
    </row>
    <row r="49" spans="1:7">
      <c r="A49" s="25" t="s">
        <v>357</v>
      </c>
      <c r="B49">
        <v>3</v>
      </c>
      <c r="C49" t="str">
        <f t="shared" si="0"/>
        <v>吕布3.mp3</v>
      </c>
      <c r="D49" t="s">
        <v>374</v>
      </c>
      <c r="E49">
        <v>3001</v>
      </c>
      <c r="F49" t="str">
        <f t="shared" si="1"/>
        <v>lvbu_3001_3</v>
      </c>
      <c r="G49" t="str">
        <f t="shared" si="2"/>
        <v>ren 吕布3.mp3 lvbu_3001_3.mp3</v>
      </c>
    </row>
    <row r="50" spans="1:7">
      <c r="A50" s="25" t="s">
        <v>358</v>
      </c>
      <c r="B50">
        <v>3</v>
      </c>
      <c r="C50" t="str">
        <f t="shared" si="0"/>
        <v>貂蝉3.mp3</v>
      </c>
      <c r="D50" t="s">
        <v>375</v>
      </c>
      <c r="E50">
        <v>3002</v>
      </c>
      <c r="F50" t="str">
        <f t="shared" si="1"/>
        <v>diaochan_3002_3</v>
      </c>
      <c r="G50" t="str">
        <f t="shared" si="2"/>
        <v>ren 貂蝉3.mp3 diaochan_3002_3.mp3</v>
      </c>
    </row>
    <row r="51" spans="1:7">
      <c r="A51" s="25" t="s">
        <v>359</v>
      </c>
      <c r="B51">
        <v>3</v>
      </c>
      <c r="C51" t="str">
        <f t="shared" si="0"/>
        <v>孙悟空3.mp3</v>
      </c>
      <c r="D51" t="s">
        <v>376</v>
      </c>
      <c r="E51">
        <v>3003</v>
      </c>
      <c r="F51" t="str">
        <f t="shared" si="1"/>
        <v>sunwukong_3003_3</v>
      </c>
      <c r="G51" t="str">
        <f t="shared" si="2"/>
        <v>ren 孙悟空3.mp3 sunwukong_3003_3.mp3</v>
      </c>
    </row>
    <row r="52" spans="1:7">
      <c r="A52" s="25" t="s">
        <v>360</v>
      </c>
      <c r="B52">
        <v>3</v>
      </c>
      <c r="C52" t="str">
        <f t="shared" si="0"/>
        <v>紫霞3.mp3</v>
      </c>
      <c r="D52" t="s">
        <v>377</v>
      </c>
      <c r="E52">
        <v>3004</v>
      </c>
      <c r="F52" t="str">
        <f t="shared" si="1"/>
        <v>zixia_3004_3</v>
      </c>
      <c r="G52" t="str">
        <f t="shared" si="2"/>
        <v>ren 紫霞3.mp3 zixia_3004_3.mp3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O2" sqref="O2"/>
    </sheetView>
  </sheetViews>
  <sheetFormatPr defaultRowHeight="13.5"/>
  <cols>
    <col min="2" max="2" width="12.125" customWidth="1"/>
    <col min="3" max="4" width="5.5" customWidth="1"/>
    <col min="5" max="5" width="5.5" style="37" customWidth="1"/>
    <col min="6" max="6" width="19.375" customWidth="1"/>
    <col min="7" max="8" width="5.5" customWidth="1"/>
    <col min="9" max="9" width="5.5" style="37" customWidth="1"/>
    <col min="10" max="12" width="10.125" style="50" customWidth="1"/>
    <col min="13" max="13" width="10.125" style="37" customWidth="1"/>
    <col min="14" max="17" width="13.5" customWidth="1"/>
  </cols>
  <sheetData>
    <row r="1" spans="1:17">
      <c r="B1" t="s">
        <v>134</v>
      </c>
      <c r="C1" t="s">
        <v>137</v>
      </c>
      <c r="D1" t="s">
        <v>138</v>
      </c>
      <c r="E1" s="37" t="s">
        <v>715</v>
      </c>
    </row>
    <row r="2" spans="1:17">
      <c r="A2" s="3">
        <v>1001</v>
      </c>
      <c r="B2" t="str">
        <f>DescEdit!BA2</f>
        <v>攻击 +2/4/6,生命值 -+10/20/30</v>
      </c>
      <c r="C2" t="str">
        <f>DescEdit!T2</f>
        <v>攻击 +2,生命值 -+10</v>
      </c>
      <c r="D2" t="str">
        <f>DescEdit!AJ2</f>
        <v>攻击 +4,生命值 -+20</v>
      </c>
      <c r="E2" s="37" t="str">
        <f>DescEdit!AZ2</f>
        <v>攻击 +6,生命值 -+30</v>
      </c>
      <c r="F2" t="str">
        <f>C2&amp;","</f>
        <v>攻击 +2,生命值 -+10,</v>
      </c>
      <c r="G2" t="str">
        <f>D2&amp;","</f>
        <v>攻击 +4,生命值 -+20,</v>
      </c>
      <c r="H2" t="str">
        <f>E2&amp;","</f>
        <v>攻击 +6,生命值 -+30,</v>
      </c>
      <c r="I2" s="37" t="str">
        <f>F2&amp;","</f>
        <v>攻击 +2,生命值 -+10,,</v>
      </c>
      <c r="J2" s="50" t="s">
        <v>826</v>
      </c>
      <c r="K2" s="50" t="s">
        <v>827</v>
      </c>
      <c r="L2" s="50" t="s">
        <v>828</v>
      </c>
      <c r="M2" s="37" t="s">
        <v>829</v>
      </c>
      <c r="N2" s="49" t="str">
        <f>LEFT(J2,LEN(J2)-1)</f>
        <v>攻击[ee3b3b]+2,生命值[5bd300]+10</v>
      </c>
      <c r="O2" s="49" t="str">
        <f t="shared" ref="O2:Q2" si="0">LEFT(K2,LEN(K2)-1)</f>
        <v>攻击[ee3b3b]+4,生命值[5bd300]+20</v>
      </c>
      <c r="P2" s="49" t="str">
        <f t="shared" si="0"/>
        <v>攻击[ee3b3b]+6,生命值[5bd300]+30</v>
      </c>
      <c r="Q2" s="49" t="str">
        <f t="shared" si="0"/>
        <v>攻击[ee3b3b]+2,生命值[5bd300]+10,</v>
      </c>
    </row>
    <row r="3" spans="1:17">
      <c r="A3" s="3">
        <v>1002</v>
      </c>
      <c r="B3" t="str">
        <f>DescEdit!BA3</f>
        <v>攻击 +4/8/12,攻击 +5/10/15%</v>
      </c>
      <c r="C3" t="str">
        <f>DescEdit!T3</f>
        <v>攻击 +4,攻击 +5%</v>
      </c>
      <c r="D3" t="str">
        <f>DescEdit!AJ3</f>
        <v>攻击 +8,攻击 +10%</v>
      </c>
      <c r="E3" s="37" t="str">
        <f>DescEdit!AZ3</f>
        <v>攻击 +12,攻击 +15%</v>
      </c>
      <c r="F3" t="str">
        <f t="shared" ref="F3:F46" si="1">B3&amp;","</f>
        <v>攻击 +4/8/12,攻击 +5/10/15%,</v>
      </c>
      <c r="G3" t="str">
        <f t="shared" ref="G3:I17" si="2">C3&amp;","</f>
        <v>攻击 +4,攻击 +5%,</v>
      </c>
      <c r="H3" t="str">
        <f t="shared" si="2"/>
        <v>攻击 +8,攻击 +10%,</v>
      </c>
      <c r="I3" s="37" t="str">
        <f t="shared" si="2"/>
        <v>攻击 +12,攻击 +15%,</v>
      </c>
      <c r="J3" s="50" t="s">
        <v>795</v>
      </c>
      <c r="K3" s="50" t="s">
        <v>796</v>
      </c>
      <c r="L3" s="50" t="s">
        <v>797</v>
      </c>
      <c r="M3" s="37" t="s">
        <v>798</v>
      </c>
      <c r="N3" s="49" t="str">
        <f t="shared" ref="N3:N46" si="3">LEFT(J3,LEN(J3)-1)</f>
        <v>攻击[ee3b3b]+4/8/12,攻击[ee3b3b]+5/10/15%</v>
      </c>
      <c r="O3" s="49" t="str">
        <f t="shared" ref="O3:O46" si="4">LEFT(K3,LEN(K3)-1)</f>
        <v>攻击[ee3b3b]+4,攻击[ee3b3b]+5%</v>
      </c>
      <c r="P3" s="49" t="str">
        <f t="shared" ref="P3:P46" si="5">LEFT(L3,LEN(L3)-1)</f>
        <v>攻击[ee3b3b]+8,攻击[ee3b3b]+10%</v>
      </c>
      <c r="Q3" s="49" t="str">
        <f t="shared" ref="Q3:Q46" si="6">LEFT(M3,LEN(M3)-1)</f>
        <v>攻击[ee3b3b]+12,攻击[ee3b3b]+15%</v>
      </c>
    </row>
    <row r="4" spans="1:17">
      <c r="A4" s="3">
        <v>1003</v>
      </c>
      <c r="B4" t="str">
        <f>DescEdit!BA4</f>
        <v>生命值 -+20/40/60,生命值 -+5/10/15%</v>
      </c>
      <c r="C4" t="str">
        <f>DescEdit!T4</f>
        <v>生命值 -+20,生命值 -+5%</v>
      </c>
      <c r="D4" t="str">
        <f>DescEdit!AJ4</f>
        <v>生命值 -+40,生命值 -+10%</v>
      </c>
      <c r="E4" s="37" t="str">
        <f>DescEdit!AZ4</f>
        <v>生命值 -+60,生命值 -+15%</v>
      </c>
      <c r="F4" t="str">
        <f t="shared" si="1"/>
        <v>生命值 -+20/40/60,生命值 -+5/10/15%,</v>
      </c>
      <c r="G4" t="str">
        <f t="shared" si="2"/>
        <v>生命值 -+20,生命值 -+5%,</v>
      </c>
      <c r="H4" t="str">
        <f t="shared" si="2"/>
        <v>生命值 -+40,生命值 -+10%,</v>
      </c>
      <c r="I4" s="37" t="str">
        <f t="shared" si="2"/>
        <v>生命值 -+60,生命值 -+15%,</v>
      </c>
      <c r="J4" s="50" t="s">
        <v>830</v>
      </c>
      <c r="K4" s="50" t="s">
        <v>831</v>
      </c>
      <c r="L4" s="50" t="s">
        <v>832</v>
      </c>
      <c r="M4" s="37" t="s">
        <v>833</v>
      </c>
      <c r="N4" s="49" t="str">
        <f t="shared" si="3"/>
        <v>生命值[5bd300]+20/40/60,生命值[5bd300]+5/10/15%</v>
      </c>
      <c r="O4" s="49" t="str">
        <f t="shared" si="4"/>
        <v>生命值[5bd300]+20,生命值[5bd300]+5%</v>
      </c>
      <c r="P4" s="49" t="str">
        <f t="shared" si="5"/>
        <v>生命值[5bd300]+40,生命值[5bd300]+10%</v>
      </c>
      <c r="Q4" s="49" t="str">
        <f t="shared" si="6"/>
        <v>生命值[5bd300]+60,生命值[5bd300]+15%</v>
      </c>
    </row>
    <row r="5" spans="1:17">
      <c r="A5" s="3">
        <v>1004</v>
      </c>
      <c r="B5" t="str">
        <f>DescEdit!BA5</f>
        <v>攻击 +4/8/12,普通雪球射程 .+5000/10000/15000</v>
      </c>
      <c r="C5" t="str">
        <f>DescEdit!T5</f>
        <v>攻击 +4,普通雪球射程 .+5000</v>
      </c>
      <c r="D5" t="str">
        <f>DescEdit!AJ5</f>
        <v>攻击 +8,普通雪球射程 .+10000</v>
      </c>
      <c r="E5" s="37" t="str">
        <f>DescEdit!AZ5</f>
        <v>攻击 +12,普通雪球射程 .+15000</v>
      </c>
      <c r="F5" t="str">
        <f t="shared" si="1"/>
        <v>攻击 +4/8/12,普通雪球射程 .+5000/10000/15000,</v>
      </c>
      <c r="G5" t="str">
        <f t="shared" si="2"/>
        <v>攻击 +4,普通雪球射程 .+5000,</v>
      </c>
      <c r="H5" t="str">
        <f t="shared" si="2"/>
        <v>攻击 +8,普通雪球射程 .+10000,</v>
      </c>
      <c r="I5" s="37" t="str">
        <f t="shared" si="2"/>
        <v>攻击 +12,普通雪球射程 .+15000,</v>
      </c>
      <c r="J5" s="50" t="s">
        <v>905</v>
      </c>
      <c r="K5" s="50" t="s">
        <v>906</v>
      </c>
      <c r="L5" s="50" t="s">
        <v>907</v>
      </c>
      <c r="M5" s="37" t="s">
        <v>908</v>
      </c>
      <c r="N5" s="49" t="str">
        <f t="shared" si="3"/>
        <v>攻击[ee3b3b]+4/8/12,普通雪球射程[e4ac01]+5000/10000/15000</v>
      </c>
      <c r="O5" s="49" t="str">
        <f t="shared" si="4"/>
        <v>攻击[ee3b3b]+4,普通雪球射程[e4ac01]+5000</v>
      </c>
      <c r="P5" s="49" t="str">
        <f t="shared" si="5"/>
        <v>攻击[ee3b3b]+8,普通雪球射程[e4ac01]+10000</v>
      </c>
      <c r="Q5" s="49" t="str">
        <f t="shared" si="6"/>
        <v>攻击[ee3b3b]+12,普通雪球射程[e4ac01]+15000</v>
      </c>
    </row>
    <row r="6" spans="1:17">
      <c r="A6" s="3">
        <v>1005</v>
      </c>
      <c r="B6" t="str">
        <f>DescEdit!BA6</f>
        <v>攻击 +2/4/6,生命值 -+10/20/30,移速 .+5/10/15%</v>
      </c>
      <c r="C6" t="str">
        <f>DescEdit!T6</f>
        <v>攻击 +2,生命值 -+10,移速 .+5%</v>
      </c>
      <c r="D6" t="str">
        <f>DescEdit!AJ6</f>
        <v>攻击 +4,生命值 -+20,移速 .+10%</v>
      </c>
      <c r="E6" s="37" t="str">
        <f>DescEdit!AZ6</f>
        <v>攻击 +6,生命值 -+30,移速 .+15%</v>
      </c>
      <c r="F6" t="str">
        <f t="shared" si="1"/>
        <v>攻击 +2/4/6,生命值 -+10/20/30,移速 .+5/10/15%,</v>
      </c>
      <c r="G6" t="str">
        <f t="shared" si="2"/>
        <v>攻击 +2,生命值 -+10,移速 .+5%,</v>
      </c>
      <c r="H6" t="str">
        <f t="shared" si="2"/>
        <v>攻击 +4,生命值 -+20,移速 .+10%,</v>
      </c>
      <c r="I6" s="37" t="str">
        <f t="shared" si="2"/>
        <v>攻击 +6,生命值 -+30,移速 .+15%,</v>
      </c>
      <c r="J6" s="50" t="s">
        <v>909</v>
      </c>
      <c r="K6" s="50" t="s">
        <v>910</v>
      </c>
      <c r="L6" s="50" t="s">
        <v>911</v>
      </c>
      <c r="M6" s="37" t="s">
        <v>912</v>
      </c>
      <c r="N6" s="49" t="str">
        <f t="shared" si="3"/>
        <v>攻击[ee3b3b]+2/4/6,生命值[5bd300]+10/20/30,移速[e4ac01]+5/10/15%</v>
      </c>
      <c r="O6" s="49" t="str">
        <f t="shared" si="4"/>
        <v>攻击[ee3b3b]+2,生命值[5bd300]+10,移速[e4ac01]+5%</v>
      </c>
      <c r="P6" s="49" t="str">
        <f t="shared" si="5"/>
        <v>攻击[ee3b3b]+4,生命值[5bd300]+20,移速[e4ac01]+10%</v>
      </c>
      <c r="Q6" s="49" t="str">
        <f t="shared" si="6"/>
        <v>攻击[ee3b3b]+6,生命值[5bd300]+30,移速[e4ac01]+15%</v>
      </c>
    </row>
    <row r="7" spans="1:17">
      <c r="A7" s="3">
        <v>1006</v>
      </c>
      <c r="B7" t="str">
        <f>DescEdit!BA7</f>
        <v>生命值 -+20/40/60,伤害减免 -+5/10/15%</v>
      </c>
      <c r="C7" t="str">
        <f>DescEdit!T7</f>
        <v>生命值 -+20,伤害减免 -+5%</v>
      </c>
      <c r="D7" t="str">
        <f>DescEdit!AJ7</f>
        <v>生命值 -+40,伤害减免 -+10%</v>
      </c>
      <c r="E7" s="37" t="str">
        <f>DescEdit!AZ7</f>
        <v>生命值 -+60,伤害减免 -+15%</v>
      </c>
      <c r="F7" t="str">
        <f t="shared" si="1"/>
        <v>生命值 -+20/40/60,伤害减免 -+5/10/15%,</v>
      </c>
      <c r="G7" t="str">
        <f t="shared" si="2"/>
        <v>生命值 -+20,伤害减免 -+5%,</v>
      </c>
      <c r="H7" t="str">
        <f t="shared" si="2"/>
        <v>生命值 -+40,伤害减免 -+10%,</v>
      </c>
      <c r="I7" s="37" t="str">
        <f t="shared" si="2"/>
        <v>生命值 -+60,伤害减免 -+15%,</v>
      </c>
      <c r="J7" s="50" t="s">
        <v>834</v>
      </c>
      <c r="K7" s="50" t="s">
        <v>835</v>
      </c>
      <c r="L7" s="50" t="s">
        <v>836</v>
      </c>
      <c r="M7" s="37" t="s">
        <v>837</v>
      </c>
      <c r="N7" s="49" t="str">
        <f t="shared" si="3"/>
        <v>生命值[5bd300]+20/40/60,伤害减免[5bd300]+5/10/15%</v>
      </c>
      <c r="O7" s="49" t="str">
        <f t="shared" si="4"/>
        <v>生命值[5bd300]+20,伤害减免[5bd300]+5%</v>
      </c>
      <c r="P7" s="49" t="str">
        <f t="shared" si="5"/>
        <v>生命值[5bd300]+40,伤害减免[5bd300]+10%</v>
      </c>
      <c r="Q7" s="49" t="str">
        <f t="shared" si="6"/>
        <v>生命值[5bd300]+60,伤害减免[5bd300]+15%</v>
      </c>
    </row>
    <row r="8" spans="1:17">
      <c r="A8" s="3">
        <v>1007</v>
      </c>
      <c r="B8" t="str">
        <f>DescEdit!BA8</f>
        <v>攻击 +4/8/12,暴击率 +5/10/15%</v>
      </c>
      <c r="C8" t="str">
        <f>DescEdit!T8</f>
        <v>攻击 +4,暴击率 +5%</v>
      </c>
      <c r="D8" t="str">
        <f>DescEdit!AJ8</f>
        <v>攻击 +8,暴击率 +10%</v>
      </c>
      <c r="E8" s="37" t="str">
        <f>DescEdit!AZ8</f>
        <v>攻击 +12,暴击率 +15%</v>
      </c>
      <c r="F8" t="str">
        <f t="shared" si="1"/>
        <v>攻击 +4/8/12,暴击率 +5/10/15%,</v>
      </c>
      <c r="G8" t="str">
        <f t="shared" si="2"/>
        <v>攻击 +4,暴击率 +5%,</v>
      </c>
      <c r="H8" t="str">
        <f t="shared" si="2"/>
        <v>攻击 +8,暴击率 +10%,</v>
      </c>
      <c r="I8" s="37" t="str">
        <f t="shared" si="2"/>
        <v>攻击 +12,暴击率 +15%,</v>
      </c>
      <c r="J8" s="50" t="s">
        <v>799</v>
      </c>
      <c r="K8" s="50" t="s">
        <v>800</v>
      </c>
      <c r="L8" s="50" t="s">
        <v>801</v>
      </c>
      <c r="M8" s="37" t="s">
        <v>802</v>
      </c>
      <c r="N8" s="49" t="str">
        <f t="shared" si="3"/>
        <v>攻击[ee3b3b]+4/8/12,暴击率[ee3b3b]+5/10/15%</v>
      </c>
      <c r="O8" s="49" t="str">
        <f t="shared" si="4"/>
        <v>攻击[ee3b3b]+4,暴击率[ee3b3b]+5%</v>
      </c>
      <c r="P8" s="49" t="str">
        <f t="shared" si="5"/>
        <v>攻击[ee3b3b]+8,暴击率[ee3b3b]+10%</v>
      </c>
      <c r="Q8" s="49" t="str">
        <f t="shared" si="6"/>
        <v>攻击[ee3b3b]+12,暴击率[ee3b3b]+15%</v>
      </c>
    </row>
    <row r="9" spans="1:17">
      <c r="A9" s="3">
        <v>1008</v>
      </c>
      <c r="B9" t="str">
        <f>DescEdit!BA9</f>
        <v>攻击 +2/4/6,生命值 -+10/20/30,无视防御概率 +20/40/60%</v>
      </c>
      <c r="C9" t="str">
        <f>DescEdit!T9</f>
        <v>攻击 +2,生命值 -+10,无视防御概率 +20%</v>
      </c>
      <c r="D9" t="str">
        <f>DescEdit!AJ9</f>
        <v>攻击 +4,生命值 -+20,无视防御概率 +40%</v>
      </c>
      <c r="E9" s="37" t="str">
        <f>DescEdit!AZ9</f>
        <v>攻击 +6,生命值 -+30,无视防御概率 +60%</v>
      </c>
      <c r="F9" t="str">
        <f t="shared" si="1"/>
        <v>攻击 +2/4/6,生命值 -+10/20/30,无视防御概率 +20/40/60%,</v>
      </c>
      <c r="G9" t="str">
        <f t="shared" si="2"/>
        <v>攻击 +2,生命值 -+10,无视防御概率 +20%,</v>
      </c>
      <c r="H9" t="str">
        <f t="shared" si="2"/>
        <v>攻击 +4,生命值 -+20,无视防御概率 +40%,</v>
      </c>
      <c r="I9" s="37" t="str">
        <f t="shared" si="2"/>
        <v>攻击 +6,生命值 -+30,无视防御概率 +60%,</v>
      </c>
      <c r="J9" s="50" t="s">
        <v>838</v>
      </c>
      <c r="K9" s="50" t="s">
        <v>839</v>
      </c>
      <c r="L9" s="50" t="s">
        <v>840</v>
      </c>
      <c r="M9" s="37" t="s">
        <v>841</v>
      </c>
      <c r="N9" s="49" t="str">
        <f t="shared" si="3"/>
        <v>攻击[ee3b3b]+2/4/6,生命值[5bd300]+10/20/30,无视防御概率[ee3b3b]+20/40/60%</v>
      </c>
      <c r="O9" s="49" t="str">
        <f t="shared" si="4"/>
        <v>攻击[ee3b3b]+2,生命值[5bd300]+10,无视防御概率[ee3b3b]+20%</v>
      </c>
      <c r="P9" s="49" t="str">
        <f t="shared" si="5"/>
        <v>攻击[ee3b3b]+4,生命值[5bd300]+20,无视防御概率[ee3b3b]+40%</v>
      </c>
      <c r="Q9" s="49" t="str">
        <f t="shared" si="6"/>
        <v>攻击[ee3b3b]+6,生命值[5bd300]+30,无视防御概率[ee3b3b]+60%</v>
      </c>
    </row>
    <row r="10" spans="1:17">
      <c r="A10" s="17">
        <v>1009</v>
      </c>
      <c r="B10" t="str">
        <f>DescEdit!BA10</f>
        <v>攻击 +2/4/6,生命值 -+10/20/30,普通雪球命中回复生命 -+10/20/30</v>
      </c>
      <c r="C10" t="str">
        <f>DescEdit!T10</f>
        <v>攻击 +2,生命值 -+10,普通雪球命中回复生命 -+10</v>
      </c>
      <c r="D10" t="str">
        <f>DescEdit!AJ10</f>
        <v>攻击 +4,生命值 -+20,普通雪球命中回复生命 -+20</v>
      </c>
      <c r="E10" s="37" t="str">
        <f>DescEdit!AZ10</f>
        <v>攻击 +6,生命值 -+30,普通雪球命中回复生命 -+30</v>
      </c>
      <c r="F10" t="str">
        <f t="shared" si="1"/>
        <v>攻击 +2/4/6,生命值 -+10/20/30,普通雪球命中回复生命 -+10/20/30,</v>
      </c>
      <c r="G10" t="str">
        <f t="shared" si="2"/>
        <v>攻击 +2,生命值 -+10,普通雪球命中回复生命 -+10,</v>
      </c>
      <c r="H10" t="str">
        <f t="shared" si="2"/>
        <v>攻击 +4,生命值 -+20,普通雪球命中回复生命 -+20,</v>
      </c>
      <c r="I10" s="37" t="str">
        <f t="shared" si="2"/>
        <v>攻击 +6,生命值 -+30,普通雪球命中回复生命 -+30,</v>
      </c>
      <c r="J10" s="50" t="s">
        <v>842</v>
      </c>
      <c r="K10" s="50" t="s">
        <v>843</v>
      </c>
      <c r="L10" s="50" t="s">
        <v>844</v>
      </c>
      <c r="M10" s="37" t="s">
        <v>845</v>
      </c>
      <c r="N10" s="49" t="str">
        <f t="shared" si="3"/>
        <v>攻击[ee3b3b]+2/4/6,生命值[5bd300]+10/20/30,普通雪球命中回复生命[5bd300]+10/20/30</v>
      </c>
      <c r="O10" s="49" t="str">
        <f t="shared" si="4"/>
        <v>攻击[ee3b3b]+2,生命值[5bd300]+10,普通雪球命中回复生命[5bd300]+10</v>
      </c>
      <c r="P10" s="49" t="str">
        <f t="shared" si="5"/>
        <v>攻击[ee3b3b]+4,生命值[5bd300]+20,普通雪球命中回复生命[5bd300]+20</v>
      </c>
      <c r="Q10" s="49" t="str">
        <f t="shared" si="6"/>
        <v>攻击[ee3b3b]+6,生命值[5bd300]+30,普通雪球命中回复生命[5bd300]+30</v>
      </c>
    </row>
    <row r="11" spans="1:17">
      <c r="A11" s="3">
        <v>1010</v>
      </c>
      <c r="B11" t="str">
        <f>DescEdit!BA11</f>
        <v>生命值 -+20/40/60,每秒回复生命 -+5/10/15</v>
      </c>
      <c r="C11" t="str">
        <f>DescEdit!T11</f>
        <v>生命值 -+20,每秒回复生命 -+5</v>
      </c>
      <c r="D11" t="str">
        <f>DescEdit!AJ11</f>
        <v>生命值 -+40,每秒回复生命 -+10</v>
      </c>
      <c r="E11" s="37" t="str">
        <f>DescEdit!AZ11</f>
        <v>生命值 -+60,每秒回复生命 -+15</v>
      </c>
      <c r="F11" t="str">
        <f t="shared" si="1"/>
        <v>生命值 -+20/40/60,每秒回复生命 -+5/10/15,</v>
      </c>
      <c r="G11" t="str">
        <f t="shared" si="2"/>
        <v>生命值 -+20,每秒回复生命 -+5,</v>
      </c>
      <c r="H11" t="str">
        <f t="shared" si="2"/>
        <v>生命值 -+40,每秒回复生命 -+10,</v>
      </c>
      <c r="I11" s="37" t="str">
        <f t="shared" si="2"/>
        <v>生命值 -+60,每秒回复生命 -+15,</v>
      </c>
      <c r="J11" s="50" t="s">
        <v>846</v>
      </c>
      <c r="K11" s="50" t="s">
        <v>847</v>
      </c>
      <c r="L11" s="50" t="s">
        <v>848</v>
      </c>
      <c r="M11" s="37" t="s">
        <v>849</v>
      </c>
      <c r="N11" s="49" t="str">
        <f t="shared" si="3"/>
        <v>生命值[5bd300]+20/40/60,每秒回复生命[5bd300]+5/10/15</v>
      </c>
      <c r="O11" s="49" t="str">
        <f t="shared" si="4"/>
        <v>生命值[5bd300]+20,每秒回复生命[5bd300]+5</v>
      </c>
      <c r="P11" s="49" t="str">
        <f t="shared" si="5"/>
        <v>生命值[5bd300]+40,每秒回复生命[5bd300]+10</v>
      </c>
      <c r="Q11" s="49" t="str">
        <f t="shared" si="6"/>
        <v>生命值[5bd300]+60,每秒回复生命[5bd300]+15</v>
      </c>
    </row>
    <row r="12" spans="1:17">
      <c r="A12" s="17">
        <v>1011</v>
      </c>
      <c r="B12" t="str">
        <f>DescEdit!BA12</f>
        <v>攻击 +8/16/24,每击杀一名敌人攻击 +1/2/3</v>
      </c>
      <c r="C12" t="str">
        <f>DescEdit!T12</f>
        <v>攻击 +8,每击杀一名敌人攻击 +1</v>
      </c>
      <c r="D12" t="str">
        <f>DescEdit!AJ12</f>
        <v>攻击 +16,每击杀一名敌人攻击 +2</v>
      </c>
      <c r="E12" s="37" t="str">
        <f>DescEdit!AZ12</f>
        <v>攻击 +24,每击杀一名敌人攻击 +3</v>
      </c>
      <c r="F12" t="str">
        <f t="shared" si="1"/>
        <v>攻击 +8/16/24,每击杀一名敌人攻击 +1/2/3,</v>
      </c>
      <c r="G12" t="str">
        <f t="shared" si="2"/>
        <v>攻击 +8,每击杀一名敌人攻击 +1,</v>
      </c>
      <c r="H12" t="str">
        <f t="shared" si="2"/>
        <v>攻击 +16,每击杀一名敌人攻击 +2,</v>
      </c>
      <c r="I12" s="37" t="str">
        <f t="shared" si="2"/>
        <v>攻击 +24,每击杀一名敌人攻击 +3,</v>
      </c>
      <c r="J12" s="50" t="s">
        <v>803</v>
      </c>
      <c r="K12" s="50" t="s">
        <v>804</v>
      </c>
      <c r="L12" s="50" t="s">
        <v>805</v>
      </c>
      <c r="M12" s="37" t="s">
        <v>806</v>
      </c>
      <c r="N12" s="49" t="str">
        <f t="shared" si="3"/>
        <v>攻击[ee3b3b]+8/16/24,每击杀一名敌人攻击[ee3b3b]+1/2/3</v>
      </c>
      <c r="O12" s="49" t="str">
        <f t="shared" si="4"/>
        <v>攻击[ee3b3b]+8,每击杀一名敌人攻击[ee3b3b]+1</v>
      </c>
      <c r="P12" s="49" t="str">
        <f t="shared" si="5"/>
        <v>攻击[ee3b3b]+16,每击杀一名敌人攻击[ee3b3b]+2</v>
      </c>
      <c r="Q12" s="49" t="str">
        <f t="shared" si="6"/>
        <v>攻击[ee3b3b]+24,每击杀一名敌人攻击[ee3b3b]+3</v>
      </c>
    </row>
    <row r="13" spans="1:17">
      <c r="A13" s="17">
        <v>1012</v>
      </c>
      <c r="B13" t="str">
        <f>DescEdit!BA13</f>
        <v>攻击 +4/8/12,生命值 -+20/40/60,每击杀一名敌人生命 -+5/10/15</v>
      </c>
      <c r="C13" t="str">
        <f>DescEdit!T13</f>
        <v>攻击 +4,生命值 -+20,每击杀一名敌人生命 -+5</v>
      </c>
      <c r="D13" t="str">
        <f>DescEdit!AJ13</f>
        <v>攻击 +8,生命值 -+40,每击杀一名敌人生命 -+10</v>
      </c>
      <c r="E13" s="37" t="str">
        <f>DescEdit!AZ13</f>
        <v>攻击 +12,生命值 -+60,每击杀一名敌人生命 -+15</v>
      </c>
      <c r="F13" t="str">
        <f t="shared" si="1"/>
        <v>攻击 +4/8/12,生命值 -+20/40/60,每击杀一名敌人生命 -+5/10/15,</v>
      </c>
      <c r="G13" t="str">
        <f t="shared" si="2"/>
        <v>攻击 +4,生命值 -+20,每击杀一名敌人生命 -+5,</v>
      </c>
      <c r="H13" t="str">
        <f t="shared" si="2"/>
        <v>攻击 +8,生命值 -+40,每击杀一名敌人生命 -+10,</v>
      </c>
      <c r="I13" s="37" t="str">
        <f t="shared" si="2"/>
        <v>攻击 +12,生命值 -+60,每击杀一名敌人生命 -+15,</v>
      </c>
      <c r="J13" s="50" t="s">
        <v>850</v>
      </c>
      <c r="K13" s="50" t="s">
        <v>851</v>
      </c>
      <c r="L13" s="50" t="s">
        <v>852</v>
      </c>
      <c r="M13" s="37" t="s">
        <v>853</v>
      </c>
      <c r="N13" s="49" t="str">
        <f t="shared" si="3"/>
        <v>攻击[ee3b3b]+4/8/12,生命值[5bd300]+20/40/60,每击杀一名敌人生命[5bd300]+5/10/15</v>
      </c>
      <c r="O13" s="49" t="str">
        <f t="shared" si="4"/>
        <v>攻击[ee3b3b]+4,生命值[5bd300]+20,每击杀一名敌人生命[5bd300]+5</v>
      </c>
      <c r="P13" s="49" t="str">
        <f t="shared" si="5"/>
        <v>攻击[ee3b3b]+8,生命值[5bd300]+40,每击杀一名敌人生命[5bd300]+10</v>
      </c>
      <c r="Q13" s="49" t="str">
        <f t="shared" si="6"/>
        <v>攻击[ee3b3b]+12,生命值[5bd300]+60,每击杀一名敌人生命[5bd300]+15</v>
      </c>
    </row>
    <row r="14" spans="1:17" s="3" customFormat="1">
      <c r="A14" s="32">
        <v>1013</v>
      </c>
      <c r="B14" t="str">
        <f>DescEdit!BA14</f>
        <v>攻击 +4/8/12,生命值 -+20/40/60</v>
      </c>
      <c r="C14" t="str">
        <f>DescEdit!T14</f>
        <v>攻击 +4,生命值 -+20</v>
      </c>
      <c r="D14" t="str">
        <f>DescEdit!AJ14</f>
        <v>攻击 +8,生命值 -+40</v>
      </c>
      <c r="E14" s="37" t="str">
        <f>DescEdit!AZ14</f>
        <v>攻击 +12,生命值 -+60</v>
      </c>
      <c r="F14" t="str">
        <f t="shared" si="1"/>
        <v>攻击 +4/8/12,生命值 -+20/40/60,</v>
      </c>
      <c r="G14" t="str">
        <f t="shared" si="2"/>
        <v>攻击 +4,生命值 -+20,</v>
      </c>
      <c r="H14" t="str">
        <f t="shared" si="2"/>
        <v>攻击 +8,生命值 -+40,</v>
      </c>
      <c r="I14" s="37" t="str">
        <f t="shared" si="2"/>
        <v>攻击 +12,生命值 -+60,</v>
      </c>
      <c r="J14" s="50" t="s">
        <v>854</v>
      </c>
      <c r="K14" s="50" t="s">
        <v>827</v>
      </c>
      <c r="L14" s="50" t="s">
        <v>855</v>
      </c>
      <c r="M14" s="37" t="s">
        <v>856</v>
      </c>
      <c r="N14" s="49" t="str">
        <f t="shared" si="3"/>
        <v>攻击[ee3b3b]+4/8/12,生命值[5bd300]+20/40/60</v>
      </c>
      <c r="O14" s="49" t="str">
        <f t="shared" si="4"/>
        <v>攻击[ee3b3b]+4,生命值[5bd300]+20</v>
      </c>
      <c r="P14" s="49" t="str">
        <f t="shared" si="5"/>
        <v>攻击[ee3b3b]+8,生命值[5bd300]+40</v>
      </c>
      <c r="Q14" s="49" t="str">
        <f t="shared" si="6"/>
        <v>攻击[ee3b3b]+12,生命值[5bd300]+60</v>
      </c>
    </row>
    <row r="15" spans="1:17">
      <c r="A15" s="3">
        <v>1014</v>
      </c>
      <c r="B15" t="str">
        <f>DescEdit!BA15</f>
        <v>攻击 +4/8/12,生命值 -+20/40/60,免疫控制概率 -+20/40/60%</v>
      </c>
      <c r="C15" t="str">
        <f>DescEdit!T15</f>
        <v>攻击 +4,生命值 -+20,免疫控制概率 -+20%</v>
      </c>
      <c r="D15" t="str">
        <f>DescEdit!AJ15</f>
        <v>攻击 +8,生命值 -+40,免疫控制概率 -+40%</v>
      </c>
      <c r="E15" s="37" t="str">
        <f>DescEdit!AZ15</f>
        <v>攻击 +12,生命值 -+60,免疫控制概率 -+60%</v>
      </c>
      <c r="F15" t="str">
        <f t="shared" si="1"/>
        <v>攻击 +4/8/12,生命值 -+20/40/60,免疫控制概率 -+20/40/60%,</v>
      </c>
      <c r="G15" t="str">
        <f t="shared" si="2"/>
        <v>攻击 +4,生命值 -+20,免疫控制概率 -+20%,</v>
      </c>
      <c r="H15" t="str">
        <f t="shared" si="2"/>
        <v>攻击 +8,生命值 -+40,免疫控制概率 -+40%,</v>
      </c>
      <c r="I15" s="37" t="str">
        <f t="shared" si="2"/>
        <v>攻击 +12,生命值 -+60,免疫控制概率 -+60%,</v>
      </c>
      <c r="J15" s="50" t="s">
        <v>857</v>
      </c>
      <c r="K15" s="50" t="s">
        <v>858</v>
      </c>
      <c r="L15" s="50" t="s">
        <v>859</v>
      </c>
      <c r="M15" s="37" t="s">
        <v>860</v>
      </c>
      <c r="N15" s="49" t="str">
        <f t="shared" si="3"/>
        <v>攻击[ee3b3b]+4/8/12,生命值[5bd300]+20/40/60,免疫控制概率[5bd300]+20/40/60%</v>
      </c>
      <c r="O15" s="49" t="str">
        <f t="shared" si="4"/>
        <v>攻击[ee3b3b]+4,生命值[5bd300]+20,免疫控制概率[5bd300]+20%</v>
      </c>
      <c r="P15" s="49" t="str">
        <f t="shared" si="5"/>
        <v>攻击[ee3b3b]+8,生命值[5bd300]+40,免疫控制概率[5bd300]+40%</v>
      </c>
      <c r="Q15" s="49" t="str">
        <f t="shared" si="6"/>
        <v>攻击[ee3b3b]+12,生命值[5bd300]+60,免疫控制概率[5bd300]+60%</v>
      </c>
    </row>
    <row r="16" spans="1:17">
      <c r="A16" s="3">
        <v>1015</v>
      </c>
      <c r="B16" t="str">
        <f>DescEdit!BA16</f>
        <v>生命值 -+40/80/120,免疫普攻概率 -+10/20/30%</v>
      </c>
      <c r="C16" t="str">
        <f>DescEdit!T16</f>
        <v>生命值 -+40,免疫普攻概率 -+10%</v>
      </c>
      <c r="D16" t="str">
        <f>DescEdit!AJ16</f>
        <v>生命值 -+80,免疫普攻概率 -+20%</v>
      </c>
      <c r="E16" s="37" t="str">
        <f>DescEdit!AZ16</f>
        <v>生命值 -+120,免疫普攻概率 -+30%</v>
      </c>
      <c r="F16" t="str">
        <f t="shared" si="1"/>
        <v>生命值 -+40/80/120,免疫普攻概率 -+10/20/30%,</v>
      </c>
      <c r="G16" t="str">
        <f t="shared" si="2"/>
        <v>生命值 -+40,免疫普攻概率 -+10%,</v>
      </c>
      <c r="H16" t="str">
        <f t="shared" si="2"/>
        <v>生命值 -+80,免疫普攻概率 -+20%,</v>
      </c>
      <c r="I16" s="37" t="str">
        <f t="shared" si="2"/>
        <v>生命值 -+120,免疫普攻概率 -+30%,</v>
      </c>
      <c r="J16" s="50" t="s">
        <v>861</v>
      </c>
      <c r="K16" s="50" t="s">
        <v>862</v>
      </c>
      <c r="L16" s="50" t="s">
        <v>863</v>
      </c>
      <c r="M16" s="37" t="s">
        <v>864</v>
      </c>
      <c r="N16" s="49" t="str">
        <f t="shared" si="3"/>
        <v>生命值[5bd300]+40/80/120,免疫普攻概率[5bd300]+10/20/30%</v>
      </c>
      <c r="O16" s="49" t="str">
        <f t="shared" si="4"/>
        <v>生命值[5bd300]+40,免疫普攻概率[5bd300]+10%</v>
      </c>
      <c r="P16" s="49" t="str">
        <f t="shared" si="5"/>
        <v>生命值[5bd300]+80,免疫普攻概率[5bd300]+20%</v>
      </c>
      <c r="Q16" s="49" t="str">
        <f t="shared" si="6"/>
        <v>生命值[5bd300]+120,免疫普攻概率[5bd300]+30%</v>
      </c>
    </row>
    <row r="17" spans="1:17">
      <c r="A17" s="4">
        <v>2001</v>
      </c>
      <c r="B17" t="str">
        <f>DescEdit!BA17</f>
        <v>变雪人冷却时间减少 .+10/20/30%</v>
      </c>
      <c r="C17" t="str">
        <f>DescEdit!T17</f>
        <v>变雪人冷却时间减少 .+10%</v>
      </c>
      <c r="D17" t="str">
        <f>DescEdit!AJ17</f>
        <v>变雪人冷却时间减少 .+20%</v>
      </c>
      <c r="E17" s="37" t="str">
        <f>DescEdit!AZ17</f>
        <v>变雪人冷却时间减少 .+30%</v>
      </c>
      <c r="F17" t="str">
        <f t="shared" si="1"/>
        <v>变雪人冷却时间减少 .+10/20/30%,</v>
      </c>
      <c r="G17" t="str">
        <f t="shared" si="2"/>
        <v>变雪人冷却时间减少 .+10%,</v>
      </c>
      <c r="H17" t="str">
        <f t="shared" si="2"/>
        <v>变雪人冷却时间减少 .+20%,</v>
      </c>
      <c r="I17" s="37" t="str">
        <f t="shared" si="2"/>
        <v>变雪人冷却时间减少 .+30%,</v>
      </c>
      <c r="J17" s="50" t="s">
        <v>913</v>
      </c>
      <c r="K17" s="50" t="s">
        <v>914</v>
      </c>
      <c r="L17" s="50" t="s">
        <v>915</v>
      </c>
      <c r="M17" s="37" t="s">
        <v>916</v>
      </c>
      <c r="N17" s="49" t="str">
        <f t="shared" si="3"/>
        <v>变雪人冷却时间减少[e4ac01]+10/20/30%</v>
      </c>
      <c r="O17" s="49" t="str">
        <f t="shared" si="4"/>
        <v>变雪人冷却时间减少[e4ac01]+10%</v>
      </c>
      <c r="P17" s="49" t="str">
        <f t="shared" si="5"/>
        <v>变雪人冷却时间减少[e4ac01]+20%</v>
      </c>
      <c r="Q17" s="49" t="str">
        <f t="shared" si="6"/>
        <v>变雪人冷却时间减少[e4ac01]+30%</v>
      </c>
    </row>
    <row r="18" spans="1:17">
      <c r="A18" s="4">
        <v>2002</v>
      </c>
      <c r="B18" t="str">
        <f>DescEdit!BA18</f>
        <v>技能伤害增加 +5/10/15%</v>
      </c>
      <c r="C18" t="str">
        <f>DescEdit!T18</f>
        <v>技能伤害增加 +5%</v>
      </c>
      <c r="D18" t="str">
        <f>DescEdit!AJ18</f>
        <v>技能伤害增加 +10%</v>
      </c>
      <c r="E18" s="37" t="str">
        <f>DescEdit!AZ18</f>
        <v>技能伤害增加 +15%</v>
      </c>
      <c r="F18" t="str">
        <f t="shared" si="1"/>
        <v>技能伤害增加 +5/10/15%,</v>
      </c>
      <c r="G18" t="str">
        <f t="shared" ref="G18:G46" si="7">C18&amp;","</f>
        <v>技能伤害增加 +5%,</v>
      </c>
      <c r="H18" t="str">
        <f t="shared" ref="H18:H46" si="8">D18&amp;","</f>
        <v>技能伤害增加 +10%,</v>
      </c>
      <c r="I18" s="37" t="str">
        <f t="shared" ref="I18:I46" si="9">E18&amp;","</f>
        <v>技能伤害增加 +15%,</v>
      </c>
      <c r="J18" s="50" t="s">
        <v>807</v>
      </c>
      <c r="K18" s="50" t="s">
        <v>808</v>
      </c>
      <c r="L18" s="50" t="s">
        <v>809</v>
      </c>
      <c r="M18" s="37" t="s">
        <v>810</v>
      </c>
      <c r="N18" s="49" t="str">
        <f t="shared" si="3"/>
        <v>技能伤害增加[ee3b3b]+5/10/15%</v>
      </c>
      <c r="O18" s="49" t="str">
        <f t="shared" si="4"/>
        <v>技能伤害增加[ee3b3b]+5%</v>
      </c>
      <c r="P18" s="49" t="str">
        <f t="shared" si="5"/>
        <v>技能伤害增加[ee3b3b]+10%</v>
      </c>
      <c r="Q18" s="49" t="str">
        <f t="shared" si="6"/>
        <v>技能伤害增加[ee3b3b]+15%</v>
      </c>
    </row>
    <row r="19" spans="1:17">
      <c r="A19" s="4">
        <v>2003</v>
      </c>
      <c r="B19" t="str">
        <f>DescEdit!BA19</f>
        <v>技能冷却时间减少 .+10/20/30%</v>
      </c>
      <c r="C19" t="str">
        <f>DescEdit!T19</f>
        <v>技能冷却时间减少 .+10%</v>
      </c>
      <c r="D19" t="str">
        <f>DescEdit!AJ19</f>
        <v>技能冷却时间减少 .+20%</v>
      </c>
      <c r="E19" s="37" t="str">
        <f>DescEdit!AZ19</f>
        <v>技能冷却时间减少 .+30%</v>
      </c>
      <c r="F19" t="str">
        <f t="shared" si="1"/>
        <v>技能冷却时间减少 .+10/20/30%,</v>
      </c>
      <c r="G19" t="str">
        <f t="shared" si="7"/>
        <v>技能冷却时间减少 .+10%,</v>
      </c>
      <c r="H19" t="str">
        <f t="shared" si="8"/>
        <v>技能冷却时间减少 .+20%,</v>
      </c>
      <c r="I19" s="37" t="str">
        <f t="shared" si="9"/>
        <v>技能冷却时间减少 .+30%,</v>
      </c>
      <c r="J19" s="50" t="s">
        <v>917</v>
      </c>
      <c r="K19" s="50" t="s">
        <v>918</v>
      </c>
      <c r="L19" s="50" t="s">
        <v>919</v>
      </c>
      <c r="M19" s="37" t="s">
        <v>920</v>
      </c>
      <c r="N19" s="49" t="str">
        <f t="shared" si="3"/>
        <v>技能冷却时间减少[e4ac01]+10/20/30%</v>
      </c>
      <c r="O19" s="49" t="str">
        <f t="shared" si="4"/>
        <v>技能冷却时间减少[e4ac01]+10%</v>
      </c>
      <c r="P19" s="49" t="str">
        <f t="shared" si="5"/>
        <v>技能冷却时间减少[e4ac01]+20%</v>
      </c>
      <c r="Q19" s="49" t="str">
        <f t="shared" si="6"/>
        <v>技能冷却时间减少[e4ac01]+30%</v>
      </c>
    </row>
    <row r="20" spans="1:17">
      <c r="A20" s="4">
        <v>2004</v>
      </c>
      <c r="B20" t="str">
        <f>DescEdit!BA20</f>
        <v>技能伤害增加 +5/10/15%</v>
      </c>
      <c r="C20" t="str">
        <f>DescEdit!T20</f>
        <v>技能伤害增加 +5%</v>
      </c>
      <c r="D20" t="str">
        <f>DescEdit!AJ20</f>
        <v>技能伤害增加 +10%</v>
      </c>
      <c r="E20" s="37" t="str">
        <f>DescEdit!AZ20</f>
        <v>技能伤害增加 +15%</v>
      </c>
      <c r="F20" t="str">
        <f t="shared" si="1"/>
        <v>技能伤害增加 +5/10/15%,</v>
      </c>
      <c r="G20" t="str">
        <f t="shared" si="7"/>
        <v>技能伤害增加 +5%,</v>
      </c>
      <c r="H20" t="str">
        <f t="shared" si="8"/>
        <v>技能伤害增加 +10%,</v>
      </c>
      <c r="I20" s="37" t="str">
        <f t="shared" si="9"/>
        <v>技能伤害增加 +15%,</v>
      </c>
      <c r="J20" s="50" t="s">
        <v>807</v>
      </c>
      <c r="K20" s="50" t="s">
        <v>808</v>
      </c>
      <c r="L20" s="50" t="s">
        <v>809</v>
      </c>
      <c r="M20" s="37" t="s">
        <v>810</v>
      </c>
      <c r="N20" s="49" t="str">
        <f t="shared" si="3"/>
        <v>技能伤害增加[ee3b3b]+5/10/15%</v>
      </c>
      <c r="O20" s="49" t="str">
        <f t="shared" si="4"/>
        <v>技能伤害增加[ee3b3b]+5%</v>
      </c>
      <c r="P20" s="49" t="str">
        <f t="shared" si="5"/>
        <v>技能伤害增加[ee3b3b]+10%</v>
      </c>
      <c r="Q20" s="49" t="str">
        <f t="shared" si="6"/>
        <v>技能伤害增加[ee3b3b]+15%</v>
      </c>
    </row>
    <row r="21" spans="1:17">
      <c r="A21" s="4">
        <v>2005</v>
      </c>
      <c r="B21" t="str">
        <f>DescEdit!BA21</f>
        <v>拾取技能球升2级概率 .+20/40/60%</v>
      </c>
      <c r="C21" t="str">
        <f>DescEdit!T21</f>
        <v>拾取技能球升2级概率 .+20%</v>
      </c>
      <c r="D21" t="str">
        <f>DescEdit!AJ21</f>
        <v>拾取技能球升2级概率 .+40%</v>
      </c>
      <c r="E21" s="37" t="str">
        <f>DescEdit!AZ21</f>
        <v>拾取技能球升2级概率 .+60%</v>
      </c>
      <c r="F21" t="str">
        <f t="shared" si="1"/>
        <v>拾取技能球升2级概率 .+20/40/60%,</v>
      </c>
      <c r="G21" t="str">
        <f t="shared" si="7"/>
        <v>拾取技能球升2级概率 .+20%,</v>
      </c>
      <c r="H21" t="str">
        <f t="shared" si="8"/>
        <v>拾取技能球升2级概率 .+40%,</v>
      </c>
      <c r="I21" s="37" t="str">
        <f t="shared" si="9"/>
        <v>拾取技能球升2级概率 .+60%,</v>
      </c>
      <c r="J21" s="50" t="s">
        <v>921</v>
      </c>
      <c r="K21" s="50" t="s">
        <v>922</v>
      </c>
      <c r="L21" s="50" t="s">
        <v>923</v>
      </c>
      <c r="M21" s="37" t="s">
        <v>924</v>
      </c>
      <c r="N21" s="49" t="str">
        <f t="shared" si="3"/>
        <v>拾取技能球升2级概率[e4ac01]+20/40/60%</v>
      </c>
      <c r="O21" s="49" t="str">
        <f t="shared" si="4"/>
        <v>拾取技能球升2级概率[e4ac01]+20%</v>
      </c>
      <c r="P21" s="49" t="str">
        <f t="shared" si="5"/>
        <v>拾取技能球升2级概率[e4ac01]+40%</v>
      </c>
      <c r="Q21" s="49" t="str">
        <f t="shared" si="6"/>
        <v>拾取技能球升2级概率[e4ac01]+60%</v>
      </c>
    </row>
    <row r="22" spans="1:17">
      <c r="A22" s="4">
        <v>2006</v>
      </c>
      <c r="B22" t="str">
        <f>DescEdit!BA22</f>
        <v>控制敌人时间延长 +10/20/30%</v>
      </c>
      <c r="C22" t="str">
        <f>DescEdit!T22</f>
        <v>控制敌人时间延长 +10%</v>
      </c>
      <c r="D22" t="str">
        <f>DescEdit!AJ22</f>
        <v>控制敌人时间延长 +20%</v>
      </c>
      <c r="E22" s="37" t="str">
        <f>DescEdit!AZ22</f>
        <v>控制敌人时间延长 +30%</v>
      </c>
      <c r="F22" t="str">
        <f t="shared" si="1"/>
        <v>控制敌人时间延长 +10/20/30%,</v>
      </c>
      <c r="G22" t="str">
        <f t="shared" si="7"/>
        <v>控制敌人时间延长 +10%,</v>
      </c>
      <c r="H22" t="str">
        <f t="shared" si="8"/>
        <v>控制敌人时间延长 +20%,</v>
      </c>
      <c r="I22" s="37" t="str">
        <f t="shared" si="9"/>
        <v>控制敌人时间延长 +30%,</v>
      </c>
      <c r="J22" s="50" t="s">
        <v>811</v>
      </c>
      <c r="K22" s="50" t="s">
        <v>812</v>
      </c>
      <c r="L22" s="50" t="s">
        <v>813</v>
      </c>
      <c r="M22" s="37" t="s">
        <v>814</v>
      </c>
      <c r="N22" s="49" t="str">
        <f t="shared" si="3"/>
        <v>控制敌人时间延长[ee3b3b]+10/20/30%</v>
      </c>
      <c r="O22" s="49" t="str">
        <f t="shared" si="4"/>
        <v>控制敌人时间延长[ee3b3b]+10%</v>
      </c>
      <c r="P22" s="49" t="str">
        <f t="shared" si="5"/>
        <v>控制敌人时间延长[ee3b3b]+20%</v>
      </c>
      <c r="Q22" s="49" t="str">
        <f t="shared" si="6"/>
        <v>控制敌人时间延长[ee3b3b]+30%</v>
      </c>
    </row>
    <row r="23" spans="1:17">
      <c r="A23" s="4">
        <v>2007</v>
      </c>
      <c r="B23" t="str">
        <f>DescEdit!BA23</f>
        <v>技能伤害增加 +5/10/15%</v>
      </c>
      <c r="C23" t="str">
        <f>DescEdit!T23</f>
        <v>技能伤害增加 +5%</v>
      </c>
      <c r="D23" t="str">
        <f>DescEdit!AJ23</f>
        <v>技能伤害增加 +10%</v>
      </c>
      <c r="E23" s="37" t="str">
        <f>DescEdit!AZ23</f>
        <v>技能伤害增加 +15%</v>
      </c>
      <c r="F23" t="str">
        <f t="shared" si="1"/>
        <v>技能伤害增加 +5/10/15%,</v>
      </c>
      <c r="G23" t="str">
        <f t="shared" si="7"/>
        <v>技能伤害增加 +5%,</v>
      </c>
      <c r="H23" t="str">
        <f t="shared" si="8"/>
        <v>技能伤害增加 +10%,</v>
      </c>
      <c r="I23" s="37" t="str">
        <f t="shared" si="9"/>
        <v>技能伤害增加 +15%,</v>
      </c>
      <c r="J23" s="50" t="s">
        <v>807</v>
      </c>
      <c r="K23" s="50" t="s">
        <v>808</v>
      </c>
      <c r="L23" s="50" t="s">
        <v>809</v>
      </c>
      <c r="M23" s="37" t="s">
        <v>810</v>
      </c>
      <c r="N23" s="49" t="str">
        <f t="shared" si="3"/>
        <v>技能伤害增加[ee3b3b]+5/10/15%</v>
      </c>
      <c r="O23" s="49" t="str">
        <f t="shared" si="4"/>
        <v>技能伤害增加[ee3b3b]+5%</v>
      </c>
      <c r="P23" s="49" t="str">
        <f t="shared" si="5"/>
        <v>技能伤害增加[ee3b3b]+10%</v>
      </c>
      <c r="Q23" s="49" t="str">
        <f t="shared" si="6"/>
        <v>技能伤害增加[ee3b3b]+15%</v>
      </c>
    </row>
    <row r="24" spans="1:17">
      <c r="A24" s="14">
        <v>2008</v>
      </c>
      <c r="B24" t="str">
        <f>DescEdit!BA24</f>
        <v>攻击与自己拥有相同技能的目标伤害 +20/40/60%</v>
      </c>
      <c r="C24" t="str">
        <f>DescEdit!T24</f>
        <v>攻击与自己拥有相同技能的目标伤害 +20%</v>
      </c>
      <c r="D24" t="str">
        <f>DescEdit!AJ24</f>
        <v>攻击与自己拥有相同技能的目标伤害 +40%</v>
      </c>
      <c r="E24" s="37" t="str">
        <f>DescEdit!AZ24</f>
        <v>攻击与自己拥有相同技能的目标伤害 +60%</v>
      </c>
      <c r="F24" t="str">
        <f t="shared" si="1"/>
        <v>攻击与自己拥有相同技能的目标伤害 +20/40/60%,</v>
      </c>
      <c r="G24" t="str">
        <f t="shared" si="7"/>
        <v>攻击与自己拥有相同技能的目标伤害 +20%,</v>
      </c>
      <c r="H24" t="str">
        <f t="shared" si="8"/>
        <v>攻击与自己拥有相同技能的目标伤害 +40%,</v>
      </c>
      <c r="I24" s="37" t="str">
        <f t="shared" si="9"/>
        <v>攻击与自己拥有相同技能的目标伤害 +60%,</v>
      </c>
      <c r="J24" s="50" t="s">
        <v>815</v>
      </c>
      <c r="K24" s="50" t="s">
        <v>816</v>
      </c>
      <c r="L24" s="50" t="s">
        <v>817</v>
      </c>
      <c r="M24" s="37" t="s">
        <v>818</v>
      </c>
      <c r="N24" s="49" t="str">
        <f t="shared" si="3"/>
        <v>攻击与自己拥有相同技能的目标伤害[ee3b3b]+20/40/60%</v>
      </c>
      <c r="O24" s="49" t="str">
        <f t="shared" si="4"/>
        <v>攻击与自己拥有相同技能的目标伤害[ee3b3b]+20%</v>
      </c>
      <c r="P24" s="49" t="str">
        <f t="shared" si="5"/>
        <v>攻击与自己拥有相同技能的目标伤害[ee3b3b]+40%</v>
      </c>
      <c r="Q24" s="49" t="str">
        <f t="shared" si="6"/>
        <v>攻击与自己拥有相同技能的目标伤害[ee3b3b]+60%</v>
      </c>
    </row>
    <row r="25" spans="1:17">
      <c r="A25" s="4">
        <v>2009</v>
      </c>
      <c r="B25" t="str">
        <f>DescEdit!BA25</f>
        <v>释放技能回复生命 -+50/100/150</v>
      </c>
      <c r="C25" t="str">
        <f>DescEdit!T25</f>
        <v>释放技能回复生命 -+50</v>
      </c>
      <c r="D25" t="str">
        <f>DescEdit!AJ25</f>
        <v>释放技能回复生命 -+100</v>
      </c>
      <c r="E25" s="37" t="str">
        <f>DescEdit!AZ25</f>
        <v>释放技能回复生命 -+150</v>
      </c>
      <c r="F25" t="str">
        <f t="shared" si="1"/>
        <v>释放技能回复生命 -+50/100/150,</v>
      </c>
      <c r="G25" t="str">
        <f t="shared" si="7"/>
        <v>释放技能回复生命 -+50,</v>
      </c>
      <c r="H25" t="str">
        <f t="shared" si="8"/>
        <v>释放技能回复生命 -+100,</v>
      </c>
      <c r="I25" s="37" t="str">
        <f t="shared" si="9"/>
        <v>释放技能回复生命 -+150,</v>
      </c>
      <c r="J25" s="50" t="s">
        <v>865</v>
      </c>
      <c r="K25" s="50" t="s">
        <v>866</v>
      </c>
      <c r="L25" s="50" t="s">
        <v>867</v>
      </c>
      <c r="M25" s="37" t="s">
        <v>868</v>
      </c>
      <c r="N25" s="49" t="str">
        <f t="shared" si="3"/>
        <v>释放技能回复生命[5bd300]+100/200/300</v>
      </c>
      <c r="O25" s="49" t="str">
        <f t="shared" si="4"/>
        <v>释放技能回复生命[5bd300]+100</v>
      </c>
      <c r="P25" s="49" t="str">
        <f t="shared" si="5"/>
        <v>释放技能回复生命[5bd300]+200</v>
      </c>
      <c r="Q25" s="49" t="str">
        <f t="shared" si="6"/>
        <v>释放技能回复生命[5bd300]+300</v>
      </c>
    </row>
    <row r="26" spans="1:17">
      <c r="A26" s="4">
        <v>2010</v>
      </c>
      <c r="B26" t="str">
        <f>DescEdit!BA26</f>
        <v>技能冷却期间减伤 -+8/16/24%</v>
      </c>
      <c r="C26" t="str">
        <f>DescEdit!T26</f>
        <v>技能冷却期间减伤 -+8%</v>
      </c>
      <c r="D26" t="str">
        <f>DescEdit!AJ26</f>
        <v>技能冷却期间减伤 -+16%</v>
      </c>
      <c r="E26" s="37" t="str">
        <f>DescEdit!AZ26</f>
        <v>技能冷却期间减伤 -+24%</v>
      </c>
      <c r="F26" t="str">
        <f t="shared" si="1"/>
        <v>技能冷却期间减伤 -+8/16/24%,</v>
      </c>
      <c r="G26" t="str">
        <f t="shared" si="7"/>
        <v>技能冷却期间减伤 -+8%,</v>
      </c>
      <c r="H26" t="str">
        <f t="shared" si="8"/>
        <v>技能冷却期间减伤 -+16%,</v>
      </c>
      <c r="I26" s="37" t="str">
        <f t="shared" si="9"/>
        <v>技能冷却期间减伤 -+24%,</v>
      </c>
      <c r="J26" s="50" t="s">
        <v>869</v>
      </c>
      <c r="K26" s="50" t="s">
        <v>870</v>
      </c>
      <c r="L26" s="50" t="s">
        <v>871</v>
      </c>
      <c r="M26" s="37" t="s">
        <v>872</v>
      </c>
      <c r="N26" s="49" t="str">
        <f t="shared" si="3"/>
        <v>技能冷却期间减伤[5bd300]+8/16/24%</v>
      </c>
      <c r="O26" s="49" t="str">
        <f t="shared" si="4"/>
        <v>技能冷却期间减伤[5bd300]+8%</v>
      </c>
      <c r="P26" s="49" t="str">
        <f t="shared" si="5"/>
        <v>技能冷却期间减伤[5bd300]+16%</v>
      </c>
      <c r="Q26" s="49" t="str">
        <f t="shared" si="6"/>
        <v>技能冷却期间减伤[5bd300]+24%</v>
      </c>
    </row>
    <row r="27" spans="1:17">
      <c r="A27" s="4">
        <v>2011</v>
      </c>
      <c r="B27" t="str">
        <f>DescEdit!BA27</f>
        <v>技能伤害增加 +10/20/30%</v>
      </c>
      <c r="C27" t="str">
        <f>DescEdit!T27</f>
        <v>技能伤害增加 +10%</v>
      </c>
      <c r="D27" t="str">
        <f>DescEdit!AJ27</f>
        <v>技能伤害增加 +20%</v>
      </c>
      <c r="E27" s="37" t="str">
        <f>DescEdit!AZ27</f>
        <v>技能伤害增加 +30%</v>
      </c>
      <c r="F27" t="str">
        <f t="shared" si="1"/>
        <v>技能伤害增加 +10/20/30%,</v>
      </c>
      <c r="G27" t="str">
        <f t="shared" si="7"/>
        <v>技能伤害增加 +10%,</v>
      </c>
      <c r="H27" t="str">
        <f t="shared" si="8"/>
        <v>技能伤害增加 +20%,</v>
      </c>
      <c r="I27" s="37" t="str">
        <f t="shared" si="9"/>
        <v>技能伤害增加 +30%,</v>
      </c>
      <c r="J27" s="50" t="s">
        <v>819</v>
      </c>
      <c r="K27" s="50" t="s">
        <v>809</v>
      </c>
      <c r="L27" s="50" t="s">
        <v>820</v>
      </c>
      <c r="M27" s="37" t="s">
        <v>821</v>
      </c>
      <c r="N27" s="49" t="str">
        <f t="shared" si="3"/>
        <v>技能伤害增加[ee3b3b]+10/20/30%</v>
      </c>
      <c r="O27" s="49" t="str">
        <f t="shared" si="4"/>
        <v>技能伤害增加[ee3b3b]+10%</v>
      </c>
      <c r="P27" s="49" t="str">
        <f t="shared" si="5"/>
        <v>技能伤害增加[ee3b3b]+20%</v>
      </c>
      <c r="Q27" s="49" t="str">
        <f t="shared" si="6"/>
        <v>技能伤害增加[ee3b3b]+30%</v>
      </c>
    </row>
    <row r="28" spans="1:17">
      <c r="A28" s="4">
        <v>2012</v>
      </c>
      <c r="B28" t="str">
        <f>DescEdit!BA28</f>
        <v>对技能释放者反弹伤害 -+20/40/60%</v>
      </c>
      <c r="C28" t="str">
        <f>DescEdit!T28</f>
        <v>对技能释放者反弹伤害 -+20%</v>
      </c>
      <c r="D28" t="str">
        <f>DescEdit!AJ28</f>
        <v>对技能释放者反弹伤害 -+40%</v>
      </c>
      <c r="E28" s="37" t="str">
        <f>DescEdit!AZ28</f>
        <v>对技能释放者反弹伤害 -+60%</v>
      </c>
      <c r="F28" t="str">
        <f t="shared" si="1"/>
        <v>对技能释放者反弹伤害 -+20/40/60%,</v>
      </c>
      <c r="G28" t="str">
        <f t="shared" si="7"/>
        <v>对技能释放者反弹伤害 -+20%,</v>
      </c>
      <c r="H28" t="str">
        <f t="shared" si="8"/>
        <v>对技能释放者反弹伤害 -+40%,</v>
      </c>
      <c r="I28" s="37" t="str">
        <f t="shared" si="9"/>
        <v>对技能释放者反弹伤害 -+60%,</v>
      </c>
      <c r="J28" s="50" t="s">
        <v>873</v>
      </c>
      <c r="K28" s="50" t="s">
        <v>874</v>
      </c>
      <c r="L28" s="50" t="s">
        <v>875</v>
      </c>
      <c r="M28" s="37" t="s">
        <v>876</v>
      </c>
      <c r="N28" s="49" t="str">
        <f t="shared" si="3"/>
        <v>对技能释放者反弹伤害[5bd300]+20/40/60%</v>
      </c>
      <c r="O28" s="49" t="str">
        <f t="shared" si="4"/>
        <v>对技能释放者反弹伤害[5bd300]+20%</v>
      </c>
      <c r="P28" s="49" t="str">
        <f t="shared" si="5"/>
        <v>对技能释放者反弹伤害[5bd300]+40%</v>
      </c>
      <c r="Q28" s="49" t="str">
        <f t="shared" si="6"/>
        <v>对技能释放者反弹伤害[5bd300]+60%</v>
      </c>
    </row>
    <row r="29" spans="1:17">
      <c r="A29" s="4">
        <v>2013</v>
      </c>
      <c r="B29" t="str">
        <f>DescEdit!BA29</f>
        <v>释放技能回复至满生命值概率 -+5/10/15%</v>
      </c>
      <c r="C29" t="str">
        <f>DescEdit!T29</f>
        <v>释放技能回复至满生命值概率 -+5%</v>
      </c>
      <c r="D29" t="str">
        <f>DescEdit!AJ29</f>
        <v>释放技能回复至满生命值概率 -+10%</v>
      </c>
      <c r="E29" s="37" t="str">
        <f>DescEdit!AZ29</f>
        <v>释放技能回复至满生命值概率 -+15%</v>
      </c>
      <c r="F29" t="str">
        <f t="shared" si="1"/>
        <v>释放技能回复至满生命值概率 -+5/10/15%,</v>
      </c>
      <c r="G29" t="str">
        <f t="shared" si="7"/>
        <v>释放技能回复至满生命值概率 -+5%,</v>
      </c>
      <c r="H29" t="str">
        <f t="shared" si="8"/>
        <v>释放技能回复至满生命值概率 -+10%,</v>
      </c>
      <c r="I29" s="37" t="str">
        <f t="shared" si="9"/>
        <v>释放技能回复至满生命值概率 -+15%,</v>
      </c>
      <c r="J29" s="50" t="s">
        <v>877</v>
      </c>
      <c r="K29" s="50" t="s">
        <v>878</v>
      </c>
      <c r="L29" s="50" t="s">
        <v>879</v>
      </c>
      <c r="M29" s="37" t="s">
        <v>880</v>
      </c>
      <c r="N29" s="49" t="str">
        <f t="shared" si="3"/>
        <v>释放技能回复至满生命值概率[5bd300]+5/10/15%</v>
      </c>
      <c r="O29" s="49" t="str">
        <f t="shared" si="4"/>
        <v>释放技能回复至满生命值概率[5bd300]+5%</v>
      </c>
      <c r="P29" s="49" t="str">
        <f t="shared" si="5"/>
        <v>释放技能回复至满生命值概率[5bd300]+10%</v>
      </c>
      <c r="Q29" s="49" t="str">
        <f t="shared" si="6"/>
        <v>释放技能回复至满生命值概率[5bd300]+15%</v>
      </c>
    </row>
    <row r="30" spans="1:17">
      <c r="A30" s="14">
        <v>2014</v>
      </c>
      <c r="B30" t="str">
        <f>DescEdit!BA30</f>
        <v>对自己当前的技能免疫概率 -+20/40/60%</v>
      </c>
      <c r="C30" t="str">
        <f>DescEdit!T30</f>
        <v>对自己当前的技能免疫概率 -+20%</v>
      </c>
      <c r="D30" t="str">
        <f>DescEdit!AJ30</f>
        <v>对自己当前的技能免疫概率 -+40%</v>
      </c>
      <c r="E30" s="37" t="str">
        <f>DescEdit!AZ30</f>
        <v>对自己当前的技能免疫概率 -+60%</v>
      </c>
      <c r="F30" t="str">
        <f t="shared" si="1"/>
        <v>对自己当前的技能免疫概率 -+20/40/60%,</v>
      </c>
      <c r="G30" t="str">
        <f t="shared" si="7"/>
        <v>对自己当前的技能免疫概率 -+20%,</v>
      </c>
      <c r="H30" t="str">
        <f t="shared" si="8"/>
        <v>对自己当前的技能免疫概率 -+40%,</v>
      </c>
      <c r="I30" s="37" t="str">
        <f t="shared" si="9"/>
        <v>对自己当前的技能免疫概率 -+60%,</v>
      </c>
      <c r="J30" s="50" t="s">
        <v>881</v>
      </c>
      <c r="K30" s="50" t="s">
        <v>882</v>
      </c>
      <c r="L30" s="50" t="s">
        <v>883</v>
      </c>
      <c r="M30" s="37" t="s">
        <v>884</v>
      </c>
      <c r="N30" s="49" t="str">
        <f t="shared" si="3"/>
        <v>对自己当前的技能免疫概率[5bd300]+20/40/60%</v>
      </c>
      <c r="O30" s="49" t="str">
        <f t="shared" si="4"/>
        <v>对自己当前的技能免疫概率[5bd300]+20%</v>
      </c>
      <c r="P30" s="49" t="str">
        <f t="shared" si="5"/>
        <v>对自己当前的技能免疫概率[5bd300]+40%</v>
      </c>
      <c r="Q30" s="49" t="str">
        <f t="shared" si="6"/>
        <v>对自己当前的技能免疫概率[5bd300]+60%</v>
      </c>
    </row>
    <row r="31" spans="1:17">
      <c r="A31" s="4">
        <v>2015</v>
      </c>
      <c r="B31" t="str">
        <f>DescEdit!BA31</f>
        <v>释放技能免除冷却概率 .+10/20/30%</v>
      </c>
      <c r="C31" t="str">
        <f>DescEdit!T31</f>
        <v>释放技能免除冷却概率 .+10%</v>
      </c>
      <c r="D31" t="str">
        <f>DescEdit!AJ31</f>
        <v>释放技能免除冷却概率 .+20%</v>
      </c>
      <c r="E31" s="37" t="str">
        <f>DescEdit!AZ31</f>
        <v>释放技能免除冷却概率 .+30%</v>
      </c>
      <c r="F31" t="str">
        <f t="shared" si="1"/>
        <v>释放技能免除冷却概率 .+10/20/30%,</v>
      </c>
      <c r="G31" t="str">
        <f t="shared" si="7"/>
        <v>释放技能免除冷却概率 .+10%,</v>
      </c>
      <c r="H31" t="str">
        <f t="shared" si="8"/>
        <v>释放技能免除冷却概率 .+20%,</v>
      </c>
      <c r="I31" s="37" t="str">
        <f t="shared" si="9"/>
        <v>释放技能免除冷却概率 .+30%,</v>
      </c>
      <c r="J31" s="50" t="s">
        <v>925</v>
      </c>
      <c r="K31" s="50" t="s">
        <v>926</v>
      </c>
      <c r="L31" s="50" t="s">
        <v>927</v>
      </c>
      <c r="M31" s="37" t="s">
        <v>928</v>
      </c>
      <c r="N31" s="49" t="str">
        <f t="shared" si="3"/>
        <v>释放技能免除冷却概率[e4ac01]+10/20/30%</v>
      </c>
      <c r="O31" s="49" t="str">
        <f t="shared" si="4"/>
        <v>释放技能免除冷却概率[e4ac01]+10%</v>
      </c>
      <c r="P31" s="49" t="str">
        <f t="shared" si="5"/>
        <v>释放技能免除冷却概率[e4ac01]+20%</v>
      </c>
      <c r="Q31" s="49" t="str">
        <f t="shared" si="6"/>
        <v>释放技能免除冷却概率[e4ac01]+30%</v>
      </c>
    </row>
    <row r="32" spans="1:17">
      <c r="A32" s="2">
        <v>3001</v>
      </c>
      <c r="B32" t="str">
        <f>DescEdit!BA32</f>
        <v>移速 .+1500/3000/4500</v>
      </c>
      <c r="C32" t="str">
        <f>DescEdit!T32</f>
        <v>移速 .+1500</v>
      </c>
      <c r="D32" t="str">
        <f>DescEdit!AJ32</f>
        <v>移速 .+3000</v>
      </c>
      <c r="E32" s="37" t="str">
        <f>DescEdit!AZ32</f>
        <v>移速 .+4500</v>
      </c>
      <c r="F32" t="str">
        <f t="shared" si="1"/>
        <v>移速 .+1500/3000/4500,</v>
      </c>
      <c r="G32" t="str">
        <f t="shared" si="7"/>
        <v>移速 .+1500,</v>
      </c>
      <c r="H32" t="str">
        <f t="shared" si="8"/>
        <v>移速 .+3000,</v>
      </c>
      <c r="I32" s="37" t="str">
        <f t="shared" si="9"/>
        <v>移速 .+4500,</v>
      </c>
      <c r="J32" s="50" t="s">
        <v>929</v>
      </c>
      <c r="K32" s="50" t="s">
        <v>930</v>
      </c>
      <c r="L32" s="50" t="s">
        <v>931</v>
      </c>
      <c r="M32" s="37" t="s">
        <v>932</v>
      </c>
      <c r="N32" s="49" t="str">
        <f t="shared" si="3"/>
        <v>移速[e4ac01]+1500/3000/4500</v>
      </c>
      <c r="O32" s="49" t="str">
        <f t="shared" si="4"/>
        <v>移速[e4ac01]+1500</v>
      </c>
      <c r="P32" s="49" t="str">
        <f t="shared" si="5"/>
        <v>移速[e4ac01]+3000</v>
      </c>
      <c r="Q32" s="49" t="str">
        <f t="shared" si="6"/>
        <v>移速[e4ac01]+4500</v>
      </c>
    </row>
    <row r="33" spans="1:17">
      <c r="A33" s="2">
        <v>3002</v>
      </c>
      <c r="B33" t="str">
        <f>DescEdit!BA33</f>
        <v>拾取水晶额外积分 .+10/20/30</v>
      </c>
      <c r="C33" t="str">
        <f>DescEdit!T33</f>
        <v>拾取水晶额外积分 .+10</v>
      </c>
      <c r="D33" t="str">
        <f>DescEdit!AJ33</f>
        <v>拾取水晶额外积分 .+20</v>
      </c>
      <c r="E33" s="37" t="str">
        <f>DescEdit!AZ33</f>
        <v>拾取水晶额外积分 .+30</v>
      </c>
      <c r="F33" t="str">
        <f t="shared" si="1"/>
        <v>拾取水晶额外积分 .+10/20/30,</v>
      </c>
      <c r="G33" t="str">
        <f t="shared" si="7"/>
        <v>拾取水晶额外积分 .+10,</v>
      </c>
      <c r="H33" t="str">
        <f t="shared" si="8"/>
        <v>拾取水晶额外积分 .+20,</v>
      </c>
      <c r="I33" s="37" t="str">
        <f t="shared" si="9"/>
        <v>拾取水晶额外积分 .+30,</v>
      </c>
      <c r="J33" s="50" t="s">
        <v>933</v>
      </c>
      <c r="K33" s="50" t="s">
        <v>934</v>
      </c>
      <c r="L33" s="50" t="s">
        <v>935</v>
      </c>
      <c r="M33" s="37" t="s">
        <v>936</v>
      </c>
      <c r="N33" s="49" t="str">
        <f t="shared" si="3"/>
        <v>拾取水晶额外积分[e4ac01]+10/20/30</v>
      </c>
      <c r="O33" s="49" t="str">
        <f t="shared" si="4"/>
        <v>拾取水晶额外积分[e4ac01]+10</v>
      </c>
      <c r="P33" s="49" t="str">
        <f t="shared" si="5"/>
        <v>拾取水晶额外积分[e4ac01]+20</v>
      </c>
      <c r="Q33" s="49" t="str">
        <f t="shared" si="6"/>
        <v>拾取水晶额外积分[e4ac01]+30</v>
      </c>
    </row>
    <row r="34" spans="1:17">
      <c r="A34" s="2">
        <v>3003</v>
      </c>
      <c r="B34" t="str">
        <f>DescEdit!BA34</f>
        <v>物品拾取范围 .+10/20/30%</v>
      </c>
      <c r="C34" t="str">
        <f>DescEdit!T34</f>
        <v>物品拾取范围 .+10%</v>
      </c>
      <c r="D34" t="str">
        <f>DescEdit!AJ34</f>
        <v>物品拾取范围 .+20%</v>
      </c>
      <c r="E34" s="37" t="str">
        <f>DescEdit!AZ34</f>
        <v>物品拾取范围 .+30%</v>
      </c>
      <c r="F34" t="str">
        <f t="shared" si="1"/>
        <v>物品拾取范围 .+10/20/30%,</v>
      </c>
      <c r="G34" t="str">
        <f t="shared" si="7"/>
        <v>物品拾取范围 .+10%,</v>
      </c>
      <c r="H34" t="str">
        <f t="shared" si="8"/>
        <v>物品拾取范围 .+20%,</v>
      </c>
      <c r="I34" s="37" t="str">
        <f t="shared" si="9"/>
        <v>物品拾取范围 .+30%,</v>
      </c>
      <c r="J34" s="50" t="s">
        <v>937</v>
      </c>
      <c r="K34" s="50" t="s">
        <v>938</v>
      </c>
      <c r="L34" s="50" t="s">
        <v>939</v>
      </c>
      <c r="M34" s="37" t="s">
        <v>940</v>
      </c>
      <c r="N34" s="49" t="str">
        <f t="shared" si="3"/>
        <v>物品拾取范围[e4ac01]+10/20/30%</v>
      </c>
      <c r="O34" s="49" t="str">
        <f t="shared" si="4"/>
        <v>物品拾取范围[e4ac01]+10%</v>
      </c>
      <c r="P34" s="49" t="str">
        <f t="shared" si="5"/>
        <v>物品拾取范围[e4ac01]+20%</v>
      </c>
      <c r="Q34" s="49" t="str">
        <f t="shared" si="6"/>
        <v>物品拾取范围[e4ac01]+30%</v>
      </c>
    </row>
    <row r="35" spans="1:17">
      <c r="A35" s="2">
        <v>3004</v>
      </c>
      <c r="B35" t="str">
        <f>DescEdit!BA35</f>
        <v>拾取水晶回复生命 -+5/10/15</v>
      </c>
      <c r="C35" t="str">
        <f>DescEdit!T35</f>
        <v>拾取水晶回复生命 -+5</v>
      </c>
      <c r="D35" t="str">
        <f>DescEdit!AJ35</f>
        <v>拾取水晶回复生命 -+10</v>
      </c>
      <c r="E35" s="37" t="str">
        <f>DescEdit!AZ35</f>
        <v>拾取水晶回复生命 -+15</v>
      </c>
      <c r="F35" t="str">
        <f t="shared" si="1"/>
        <v>拾取水晶回复生命 -+5/10/15,</v>
      </c>
      <c r="G35" t="str">
        <f t="shared" si="7"/>
        <v>拾取水晶回复生命 -+5,</v>
      </c>
      <c r="H35" t="str">
        <f t="shared" si="8"/>
        <v>拾取水晶回复生命 -+10,</v>
      </c>
      <c r="I35" s="37" t="str">
        <f t="shared" si="9"/>
        <v>拾取水晶回复生命 -+15,</v>
      </c>
      <c r="J35" s="50" t="s">
        <v>885</v>
      </c>
      <c r="K35" s="50" t="s">
        <v>886</v>
      </c>
      <c r="L35" s="50" t="s">
        <v>887</v>
      </c>
      <c r="M35" s="37" t="s">
        <v>888</v>
      </c>
      <c r="N35" s="49" t="str">
        <f t="shared" si="3"/>
        <v>拾取水晶回复生命[5bd300]+5/10/15</v>
      </c>
      <c r="O35" s="49" t="str">
        <f t="shared" si="4"/>
        <v>拾取水晶回复生命[5bd300]+5</v>
      </c>
      <c r="P35" s="49" t="str">
        <f t="shared" si="5"/>
        <v>拾取水晶回复生命[5bd300]+10</v>
      </c>
      <c r="Q35" s="49" t="str">
        <f t="shared" si="6"/>
        <v>拾取水晶回复生命[5bd300]+15</v>
      </c>
    </row>
    <row r="36" spans="1:17">
      <c r="A36" s="2">
        <v>3005</v>
      </c>
      <c r="B36" t="str">
        <f>DescEdit!BA36</f>
        <v>拾取技能球升2级概率 .+5/10/15%</v>
      </c>
      <c r="C36" t="str">
        <f>DescEdit!T36</f>
        <v>拾取技能球升2级概率 .+5%</v>
      </c>
      <c r="D36" t="str">
        <f>DescEdit!AJ36</f>
        <v>拾取技能球升2级概率 .+10%</v>
      </c>
      <c r="E36" s="37" t="str">
        <f>DescEdit!AZ36</f>
        <v>拾取技能球升2级概率 .+15%</v>
      </c>
      <c r="F36" t="str">
        <f t="shared" si="1"/>
        <v>拾取技能球升2级概率 .+5/10/15%,</v>
      </c>
      <c r="G36" t="str">
        <f t="shared" si="7"/>
        <v>拾取技能球升2级概率 .+5%,</v>
      </c>
      <c r="H36" t="str">
        <f t="shared" si="8"/>
        <v>拾取技能球升2级概率 .+10%,</v>
      </c>
      <c r="I36" s="37" t="str">
        <f t="shared" si="9"/>
        <v>拾取技能球升2级概率 .+15%,</v>
      </c>
      <c r="J36" s="50" t="s">
        <v>941</v>
      </c>
      <c r="K36" s="50" t="s">
        <v>942</v>
      </c>
      <c r="L36" s="50" t="s">
        <v>943</v>
      </c>
      <c r="M36" s="37" t="s">
        <v>944</v>
      </c>
      <c r="N36" s="49" t="str">
        <f t="shared" si="3"/>
        <v>拾取技能球升2级概率[e4ac01]+5/10/15%</v>
      </c>
      <c r="O36" s="49" t="str">
        <f t="shared" si="4"/>
        <v>拾取技能球升2级概率[e4ac01]+5%</v>
      </c>
      <c r="P36" s="49" t="str">
        <f t="shared" si="5"/>
        <v>拾取技能球升2级概率[e4ac01]+10%</v>
      </c>
      <c r="Q36" s="49" t="str">
        <f t="shared" si="6"/>
        <v>拾取技能球升2级概率[e4ac01]+15%</v>
      </c>
    </row>
    <row r="37" spans="1:17">
      <c r="A37" s="2">
        <v>3006</v>
      </c>
      <c r="B37" t="str">
        <f>DescEdit!BA37</f>
        <v>拾取能力球升2级概率 .+5/10/15%</v>
      </c>
      <c r="C37" t="str">
        <f>DescEdit!T37</f>
        <v>拾取能力球升2级概率 .+5%</v>
      </c>
      <c r="D37" t="str">
        <f>DescEdit!AJ37</f>
        <v>拾取能力球升2级概率 .+10%</v>
      </c>
      <c r="E37" s="37" t="str">
        <f>DescEdit!AZ37</f>
        <v>拾取能力球升2级概率 .+15%</v>
      </c>
      <c r="F37" t="str">
        <f t="shared" si="1"/>
        <v>拾取能力球升2级概率 .+5/10/15%,</v>
      </c>
      <c r="G37" t="str">
        <f t="shared" si="7"/>
        <v>拾取能力球升2级概率 .+5%,</v>
      </c>
      <c r="H37" t="str">
        <f t="shared" si="8"/>
        <v>拾取能力球升2级概率 .+10%,</v>
      </c>
      <c r="I37" s="37" t="str">
        <f t="shared" si="9"/>
        <v>拾取能力球升2级概率 .+15%,</v>
      </c>
      <c r="J37" s="50" t="s">
        <v>945</v>
      </c>
      <c r="K37" s="50" t="s">
        <v>946</v>
      </c>
      <c r="L37" s="50" t="s">
        <v>947</v>
      </c>
      <c r="M37" s="37" t="s">
        <v>948</v>
      </c>
      <c r="N37" s="49" t="str">
        <f t="shared" si="3"/>
        <v>拾取能力球升2级概率[e4ac01]+5/10/15%</v>
      </c>
      <c r="O37" s="49" t="str">
        <f t="shared" si="4"/>
        <v>拾取能力球升2级概率[e4ac01]+5%</v>
      </c>
      <c r="P37" s="49" t="str">
        <f t="shared" si="5"/>
        <v>拾取能力球升2级概率[e4ac01]+10%</v>
      </c>
      <c r="Q37" s="49" t="str">
        <f t="shared" si="6"/>
        <v>拾取能力球升2级概率[e4ac01]+15%</v>
      </c>
    </row>
    <row r="38" spans="1:17">
      <c r="A38" s="2">
        <v>3007</v>
      </c>
      <c r="B38" t="str">
        <f>DescEdit!BA38</f>
        <v>血瓶回复量 -+20/40/60%</v>
      </c>
      <c r="C38" t="str">
        <f>DescEdit!T38</f>
        <v>血瓶回复量 -+20%</v>
      </c>
      <c r="D38" t="str">
        <f>DescEdit!AJ38</f>
        <v>血瓶回复量 -+40%</v>
      </c>
      <c r="E38" s="37" t="str">
        <f>DescEdit!AZ38</f>
        <v>血瓶回复量 -+60%</v>
      </c>
      <c r="F38" t="str">
        <f t="shared" si="1"/>
        <v>血瓶回复量 -+20/40/60%,</v>
      </c>
      <c r="G38" t="str">
        <f t="shared" si="7"/>
        <v>血瓶回复量 -+20%,</v>
      </c>
      <c r="H38" t="str">
        <f t="shared" si="8"/>
        <v>血瓶回复量 -+40%,</v>
      </c>
      <c r="I38" s="37" t="str">
        <f t="shared" si="9"/>
        <v>血瓶回复量 -+60%,</v>
      </c>
      <c r="J38" s="50" t="s">
        <v>889</v>
      </c>
      <c r="K38" s="50" t="s">
        <v>890</v>
      </c>
      <c r="L38" s="50" t="s">
        <v>891</v>
      </c>
      <c r="M38" s="37" t="s">
        <v>892</v>
      </c>
      <c r="N38" s="49" t="str">
        <f t="shared" si="3"/>
        <v>血瓶回复量[5bd300]+40/80/120%</v>
      </c>
      <c r="O38" s="49" t="str">
        <f t="shared" si="4"/>
        <v>血瓶回复量[5bd300]+40%</v>
      </c>
      <c r="P38" s="49" t="str">
        <f t="shared" si="5"/>
        <v>血瓶回复量[5bd300]+80%</v>
      </c>
      <c r="Q38" s="49" t="str">
        <f t="shared" si="6"/>
        <v>血瓶回复量[5bd300]+120%</v>
      </c>
    </row>
    <row r="39" spans="1:17">
      <c r="A39" s="16">
        <v>3008</v>
      </c>
      <c r="B39" t="str">
        <f>DescEdit!BA39</f>
        <v>拾取水晶2倍积分概率 .+5/10/15%</v>
      </c>
      <c r="C39" t="str">
        <f>DescEdit!T39</f>
        <v>拾取水晶2倍积分概率 .+5%</v>
      </c>
      <c r="D39" t="str">
        <f>DescEdit!AJ39</f>
        <v>拾取水晶2倍积分概率 .+10%</v>
      </c>
      <c r="E39" s="37" t="str">
        <f>DescEdit!AZ39</f>
        <v>拾取水晶2倍积分概率 .+15%</v>
      </c>
      <c r="F39" t="str">
        <f t="shared" si="1"/>
        <v>拾取水晶2倍积分概率 .+5/10/15%,</v>
      </c>
      <c r="G39" t="str">
        <f t="shared" si="7"/>
        <v>拾取水晶2倍积分概率 .+5%,</v>
      </c>
      <c r="H39" t="str">
        <f t="shared" si="8"/>
        <v>拾取水晶2倍积分概率 .+10%,</v>
      </c>
      <c r="I39" s="37" t="str">
        <f t="shared" si="9"/>
        <v>拾取水晶2倍积分概率 .+15%,</v>
      </c>
      <c r="J39" s="50" t="s">
        <v>949</v>
      </c>
      <c r="K39" s="50" t="s">
        <v>950</v>
      </c>
      <c r="L39" s="50" t="s">
        <v>951</v>
      </c>
      <c r="M39" s="37" t="s">
        <v>952</v>
      </c>
      <c r="N39" s="49" t="str">
        <f t="shared" si="3"/>
        <v>拾取水晶2倍积分概率[e4ac01]+5/10/15%</v>
      </c>
      <c r="O39" s="49" t="str">
        <f t="shared" si="4"/>
        <v>拾取水晶2倍积分概率[e4ac01]+5%</v>
      </c>
      <c r="P39" s="49" t="str">
        <f t="shared" si="5"/>
        <v>拾取水晶2倍积分概率[e4ac01]+10%</v>
      </c>
      <c r="Q39" s="49" t="str">
        <f t="shared" si="6"/>
        <v>拾取水晶2倍积分概率[e4ac01]+15%</v>
      </c>
    </row>
    <row r="40" spans="1:17">
      <c r="A40" s="2">
        <v>3009</v>
      </c>
      <c r="B40" t="str">
        <f>DescEdit!BA40</f>
        <v>拾取能力球增加积分 .+300/600/900</v>
      </c>
      <c r="C40" t="str">
        <f>DescEdit!T40</f>
        <v>拾取能力球增加积分 .+300</v>
      </c>
      <c r="D40" t="str">
        <f>DescEdit!AJ40</f>
        <v>拾取能力球增加积分 .+600</v>
      </c>
      <c r="E40" s="37" t="str">
        <f>DescEdit!AZ40</f>
        <v>拾取能力球增加积分 .+900</v>
      </c>
      <c r="F40" t="str">
        <f t="shared" si="1"/>
        <v>拾取能力球增加积分 .+300/600/900,</v>
      </c>
      <c r="G40" t="str">
        <f t="shared" si="7"/>
        <v>拾取能力球增加积分 .+300,</v>
      </c>
      <c r="H40" t="str">
        <f t="shared" si="8"/>
        <v>拾取能力球增加积分 .+600,</v>
      </c>
      <c r="I40" s="37" t="str">
        <f t="shared" si="9"/>
        <v>拾取能力球增加积分 .+900,</v>
      </c>
      <c r="J40" s="50" t="s">
        <v>953</v>
      </c>
      <c r="K40" s="50" t="s">
        <v>954</v>
      </c>
      <c r="L40" s="50" t="s">
        <v>955</v>
      </c>
      <c r="M40" s="37" t="s">
        <v>956</v>
      </c>
      <c r="N40" s="49" t="str">
        <f t="shared" si="3"/>
        <v>拾取能力球增加积分[e4ac01]+300/600/900</v>
      </c>
      <c r="O40" s="49" t="str">
        <f t="shared" si="4"/>
        <v>拾取能力球增加积分[e4ac01]+300</v>
      </c>
      <c r="P40" s="49" t="str">
        <f t="shared" si="5"/>
        <v>拾取能力球增加积分[e4ac01]+600</v>
      </c>
      <c r="Q40" s="49" t="str">
        <f t="shared" si="6"/>
        <v>拾取能力球增加积分[e4ac01]+900</v>
      </c>
    </row>
    <row r="41" spans="1:17">
      <c r="A41" s="16">
        <v>3010</v>
      </c>
      <c r="B41" t="str">
        <f>DescEdit!BA41</f>
        <v>拾取能力雪球回复生命 -+20/40/60</v>
      </c>
      <c r="C41" t="str">
        <f>DescEdit!T41</f>
        <v>拾取能力雪球回复生命 -+20</v>
      </c>
      <c r="D41" t="str">
        <f>DescEdit!AJ41</f>
        <v>拾取能力雪球回复生命 -+40</v>
      </c>
      <c r="E41" s="37" t="str">
        <f>DescEdit!AZ41</f>
        <v>拾取能力雪球回复生命 -+60</v>
      </c>
      <c r="F41" t="str">
        <f t="shared" si="1"/>
        <v>拾取能力雪球回复生命 -+20/40/60,</v>
      </c>
      <c r="G41" t="str">
        <f t="shared" si="7"/>
        <v>拾取能力雪球回复生命 -+20,</v>
      </c>
      <c r="H41" t="str">
        <f t="shared" si="8"/>
        <v>拾取能力雪球回复生命 -+40,</v>
      </c>
      <c r="I41" s="37" t="str">
        <f t="shared" si="9"/>
        <v>拾取能力雪球回复生命 -+60,</v>
      </c>
      <c r="J41" s="50" t="s">
        <v>893</v>
      </c>
      <c r="K41" s="50" t="s">
        <v>894</v>
      </c>
      <c r="L41" s="50" t="s">
        <v>895</v>
      </c>
      <c r="M41" s="37" t="s">
        <v>896</v>
      </c>
      <c r="N41" s="49" t="str">
        <f t="shared" si="3"/>
        <v>拾取能力雪球回复生命[5bd300]+20/40/60</v>
      </c>
      <c r="O41" s="49" t="str">
        <f t="shared" si="4"/>
        <v>拾取能力雪球回复生命[5bd300]+20</v>
      </c>
      <c r="P41" s="49" t="str">
        <f t="shared" si="5"/>
        <v>拾取能力雪球回复生命[5bd300]+40</v>
      </c>
      <c r="Q41" s="49" t="str">
        <f t="shared" si="6"/>
        <v>拾取能力雪球回复生命[5bd300]+60</v>
      </c>
    </row>
    <row r="42" spans="1:17">
      <c r="A42" s="16">
        <v>3011</v>
      </c>
      <c r="B42" t="str">
        <f>DescEdit!BA42</f>
        <v>护盾抵挡伤害次数 -+1/2/3</v>
      </c>
      <c r="C42" t="str">
        <f>DescEdit!T42</f>
        <v>护盾抵挡伤害次数 -+1</v>
      </c>
      <c r="D42" t="str">
        <f>DescEdit!AJ42</f>
        <v>护盾抵挡伤害次数 -+2</v>
      </c>
      <c r="E42" s="37" t="str">
        <f>DescEdit!AZ42</f>
        <v>护盾抵挡伤害次数 -+3</v>
      </c>
      <c r="F42" t="str">
        <f t="shared" si="1"/>
        <v>护盾抵挡伤害次数 -+1/2/3,</v>
      </c>
      <c r="G42" t="str">
        <f t="shared" si="7"/>
        <v>护盾抵挡伤害次数 -+1,</v>
      </c>
      <c r="H42" t="str">
        <f t="shared" si="8"/>
        <v>护盾抵挡伤害次数 -+2,</v>
      </c>
      <c r="I42" s="37" t="str">
        <f t="shared" si="9"/>
        <v>护盾抵挡伤害次数 -+3,</v>
      </c>
      <c r="J42" s="50" t="s">
        <v>897</v>
      </c>
      <c r="K42" s="50" t="s">
        <v>898</v>
      </c>
      <c r="L42" s="50" t="s">
        <v>899</v>
      </c>
      <c r="M42" s="37" t="s">
        <v>900</v>
      </c>
      <c r="N42" s="49" t="str">
        <f t="shared" si="3"/>
        <v>护盾抵挡伤害次数[5bd300]+1/2/3</v>
      </c>
      <c r="O42" s="49" t="str">
        <f t="shared" si="4"/>
        <v>护盾抵挡伤害次数[5bd300]+1</v>
      </c>
      <c r="P42" s="49" t="str">
        <f t="shared" si="5"/>
        <v>护盾抵挡伤害次数[5bd300]+2</v>
      </c>
      <c r="Q42" s="49" t="str">
        <f t="shared" si="6"/>
        <v>护盾抵挡伤害次数[5bd300]+3</v>
      </c>
    </row>
    <row r="43" spans="1:17">
      <c r="A43" s="16">
        <v>3012</v>
      </c>
      <c r="B43" t="str">
        <f>DescEdit!BA43</f>
        <v>每10000积分攻击 +4/8/12</v>
      </c>
      <c r="C43" t="str">
        <f>DescEdit!T43</f>
        <v>每10000积分攻击 +4</v>
      </c>
      <c r="D43" t="str">
        <f>DescEdit!AJ43</f>
        <v>每10000积分攻击 +8</v>
      </c>
      <c r="E43" s="37" t="str">
        <f>DescEdit!AZ43</f>
        <v>每10000积分攻击 +12</v>
      </c>
      <c r="F43" t="str">
        <f t="shared" si="1"/>
        <v>每10000积分攻击 +4/8/12,</v>
      </c>
      <c r="G43" t="str">
        <f t="shared" si="7"/>
        <v>每10000积分攻击 +4,</v>
      </c>
      <c r="H43" t="str">
        <f t="shared" si="8"/>
        <v>每10000积分攻击 +8,</v>
      </c>
      <c r="I43" s="37" t="str">
        <f t="shared" si="9"/>
        <v>每10000积分攻击 +12,</v>
      </c>
      <c r="J43" s="50" t="s">
        <v>822</v>
      </c>
      <c r="K43" s="50" t="s">
        <v>823</v>
      </c>
      <c r="L43" s="50" t="s">
        <v>824</v>
      </c>
      <c r="M43" s="37" t="s">
        <v>825</v>
      </c>
      <c r="N43" s="49" t="str">
        <f t="shared" si="3"/>
        <v>每10000积分攻击[ee3b3b]+4/8/12</v>
      </c>
      <c r="O43" s="49" t="str">
        <f t="shared" si="4"/>
        <v>每10000积分攻击[ee3b3b]+4</v>
      </c>
      <c r="P43" s="49" t="str">
        <f t="shared" si="5"/>
        <v>每10000积分攻击[ee3b3b]+8</v>
      </c>
      <c r="Q43" s="49" t="str">
        <f t="shared" si="6"/>
        <v>每10000积分攻击[ee3b3b]+12</v>
      </c>
    </row>
    <row r="44" spans="1:17">
      <c r="A44" s="16">
        <v>3013</v>
      </c>
      <c r="B44" t="str">
        <f>DescEdit!BA44</f>
        <v>每10000积分生命 -+20/40/60</v>
      </c>
      <c r="C44" t="str">
        <f>DescEdit!T44</f>
        <v>每10000积分生命 -+20</v>
      </c>
      <c r="D44" t="str">
        <f>DescEdit!AJ44</f>
        <v>每10000积分生命 -+40</v>
      </c>
      <c r="E44" s="37" t="str">
        <f>DescEdit!AZ44</f>
        <v>每10000积分生命 -+60</v>
      </c>
      <c r="F44" t="str">
        <f t="shared" si="1"/>
        <v>每10000积分生命 -+20/40/60,</v>
      </c>
      <c r="G44" t="str">
        <f t="shared" si="7"/>
        <v>每10000积分生命 -+20,</v>
      </c>
      <c r="H44" t="str">
        <f t="shared" si="8"/>
        <v>每10000积分生命 -+40,</v>
      </c>
      <c r="I44" s="37" t="str">
        <f t="shared" si="9"/>
        <v>每10000积分生命 -+60,</v>
      </c>
      <c r="J44" s="50" t="s">
        <v>901</v>
      </c>
      <c r="K44" s="50" t="s">
        <v>902</v>
      </c>
      <c r="L44" s="50" t="s">
        <v>903</v>
      </c>
      <c r="M44" s="37" t="s">
        <v>904</v>
      </c>
      <c r="N44" s="49" t="str">
        <f t="shared" si="3"/>
        <v>每10000积分生命[5bd300]+20/40/60</v>
      </c>
      <c r="O44" s="49" t="str">
        <f t="shared" si="4"/>
        <v>每10000积分生命[5bd300]+20</v>
      </c>
      <c r="P44" s="49" t="str">
        <f t="shared" si="5"/>
        <v>每10000积分生命[5bd300]+40</v>
      </c>
      <c r="Q44" s="49" t="str">
        <f t="shared" si="6"/>
        <v>每10000积分生命[5bd300]+60</v>
      </c>
    </row>
    <row r="45" spans="1:17">
      <c r="A45" s="16">
        <v>3014</v>
      </c>
      <c r="B45" t="str">
        <f>DescEdit!BA45</f>
        <v>拾取能力雪球获得护盾概率 .+20/40/60%</v>
      </c>
      <c r="C45" t="str">
        <f>DescEdit!T45</f>
        <v>拾取能力雪球获得护盾概率 .+20%</v>
      </c>
      <c r="D45" t="str">
        <f>DescEdit!AJ45</f>
        <v>拾取能力雪球获得护盾概率 .+40%</v>
      </c>
      <c r="E45" s="37" t="str">
        <f>DescEdit!AZ45</f>
        <v>拾取能力雪球获得护盾概率 .+60%</v>
      </c>
      <c r="F45" t="str">
        <f t="shared" si="1"/>
        <v>拾取能力雪球获得护盾概率 .+20/40/60%,</v>
      </c>
      <c r="G45" t="str">
        <f t="shared" si="7"/>
        <v>拾取能力雪球获得护盾概率 .+20%,</v>
      </c>
      <c r="H45" t="str">
        <f t="shared" si="8"/>
        <v>拾取能力雪球获得护盾概率 .+40%,</v>
      </c>
      <c r="I45" s="37" t="str">
        <f t="shared" si="9"/>
        <v>拾取能力雪球获得护盾概率 .+60%,</v>
      </c>
      <c r="J45" s="50" t="s">
        <v>957</v>
      </c>
      <c r="K45" s="50" t="s">
        <v>958</v>
      </c>
      <c r="L45" s="50" t="s">
        <v>959</v>
      </c>
      <c r="M45" s="37" t="s">
        <v>960</v>
      </c>
      <c r="N45" s="49" t="str">
        <f t="shared" si="3"/>
        <v>拾取能力雪球获得护盾概率[e4ac01]+20/40/60%</v>
      </c>
      <c r="O45" s="49" t="str">
        <f t="shared" si="4"/>
        <v>拾取能力雪球获得护盾概率[e4ac01]+20%</v>
      </c>
      <c r="P45" s="49" t="str">
        <f t="shared" si="5"/>
        <v>拾取能力雪球获得护盾概率[e4ac01]+40%</v>
      </c>
      <c r="Q45" s="49" t="str">
        <f t="shared" si="6"/>
        <v>拾取能力雪球获得护盾概率[e4ac01]+60%</v>
      </c>
    </row>
    <row r="46" spans="1:17">
      <c r="A46" s="2">
        <v>3015</v>
      </c>
      <c r="B46" t="str">
        <f>DescEdit!BA46</f>
        <v>能力雪球最大等级提升 .+2/4/6</v>
      </c>
      <c r="C46" t="str">
        <f>DescEdit!T46</f>
        <v>能力雪球最大等级提升 .+2</v>
      </c>
      <c r="D46" t="str">
        <f>DescEdit!AJ46</f>
        <v>能力雪球最大等级提升 .+4</v>
      </c>
      <c r="E46" s="37" t="str">
        <f>DescEdit!AZ46</f>
        <v>能力雪球最大等级提升 .+6</v>
      </c>
      <c r="F46" t="str">
        <f t="shared" si="1"/>
        <v>能力雪球最大等级提升 .+2/4/6,</v>
      </c>
      <c r="G46" t="str">
        <f t="shared" si="7"/>
        <v>能力雪球最大等级提升 .+2,</v>
      </c>
      <c r="H46" t="str">
        <f t="shared" si="8"/>
        <v>能力雪球最大等级提升 .+4,</v>
      </c>
      <c r="I46" s="37" t="str">
        <f t="shared" si="9"/>
        <v>能力雪球最大等级提升 .+6,</v>
      </c>
      <c r="J46" s="50" t="s">
        <v>961</v>
      </c>
      <c r="K46" s="50" t="s">
        <v>962</v>
      </c>
      <c r="L46" s="50" t="s">
        <v>963</v>
      </c>
      <c r="M46" s="37" t="s">
        <v>964</v>
      </c>
      <c r="N46" s="49" t="str">
        <f t="shared" si="3"/>
        <v>能力雪球最大等级提升[e4ac01]+2/4/6</v>
      </c>
      <c r="O46" s="49" t="str">
        <f t="shared" si="4"/>
        <v>能力雪球最大等级提升[e4ac01]+2</v>
      </c>
      <c r="P46" s="49" t="str">
        <f t="shared" si="5"/>
        <v>能力雪球最大等级提升[e4ac01]+4</v>
      </c>
      <c r="Q46" s="49" t="str">
        <f t="shared" si="6"/>
        <v>能力雪球最大等级提升[e4ac01]+6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B19" sqref="B19"/>
    </sheetView>
  </sheetViews>
  <sheetFormatPr defaultRowHeight="13.5"/>
  <cols>
    <col min="2" max="2" width="20.5" customWidth="1"/>
    <col min="3" max="3" width="33.375" customWidth="1"/>
    <col min="4" max="4" width="110.625" customWidth="1"/>
    <col min="5" max="5" width="26.125" customWidth="1"/>
  </cols>
  <sheetData>
    <row r="1" spans="1:13">
      <c r="A1" s="1" t="s">
        <v>1</v>
      </c>
      <c r="B1" s="1" t="s">
        <v>0</v>
      </c>
      <c r="C1" t="s">
        <v>0</v>
      </c>
      <c r="D1" s="1" t="s">
        <v>0</v>
      </c>
      <c r="E1" t="s">
        <v>0</v>
      </c>
      <c r="F1" s="1" t="s">
        <v>1</v>
      </c>
      <c r="G1" s="1" t="s">
        <v>1</v>
      </c>
      <c r="H1" s="6" t="s">
        <v>50</v>
      </c>
      <c r="I1" s="1" t="s">
        <v>1</v>
      </c>
      <c r="J1" s="1" t="s">
        <v>1</v>
      </c>
      <c r="K1" s="1"/>
    </row>
    <row r="2" spans="1:13">
      <c r="A2" s="1" t="s">
        <v>2</v>
      </c>
      <c r="B2" s="10" t="s">
        <v>49</v>
      </c>
      <c r="C2" t="s">
        <v>49</v>
      </c>
      <c r="D2" s="10" t="s">
        <v>55</v>
      </c>
      <c r="E2" t="s">
        <v>55</v>
      </c>
      <c r="F2" s="1" t="s">
        <v>2</v>
      </c>
      <c r="G2" s="1" t="s">
        <v>2</v>
      </c>
      <c r="H2" s="6" t="s">
        <v>54</v>
      </c>
      <c r="I2" s="1" t="s">
        <v>2</v>
      </c>
      <c r="J2" s="1" t="s">
        <v>2</v>
      </c>
      <c r="K2" s="54" t="s">
        <v>791</v>
      </c>
      <c r="L2" s="53" t="s">
        <v>789</v>
      </c>
      <c r="M2" s="53" t="s">
        <v>790</v>
      </c>
    </row>
    <row r="3" spans="1:13">
      <c r="A3">
        <v>1010</v>
      </c>
      <c r="B3" s="58" t="s">
        <v>965</v>
      </c>
      <c r="C3" t="str">
        <f t="shared" ref="C3:C10" si="0">"t_role_skill_name_"&amp;$A3</f>
        <v>t_role_skill_name_1010</v>
      </c>
      <c r="D3" s="55" t="s">
        <v>792</v>
      </c>
      <c r="E3" t="str">
        <f t="shared" ref="E3:E10" si="1">"t_role_skill_desc_"&amp;$A3</f>
        <v>t_role_skill_desc_1010</v>
      </c>
      <c r="F3" s="1">
        <v>1</v>
      </c>
      <c r="G3" s="1">
        <v>10</v>
      </c>
      <c r="H3" s="1"/>
      <c r="I3" s="1">
        <v>0</v>
      </c>
      <c r="J3" s="1">
        <v>5</v>
      </c>
      <c r="K3" s="1">
        <v>2</v>
      </c>
      <c r="L3" s="53">
        <f>I3+(K3-1)*J3</f>
        <v>5</v>
      </c>
      <c r="M3" s="53">
        <f>I3+4*J3</f>
        <v>20</v>
      </c>
    </row>
    <row r="4" spans="1:13">
      <c r="A4">
        <v>1020</v>
      </c>
      <c r="B4" s="58" t="s">
        <v>966</v>
      </c>
      <c r="C4" t="str">
        <f t="shared" si="0"/>
        <v>t_role_skill_name_1020</v>
      </c>
      <c r="D4" s="46" t="s">
        <v>728</v>
      </c>
      <c r="E4" t="str">
        <f t="shared" si="1"/>
        <v>t_role_skill_desc_1020</v>
      </c>
      <c r="F4" s="1">
        <v>1</v>
      </c>
      <c r="G4" s="1">
        <v>20</v>
      </c>
      <c r="H4" s="1"/>
      <c r="I4" s="1">
        <v>-3</v>
      </c>
      <c r="J4" s="1">
        <v>3</v>
      </c>
      <c r="K4" s="1">
        <v>3</v>
      </c>
      <c r="L4" s="53">
        <f t="shared" ref="L4:L19" si="2">I4+(K4-1)*J4</f>
        <v>3</v>
      </c>
      <c r="M4" s="53">
        <f t="shared" ref="M4:M19" si="3">I4+4*J4</f>
        <v>9</v>
      </c>
    </row>
    <row r="5" spans="1:13">
      <c r="A5">
        <v>1023</v>
      </c>
      <c r="B5" s="58" t="s">
        <v>967</v>
      </c>
      <c r="C5" t="str">
        <f t="shared" si="0"/>
        <v>t_role_skill_name_1023</v>
      </c>
      <c r="D5" s="46" t="s">
        <v>729</v>
      </c>
      <c r="E5" t="str">
        <f t="shared" si="1"/>
        <v>t_role_skill_desc_1023</v>
      </c>
      <c r="F5" s="1">
        <v>1</v>
      </c>
      <c r="G5" s="1">
        <v>23</v>
      </c>
      <c r="H5" s="1"/>
      <c r="I5" s="1">
        <v>0</v>
      </c>
      <c r="J5" s="1">
        <v>5</v>
      </c>
      <c r="K5" s="1">
        <v>2</v>
      </c>
      <c r="L5" s="53">
        <f t="shared" si="2"/>
        <v>5</v>
      </c>
      <c r="M5" s="53">
        <f t="shared" si="3"/>
        <v>20</v>
      </c>
    </row>
    <row r="6" spans="1:13">
      <c r="A6">
        <v>1024</v>
      </c>
      <c r="B6" s="58" t="s">
        <v>968</v>
      </c>
      <c r="C6" t="str">
        <f t="shared" si="0"/>
        <v>t_role_skill_name_1024</v>
      </c>
      <c r="D6" s="46" t="s">
        <v>730</v>
      </c>
      <c r="E6" t="str">
        <f t="shared" si="1"/>
        <v>t_role_skill_desc_1024</v>
      </c>
      <c r="F6" s="1">
        <v>1</v>
      </c>
      <c r="G6" s="1">
        <v>24</v>
      </c>
      <c r="H6" s="1"/>
      <c r="I6" s="1">
        <v>4</v>
      </c>
      <c r="J6" s="1">
        <v>4</v>
      </c>
      <c r="K6" s="1">
        <v>1</v>
      </c>
      <c r="L6" s="53">
        <f t="shared" si="2"/>
        <v>4</v>
      </c>
      <c r="M6" s="53">
        <f t="shared" si="3"/>
        <v>20</v>
      </c>
    </row>
    <row r="7" spans="1:13">
      <c r="A7">
        <v>1032</v>
      </c>
      <c r="B7" s="58" t="s">
        <v>969</v>
      </c>
      <c r="C7" t="str">
        <f t="shared" si="0"/>
        <v>t_role_skill_name_1032</v>
      </c>
      <c r="D7" s="46" t="s">
        <v>731</v>
      </c>
      <c r="E7" t="str">
        <f t="shared" si="1"/>
        <v>t_role_skill_desc_1032</v>
      </c>
      <c r="F7" s="1">
        <v>1</v>
      </c>
      <c r="G7" s="1">
        <v>32</v>
      </c>
      <c r="H7" s="1"/>
      <c r="I7" s="1">
        <v>4</v>
      </c>
      <c r="J7" s="1">
        <v>4</v>
      </c>
      <c r="K7" s="1">
        <v>1</v>
      </c>
      <c r="L7" s="53">
        <f t="shared" si="2"/>
        <v>4</v>
      </c>
      <c r="M7" s="53">
        <f t="shared" si="3"/>
        <v>20</v>
      </c>
    </row>
    <row r="8" spans="1:13">
      <c r="A8">
        <v>1038</v>
      </c>
      <c r="B8" t="s">
        <v>970</v>
      </c>
      <c r="C8" t="str">
        <f t="shared" si="0"/>
        <v>t_role_skill_name_1038</v>
      </c>
      <c r="D8" s="46" t="s">
        <v>732</v>
      </c>
      <c r="E8" t="str">
        <f t="shared" si="1"/>
        <v>t_role_skill_desc_1038</v>
      </c>
      <c r="F8">
        <v>1</v>
      </c>
      <c r="G8">
        <v>38</v>
      </c>
      <c r="I8">
        <v>0</v>
      </c>
      <c r="J8">
        <v>5</v>
      </c>
      <c r="K8" s="53">
        <v>2</v>
      </c>
      <c r="L8" s="53">
        <f t="shared" si="2"/>
        <v>5</v>
      </c>
      <c r="M8" s="53">
        <f t="shared" si="3"/>
        <v>20</v>
      </c>
    </row>
    <row r="9" spans="1:13">
      <c r="A9">
        <v>1039</v>
      </c>
      <c r="B9" s="58" t="s">
        <v>971</v>
      </c>
      <c r="C9" t="str">
        <f t="shared" si="0"/>
        <v>t_role_skill_name_1039</v>
      </c>
      <c r="D9" s="46" t="s">
        <v>733</v>
      </c>
      <c r="E9" t="str">
        <f t="shared" si="1"/>
        <v>t_role_skill_desc_1039</v>
      </c>
      <c r="F9" s="1">
        <v>1</v>
      </c>
      <c r="G9" s="1">
        <v>39</v>
      </c>
      <c r="H9" s="1"/>
      <c r="I9" s="1">
        <v>-7</v>
      </c>
      <c r="J9" s="1">
        <v>7</v>
      </c>
      <c r="K9" s="1">
        <v>3</v>
      </c>
      <c r="L9" s="53">
        <f t="shared" si="2"/>
        <v>7</v>
      </c>
      <c r="M9" s="53">
        <f t="shared" si="3"/>
        <v>21</v>
      </c>
    </row>
    <row r="10" spans="1:13">
      <c r="A10">
        <v>1042</v>
      </c>
      <c r="B10" s="58" t="s">
        <v>972</v>
      </c>
      <c r="C10" t="str">
        <f t="shared" si="0"/>
        <v>t_role_skill_name_1042</v>
      </c>
      <c r="D10" s="46" t="s">
        <v>734</v>
      </c>
      <c r="E10" t="str">
        <f t="shared" si="1"/>
        <v>t_role_skill_desc_1042</v>
      </c>
      <c r="F10" s="1">
        <v>2</v>
      </c>
      <c r="G10" s="1">
        <v>100</v>
      </c>
      <c r="H10" s="1"/>
      <c r="I10" s="1">
        <v>1</v>
      </c>
      <c r="J10" s="1">
        <v>1</v>
      </c>
      <c r="K10" s="1">
        <v>1</v>
      </c>
      <c r="L10" s="53">
        <f t="shared" si="2"/>
        <v>1</v>
      </c>
      <c r="M10" s="53">
        <f t="shared" si="3"/>
        <v>5</v>
      </c>
    </row>
    <row r="11" spans="1:13">
      <c r="A11">
        <v>1071</v>
      </c>
      <c r="B11" s="58" t="s">
        <v>973</v>
      </c>
      <c r="C11" t="str">
        <f t="shared" ref="C11:C17" si="4">"t_role_skill_name_"&amp;$A11</f>
        <v>t_role_skill_name_1071</v>
      </c>
      <c r="D11" s="46" t="s">
        <v>735</v>
      </c>
      <c r="E11" t="str">
        <f t="shared" ref="E11:E17" si="5">"t_role_skill_desc_"&amp;$A11</f>
        <v>t_role_skill_desc_1071</v>
      </c>
      <c r="F11" s="1">
        <v>1</v>
      </c>
      <c r="G11" s="1">
        <v>71</v>
      </c>
      <c r="H11" s="1"/>
      <c r="I11" s="1">
        <v>5</v>
      </c>
      <c r="J11" s="1">
        <v>5</v>
      </c>
      <c r="K11" s="1">
        <v>1</v>
      </c>
      <c r="L11" s="53">
        <f t="shared" si="2"/>
        <v>5</v>
      </c>
      <c r="M11" s="53">
        <f t="shared" si="3"/>
        <v>25</v>
      </c>
    </row>
    <row r="12" spans="1:13">
      <c r="A12">
        <v>1072</v>
      </c>
      <c r="B12" t="s">
        <v>974</v>
      </c>
      <c r="C12" t="str">
        <f t="shared" si="4"/>
        <v>t_role_skill_name_1072</v>
      </c>
      <c r="D12" s="46" t="s">
        <v>736</v>
      </c>
      <c r="E12" t="str">
        <f t="shared" si="5"/>
        <v>t_role_skill_desc_1072</v>
      </c>
      <c r="F12">
        <v>1</v>
      </c>
      <c r="G12">
        <v>72</v>
      </c>
      <c r="I12">
        <v>-20</v>
      </c>
      <c r="J12">
        <v>20</v>
      </c>
      <c r="K12" s="53">
        <v>3</v>
      </c>
      <c r="L12" s="53">
        <f t="shared" si="2"/>
        <v>20</v>
      </c>
      <c r="M12" s="53">
        <f t="shared" si="3"/>
        <v>60</v>
      </c>
    </row>
    <row r="13" spans="1:13">
      <c r="A13">
        <v>1073</v>
      </c>
      <c r="B13" t="s">
        <v>975</v>
      </c>
      <c r="C13" t="str">
        <f t="shared" si="4"/>
        <v>t_role_skill_name_1073</v>
      </c>
      <c r="D13" s="46" t="s">
        <v>737</v>
      </c>
      <c r="E13" t="str">
        <f t="shared" si="5"/>
        <v>t_role_skill_desc_1073</v>
      </c>
      <c r="F13">
        <v>1</v>
      </c>
      <c r="G13">
        <v>73</v>
      </c>
      <c r="I13">
        <v>0</v>
      </c>
      <c r="J13">
        <v>3</v>
      </c>
      <c r="K13" s="53">
        <v>2</v>
      </c>
      <c r="L13" s="53">
        <f t="shared" si="2"/>
        <v>3</v>
      </c>
      <c r="M13" s="53">
        <f t="shared" si="3"/>
        <v>12</v>
      </c>
    </row>
    <row r="14" spans="1:13">
      <c r="A14">
        <v>1077</v>
      </c>
      <c r="B14" t="s">
        <v>976</v>
      </c>
      <c r="C14" t="str">
        <f t="shared" si="4"/>
        <v>t_role_skill_name_1077</v>
      </c>
      <c r="D14" s="46" t="s">
        <v>738</v>
      </c>
      <c r="E14" t="str">
        <f t="shared" si="5"/>
        <v>t_role_skill_desc_1077</v>
      </c>
      <c r="F14">
        <v>1</v>
      </c>
      <c r="G14">
        <v>77</v>
      </c>
      <c r="I14">
        <v>5</v>
      </c>
      <c r="J14">
        <v>5</v>
      </c>
      <c r="K14" s="53">
        <v>1</v>
      </c>
      <c r="L14" s="53">
        <f t="shared" si="2"/>
        <v>5</v>
      </c>
      <c r="M14" s="53">
        <f t="shared" si="3"/>
        <v>25</v>
      </c>
    </row>
    <row r="15" spans="1:13">
      <c r="A15" s="22">
        <v>2001</v>
      </c>
      <c r="B15" t="s">
        <v>977</v>
      </c>
      <c r="C15" t="str">
        <f t="shared" si="4"/>
        <v>t_role_skill_name_2001</v>
      </c>
      <c r="D15" s="46" t="s">
        <v>739</v>
      </c>
      <c r="E15" t="str">
        <f t="shared" si="5"/>
        <v>t_role_skill_desc_2001</v>
      </c>
      <c r="F15" s="20">
        <v>2</v>
      </c>
      <c r="G15" s="20">
        <v>100401</v>
      </c>
      <c r="H15">
        <v>4</v>
      </c>
      <c r="I15" s="20">
        <v>10</v>
      </c>
      <c r="J15" s="20">
        <v>10</v>
      </c>
      <c r="K15" s="20">
        <v>1</v>
      </c>
      <c r="L15" s="53">
        <f t="shared" si="2"/>
        <v>10</v>
      </c>
      <c r="M15" s="53">
        <f t="shared" si="3"/>
        <v>50</v>
      </c>
    </row>
    <row r="16" spans="1:13">
      <c r="A16" s="22">
        <v>2002</v>
      </c>
      <c r="B16" t="s">
        <v>978</v>
      </c>
      <c r="C16" t="str">
        <f t="shared" si="4"/>
        <v>t_role_skill_name_2002</v>
      </c>
      <c r="D16" s="46" t="s">
        <v>740</v>
      </c>
      <c r="E16" t="str">
        <f t="shared" si="5"/>
        <v>t_role_skill_desc_2002</v>
      </c>
      <c r="F16" s="20">
        <v>2</v>
      </c>
      <c r="G16" s="20">
        <v>100801</v>
      </c>
      <c r="H16">
        <v>6</v>
      </c>
      <c r="I16" s="20">
        <v>10</v>
      </c>
      <c r="J16" s="20">
        <v>10</v>
      </c>
      <c r="K16" s="20">
        <v>1</v>
      </c>
      <c r="L16" s="53">
        <f t="shared" si="2"/>
        <v>10</v>
      </c>
      <c r="M16" s="53">
        <f t="shared" si="3"/>
        <v>50</v>
      </c>
    </row>
    <row r="17" spans="1:13">
      <c r="A17" s="22">
        <v>2003</v>
      </c>
      <c r="B17" t="s">
        <v>979</v>
      </c>
      <c r="C17" t="str">
        <f t="shared" si="4"/>
        <v>t_role_skill_name_2003</v>
      </c>
      <c r="D17" s="46" t="s">
        <v>741</v>
      </c>
      <c r="E17" t="str">
        <f t="shared" si="5"/>
        <v>t_role_skill_desc_2003</v>
      </c>
      <c r="F17" s="20">
        <v>2</v>
      </c>
      <c r="G17" s="20">
        <v>100501</v>
      </c>
      <c r="H17">
        <v>3</v>
      </c>
      <c r="I17" s="20">
        <v>10</v>
      </c>
      <c r="J17" s="20">
        <v>10</v>
      </c>
      <c r="K17" s="20">
        <v>1</v>
      </c>
      <c r="L17" s="53">
        <f t="shared" si="2"/>
        <v>10</v>
      </c>
      <c r="M17" s="53">
        <f t="shared" si="3"/>
        <v>50</v>
      </c>
    </row>
    <row r="18" spans="1:13">
      <c r="A18" s="22">
        <v>3001</v>
      </c>
      <c r="B18" t="s">
        <v>980</v>
      </c>
      <c r="C18" t="str">
        <f>"t_role_skill_name_"&amp;$A18</f>
        <v>t_role_skill_name_3001</v>
      </c>
      <c r="D18" s="46" t="s">
        <v>742</v>
      </c>
      <c r="E18" t="str">
        <f>"t_role_skill_desc_"&amp;$A18</f>
        <v>t_role_skill_desc_3001</v>
      </c>
      <c r="F18" s="1">
        <v>3</v>
      </c>
      <c r="G18" s="1">
        <v>2001</v>
      </c>
      <c r="I18" s="1">
        <v>0</v>
      </c>
      <c r="J18" s="1">
        <v>10</v>
      </c>
      <c r="K18" s="1">
        <v>2</v>
      </c>
      <c r="L18" s="53">
        <f t="shared" si="2"/>
        <v>10</v>
      </c>
      <c r="M18" s="53">
        <f t="shared" si="3"/>
        <v>40</v>
      </c>
    </row>
    <row r="19" spans="1:13">
      <c r="A19" s="22">
        <v>3002</v>
      </c>
      <c r="B19" t="s">
        <v>981</v>
      </c>
      <c r="C19" t="str">
        <f>"t_role_skill_name_"&amp;$A19</f>
        <v>t_role_skill_name_3002</v>
      </c>
      <c r="D19" s="46" t="s">
        <v>743</v>
      </c>
      <c r="E19" t="str">
        <f>"t_role_skill_desc_"&amp;$A19</f>
        <v>t_role_skill_desc_3002</v>
      </c>
      <c r="F19" s="1">
        <v>3</v>
      </c>
      <c r="G19" s="1">
        <v>2002</v>
      </c>
      <c r="I19" s="1">
        <v>-10</v>
      </c>
      <c r="J19" s="1">
        <v>10</v>
      </c>
      <c r="K19" s="1">
        <v>3</v>
      </c>
      <c r="L19" s="53">
        <f t="shared" si="2"/>
        <v>10</v>
      </c>
      <c r="M19" s="53">
        <f t="shared" si="3"/>
        <v>30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K5" sqref="K5"/>
    </sheetView>
  </sheetViews>
  <sheetFormatPr defaultRowHeight="13.5"/>
  <cols>
    <col min="2" max="2" width="17.125" customWidth="1"/>
    <col min="3" max="3" width="22.75" customWidth="1"/>
    <col min="4" max="4" width="84" customWidth="1"/>
    <col min="5" max="5" width="22.875" customWidth="1"/>
  </cols>
  <sheetData>
    <row r="1" spans="1:10">
      <c r="A1" s="1" t="s">
        <v>1</v>
      </c>
      <c r="B1" s="1" t="s">
        <v>0</v>
      </c>
      <c r="C1" t="s">
        <v>0</v>
      </c>
      <c r="D1" s="1" t="s">
        <v>0</v>
      </c>
      <c r="E1" t="s">
        <v>0</v>
      </c>
      <c r="F1" s="1" t="s">
        <v>1</v>
      </c>
      <c r="G1" s="1" t="s">
        <v>1</v>
      </c>
      <c r="H1" s="6" t="s">
        <v>71</v>
      </c>
      <c r="I1" s="1" t="s">
        <v>1</v>
      </c>
      <c r="J1" s="1" t="s">
        <v>1</v>
      </c>
    </row>
    <row r="2" spans="1:10">
      <c r="A2" s="1" t="s">
        <v>2</v>
      </c>
      <c r="B2" s="10" t="s">
        <v>135</v>
      </c>
      <c r="C2" t="s">
        <v>135</v>
      </c>
      <c r="D2" s="10" t="s">
        <v>134</v>
      </c>
      <c r="E2" t="s">
        <v>134</v>
      </c>
      <c r="F2" s="1" t="s">
        <v>2</v>
      </c>
      <c r="G2" s="1" t="s">
        <v>2</v>
      </c>
      <c r="H2" s="6" t="s">
        <v>72</v>
      </c>
      <c r="I2" s="1" t="s">
        <v>2</v>
      </c>
      <c r="J2" s="1" t="s">
        <v>2</v>
      </c>
    </row>
    <row r="3" spans="1:10">
      <c r="A3">
        <v>1001</v>
      </c>
      <c r="B3" t="s">
        <v>982</v>
      </c>
      <c r="C3" t="str">
        <f>"t_role_buff_name_"&amp;$A3</f>
        <v>t_role_buff_name_1001</v>
      </c>
      <c r="D3" s="59" t="s">
        <v>1003</v>
      </c>
      <c r="E3" t="str">
        <f>"t_role_buff_desc_"&amp;$A3</f>
        <v>t_role_buff_desc_1001</v>
      </c>
      <c r="F3" s="7">
        <v>1</v>
      </c>
      <c r="G3" s="9">
        <v>1</v>
      </c>
      <c r="I3" s="7">
        <v>5</v>
      </c>
      <c r="J3" s="27">
        <v>5</v>
      </c>
    </row>
    <row r="4" spans="1:10">
      <c r="A4">
        <v>1008</v>
      </c>
      <c r="B4" t="s">
        <v>996</v>
      </c>
      <c r="C4" t="str">
        <f>"t_role_buff_name_"&amp;$A4</f>
        <v>t_role_buff_name_1008</v>
      </c>
      <c r="D4" s="59" t="s">
        <v>997</v>
      </c>
      <c r="E4" t="str">
        <f>"t_role_buff_desc_"&amp;$A4</f>
        <v>t_role_buff_desc_1008</v>
      </c>
      <c r="F4" s="7">
        <v>1</v>
      </c>
      <c r="G4" s="9">
        <v>8</v>
      </c>
      <c r="I4" s="7">
        <v>2</v>
      </c>
      <c r="J4" s="7">
        <v>2</v>
      </c>
    </row>
    <row r="5" spans="1:10">
      <c r="A5">
        <v>1013</v>
      </c>
      <c r="B5" t="s">
        <v>991</v>
      </c>
      <c r="C5" t="str">
        <f>"t_role_buff_name_"&amp;$A5</f>
        <v>t_role_buff_name_1013</v>
      </c>
      <c r="D5" s="59" t="s">
        <v>1004</v>
      </c>
      <c r="E5" t="str">
        <f>"t_role_buff_desc_"&amp;$A5</f>
        <v>t_role_buff_desc_1013</v>
      </c>
      <c r="F5" s="7">
        <v>1</v>
      </c>
      <c r="G5" s="9">
        <v>13</v>
      </c>
      <c r="I5" s="7">
        <v>2</v>
      </c>
      <c r="J5" s="27">
        <v>2</v>
      </c>
    </row>
    <row r="6" spans="1:10">
      <c r="A6">
        <v>1016</v>
      </c>
      <c r="B6" t="s">
        <v>989</v>
      </c>
      <c r="C6" t="str">
        <f>"t_role_buff_name_"&amp;$A6</f>
        <v>t_role_buff_name_1016</v>
      </c>
      <c r="D6" s="59" t="s">
        <v>1005</v>
      </c>
      <c r="E6" t="str">
        <f>"t_role_buff_desc_"&amp;$A6</f>
        <v>t_role_buff_desc_1016</v>
      </c>
      <c r="F6" s="7">
        <v>1</v>
      </c>
      <c r="G6" s="9">
        <v>16</v>
      </c>
      <c r="I6" s="7">
        <v>1</v>
      </c>
      <c r="J6" s="7">
        <v>1</v>
      </c>
    </row>
    <row r="7" spans="1:10">
      <c r="A7">
        <v>1031</v>
      </c>
      <c r="B7" t="s">
        <v>990</v>
      </c>
      <c r="C7" t="str">
        <f t="shared" ref="C7:C10" si="0">"t_role_buff_name_"&amp;$A7</f>
        <v>t_role_buff_name_1031</v>
      </c>
      <c r="D7" s="59" t="s">
        <v>1002</v>
      </c>
      <c r="E7" t="str">
        <f t="shared" ref="E7:E10" si="1">"t_role_buff_desc_"&amp;$A7</f>
        <v>t_role_buff_desc_1031</v>
      </c>
      <c r="F7" s="7">
        <v>1</v>
      </c>
      <c r="G7" s="9">
        <v>31</v>
      </c>
      <c r="I7" s="7">
        <v>5</v>
      </c>
      <c r="J7" s="27">
        <v>5</v>
      </c>
    </row>
    <row r="8" spans="1:10">
      <c r="A8">
        <v>1035</v>
      </c>
      <c r="B8" t="s">
        <v>992</v>
      </c>
      <c r="C8" t="str">
        <f t="shared" si="0"/>
        <v>t_role_buff_name_1035</v>
      </c>
      <c r="D8" s="59" t="s">
        <v>998</v>
      </c>
      <c r="E8" t="str">
        <f t="shared" si="1"/>
        <v>t_role_buff_desc_1035</v>
      </c>
      <c r="F8" s="7">
        <v>1</v>
      </c>
      <c r="G8" s="9">
        <v>35</v>
      </c>
      <c r="I8" s="7">
        <v>5</v>
      </c>
      <c r="J8" s="27">
        <v>5</v>
      </c>
    </row>
    <row r="9" spans="1:10">
      <c r="A9">
        <v>1046</v>
      </c>
      <c r="B9" t="s">
        <v>993</v>
      </c>
      <c r="C9" t="str">
        <f t="shared" si="0"/>
        <v>t_role_buff_name_1046</v>
      </c>
      <c r="D9" s="59" t="s">
        <v>1000</v>
      </c>
      <c r="E9" t="str">
        <f t="shared" si="1"/>
        <v>t_role_buff_desc_1046</v>
      </c>
      <c r="F9" s="7">
        <v>1</v>
      </c>
      <c r="G9" s="9">
        <v>46</v>
      </c>
      <c r="I9" s="7">
        <v>1</v>
      </c>
      <c r="J9" s="27">
        <v>1</v>
      </c>
    </row>
    <row r="10" spans="1:10">
      <c r="A10">
        <v>1052</v>
      </c>
      <c r="B10" t="s">
        <v>994</v>
      </c>
      <c r="C10" t="str">
        <f t="shared" si="0"/>
        <v>t_role_buff_name_1052</v>
      </c>
      <c r="D10" s="59" t="s">
        <v>1001</v>
      </c>
      <c r="E10" t="str">
        <f t="shared" si="1"/>
        <v>t_role_buff_desc_1052</v>
      </c>
      <c r="F10" s="7">
        <v>1</v>
      </c>
      <c r="G10" s="9">
        <v>52</v>
      </c>
      <c r="I10" s="7">
        <v>1</v>
      </c>
      <c r="J10" s="27">
        <v>1</v>
      </c>
    </row>
    <row r="11" spans="1:10">
      <c r="A11">
        <v>1069</v>
      </c>
      <c r="B11" t="s">
        <v>995</v>
      </c>
      <c r="C11" t="str">
        <f t="shared" ref="C11:C18" si="2">"t_role_buff_name_"&amp;$A11</f>
        <v>t_role_buff_name_1069</v>
      </c>
      <c r="D11" s="59" t="s">
        <v>999</v>
      </c>
      <c r="E11" t="str">
        <f t="shared" ref="E11:E18" si="3">"t_role_buff_desc_"&amp;$A11</f>
        <v>t_role_buff_desc_1069</v>
      </c>
      <c r="F11" s="7">
        <v>1</v>
      </c>
      <c r="G11" s="9">
        <v>69</v>
      </c>
      <c r="I11" s="7">
        <v>1</v>
      </c>
      <c r="J11" s="7">
        <v>1</v>
      </c>
    </row>
    <row r="12" spans="1:10">
      <c r="A12" s="26">
        <v>3001</v>
      </c>
      <c r="B12" t="s">
        <v>983</v>
      </c>
      <c r="C12" t="str">
        <f t="shared" si="2"/>
        <v>t_role_buff_name_3001</v>
      </c>
      <c r="D12" s="59" t="s">
        <v>1006</v>
      </c>
      <c r="E12" t="str">
        <f t="shared" si="3"/>
        <v>t_role_buff_desc_3001</v>
      </c>
      <c r="F12" s="27">
        <v>3</v>
      </c>
      <c r="G12">
        <v>1</v>
      </c>
      <c r="I12" s="27">
        <v>1</v>
      </c>
      <c r="J12" s="27">
        <v>1</v>
      </c>
    </row>
    <row r="13" spans="1:10">
      <c r="A13">
        <v>3002</v>
      </c>
      <c r="B13" t="s">
        <v>984</v>
      </c>
      <c r="C13" t="str">
        <f t="shared" si="2"/>
        <v>t_role_buff_name_3002</v>
      </c>
      <c r="D13" s="59" t="s">
        <v>1012</v>
      </c>
      <c r="E13" t="str">
        <f t="shared" si="3"/>
        <v>t_role_buff_desc_3002</v>
      </c>
      <c r="F13" s="27">
        <v>3</v>
      </c>
      <c r="G13">
        <v>2</v>
      </c>
      <c r="I13" s="27">
        <v>1</v>
      </c>
      <c r="J13" s="27">
        <v>1</v>
      </c>
    </row>
    <row r="14" spans="1:10">
      <c r="A14" s="26">
        <v>3003</v>
      </c>
      <c r="B14" t="s">
        <v>985</v>
      </c>
      <c r="C14" t="str">
        <f t="shared" si="2"/>
        <v>t_role_buff_name_3003</v>
      </c>
      <c r="D14" s="59" t="s">
        <v>1011</v>
      </c>
      <c r="E14" t="str">
        <f t="shared" si="3"/>
        <v>t_role_buff_desc_3003</v>
      </c>
      <c r="F14" s="27">
        <v>3</v>
      </c>
      <c r="G14">
        <v>3</v>
      </c>
      <c r="I14" s="27">
        <v>1</v>
      </c>
      <c r="J14" s="27">
        <v>1</v>
      </c>
    </row>
    <row r="15" spans="1:10">
      <c r="A15">
        <v>3004</v>
      </c>
      <c r="B15" t="s">
        <v>986</v>
      </c>
      <c r="C15" t="str">
        <f t="shared" si="2"/>
        <v>t_role_buff_name_3004</v>
      </c>
      <c r="D15" s="59" t="s">
        <v>1010</v>
      </c>
      <c r="E15" t="str">
        <f t="shared" si="3"/>
        <v>t_role_buff_desc_3004</v>
      </c>
      <c r="F15" s="27">
        <v>3</v>
      </c>
      <c r="G15">
        <v>4</v>
      </c>
      <c r="I15" s="7">
        <v>1</v>
      </c>
      <c r="J15" s="7">
        <v>1</v>
      </c>
    </row>
    <row r="16" spans="1:10">
      <c r="A16" s="26">
        <v>3005</v>
      </c>
      <c r="B16" t="s">
        <v>987</v>
      </c>
      <c r="C16" t="str">
        <f t="shared" si="2"/>
        <v>t_role_buff_name_3005</v>
      </c>
      <c r="D16" s="59" t="s">
        <v>1009</v>
      </c>
      <c r="E16" t="str">
        <f t="shared" si="3"/>
        <v>t_role_buff_desc_3005</v>
      </c>
      <c r="F16" s="27">
        <v>3</v>
      </c>
      <c r="G16">
        <v>5</v>
      </c>
      <c r="I16" s="27">
        <v>1</v>
      </c>
      <c r="J16" s="27">
        <v>1</v>
      </c>
    </row>
    <row r="17" spans="1:10">
      <c r="A17">
        <v>3006</v>
      </c>
      <c r="B17" t="s">
        <v>1013</v>
      </c>
      <c r="C17" t="str">
        <f t="shared" si="2"/>
        <v>t_role_buff_name_3006</v>
      </c>
      <c r="D17" s="59" t="s">
        <v>1008</v>
      </c>
      <c r="E17" t="str">
        <f t="shared" si="3"/>
        <v>t_role_buff_desc_3006</v>
      </c>
      <c r="F17" s="27">
        <v>3</v>
      </c>
      <c r="G17">
        <v>6</v>
      </c>
      <c r="I17" s="27">
        <v>1</v>
      </c>
      <c r="J17" s="27">
        <v>1</v>
      </c>
    </row>
    <row r="18" spans="1:10">
      <c r="A18" s="26">
        <v>3007</v>
      </c>
      <c r="B18" t="s">
        <v>988</v>
      </c>
      <c r="C18" t="str">
        <f t="shared" si="2"/>
        <v>t_role_buff_name_3007</v>
      </c>
      <c r="D18" s="59" t="s">
        <v>1007</v>
      </c>
      <c r="E18" t="str">
        <f t="shared" si="3"/>
        <v>t_role_buff_desc_3007</v>
      </c>
      <c r="F18" s="27">
        <v>3</v>
      </c>
      <c r="G18">
        <v>7</v>
      </c>
      <c r="I18">
        <v>1</v>
      </c>
      <c r="J18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5"/>
  <sheetViews>
    <sheetView topLeftCell="A25" workbookViewId="0">
      <selection activeCell="B18" sqref="B18"/>
    </sheetView>
  </sheetViews>
  <sheetFormatPr defaultRowHeight="13.5"/>
  <cols>
    <col min="1" max="1" width="13.125" customWidth="1"/>
    <col min="2" max="2" width="10.25" customWidth="1"/>
    <col min="3" max="3" width="18.75" customWidth="1"/>
    <col min="4" max="4" width="87.125" customWidth="1"/>
    <col min="5" max="5" width="13.25" customWidth="1"/>
    <col min="6" max="10" width="8.5" customWidth="1"/>
  </cols>
  <sheetData>
    <row r="1" spans="1:10">
      <c r="A1" s="1" t="s">
        <v>1</v>
      </c>
      <c r="B1" s="1" t="s">
        <v>0</v>
      </c>
      <c r="C1" t="s">
        <v>0</v>
      </c>
      <c r="D1" s="1" t="s">
        <v>0</v>
      </c>
      <c r="E1" t="s">
        <v>0</v>
      </c>
      <c r="F1" s="1" t="s">
        <v>1</v>
      </c>
      <c r="G1" s="1" t="s">
        <v>1</v>
      </c>
      <c r="H1" s="6" t="s">
        <v>71</v>
      </c>
      <c r="I1" s="1" t="s">
        <v>1</v>
      </c>
      <c r="J1" s="1" t="s">
        <v>1</v>
      </c>
    </row>
    <row r="2" spans="1:10">
      <c r="A2" s="1" t="s">
        <v>2</v>
      </c>
      <c r="B2" s="10" t="s">
        <v>135</v>
      </c>
      <c r="C2" t="s">
        <v>135</v>
      </c>
      <c r="D2" s="10" t="s">
        <v>134</v>
      </c>
      <c r="E2" t="s">
        <v>134</v>
      </c>
      <c r="F2" s="1" t="s">
        <v>2</v>
      </c>
      <c r="G2" s="1" t="s">
        <v>2</v>
      </c>
      <c r="H2" s="6" t="s">
        <v>72</v>
      </c>
      <c r="I2" s="1" t="s">
        <v>2</v>
      </c>
      <c r="J2" s="1" t="s">
        <v>2</v>
      </c>
    </row>
    <row r="3" spans="1:10">
      <c r="A3">
        <v>1001</v>
      </c>
      <c r="C3" t="str">
        <f t="shared" ref="C3:C66" si="0">"t_role_skill_name_"&amp;$A3</f>
        <v>t_role_skill_name_1001</v>
      </c>
      <c r="D3" s="9" t="s">
        <v>133</v>
      </c>
      <c r="E3" t="str">
        <f t="shared" ref="E3:E66" si="1">"t_role_skill_desc_"&amp;$A3</f>
        <v>t_role_skill_desc_1001</v>
      </c>
      <c r="F3" s="7">
        <v>1</v>
      </c>
      <c r="G3" s="8">
        <v>1</v>
      </c>
      <c r="I3" s="7">
        <v>1000</v>
      </c>
    </row>
    <row r="4" spans="1:10">
      <c r="A4">
        <v>1002</v>
      </c>
      <c r="C4" t="str">
        <f t="shared" si="0"/>
        <v>t_role_skill_name_1002</v>
      </c>
      <c r="D4" s="9" t="s">
        <v>75</v>
      </c>
      <c r="E4" t="str">
        <f t="shared" si="1"/>
        <v>t_role_skill_desc_1002</v>
      </c>
      <c r="F4" s="7">
        <v>1</v>
      </c>
      <c r="G4" s="8">
        <v>2</v>
      </c>
      <c r="I4" s="7">
        <v>100</v>
      </c>
    </row>
    <row r="5" spans="1:10">
      <c r="A5">
        <v>1003</v>
      </c>
      <c r="C5" t="str">
        <f t="shared" si="0"/>
        <v>t_role_skill_name_1003</v>
      </c>
      <c r="D5" s="9" t="s">
        <v>76</v>
      </c>
      <c r="E5" t="str">
        <f t="shared" si="1"/>
        <v>t_role_skill_desc_1003</v>
      </c>
      <c r="F5" s="7">
        <v>1</v>
      </c>
      <c r="G5" s="8">
        <v>3</v>
      </c>
      <c r="I5" s="7">
        <v>200</v>
      </c>
    </row>
    <row r="6" spans="1:10">
      <c r="A6">
        <v>1004</v>
      </c>
      <c r="C6" t="str">
        <f t="shared" si="0"/>
        <v>t_role_skill_name_1004</v>
      </c>
      <c r="D6" s="9" t="s">
        <v>77</v>
      </c>
      <c r="E6" t="str">
        <f t="shared" si="1"/>
        <v>t_role_skill_desc_1004</v>
      </c>
      <c r="F6" s="7">
        <v>1</v>
      </c>
      <c r="G6" s="8">
        <v>4</v>
      </c>
      <c r="I6" s="7">
        <v>100</v>
      </c>
    </row>
    <row r="7" spans="1:10">
      <c r="A7">
        <v>1005</v>
      </c>
      <c r="C7" t="str">
        <f t="shared" si="0"/>
        <v>t_role_skill_name_1005</v>
      </c>
      <c r="D7" s="9" t="s">
        <v>78</v>
      </c>
      <c r="E7" t="str">
        <f t="shared" si="1"/>
        <v>t_role_skill_desc_1005</v>
      </c>
      <c r="F7" s="7">
        <v>1</v>
      </c>
      <c r="G7" s="8">
        <v>5</v>
      </c>
      <c r="I7" s="7">
        <v>100</v>
      </c>
    </row>
    <row r="8" spans="1:10">
      <c r="A8">
        <v>1006</v>
      </c>
      <c r="C8" t="str">
        <f t="shared" si="0"/>
        <v>t_role_skill_name_1006</v>
      </c>
      <c r="D8" s="9" t="s">
        <v>79</v>
      </c>
      <c r="E8" t="str">
        <f t="shared" si="1"/>
        <v>t_role_skill_desc_1006</v>
      </c>
      <c r="F8" s="7">
        <v>1</v>
      </c>
      <c r="G8" s="8">
        <v>6</v>
      </c>
      <c r="I8" s="7">
        <v>100</v>
      </c>
    </row>
    <row r="9" spans="1:10">
      <c r="A9">
        <v>1007</v>
      </c>
      <c r="C9" t="str">
        <f t="shared" si="0"/>
        <v>t_role_skill_name_1007</v>
      </c>
      <c r="D9" s="9" t="s">
        <v>80</v>
      </c>
      <c r="E9" t="str">
        <f t="shared" si="1"/>
        <v>t_role_skill_desc_1007</v>
      </c>
      <c r="F9" s="7">
        <v>1</v>
      </c>
      <c r="G9" s="8">
        <v>7</v>
      </c>
      <c r="I9" s="7">
        <v>30000</v>
      </c>
    </row>
    <row r="10" spans="1:10">
      <c r="A10">
        <v>1008</v>
      </c>
      <c r="C10" t="str">
        <f t="shared" si="0"/>
        <v>t_role_skill_name_1008</v>
      </c>
      <c r="D10" s="9" t="s">
        <v>81</v>
      </c>
      <c r="E10" t="str">
        <f t="shared" si="1"/>
        <v>t_role_skill_desc_1008</v>
      </c>
      <c r="F10" s="7">
        <v>1</v>
      </c>
      <c r="G10" s="8">
        <v>8</v>
      </c>
      <c r="I10" s="7">
        <v>100</v>
      </c>
    </row>
    <row r="11" spans="1:10">
      <c r="A11">
        <v>1009</v>
      </c>
      <c r="C11" t="str">
        <f t="shared" si="0"/>
        <v>t_role_skill_name_1009</v>
      </c>
      <c r="D11" s="9" t="s">
        <v>82</v>
      </c>
      <c r="E11" t="str">
        <f t="shared" si="1"/>
        <v>t_role_skill_desc_1009</v>
      </c>
      <c r="F11" s="7">
        <v>1</v>
      </c>
      <c r="G11" s="8">
        <v>9</v>
      </c>
      <c r="I11" s="7">
        <v>100</v>
      </c>
    </row>
    <row r="12" spans="1:10">
      <c r="A12">
        <v>1010</v>
      </c>
      <c r="C12" t="str">
        <f t="shared" si="0"/>
        <v>t_role_skill_name_1010</v>
      </c>
      <c r="D12" s="9" t="s">
        <v>83</v>
      </c>
      <c r="E12" t="str">
        <f t="shared" si="1"/>
        <v>t_role_skill_desc_1010</v>
      </c>
      <c r="F12" s="7">
        <v>1</v>
      </c>
      <c r="G12" s="8">
        <v>10</v>
      </c>
      <c r="I12" s="7">
        <v>50</v>
      </c>
    </row>
    <row r="13" spans="1:10">
      <c r="A13">
        <v>1011</v>
      </c>
      <c r="B13" s="5" t="s">
        <v>66</v>
      </c>
      <c r="C13" t="str">
        <f t="shared" si="0"/>
        <v>t_role_skill_name_1011</v>
      </c>
      <c r="D13" s="18" t="s">
        <v>406</v>
      </c>
      <c r="E13" t="str">
        <f t="shared" si="1"/>
        <v>t_role_skill_desc_1011</v>
      </c>
      <c r="F13" s="1">
        <v>1</v>
      </c>
      <c r="G13" s="1">
        <v>11</v>
      </c>
      <c r="H13" s="1"/>
      <c r="I13" s="1">
        <v>1</v>
      </c>
      <c r="J13" s="1">
        <v>1</v>
      </c>
    </row>
    <row r="14" spans="1:10">
      <c r="A14">
        <v>1012</v>
      </c>
      <c r="C14" t="str">
        <f t="shared" si="0"/>
        <v>t_role_skill_name_1012</v>
      </c>
      <c r="D14" s="9" t="s">
        <v>84</v>
      </c>
      <c r="E14" t="str">
        <f t="shared" si="1"/>
        <v>t_role_skill_desc_1012</v>
      </c>
      <c r="F14" s="7">
        <v>1</v>
      </c>
      <c r="G14" s="8">
        <v>12</v>
      </c>
      <c r="I14" s="7">
        <v>50000</v>
      </c>
    </row>
    <row r="15" spans="1:10">
      <c r="A15">
        <v>1013</v>
      </c>
      <c r="C15" t="str">
        <f t="shared" si="0"/>
        <v>t_role_skill_name_1013</v>
      </c>
      <c r="D15" s="9" t="s">
        <v>85</v>
      </c>
      <c r="E15" t="str">
        <f t="shared" si="1"/>
        <v>t_role_skill_desc_1013</v>
      </c>
      <c r="F15" s="7">
        <v>1</v>
      </c>
      <c r="G15" s="8">
        <v>13</v>
      </c>
      <c r="I15" s="7">
        <v>100</v>
      </c>
    </row>
    <row r="16" spans="1:10">
      <c r="A16">
        <v>1014</v>
      </c>
      <c r="C16" t="str">
        <f t="shared" si="0"/>
        <v>t_role_skill_name_1014</v>
      </c>
      <c r="D16" s="9" t="s">
        <v>86</v>
      </c>
      <c r="E16" t="str">
        <f t="shared" si="1"/>
        <v>t_role_skill_desc_1014</v>
      </c>
      <c r="F16" s="7">
        <v>1</v>
      </c>
      <c r="G16" s="8">
        <v>14</v>
      </c>
      <c r="I16" s="7">
        <v>50</v>
      </c>
    </row>
    <row r="17" spans="1:10">
      <c r="A17">
        <v>1015</v>
      </c>
      <c r="C17" t="str">
        <f t="shared" si="0"/>
        <v>t_role_skill_name_1015</v>
      </c>
      <c r="D17" s="9" t="s">
        <v>87</v>
      </c>
      <c r="E17" t="str">
        <f t="shared" si="1"/>
        <v>t_role_skill_desc_1015</v>
      </c>
      <c r="F17" s="7">
        <v>1</v>
      </c>
      <c r="G17" s="8">
        <v>15</v>
      </c>
      <c r="I17" s="7">
        <v>50</v>
      </c>
    </row>
    <row r="18" spans="1:10">
      <c r="A18">
        <v>1016</v>
      </c>
      <c r="C18" t="str">
        <f t="shared" si="0"/>
        <v>t_role_skill_name_1016</v>
      </c>
      <c r="D18" s="9" t="s">
        <v>88</v>
      </c>
      <c r="E18" t="str">
        <f t="shared" si="1"/>
        <v>t_role_skill_desc_1016</v>
      </c>
      <c r="F18" s="7">
        <v>1</v>
      </c>
      <c r="G18" s="8">
        <v>16</v>
      </c>
      <c r="I18" s="7">
        <v>50</v>
      </c>
    </row>
    <row r="19" spans="1:10">
      <c r="A19">
        <v>1017</v>
      </c>
      <c r="C19" t="str">
        <f t="shared" si="0"/>
        <v>t_role_skill_name_1017</v>
      </c>
      <c r="D19" s="9" t="s">
        <v>89</v>
      </c>
      <c r="E19" t="str">
        <f t="shared" si="1"/>
        <v>t_role_skill_desc_1017</v>
      </c>
      <c r="F19" s="7">
        <v>1</v>
      </c>
      <c r="G19" s="8">
        <v>17</v>
      </c>
      <c r="I19" s="7">
        <v>50</v>
      </c>
    </row>
    <row r="20" spans="1:10">
      <c r="A20">
        <v>1018</v>
      </c>
      <c r="C20" t="str">
        <f t="shared" si="0"/>
        <v>t_role_skill_name_1018</v>
      </c>
      <c r="D20" s="9" t="s">
        <v>90</v>
      </c>
      <c r="E20" t="str">
        <f t="shared" si="1"/>
        <v>t_role_skill_desc_1018</v>
      </c>
      <c r="F20" s="7">
        <v>1</v>
      </c>
      <c r="G20" s="8">
        <v>18</v>
      </c>
      <c r="I20" s="7">
        <v>50</v>
      </c>
    </row>
    <row r="21" spans="1:10">
      <c r="A21">
        <v>1019</v>
      </c>
      <c r="C21" t="str">
        <f t="shared" si="0"/>
        <v>t_role_skill_name_1019</v>
      </c>
      <c r="D21" s="15" t="s">
        <v>401</v>
      </c>
      <c r="E21" t="str">
        <f t="shared" si="1"/>
        <v>t_role_skill_desc_1019</v>
      </c>
      <c r="F21" s="7">
        <v>1</v>
      </c>
      <c r="G21" s="8">
        <v>19</v>
      </c>
      <c r="I21" s="7">
        <v>50</v>
      </c>
      <c r="J21" s="20">
        <v>50</v>
      </c>
    </row>
    <row r="22" spans="1:10">
      <c r="A22">
        <v>1020</v>
      </c>
      <c r="B22" s="5" t="s">
        <v>68</v>
      </c>
      <c r="C22" t="str">
        <f t="shared" si="0"/>
        <v>t_role_skill_name_1020</v>
      </c>
      <c r="D22" s="18" t="s">
        <v>378</v>
      </c>
      <c r="E22" t="str">
        <f t="shared" si="1"/>
        <v>t_role_skill_desc_1020</v>
      </c>
      <c r="F22" s="1">
        <v>1</v>
      </c>
      <c r="G22" s="1">
        <v>20</v>
      </c>
      <c r="H22" s="1"/>
      <c r="I22" s="1">
        <v>5</v>
      </c>
      <c r="J22" s="1">
        <v>2</v>
      </c>
    </row>
    <row r="23" spans="1:10">
      <c r="A23">
        <v>1021</v>
      </c>
      <c r="C23" t="str">
        <f t="shared" si="0"/>
        <v>t_role_skill_name_1021</v>
      </c>
      <c r="D23" s="9" t="s">
        <v>91</v>
      </c>
      <c r="E23" t="str">
        <f t="shared" si="1"/>
        <v>t_role_skill_desc_1021</v>
      </c>
      <c r="F23" s="7">
        <v>1</v>
      </c>
      <c r="G23" s="8">
        <v>21</v>
      </c>
      <c r="I23" s="7">
        <v>50</v>
      </c>
    </row>
    <row r="24" spans="1:10">
      <c r="A24">
        <v>1022</v>
      </c>
      <c r="C24" t="str">
        <f t="shared" si="0"/>
        <v>t_role_skill_name_1022</v>
      </c>
      <c r="D24" s="9" t="s">
        <v>92</v>
      </c>
      <c r="E24" t="str">
        <f t="shared" si="1"/>
        <v>t_role_skill_desc_1022</v>
      </c>
      <c r="F24" s="7">
        <v>1</v>
      </c>
      <c r="G24" s="8">
        <v>22</v>
      </c>
      <c r="I24" s="7">
        <v>50</v>
      </c>
    </row>
    <row r="25" spans="1:10">
      <c r="A25">
        <v>1023</v>
      </c>
      <c r="B25" s="5" t="s">
        <v>62</v>
      </c>
      <c r="C25" t="str">
        <f t="shared" si="0"/>
        <v>t_role_skill_name_1023</v>
      </c>
      <c r="D25" s="18" t="s">
        <v>405</v>
      </c>
      <c r="E25" t="str">
        <f t="shared" si="1"/>
        <v>t_role_skill_desc_1023</v>
      </c>
      <c r="F25" s="1">
        <v>1</v>
      </c>
      <c r="G25" s="1">
        <v>23</v>
      </c>
      <c r="H25" s="1"/>
      <c r="I25" s="1">
        <v>10</v>
      </c>
      <c r="J25" s="1">
        <v>10</v>
      </c>
    </row>
    <row r="26" spans="1:10">
      <c r="A26">
        <v>1024</v>
      </c>
      <c r="B26" s="1" t="s">
        <v>4</v>
      </c>
      <c r="C26" t="str">
        <f t="shared" si="0"/>
        <v>t_role_skill_name_1024</v>
      </c>
      <c r="D26" s="18" t="s">
        <v>387</v>
      </c>
      <c r="E26" t="str">
        <f t="shared" si="1"/>
        <v>t_role_skill_desc_1024</v>
      </c>
      <c r="F26" s="1">
        <v>1</v>
      </c>
      <c r="G26" s="1">
        <v>24</v>
      </c>
      <c r="H26" s="1"/>
      <c r="I26" s="1">
        <v>10</v>
      </c>
      <c r="J26" s="1">
        <v>10</v>
      </c>
    </row>
    <row r="27" spans="1:10">
      <c r="A27">
        <v>1025</v>
      </c>
      <c r="C27" t="str">
        <f t="shared" si="0"/>
        <v>t_role_skill_name_1025</v>
      </c>
      <c r="D27" s="9" t="s">
        <v>93</v>
      </c>
      <c r="E27" t="str">
        <f t="shared" si="1"/>
        <v>t_role_skill_desc_1025</v>
      </c>
      <c r="F27" s="7">
        <v>1</v>
      </c>
      <c r="G27" s="8">
        <v>25</v>
      </c>
      <c r="I27" s="7">
        <v>100</v>
      </c>
    </row>
    <row r="28" spans="1:10">
      <c r="A28">
        <v>1026</v>
      </c>
      <c r="C28" t="str">
        <f t="shared" si="0"/>
        <v>t_role_skill_name_1026</v>
      </c>
      <c r="D28" s="9" t="s">
        <v>94</v>
      </c>
      <c r="E28" t="str">
        <f t="shared" si="1"/>
        <v>t_role_skill_desc_1026</v>
      </c>
      <c r="F28" s="7">
        <v>1</v>
      </c>
      <c r="G28" s="8">
        <v>26</v>
      </c>
      <c r="I28" s="7">
        <v>100</v>
      </c>
    </row>
    <row r="29" spans="1:10">
      <c r="A29">
        <v>1027</v>
      </c>
      <c r="C29" t="str">
        <f t="shared" si="0"/>
        <v>t_role_skill_name_1027</v>
      </c>
      <c r="D29" s="9" t="s">
        <v>95</v>
      </c>
      <c r="E29" t="str">
        <f t="shared" si="1"/>
        <v>t_role_skill_desc_1027</v>
      </c>
      <c r="F29" s="7">
        <v>1</v>
      </c>
      <c r="G29" s="8">
        <v>27</v>
      </c>
      <c r="I29" s="7">
        <v>50</v>
      </c>
    </row>
    <row r="30" spans="1:10">
      <c r="A30">
        <v>1028</v>
      </c>
      <c r="C30" t="str">
        <f t="shared" si="0"/>
        <v>t_role_skill_name_1028</v>
      </c>
      <c r="D30" s="9" t="s">
        <v>96</v>
      </c>
      <c r="E30" t="str">
        <f t="shared" si="1"/>
        <v>t_role_skill_desc_1028</v>
      </c>
      <c r="F30" s="7">
        <v>1</v>
      </c>
      <c r="G30" s="8">
        <v>28</v>
      </c>
      <c r="I30" s="7">
        <v>50</v>
      </c>
    </row>
    <row r="31" spans="1:10">
      <c r="A31">
        <v>1029</v>
      </c>
      <c r="C31" t="str">
        <f t="shared" si="0"/>
        <v>t_role_skill_name_1029</v>
      </c>
      <c r="D31" s="9" t="s">
        <v>97</v>
      </c>
      <c r="E31" t="str">
        <f t="shared" si="1"/>
        <v>t_role_skill_desc_1029</v>
      </c>
      <c r="F31" s="7">
        <v>1</v>
      </c>
      <c r="G31" s="8">
        <v>29</v>
      </c>
      <c r="I31" s="7">
        <v>100</v>
      </c>
    </row>
    <row r="32" spans="1:10">
      <c r="A32">
        <v>1030</v>
      </c>
      <c r="C32" t="str">
        <f t="shared" si="0"/>
        <v>t_role_skill_name_1030</v>
      </c>
      <c r="D32" s="9" t="s">
        <v>98</v>
      </c>
      <c r="E32" t="str">
        <f t="shared" si="1"/>
        <v>t_role_skill_desc_1030</v>
      </c>
      <c r="F32" s="7">
        <v>1</v>
      </c>
      <c r="G32" s="8">
        <v>30</v>
      </c>
      <c r="I32" s="7">
        <v>50</v>
      </c>
    </row>
    <row r="33" spans="1:10">
      <c r="A33">
        <v>1031</v>
      </c>
      <c r="C33" t="str">
        <f t="shared" si="0"/>
        <v>t_role_skill_name_1031</v>
      </c>
      <c r="D33" s="9" t="s">
        <v>99</v>
      </c>
      <c r="E33" t="str">
        <f t="shared" si="1"/>
        <v>t_role_skill_desc_1031</v>
      </c>
      <c r="F33" s="7">
        <v>1</v>
      </c>
      <c r="G33" s="8">
        <v>31</v>
      </c>
      <c r="I33" s="7">
        <v>20000</v>
      </c>
    </row>
    <row r="34" spans="1:10">
      <c r="A34">
        <v>1032</v>
      </c>
      <c r="B34" s="18" t="s">
        <v>379</v>
      </c>
      <c r="C34" t="str">
        <f t="shared" si="0"/>
        <v>t_role_skill_name_1032</v>
      </c>
      <c r="D34" s="18" t="s">
        <v>380</v>
      </c>
      <c r="E34" t="str">
        <f t="shared" si="1"/>
        <v>t_role_skill_desc_1032</v>
      </c>
      <c r="F34" s="1">
        <v>1</v>
      </c>
      <c r="G34" s="1">
        <v>32</v>
      </c>
      <c r="H34" s="1"/>
      <c r="I34" s="1">
        <v>10</v>
      </c>
      <c r="J34" s="1">
        <v>10</v>
      </c>
    </row>
    <row r="35" spans="1:10">
      <c r="A35">
        <v>1033</v>
      </c>
      <c r="C35" t="str">
        <f t="shared" si="0"/>
        <v>t_role_skill_name_1033</v>
      </c>
      <c r="D35" s="9" t="s">
        <v>100</v>
      </c>
      <c r="E35" t="str">
        <f t="shared" si="1"/>
        <v>t_role_skill_desc_1033</v>
      </c>
      <c r="F35" s="7">
        <v>1</v>
      </c>
      <c r="G35" s="8">
        <v>33</v>
      </c>
      <c r="I35" s="7">
        <v>100</v>
      </c>
    </row>
    <row r="36" spans="1:10">
      <c r="A36">
        <v>1034</v>
      </c>
      <c r="C36" t="str">
        <f t="shared" si="0"/>
        <v>t_role_skill_name_1034</v>
      </c>
      <c r="D36" s="15" t="s">
        <v>389</v>
      </c>
      <c r="E36" t="str">
        <f t="shared" si="1"/>
        <v>t_role_skill_desc_1034</v>
      </c>
      <c r="F36" s="7">
        <v>1</v>
      </c>
      <c r="G36" s="8">
        <v>34</v>
      </c>
      <c r="I36" s="7">
        <v>100</v>
      </c>
    </row>
    <row r="37" spans="1:10">
      <c r="A37">
        <v>1035</v>
      </c>
      <c r="C37" t="str">
        <f t="shared" si="0"/>
        <v>t_role_skill_name_1035</v>
      </c>
      <c r="D37" s="9" t="s">
        <v>101</v>
      </c>
      <c r="E37" t="str">
        <f t="shared" si="1"/>
        <v>t_role_skill_desc_1035</v>
      </c>
      <c r="F37" s="7">
        <v>1</v>
      </c>
      <c r="G37" s="8">
        <v>35</v>
      </c>
      <c r="I37" s="7">
        <v>100</v>
      </c>
    </row>
    <row r="38" spans="1:10">
      <c r="A38">
        <v>1036</v>
      </c>
      <c r="C38" t="str">
        <f t="shared" si="0"/>
        <v>t_role_skill_name_1036</v>
      </c>
      <c r="D38" s="9" t="s">
        <v>102</v>
      </c>
      <c r="E38" t="str">
        <f t="shared" si="1"/>
        <v>t_role_skill_desc_1036</v>
      </c>
      <c r="F38" s="7">
        <v>1</v>
      </c>
      <c r="G38" s="8">
        <v>36</v>
      </c>
      <c r="I38" s="7">
        <v>20000</v>
      </c>
    </row>
    <row r="39" spans="1:10">
      <c r="A39">
        <v>1037</v>
      </c>
      <c r="C39" t="str">
        <f t="shared" si="0"/>
        <v>t_role_skill_name_1037</v>
      </c>
      <c r="D39" s="9" t="s">
        <v>103</v>
      </c>
      <c r="E39" t="str">
        <f t="shared" si="1"/>
        <v>t_role_skill_desc_1037</v>
      </c>
      <c r="F39" s="7">
        <v>1</v>
      </c>
      <c r="G39" s="8">
        <v>37</v>
      </c>
      <c r="I39" s="7">
        <v>5</v>
      </c>
    </row>
    <row r="40" spans="1:10">
      <c r="A40">
        <v>1038</v>
      </c>
      <c r="B40" t="s">
        <v>65</v>
      </c>
      <c r="C40" t="str">
        <f t="shared" si="0"/>
        <v>t_role_skill_name_1038</v>
      </c>
      <c r="D40" t="s">
        <v>291</v>
      </c>
      <c r="E40" t="str">
        <f t="shared" si="1"/>
        <v>t_role_skill_desc_1038</v>
      </c>
      <c r="F40">
        <v>1</v>
      </c>
      <c r="G40">
        <v>38</v>
      </c>
      <c r="I40">
        <v>10</v>
      </c>
      <c r="J40">
        <v>10</v>
      </c>
    </row>
    <row r="41" spans="1:10">
      <c r="A41">
        <v>1039</v>
      </c>
      <c r="B41" s="5" t="s">
        <v>64</v>
      </c>
      <c r="C41" t="str">
        <f t="shared" si="0"/>
        <v>t_role_skill_name_1039</v>
      </c>
      <c r="D41" s="6" t="s">
        <v>74</v>
      </c>
      <c r="E41" t="str">
        <f t="shared" si="1"/>
        <v>t_role_skill_desc_1039</v>
      </c>
      <c r="F41" s="1">
        <v>1</v>
      </c>
      <c r="G41" s="1">
        <v>39</v>
      </c>
      <c r="H41" s="1"/>
      <c r="I41" s="1">
        <v>10</v>
      </c>
      <c r="J41" s="1">
        <v>5</v>
      </c>
    </row>
    <row r="42" spans="1:10">
      <c r="A42">
        <v>1040</v>
      </c>
      <c r="C42" t="str">
        <f t="shared" si="0"/>
        <v>t_role_skill_name_1040</v>
      </c>
      <c r="D42" s="9" t="s">
        <v>104</v>
      </c>
      <c r="E42" t="str">
        <f t="shared" si="1"/>
        <v>t_role_skill_desc_1040</v>
      </c>
      <c r="F42" s="7">
        <v>1</v>
      </c>
      <c r="G42" s="8">
        <v>40</v>
      </c>
      <c r="I42" s="7">
        <v>50</v>
      </c>
    </row>
    <row r="43" spans="1:10">
      <c r="A43">
        <v>1041</v>
      </c>
      <c r="C43" t="str">
        <f t="shared" si="0"/>
        <v>t_role_skill_name_1041</v>
      </c>
      <c r="D43" s="12" t="s">
        <v>105</v>
      </c>
      <c r="E43" t="str">
        <f t="shared" si="1"/>
        <v>t_role_skill_desc_1041</v>
      </c>
      <c r="F43" s="1">
        <v>1</v>
      </c>
      <c r="G43">
        <v>41</v>
      </c>
    </row>
    <row r="44" spans="1:10">
      <c r="A44">
        <v>1042</v>
      </c>
      <c r="B44" s="1" t="s">
        <v>3</v>
      </c>
      <c r="C44" t="str">
        <f t="shared" si="0"/>
        <v>t_role_skill_name_1042</v>
      </c>
      <c r="D44" s="18" t="s">
        <v>394</v>
      </c>
      <c r="E44" t="str">
        <f t="shared" si="1"/>
        <v>t_role_skill_desc_1042</v>
      </c>
      <c r="F44" s="1">
        <v>1</v>
      </c>
      <c r="G44" s="1">
        <v>42</v>
      </c>
      <c r="H44" s="1"/>
      <c r="I44" s="1">
        <v>10</v>
      </c>
      <c r="J44" s="1">
        <v>10</v>
      </c>
    </row>
    <row r="45" spans="1:10">
      <c r="A45">
        <v>1043</v>
      </c>
      <c r="B45" s="1"/>
      <c r="C45" t="str">
        <f t="shared" si="0"/>
        <v>t_role_skill_name_1043</v>
      </c>
      <c r="D45" s="18" t="s">
        <v>73</v>
      </c>
      <c r="E45" t="str">
        <f t="shared" si="1"/>
        <v>t_role_skill_desc_1043</v>
      </c>
      <c r="F45" s="1">
        <v>1</v>
      </c>
      <c r="G45" s="1">
        <v>43</v>
      </c>
      <c r="H45" s="1"/>
      <c r="I45" s="1">
        <v>10</v>
      </c>
      <c r="J45" s="1">
        <v>10</v>
      </c>
    </row>
    <row r="46" spans="1:10">
      <c r="A46">
        <v>1044</v>
      </c>
      <c r="C46" t="str">
        <f t="shared" si="0"/>
        <v>t_role_skill_name_1044</v>
      </c>
      <c r="D46" s="9" t="s">
        <v>107</v>
      </c>
      <c r="E46" t="str">
        <f t="shared" si="1"/>
        <v>t_role_skill_desc_1044</v>
      </c>
      <c r="F46" s="7">
        <v>1</v>
      </c>
      <c r="G46" s="8">
        <v>44</v>
      </c>
      <c r="I46" s="7">
        <v>50</v>
      </c>
    </row>
    <row r="47" spans="1:10">
      <c r="A47">
        <v>1045</v>
      </c>
      <c r="C47" t="str">
        <f t="shared" si="0"/>
        <v>t_role_skill_name_1045</v>
      </c>
      <c r="D47" s="9" t="s">
        <v>108</v>
      </c>
      <c r="E47" t="str">
        <f t="shared" si="1"/>
        <v>t_role_skill_desc_1045</v>
      </c>
      <c r="F47" s="7">
        <v>1</v>
      </c>
      <c r="G47" s="8">
        <v>45</v>
      </c>
      <c r="I47" s="7">
        <v>50</v>
      </c>
    </row>
    <row r="48" spans="1:10">
      <c r="A48">
        <v>1046</v>
      </c>
      <c r="C48" t="str">
        <f t="shared" si="0"/>
        <v>t_role_skill_name_1046</v>
      </c>
      <c r="D48" s="15" t="s">
        <v>397</v>
      </c>
      <c r="E48" t="str">
        <f t="shared" si="1"/>
        <v>t_role_skill_desc_1046</v>
      </c>
      <c r="F48" s="7">
        <v>1</v>
      </c>
      <c r="G48" s="8">
        <v>46</v>
      </c>
      <c r="I48" s="7">
        <v>50</v>
      </c>
    </row>
    <row r="49" spans="1:9">
      <c r="A49">
        <v>1047</v>
      </c>
      <c r="C49" t="str">
        <f t="shared" si="0"/>
        <v>t_role_skill_name_1047</v>
      </c>
      <c r="D49" s="9" t="s">
        <v>109</v>
      </c>
      <c r="E49" t="str">
        <f t="shared" si="1"/>
        <v>t_role_skill_desc_1047</v>
      </c>
      <c r="F49" s="7">
        <v>1</v>
      </c>
      <c r="G49" s="8">
        <v>47</v>
      </c>
      <c r="I49" s="7">
        <v>1000</v>
      </c>
    </row>
    <row r="50" spans="1:9">
      <c r="A50">
        <v>1048</v>
      </c>
      <c r="C50" t="str">
        <f t="shared" si="0"/>
        <v>t_role_skill_name_1048</v>
      </c>
      <c r="D50" s="9" t="s">
        <v>110</v>
      </c>
      <c r="E50" t="str">
        <f t="shared" si="1"/>
        <v>t_role_skill_desc_1048</v>
      </c>
      <c r="F50" s="7">
        <v>1</v>
      </c>
      <c r="G50" s="8">
        <v>48</v>
      </c>
      <c r="I50" s="7">
        <v>1000</v>
      </c>
    </row>
    <row r="51" spans="1:9">
      <c r="A51">
        <v>1049</v>
      </c>
      <c r="C51" t="str">
        <f t="shared" si="0"/>
        <v>t_role_skill_name_1049</v>
      </c>
      <c r="D51" s="9" t="s">
        <v>111</v>
      </c>
      <c r="E51" t="str">
        <f t="shared" si="1"/>
        <v>t_role_skill_desc_1049</v>
      </c>
      <c r="F51" s="7">
        <v>1</v>
      </c>
      <c r="G51" s="8">
        <v>49</v>
      </c>
      <c r="I51" s="7">
        <v>100</v>
      </c>
    </row>
    <row r="52" spans="1:9">
      <c r="A52">
        <v>1050</v>
      </c>
      <c r="C52" t="str">
        <f t="shared" si="0"/>
        <v>t_role_skill_name_1050</v>
      </c>
      <c r="D52" s="9" t="s">
        <v>112</v>
      </c>
      <c r="E52" t="str">
        <f t="shared" si="1"/>
        <v>t_role_skill_desc_1050</v>
      </c>
      <c r="F52" s="7">
        <v>1</v>
      </c>
      <c r="G52" s="8">
        <v>50</v>
      </c>
      <c r="I52" s="7">
        <v>100</v>
      </c>
    </row>
    <row r="53" spans="1:9">
      <c r="A53">
        <v>1051</v>
      </c>
      <c r="C53" t="str">
        <f t="shared" si="0"/>
        <v>t_role_skill_name_1051</v>
      </c>
      <c r="D53" s="9" t="s">
        <v>113</v>
      </c>
      <c r="E53" t="str">
        <f t="shared" si="1"/>
        <v>t_role_skill_desc_1051</v>
      </c>
      <c r="F53" s="7">
        <v>1</v>
      </c>
      <c r="G53" s="8">
        <v>51</v>
      </c>
      <c r="I53" s="7">
        <v>100</v>
      </c>
    </row>
    <row r="54" spans="1:9">
      <c r="A54">
        <v>1052</v>
      </c>
      <c r="C54" t="str">
        <f t="shared" si="0"/>
        <v>t_role_skill_name_1052</v>
      </c>
      <c r="D54" s="9" t="s">
        <v>114</v>
      </c>
      <c r="E54" t="str">
        <f t="shared" si="1"/>
        <v>t_role_skill_desc_1052</v>
      </c>
      <c r="F54" s="7">
        <v>1</v>
      </c>
      <c r="G54" s="8">
        <v>52</v>
      </c>
      <c r="I54" s="7">
        <v>100</v>
      </c>
    </row>
    <row r="55" spans="1:9">
      <c r="A55">
        <v>1053</v>
      </c>
      <c r="C55" t="str">
        <f t="shared" si="0"/>
        <v>t_role_skill_name_1053</v>
      </c>
      <c r="D55" s="9" t="s">
        <v>115</v>
      </c>
      <c r="E55" t="str">
        <f t="shared" si="1"/>
        <v>t_role_skill_desc_1053</v>
      </c>
      <c r="F55" s="7">
        <v>1</v>
      </c>
      <c r="G55" s="8">
        <v>53</v>
      </c>
      <c r="I55" s="7">
        <v>100</v>
      </c>
    </row>
    <row r="56" spans="1:9">
      <c r="A56">
        <v>1054</v>
      </c>
      <c r="C56" t="str">
        <f t="shared" si="0"/>
        <v>t_role_skill_name_1054</v>
      </c>
      <c r="D56" s="9" t="s">
        <v>116</v>
      </c>
      <c r="E56" t="str">
        <f t="shared" si="1"/>
        <v>t_role_skill_desc_1054</v>
      </c>
      <c r="F56" s="7">
        <v>1</v>
      </c>
      <c r="G56" s="8">
        <v>54</v>
      </c>
      <c r="I56" s="7">
        <v>100</v>
      </c>
    </row>
    <row r="57" spans="1:9">
      <c r="A57">
        <v>1055</v>
      </c>
      <c r="C57" t="str">
        <f t="shared" si="0"/>
        <v>t_role_skill_name_1055</v>
      </c>
      <c r="D57" s="9" t="s">
        <v>117</v>
      </c>
      <c r="E57" t="str">
        <f t="shared" si="1"/>
        <v>t_role_skill_desc_1055</v>
      </c>
      <c r="F57" s="7">
        <v>1</v>
      </c>
      <c r="G57" s="8">
        <v>55</v>
      </c>
      <c r="I57" s="7">
        <v>50</v>
      </c>
    </row>
    <row r="58" spans="1:9">
      <c r="A58">
        <v>1056</v>
      </c>
      <c r="C58" t="str">
        <f t="shared" si="0"/>
        <v>t_role_skill_name_1056</v>
      </c>
      <c r="D58" s="9" t="s">
        <v>118</v>
      </c>
      <c r="E58" t="str">
        <f t="shared" si="1"/>
        <v>t_role_skill_desc_1056</v>
      </c>
      <c r="F58" s="7">
        <v>1</v>
      </c>
      <c r="G58" s="8">
        <v>56</v>
      </c>
      <c r="I58" s="7">
        <v>50</v>
      </c>
    </row>
    <row r="59" spans="1:9">
      <c r="A59">
        <v>1057</v>
      </c>
      <c r="C59" t="str">
        <f t="shared" si="0"/>
        <v>t_role_skill_name_1057</v>
      </c>
      <c r="D59" s="9" t="s">
        <v>119</v>
      </c>
      <c r="E59" t="str">
        <f t="shared" si="1"/>
        <v>t_role_skill_desc_1057</v>
      </c>
      <c r="F59" s="7">
        <v>1</v>
      </c>
      <c r="G59" s="8">
        <v>57</v>
      </c>
      <c r="I59" s="7">
        <v>100</v>
      </c>
    </row>
    <row r="60" spans="1:9">
      <c r="A60">
        <v>1058</v>
      </c>
      <c r="C60" t="str">
        <f t="shared" si="0"/>
        <v>t_role_skill_name_1058</v>
      </c>
      <c r="D60" s="9" t="s">
        <v>120</v>
      </c>
      <c r="E60" t="str">
        <f t="shared" si="1"/>
        <v>t_role_skill_desc_1058</v>
      </c>
      <c r="F60" s="7">
        <v>1</v>
      </c>
      <c r="G60" s="8">
        <v>58</v>
      </c>
      <c r="I60" s="7">
        <v>100</v>
      </c>
    </row>
    <row r="61" spans="1:9">
      <c r="A61">
        <v>1059</v>
      </c>
      <c r="C61" t="str">
        <f t="shared" si="0"/>
        <v>t_role_skill_name_1059</v>
      </c>
      <c r="D61" s="9" t="s">
        <v>121</v>
      </c>
      <c r="E61" t="str">
        <f t="shared" si="1"/>
        <v>t_role_skill_desc_1059</v>
      </c>
      <c r="F61" s="7">
        <v>1</v>
      </c>
      <c r="G61" s="8">
        <v>59</v>
      </c>
      <c r="I61" s="7">
        <v>30000</v>
      </c>
    </row>
    <row r="62" spans="1:9">
      <c r="A62">
        <v>1060</v>
      </c>
      <c r="C62" t="str">
        <f t="shared" si="0"/>
        <v>t_role_skill_name_1060</v>
      </c>
      <c r="D62" s="9" t="s">
        <v>122</v>
      </c>
      <c r="E62" t="str">
        <f t="shared" si="1"/>
        <v>t_role_skill_desc_1060</v>
      </c>
      <c r="F62" s="7">
        <v>1</v>
      </c>
      <c r="G62" s="8">
        <v>60</v>
      </c>
      <c r="I62" s="7">
        <v>30000</v>
      </c>
    </row>
    <row r="63" spans="1:9">
      <c r="A63">
        <v>1061</v>
      </c>
      <c r="C63" t="str">
        <f t="shared" si="0"/>
        <v>t_role_skill_name_1061</v>
      </c>
      <c r="D63" s="9" t="s">
        <v>123</v>
      </c>
      <c r="E63" t="str">
        <f t="shared" si="1"/>
        <v>t_role_skill_desc_1061</v>
      </c>
      <c r="F63" s="7">
        <v>1</v>
      </c>
      <c r="G63" s="8">
        <v>61</v>
      </c>
      <c r="I63" s="7">
        <v>100</v>
      </c>
    </row>
    <row r="64" spans="1:9">
      <c r="A64">
        <v>1062</v>
      </c>
      <c r="C64" t="str">
        <f t="shared" si="0"/>
        <v>t_role_skill_name_1062</v>
      </c>
      <c r="D64" s="9" t="s">
        <v>124</v>
      </c>
      <c r="E64" t="str">
        <f t="shared" si="1"/>
        <v>t_role_skill_desc_1062</v>
      </c>
      <c r="F64" s="7">
        <v>1</v>
      </c>
      <c r="G64" s="8">
        <v>62</v>
      </c>
      <c r="I64" s="7">
        <v>100</v>
      </c>
    </row>
    <row r="65" spans="1:10">
      <c r="A65">
        <v>1063</v>
      </c>
      <c r="C65" t="str">
        <f t="shared" si="0"/>
        <v>t_role_skill_name_1063</v>
      </c>
      <c r="D65" s="9" t="s">
        <v>125</v>
      </c>
      <c r="E65" t="str">
        <f t="shared" si="1"/>
        <v>t_role_skill_desc_1063</v>
      </c>
      <c r="F65" s="7">
        <v>1</v>
      </c>
      <c r="G65" s="8">
        <v>63</v>
      </c>
      <c r="I65" s="7">
        <v>50000</v>
      </c>
    </row>
    <row r="66" spans="1:10">
      <c r="A66">
        <v>1064</v>
      </c>
      <c r="C66" t="str">
        <f t="shared" si="0"/>
        <v>t_role_skill_name_1064</v>
      </c>
      <c r="D66" s="9" t="s">
        <v>126</v>
      </c>
      <c r="E66" t="str">
        <f t="shared" si="1"/>
        <v>t_role_skill_desc_1064</v>
      </c>
      <c r="F66" s="7">
        <v>1</v>
      </c>
      <c r="G66" s="8">
        <v>64</v>
      </c>
      <c r="I66" s="7">
        <v>50000</v>
      </c>
    </row>
    <row r="67" spans="1:10">
      <c r="A67">
        <v>1065</v>
      </c>
      <c r="C67" t="str">
        <f t="shared" ref="C67:C105" si="2">"t_role_skill_name_"&amp;$A67</f>
        <v>t_role_skill_name_1065</v>
      </c>
      <c r="D67" s="9" t="s">
        <v>127</v>
      </c>
      <c r="E67" t="str">
        <f t="shared" ref="E67:E105" si="3">"t_role_skill_desc_"&amp;$A67</f>
        <v>t_role_skill_desc_1065</v>
      </c>
      <c r="F67" s="7">
        <v>1</v>
      </c>
      <c r="G67" s="8">
        <v>65</v>
      </c>
      <c r="I67" s="7">
        <v>100</v>
      </c>
    </row>
    <row r="68" spans="1:10">
      <c r="A68">
        <v>1066</v>
      </c>
      <c r="C68" t="str">
        <f t="shared" si="2"/>
        <v>t_role_skill_name_1066</v>
      </c>
      <c r="D68" s="9" t="s">
        <v>128</v>
      </c>
      <c r="E68" t="str">
        <f t="shared" si="3"/>
        <v>t_role_skill_desc_1066</v>
      </c>
      <c r="F68" s="7">
        <v>1</v>
      </c>
      <c r="G68" s="8">
        <v>66</v>
      </c>
      <c r="I68" s="7">
        <v>100</v>
      </c>
    </row>
    <row r="69" spans="1:10">
      <c r="A69">
        <v>1067</v>
      </c>
      <c r="C69" t="str">
        <f t="shared" si="2"/>
        <v>t_role_skill_name_1067</v>
      </c>
      <c r="D69" s="15" t="s">
        <v>398</v>
      </c>
      <c r="E69" t="str">
        <f t="shared" si="3"/>
        <v>t_role_skill_desc_1067</v>
      </c>
      <c r="F69" s="7">
        <v>1</v>
      </c>
      <c r="G69" s="8">
        <v>67</v>
      </c>
      <c r="I69" s="7">
        <v>50</v>
      </c>
    </row>
    <row r="70" spans="1:10">
      <c r="A70">
        <v>1068</v>
      </c>
      <c r="C70" t="str">
        <f t="shared" si="2"/>
        <v>t_role_skill_name_1068</v>
      </c>
      <c r="D70" s="9" t="s">
        <v>130</v>
      </c>
      <c r="E70" t="str">
        <f t="shared" si="3"/>
        <v>t_role_skill_desc_1068</v>
      </c>
      <c r="F70" s="7">
        <v>1</v>
      </c>
      <c r="G70" s="8">
        <v>68</v>
      </c>
      <c r="I70" s="7">
        <v>50</v>
      </c>
    </row>
    <row r="71" spans="1:10">
      <c r="A71">
        <v>1069</v>
      </c>
      <c r="C71" t="str">
        <f t="shared" si="2"/>
        <v>t_role_skill_name_1069</v>
      </c>
      <c r="D71" s="15" t="s">
        <v>399</v>
      </c>
      <c r="E71" t="str">
        <f t="shared" si="3"/>
        <v>t_role_skill_desc_1069</v>
      </c>
      <c r="F71" s="7">
        <v>1</v>
      </c>
      <c r="G71" s="8">
        <v>69</v>
      </c>
      <c r="I71" s="7">
        <v>5</v>
      </c>
      <c r="J71" s="20">
        <v>5</v>
      </c>
    </row>
    <row r="72" spans="1:10">
      <c r="A72">
        <v>1070</v>
      </c>
      <c r="C72" t="str">
        <f t="shared" si="2"/>
        <v>t_role_skill_name_1070</v>
      </c>
      <c r="D72" s="15" t="s">
        <v>396</v>
      </c>
      <c r="E72" t="str">
        <f t="shared" si="3"/>
        <v>t_role_skill_desc_1070</v>
      </c>
      <c r="F72" s="7">
        <v>1</v>
      </c>
      <c r="G72" s="8">
        <v>70</v>
      </c>
      <c r="I72" s="7">
        <v>50</v>
      </c>
    </row>
    <row r="73" spans="1:10">
      <c r="A73">
        <v>1071</v>
      </c>
      <c r="B73" s="18" t="s">
        <v>392</v>
      </c>
      <c r="C73" t="str">
        <f t="shared" si="2"/>
        <v>t_role_skill_name_1071</v>
      </c>
      <c r="D73" s="18" t="s">
        <v>393</v>
      </c>
      <c r="E73" t="str">
        <f t="shared" si="3"/>
        <v>t_role_skill_desc_1071</v>
      </c>
      <c r="F73" s="1">
        <v>1</v>
      </c>
      <c r="G73" s="1">
        <v>71</v>
      </c>
      <c r="H73" s="1"/>
      <c r="I73" s="1">
        <v>10</v>
      </c>
      <c r="J73" s="1">
        <v>10</v>
      </c>
    </row>
    <row r="74" spans="1:10">
      <c r="A74">
        <v>1072</v>
      </c>
      <c r="B74" t="s">
        <v>63</v>
      </c>
      <c r="C74" t="str">
        <f t="shared" si="2"/>
        <v>t_role_skill_name_1072</v>
      </c>
      <c r="D74" t="s">
        <v>292</v>
      </c>
      <c r="E74" t="str">
        <f t="shared" si="3"/>
        <v>t_role_skill_desc_1072</v>
      </c>
      <c r="F74">
        <v>1</v>
      </c>
      <c r="G74">
        <v>72</v>
      </c>
      <c r="I74">
        <v>10</v>
      </c>
      <c r="J74">
        <v>10</v>
      </c>
    </row>
    <row r="75" spans="1:10">
      <c r="A75">
        <v>1073</v>
      </c>
      <c r="B75" t="s">
        <v>67</v>
      </c>
      <c r="C75" t="str">
        <f t="shared" si="2"/>
        <v>t_role_skill_name_1073</v>
      </c>
      <c r="D75" t="s">
        <v>247</v>
      </c>
      <c r="E75" t="str">
        <f t="shared" si="3"/>
        <v>t_role_skill_desc_1073</v>
      </c>
      <c r="F75">
        <v>1</v>
      </c>
      <c r="G75">
        <v>73</v>
      </c>
      <c r="I75">
        <v>10</v>
      </c>
      <c r="J75">
        <v>10</v>
      </c>
    </row>
    <row r="76" spans="1:10">
      <c r="A76" s="25">
        <v>1074</v>
      </c>
      <c r="C76" t="str">
        <f t="shared" si="2"/>
        <v>t_role_skill_name_1074</v>
      </c>
      <c r="D76" s="25" t="s">
        <v>273</v>
      </c>
      <c r="E76" t="str">
        <f t="shared" si="3"/>
        <v>t_role_skill_desc_1074</v>
      </c>
      <c r="F76">
        <v>1</v>
      </c>
      <c r="G76">
        <v>74</v>
      </c>
    </row>
    <row r="77" spans="1:10">
      <c r="A77">
        <v>1075</v>
      </c>
      <c r="C77" t="str">
        <f t="shared" si="2"/>
        <v>t_role_skill_name_1075</v>
      </c>
      <c r="D77" s="25" t="s">
        <v>302</v>
      </c>
      <c r="E77" t="str">
        <f t="shared" si="3"/>
        <v>t_role_skill_desc_1075</v>
      </c>
      <c r="F77">
        <v>1</v>
      </c>
      <c r="G77">
        <v>75</v>
      </c>
    </row>
    <row r="78" spans="1:10">
      <c r="A78" s="25">
        <v>1076</v>
      </c>
      <c r="C78" t="str">
        <f t="shared" si="2"/>
        <v>t_role_skill_name_1076</v>
      </c>
      <c r="D78" s="25" t="s">
        <v>303</v>
      </c>
      <c r="E78" t="str">
        <f t="shared" si="3"/>
        <v>t_role_skill_desc_1076</v>
      </c>
      <c r="F78">
        <v>1</v>
      </c>
      <c r="G78">
        <v>76</v>
      </c>
    </row>
    <row r="79" spans="1:10">
      <c r="A79">
        <v>1077</v>
      </c>
      <c r="B79" t="s">
        <v>388</v>
      </c>
      <c r="C79" t="str">
        <f t="shared" si="2"/>
        <v>t_role_skill_name_1077</v>
      </c>
      <c r="D79" s="25" t="s">
        <v>390</v>
      </c>
      <c r="E79" t="str">
        <f t="shared" si="3"/>
        <v>t_role_skill_desc_1077</v>
      </c>
      <c r="F79">
        <v>1</v>
      </c>
      <c r="G79">
        <v>77</v>
      </c>
      <c r="I79">
        <v>10</v>
      </c>
      <c r="J79">
        <v>10</v>
      </c>
    </row>
    <row r="80" spans="1:10">
      <c r="A80" s="25">
        <v>1078</v>
      </c>
      <c r="C80" t="str">
        <f t="shared" si="2"/>
        <v>t_role_skill_name_1078</v>
      </c>
      <c r="D80" s="25" t="s">
        <v>305</v>
      </c>
      <c r="E80" t="str">
        <f t="shared" si="3"/>
        <v>t_role_skill_desc_1078</v>
      </c>
      <c r="F80">
        <v>1</v>
      </c>
      <c r="G80">
        <v>78</v>
      </c>
    </row>
    <row r="81" spans="1:10">
      <c r="A81">
        <v>1079</v>
      </c>
      <c r="C81" t="str">
        <f t="shared" si="2"/>
        <v>t_role_skill_name_1079</v>
      </c>
      <c r="D81" s="25" t="s">
        <v>296</v>
      </c>
      <c r="E81" t="str">
        <f t="shared" si="3"/>
        <v>t_role_skill_desc_1079</v>
      </c>
      <c r="F81">
        <v>1</v>
      </c>
      <c r="G81">
        <v>79</v>
      </c>
    </row>
    <row r="82" spans="1:10">
      <c r="A82" s="25">
        <v>1080</v>
      </c>
      <c r="C82" t="str">
        <f t="shared" si="2"/>
        <v>t_role_skill_name_1080</v>
      </c>
      <c r="D82" s="25" t="s">
        <v>306</v>
      </c>
      <c r="E82" t="str">
        <f t="shared" si="3"/>
        <v>t_role_skill_desc_1080</v>
      </c>
      <c r="F82">
        <v>1</v>
      </c>
      <c r="G82">
        <v>80</v>
      </c>
    </row>
    <row r="83" spans="1:10">
      <c r="A83">
        <v>1081</v>
      </c>
      <c r="C83" t="str">
        <f t="shared" si="2"/>
        <v>t_role_skill_name_1081</v>
      </c>
      <c r="D83" s="25" t="s">
        <v>321</v>
      </c>
      <c r="E83" t="str">
        <f t="shared" si="3"/>
        <v>t_role_skill_desc_1081</v>
      </c>
      <c r="F83">
        <v>1</v>
      </c>
      <c r="G83">
        <v>81</v>
      </c>
    </row>
    <row r="84" spans="1:10">
      <c r="A84" s="25">
        <v>1082</v>
      </c>
      <c r="C84" t="str">
        <f t="shared" si="2"/>
        <v>t_role_skill_name_1082</v>
      </c>
      <c r="D84" s="25" t="s">
        <v>322</v>
      </c>
      <c r="E84" t="str">
        <f t="shared" si="3"/>
        <v>t_role_skill_desc_1082</v>
      </c>
      <c r="F84">
        <v>1</v>
      </c>
      <c r="G84">
        <v>82</v>
      </c>
    </row>
    <row r="85" spans="1:10">
      <c r="A85">
        <v>1083</v>
      </c>
      <c r="C85" t="str">
        <f t="shared" si="2"/>
        <v>t_role_skill_name_1083</v>
      </c>
      <c r="D85" s="25" t="s">
        <v>323</v>
      </c>
      <c r="E85" t="str">
        <f t="shared" si="3"/>
        <v>t_role_skill_desc_1083</v>
      </c>
      <c r="F85">
        <v>1</v>
      </c>
      <c r="G85">
        <v>83</v>
      </c>
    </row>
    <row r="86" spans="1:10">
      <c r="A86" s="25">
        <v>1084</v>
      </c>
      <c r="C86" t="str">
        <f t="shared" si="2"/>
        <v>t_role_skill_name_1084</v>
      </c>
      <c r="D86" s="25" t="s">
        <v>324</v>
      </c>
      <c r="E86" t="str">
        <f t="shared" si="3"/>
        <v>t_role_skill_desc_1084</v>
      </c>
      <c r="F86">
        <v>1</v>
      </c>
      <c r="G86">
        <v>84</v>
      </c>
    </row>
    <row r="87" spans="1:10">
      <c r="A87">
        <v>1085</v>
      </c>
      <c r="C87" t="str">
        <f t="shared" si="2"/>
        <v>t_role_skill_name_1085</v>
      </c>
      <c r="D87" s="25" t="s">
        <v>325</v>
      </c>
      <c r="E87" t="str">
        <f t="shared" si="3"/>
        <v>t_role_skill_desc_1085</v>
      </c>
      <c r="F87">
        <v>1</v>
      </c>
      <c r="G87">
        <v>85</v>
      </c>
    </row>
    <row r="88" spans="1:10">
      <c r="A88" s="25">
        <v>1086</v>
      </c>
      <c r="C88" t="str">
        <f t="shared" si="2"/>
        <v>t_role_skill_name_1086</v>
      </c>
      <c r="D88" s="25" t="s">
        <v>326</v>
      </c>
      <c r="E88" t="str">
        <f t="shared" si="3"/>
        <v>t_role_skill_desc_1086</v>
      </c>
      <c r="F88">
        <v>1</v>
      </c>
      <c r="G88">
        <v>86</v>
      </c>
    </row>
    <row r="89" spans="1:10">
      <c r="A89">
        <v>1087</v>
      </c>
      <c r="C89" t="str">
        <f t="shared" si="2"/>
        <v>t_role_skill_name_1087</v>
      </c>
      <c r="D89" s="25" t="s">
        <v>327</v>
      </c>
      <c r="E89" t="str">
        <f t="shared" si="3"/>
        <v>t_role_skill_desc_1087</v>
      </c>
      <c r="F89">
        <v>1</v>
      </c>
      <c r="G89">
        <v>87</v>
      </c>
    </row>
    <row r="90" spans="1:10">
      <c r="A90" s="25">
        <v>1088</v>
      </c>
      <c r="C90" t="str">
        <f t="shared" si="2"/>
        <v>t_role_skill_name_1088</v>
      </c>
      <c r="D90" s="25" t="s">
        <v>328</v>
      </c>
      <c r="E90" t="str">
        <f t="shared" si="3"/>
        <v>t_role_skill_desc_1088</v>
      </c>
      <c r="F90">
        <v>1</v>
      </c>
      <c r="G90">
        <v>88</v>
      </c>
    </row>
    <row r="91" spans="1:10">
      <c r="A91" s="25">
        <v>1101</v>
      </c>
      <c r="C91" t="str">
        <f t="shared" si="2"/>
        <v>t_role_skill_name_1101</v>
      </c>
      <c r="D91" s="25" t="s">
        <v>154</v>
      </c>
      <c r="E91" t="str">
        <f t="shared" si="3"/>
        <v>t_role_skill_desc_1101</v>
      </c>
      <c r="F91">
        <v>1</v>
      </c>
      <c r="G91">
        <v>101</v>
      </c>
    </row>
    <row r="92" spans="1:10">
      <c r="A92" s="25">
        <v>1102</v>
      </c>
      <c r="C92" t="str">
        <f t="shared" si="2"/>
        <v>t_role_skill_name_1102</v>
      </c>
      <c r="D92" s="25" t="s">
        <v>155</v>
      </c>
      <c r="E92" t="str">
        <f t="shared" si="3"/>
        <v>t_role_skill_desc_1102</v>
      </c>
      <c r="F92">
        <v>1</v>
      </c>
      <c r="G92">
        <v>102</v>
      </c>
    </row>
    <row r="93" spans="1:10">
      <c r="A93" s="25">
        <v>1103</v>
      </c>
      <c r="C93" t="str">
        <f t="shared" si="2"/>
        <v>t_role_skill_name_1103</v>
      </c>
      <c r="D93" s="25" t="s">
        <v>156</v>
      </c>
      <c r="E93" t="str">
        <f t="shared" si="3"/>
        <v>t_role_skill_desc_1103</v>
      </c>
      <c r="F93">
        <v>1</v>
      </c>
      <c r="G93">
        <v>103</v>
      </c>
    </row>
    <row r="94" spans="1:10">
      <c r="A94" s="25">
        <v>1104</v>
      </c>
      <c r="C94" t="str">
        <f t="shared" si="2"/>
        <v>t_role_skill_name_1104</v>
      </c>
      <c r="D94" s="25" t="s">
        <v>158</v>
      </c>
      <c r="E94" t="str">
        <f t="shared" si="3"/>
        <v>t_role_skill_desc_1104</v>
      </c>
      <c r="F94">
        <v>1</v>
      </c>
      <c r="G94">
        <v>104</v>
      </c>
    </row>
    <row r="95" spans="1:10">
      <c r="A95" s="25">
        <v>1105</v>
      </c>
      <c r="C95" t="str">
        <f t="shared" si="2"/>
        <v>t_role_skill_name_1105</v>
      </c>
      <c r="D95" s="25" t="s">
        <v>61</v>
      </c>
      <c r="E95" t="str">
        <f t="shared" si="3"/>
        <v>t_role_skill_desc_1105</v>
      </c>
      <c r="F95">
        <v>1</v>
      </c>
      <c r="G95">
        <v>105</v>
      </c>
    </row>
    <row r="96" spans="1:10">
      <c r="A96" s="22">
        <v>3001</v>
      </c>
      <c r="B96" t="s">
        <v>384</v>
      </c>
      <c r="C96" t="str">
        <f t="shared" si="2"/>
        <v>t_role_skill_name_3001</v>
      </c>
      <c r="D96" t="s">
        <v>385</v>
      </c>
      <c r="E96" t="str">
        <f t="shared" si="3"/>
        <v>t_role_skill_desc_3001</v>
      </c>
      <c r="F96" s="1">
        <v>3</v>
      </c>
      <c r="G96" s="1">
        <v>2001</v>
      </c>
      <c r="I96" s="1">
        <v>10</v>
      </c>
      <c r="J96" s="1">
        <v>4</v>
      </c>
    </row>
    <row r="97" spans="1:10">
      <c r="A97" s="22">
        <v>3002</v>
      </c>
      <c r="B97" t="s">
        <v>395</v>
      </c>
      <c r="C97" t="str">
        <f t="shared" si="2"/>
        <v>t_role_skill_name_3002</v>
      </c>
      <c r="D97" t="s">
        <v>386</v>
      </c>
      <c r="E97" t="str">
        <f t="shared" si="3"/>
        <v>t_role_skill_desc_3002</v>
      </c>
      <c r="F97" s="1">
        <v>3</v>
      </c>
      <c r="G97" s="1">
        <v>2002</v>
      </c>
      <c r="I97" s="1">
        <v>10</v>
      </c>
      <c r="J97" s="1">
        <v>4</v>
      </c>
    </row>
    <row r="98" spans="1:10">
      <c r="A98" s="22">
        <v>3003</v>
      </c>
      <c r="C98" t="str">
        <f t="shared" si="2"/>
        <v>t_role_skill_name_3003</v>
      </c>
      <c r="D98" t="s">
        <v>381</v>
      </c>
      <c r="E98" t="str">
        <f t="shared" si="3"/>
        <v>t_role_skill_desc_3003</v>
      </c>
      <c r="F98" s="1">
        <v>3</v>
      </c>
      <c r="G98" s="1">
        <v>2003</v>
      </c>
      <c r="I98" s="1">
        <v>5</v>
      </c>
      <c r="J98" s="1">
        <v>4</v>
      </c>
    </row>
    <row r="99" spans="1:10">
      <c r="A99" s="22">
        <v>3004</v>
      </c>
      <c r="C99" t="str">
        <f t="shared" si="2"/>
        <v>t_role_skill_name_3004</v>
      </c>
      <c r="D99" t="s">
        <v>382</v>
      </c>
      <c r="E99" t="str">
        <f t="shared" si="3"/>
        <v>t_role_skill_desc_3004</v>
      </c>
      <c r="F99" s="1">
        <v>3</v>
      </c>
      <c r="G99" s="1">
        <v>2004</v>
      </c>
      <c r="I99" s="1">
        <v>8</v>
      </c>
      <c r="J99" s="1">
        <v>4</v>
      </c>
    </row>
    <row r="100" spans="1:10">
      <c r="A100" s="22">
        <v>3005</v>
      </c>
      <c r="C100" t="str">
        <f t="shared" si="2"/>
        <v>t_role_skill_name_3005</v>
      </c>
      <c r="D100" t="s">
        <v>383</v>
      </c>
      <c r="E100" t="str">
        <f t="shared" si="3"/>
        <v>t_role_skill_desc_3005</v>
      </c>
      <c r="F100" s="1">
        <v>3</v>
      </c>
      <c r="G100" s="1">
        <v>2005</v>
      </c>
      <c r="I100" s="1">
        <v>5</v>
      </c>
      <c r="J100" s="1">
        <v>4</v>
      </c>
    </row>
    <row r="101" spans="1:10">
      <c r="A101" s="22">
        <v>2001</v>
      </c>
      <c r="B101" t="s">
        <v>391</v>
      </c>
      <c r="C101" t="str">
        <f t="shared" si="2"/>
        <v>t_role_skill_name_2001</v>
      </c>
      <c r="D101" t="s">
        <v>403</v>
      </c>
      <c r="E101" t="str">
        <f t="shared" si="3"/>
        <v>t_role_skill_desc_2001</v>
      </c>
      <c r="F101" s="20">
        <v>2</v>
      </c>
      <c r="G101" s="20">
        <v>100401</v>
      </c>
      <c r="H101">
        <v>4</v>
      </c>
      <c r="I101" s="20">
        <v>10</v>
      </c>
      <c r="J101" s="20">
        <v>10</v>
      </c>
    </row>
    <row r="102" spans="1:10">
      <c r="A102" s="22">
        <v>2002</v>
      </c>
      <c r="B102" t="s">
        <v>400</v>
      </c>
      <c r="C102" t="str">
        <f t="shared" si="2"/>
        <v>t_role_skill_name_2002</v>
      </c>
      <c r="D102" t="s">
        <v>402</v>
      </c>
      <c r="E102" t="str">
        <f t="shared" si="3"/>
        <v>t_role_skill_desc_2002</v>
      </c>
      <c r="F102" s="20">
        <v>2</v>
      </c>
      <c r="G102" s="20">
        <v>100801</v>
      </c>
      <c r="H102">
        <v>6</v>
      </c>
      <c r="I102" s="20">
        <v>10</v>
      </c>
      <c r="J102" s="20">
        <v>10</v>
      </c>
    </row>
    <row r="103" spans="1:10">
      <c r="A103" s="22">
        <v>2003</v>
      </c>
      <c r="B103" t="s">
        <v>408</v>
      </c>
      <c r="C103" t="str">
        <f t="shared" si="2"/>
        <v>t_role_skill_name_2003</v>
      </c>
      <c r="D103" t="s">
        <v>404</v>
      </c>
      <c r="E103" t="str">
        <f t="shared" si="3"/>
        <v>t_role_skill_desc_2003</v>
      </c>
      <c r="F103" s="20">
        <v>2</v>
      </c>
      <c r="G103" s="20">
        <v>100501</v>
      </c>
      <c r="H103">
        <v>3</v>
      </c>
      <c r="I103" s="20">
        <v>10</v>
      </c>
      <c r="J103" s="20">
        <v>10</v>
      </c>
    </row>
    <row r="104" spans="1:10">
      <c r="A104" s="22">
        <v>2004</v>
      </c>
      <c r="C104" t="str">
        <f t="shared" si="2"/>
        <v>t_role_skill_name_2004</v>
      </c>
      <c r="D104" t="s">
        <v>407</v>
      </c>
      <c r="E104" t="str">
        <f t="shared" si="3"/>
        <v>t_role_skill_desc_2004</v>
      </c>
      <c r="F104" s="20">
        <v>2</v>
      </c>
      <c r="G104" s="20">
        <v>100201</v>
      </c>
      <c r="H104">
        <v>5</v>
      </c>
      <c r="I104" s="20">
        <v>10</v>
      </c>
      <c r="J104" s="20">
        <v>10</v>
      </c>
    </row>
    <row r="105" spans="1:10">
      <c r="A105" s="22">
        <v>2005</v>
      </c>
      <c r="C105" t="str">
        <f t="shared" si="2"/>
        <v>t_role_skill_name_2005</v>
      </c>
      <c r="D105" t="s">
        <v>411</v>
      </c>
      <c r="E105" t="str">
        <f t="shared" si="3"/>
        <v>t_role_skill_desc_2005</v>
      </c>
      <c r="F105" s="20">
        <v>2</v>
      </c>
      <c r="G105" s="20">
        <v>100301</v>
      </c>
      <c r="H105">
        <v>7</v>
      </c>
      <c r="I105" s="20">
        <v>10</v>
      </c>
      <c r="J105" s="20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E85"/>
  <sheetViews>
    <sheetView zoomScale="85" zoomScaleNormal="85" workbookViewId="0">
      <selection activeCell="E10" sqref="E10"/>
    </sheetView>
  </sheetViews>
  <sheetFormatPr defaultRowHeight="13.5"/>
  <cols>
    <col min="1" max="1" width="27.125" customWidth="1"/>
    <col min="2" max="2" width="35.625" customWidth="1"/>
    <col min="3" max="3" width="41.375" customWidth="1"/>
    <col min="4" max="4" width="51.375" customWidth="1"/>
    <col min="5" max="5" width="62.875" customWidth="1"/>
  </cols>
  <sheetData>
    <row r="5" spans="1:5">
      <c r="E5" t="s">
        <v>673</v>
      </c>
    </row>
    <row r="6" spans="1:5">
      <c r="D6" t="s">
        <v>675</v>
      </c>
      <c r="E6" t="s">
        <v>33</v>
      </c>
    </row>
    <row r="7" spans="1:5">
      <c r="C7" t="s">
        <v>657</v>
      </c>
      <c r="D7" t="s">
        <v>34</v>
      </c>
      <c r="E7" t="s">
        <v>679</v>
      </c>
    </row>
    <row r="8" spans="1:5">
      <c r="B8" t="s">
        <v>653</v>
      </c>
      <c r="C8" t="s">
        <v>35</v>
      </c>
      <c r="D8" t="s">
        <v>677</v>
      </c>
      <c r="E8" t="s">
        <v>36</v>
      </c>
    </row>
    <row r="9" spans="1:5">
      <c r="A9" t="s">
        <v>651</v>
      </c>
      <c r="B9" t="s">
        <v>41</v>
      </c>
      <c r="C9" t="s">
        <v>665</v>
      </c>
      <c r="D9" t="s">
        <v>43</v>
      </c>
      <c r="E9" t="s">
        <v>671</v>
      </c>
    </row>
    <row r="10" spans="1:5">
      <c r="A10" t="s">
        <v>32</v>
      </c>
      <c r="B10" t="s">
        <v>655</v>
      </c>
      <c r="C10" t="s">
        <v>42</v>
      </c>
      <c r="D10" t="s">
        <v>667</v>
      </c>
      <c r="E10" t="s">
        <v>723</v>
      </c>
    </row>
    <row r="11" spans="1:5">
      <c r="B11" t="s">
        <v>40</v>
      </c>
      <c r="C11" t="s">
        <v>659</v>
      </c>
      <c r="D11" t="s">
        <v>294</v>
      </c>
      <c r="E11" t="s">
        <v>669</v>
      </c>
    </row>
    <row r="12" spans="1:5">
      <c r="C12" t="s">
        <v>39</v>
      </c>
      <c r="D12" t="s">
        <v>661</v>
      </c>
      <c r="E12" t="s">
        <v>37</v>
      </c>
    </row>
    <row r="13" spans="1:5">
      <c r="D13" t="s">
        <v>38</v>
      </c>
      <c r="E13" t="s">
        <v>663</v>
      </c>
    </row>
    <row r="14" spans="1:5">
      <c r="E14" t="s">
        <v>44</v>
      </c>
    </row>
    <row r="17" spans="1:5">
      <c r="E17" t="s">
        <v>638</v>
      </c>
    </row>
    <row r="18" spans="1:5">
      <c r="D18" t="s">
        <v>632</v>
      </c>
      <c r="E18" t="s">
        <v>24</v>
      </c>
    </row>
    <row r="19" spans="1:5">
      <c r="C19" t="s">
        <v>626</v>
      </c>
      <c r="D19" t="s">
        <v>17</v>
      </c>
      <c r="E19" t="s">
        <v>647</v>
      </c>
    </row>
    <row r="20" spans="1:5">
      <c r="B20" t="s">
        <v>622</v>
      </c>
      <c r="C20" t="s">
        <v>16</v>
      </c>
      <c r="D20" t="s">
        <v>645</v>
      </c>
      <c r="E20" t="s">
        <v>25</v>
      </c>
    </row>
    <row r="21" spans="1:5">
      <c r="A21" t="s">
        <v>620</v>
      </c>
      <c r="B21" t="s">
        <v>15</v>
      </c>
      <c r="C21" t="s">
        <v>628</v>
      </c>
      <c r="D21" t="s">
        <v>293</v>
      </c>
      <c r="E21" t="s">
        <v>640</v>
      </c>
    </row>
    <row r="22" spans="1:5">
      <c r="A22" t="s">
        <v>14</v>
      </c>
      <c r="B22" t="s">
        <v>624</v>
      </c>
      <c r="C22" t="s">
        <v>23</v>
      </c>
      <c r="D22" t="s">
        <v>636</v>
      </c>
      <c r="E22" t="s">
        <v>19</v>
      </c>
    </row>
    <row r="23" spans="1:5">
      <c r="B23" t="s">
        <v>18</v>
      </c>
      <c r="C23" t="s">
        <v>630</v>
      </c>
      <c r="D23" t="s">
        <v>28</v>
      </c>
      <c r="E23" t="s">
        <v>649</v>
      </c>
    </row>
    <row r="24" spans="1:5">
      <c r="C24" t="s">
        <v>20</v>
      </c>
      <c r="D24" t="s">
        <v>634</v>
      </c>
      <c r="E24" t="s">
        <v>587</v>
      </c>
    </row>
    <row r="25" spans="1:5">
      <c r="D25" t="s">
        <v>22</v>
      </c>
      <c r="E25" t="s">
        <v>643</v>
      </c>
    </row>
    <row r="26" spans="1:5">
      <c r="E26" t="s">
        <v>21</v>
      </c>
    </row>
    <row r="29" spans="1:5">
      <c r="E29" t="s">
        <v>616</v>
      </c>
    </row>
    <row r="30" spans="1:5">
      <c r="D30" t="s">
        <v>603</v>
      </c>
      <c r="E30" t="s">
        <v>12</v>
      </c>
    </row>
    <row r="31" spans="1:5">
      <c r="C31" t="s">
        <v>590</v>
      </c>
      <c r="D31" t="s">
        <v>11</v>
      </c>
      <c r="E31" t="s">
        <v>718</v>
      </c>
    </row>
    <row r="32" spans="1:5">
      <c r="B32" t="s">
        <v>596</v>
      </c>
      <c r="C32" t="s">
        <v>31</v>
      </c>
      <c r="D32" t="s">
        <v>720</v>
      </c>
      <c r="E32" t="s">
        <v>8</v>
      </c>
    </row>
    <row r="33" spans="1:5">
      <c r="A33" t="s">
        <v>594</v>
      </c>
      <c r="B33" t="s">
        <v>30</v>
      </c>
      <c r="C33" t="s">
        <v>605</v>
      </c>
      <c r="D33" t="s">
        <v>9</v>
      </c>
      <c r="E33" t="s">
        <v>612</v>
      </c>
    </row>
    <row r="34" spans="1:5">
      <c r="A34" t="s">
        <v>6</v>
      </c>
      <c r="B34" t="s">
        <v>598</v>
      </c>
      <c r="C34" t="s">
        <v>5</v>
      </c>
      <c r="D34" t="s">
        <v>607</v>
      </c>
      <c r="E34" t="s">
        <v>10</v>
      </c>
    </row>
    <row r="35" spans="1:5">
      <c r="B35" t="s">
        <v>13</v>
      </c>
      <c r="C35" t="s">
        <v>600</v>
      </c>
      <c r="D35" t="s">
        <v>26</v>
      </c>
      <c r="E35" t="s">
        <v>614</v>
      </c>
    </row>
    <row r="36" spans="1:5">
      <c r="C36" t="s">
        <v>7</v>
      </c>
      <c r="D36" t="s">
        <v>608</v>
      </c>
      <c r="E36" t="s">
        <v>295</v>
      </c>
    </row>
    <row r="37" spans="1:5">
      <c r="D37" t="s">
        <v>27</v>
      </c>
      <c r="E37" t="s">
        <v>610</v>
      </c>
    </row>
    <row r="38" spans="1:5">
      <c r="E38" t="s">
        <v>29</v>
      </c>
    </row>
    <row r="41" spans="1:5">
      <c r="A41" s="36" t="s">
        <v>650</v>
      </c>
      <c r="B41" s="35" t="s">
        <v>680</v>
      </c>
    </row>
    <row r="42" spans="1:5">
      <c r="A42" s="36" t="s">
        <v>652</v>
      </c>
      <c r="B42" s="35" t="s">
        <v>591</v>
      </c>
    </row>
    <row r="43" spans="1:5">
      <c r="A43" s="36" t="s">
        <v>654</v>
      </c>
      <c r="B43" s="35" t="s">
        <v>592</v>
      </c>
    </row>
    <row r="44" spans="1:5">
      <c r="A44" s="36" t="s">
        <v>656</v>
      </c>
      <c r="B44" s="35" t="s">
        <v>681</v>
      </c>
    </row>
    <row r="45" spans="1:5">
      <c r="A45" s="36" t="s">
        <v>664</v>
      </c>
      <c r="B45" s="35" t="s">
        <v>682</v>
      </c>
    </row>
    <row r="46" spans="1:5">
      <c r="A46" s="36" t="s">
        <v>658</v>
      </c>
      <c r="B46" s="35" t="s">
        <v>683</v>
      </c>
    </row>
    <row r="47" spans="1:5">
      <c r="A47" s="36" t="s">
        <v>674</v>
      </c>
      <c r="B47" s="35" t="s">
        <v>684</v>
      </c>
    </row>
    <row r="48" spans="1:5">
      <c r="A48" s="36" t="s">
        <v>676</v>
      </c>
      <c r="B48" s="35" t="s">
        <v>685</v>
      </c>
    </row>
    <row r="49" spans="1:2">
      <c r="A49" s="36" t="s">
        <v>666</v>
      </c>
      <c r="B49" s="35" t="s">
        <v>686</v>
      </c>
    </row>
    <row r="50" spans="1:2">
      <c r="A50" s="36" t="s">
        <v>660</v>
      </c>
      <c r="B50" s="35" t="s">
        <v>687</v>
      </c>
    </row>
    <row r="51" spans="1:2">
      <c r="A51" s="36" t="s">
        <v>672</v>
      </c>
      <c r="B51" s="35" t="s">
        <v>688</v>
      </c>
    </row>
    <row r="52" spans="1:2">
      <c r="A52" s="36" t="s">
        <v>678</v>
      </c>
      <c r="B52" s="35" t="s">
        <v>689</v>
      </c>
    </row>
    <row r="53" spans="1:2">
      <c r="A53" s="36" t="s">
        <v>670</v>
      </c>
      <c r="B53" s="35" t="s">
        <v>678</v>
      </c>
    </row>
    <row r="54" spans="1:2">
      <c r="A54" s="36" t="s">
        <v>668</v>
      </c>
      <c r="B54" s="35" t="s">
        <v>690</v>
      </c>
    </row>
    <row r="55" spans="1:2">
      <c r="A55" s="36" t="s">
        <v>662</v>
      </c>
      <c r="B55" s="35" t="s">
        <v>662</v>
      </c>
    </row>
    <row r="56" spans="1:2">
      <c r="A56" s="36" t="s">
        <v>619</v>
      </c>
      <c r="B56" s="35" t="s">
        <v>588</v>
      </c>
    </row>
    <row r="57" spans="1:2">
      <c r="A57" s="36" t="s">
        <v>621</v>
      </c>
      <c r="B57" s="35" t="s">
        <v>691</v>
      </c>
    </row>
    <row r="58" spans="1:2">
      <c r="A58" s="36" t="s">
        <v>623</v>
      </c>
      <c r="B58" s="35" t="s">
        <v>692</v>
      </c>
    </row>
    <row r="59" spans="1:2">
      <c r="A59" s="36" t="s">
        <v>625</v>
      </c>
      <c r="B59" s="35" t="s">
        <v>693</v>
      </c>
    </row>
    <row r="60" spans="1:2">
      <c r="A60" s="36" t="s">
        <v>627</v>
      </c>
      <c r="B60" s="35" t="s">
        <v>694</v>
      </c>
    </row>
    <row r="61" spans="1:2">
      <c r="A61" s="36" t="s">
        <v>629</v>
      </c>
      <c r="B61" s="35" t="s">
        <v>642</v>
      </c>
    </row>
    <row r="62" spans="1:2">
      <c r="A62" s="36" t="s">
        <v>631</v>
      </c>
      <c r="B62" s="35" t="s">
        <v>695</v>
      </c>
    </row>
    <row r="63" spans="1:2">
      <c r="A63" s="36" t="s">
        <v>644</v>
      </c>
      <c r="B63" s="35" t="s">
        <v>696</v>
      </c>
    </row>
    <row r="64" spans="1:2">
      <c r="A64" s="36" t="s">
        <v>635</v>
      </c>
      <c r="B64" s="35" t="s">
        <v>641</v>
      </c>
    </row>
    <row r="65" spans="1:2">
      <c r="A65" s="36" t="s">
        <v>633</v>
      </c>
      <c r="B65" s="35" t="s">
        <v>697</v>
      </c>
    </row>
    <row r="66" spans="1:2">
      <c r="A66" s="36" t="s">
        <v>637</v>
      </c>
      <c r="B66" s="35" t="s">
        <v>698</v>
      </c>
    </row>
    <row r="67" spans="1:2">
      <c r="A67" s="36" t="s">
        <v>646</v>
      </c>
      <c r="B67" s="35" t="s">
        <v>699</v>
      </c>
    </row>
    <row r="68" spans="1:2">
      <c r="A68" s="36" t="s">
        <v>639</v>
      </c>
      <c r="B68" s="35" t="s">
        <v>700</v>
      </c>
    </row>
    <row r="69" spans="1:2">
      <c r="A69" s="36" t="s">
        <v>648</v>
      </c>
      <c r="B69" s="35" t="s">
        <v>701</v>
      </c>
    </row>
    <row r="70" spans="1:2">
      <c r="A70" s="36" t="s">
        <v>642</v>
      </c>
      <c r="B70" s="35" t="s">
        <v>702</v>
      </c>
    </row>
    <row r="71" spans="1:2">
      <c r="A71" s="36" t="s">
        <v>593</v>
      </c>
      <c r="B71" s="35" t="s">
        <v>703</v>
      </c>
    </row>
    <row r="72" spans="1:2">
      <c r="A72" s="36" t="s">
        <v>595</v>
      </c>
      <c r="B72" s="35" t="s">
        <v>704</v>
      </c>
    </row>
    <row r="73" spans="1:2">
      <c r="A73" s="36" t="s">
        <v>597</v>
      </c>
      <c r="B73" s="35" t="s">
        <v>589</v>
      </c>
    </row>
    <row r="74" spans="1:2">
      <c r="A74" s="36" t="s">
        <v>589</v>
      </c>
      <c r="B74" s="35" t="s">
        <v>705</v>
      </c>
    </row>
    <row r="75" spans="1:2">
      <c r="A75" s="36" t="s">
        <v>604</v>
      </c>
      <c r="B75" s="35" t="s">
        <v>706</v>
      </c>
    </row>
    <row r="76" spans="1:2">
      <c r="A76" s="36" t="s">
        <v>599</v>
      </c>
      <c r="B76" s="35" t="s">
        <v>707</v>
      </c>
    </row>
    <row r="77" spans="1:2">
      <c r="A77" s="36" t="s">
        <v>602</v>
      </c>
      <c r="B77" s="35" t="s">
        <v>708</v>
      </c>
    </row>
    <row r="78" spans="1:2">
      <c r="A78" s="36" t="s">
        <v>604</v>
      </c>
      <c r="B78" s="35" t="s">
        <v>709</v>
      </c>
    </row>
    <row r="79" spans="1:2">
      <c r="A79" s="36" t="s">
        <v>606</v>
      </c>
      <c r="B79" s="35" t="s">
        <v>606</v>
      </c>
    </row>
    <row r="80" spans="1:2">
      <c r="A80" s="36" t="s">
        <v>601</v>
      </c>
      <c r="B80" s="35" t="s">
        <v>613</v>
      </c>
    </row>
    <row r="81" spans="1:2">
      <c r="A81" s="36" t="s">
        <v>615</v>
      </c>
      <c r="B81" s="35" t="s">
        <v>710</v>
      </c>
    </row>
    <row r="82" spans="1:2">
      <c r="A82" s="36" t="s">
        <v>617</v>
      </c>
      <c r="B82" s="35" t="s">
        <v>711</v>
      </c>
    </row>
    <row r="83" spans="1:2">
      <c r="A83" s="36" t="s">
        <v>611</v>
      </c>
      <c r="B83" s="35" t="s">
        <v>712</v>
      </c>
    </row>
    <row r="84" spans="1:2">
      <c r="A84" s="36" t="s">
        <v>613</v>
      </c>
      <c r="B84" s="35" t="s">
        <v>713</v>
      </c>
    </row>
    <row r="85" spans="1:2">
      <c r="A85" s="36" t="s">
        <v>609</v>
      </c>
      <c r="B85" s="35" t="s">
        <v>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Z4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K16" sqref="K16:K17"/>
    </sheetView>
  </sheetViews>
  <sheetFormatPr defaultRowHeight="13.5"/>
  <cols>
    <col min="1" max="1" width="7" customWidth="1"/>
    <col min="2" max="2" width="8.875" customWidth="1"/>
    <col min="3" max="3" width="7" customWidth="1"/>
    <col min="4" max="4" width="5" customWidth="1"/>
    <col min="5" max="5" width="5.5" customWidth="1"/>
    <col min="6" max="6" width="70.75" customWidth="1"/>
    <col min="7" max="9" width="7.25" customWidth="1"/>
    <col min="10" max="10" width="5.375" customWidth="1"/>
    <col min="11" max="11" width="44.75" customWidth="1"/>
    <col min="25" max="25" width="23.875" customWidth="1"/>
    <col min="39" max="39" width="24.625" customWidth="1"/>
  </cols>
  <sheetData>
    <row r="1" spans="1:52">
      <c r="A1" t="s">
        <v>50</v>
      </c>
      <c r="B1" t="s">
        <v>51</v>
      </c>
      <c r="C1" t="s">
        <v>51</v>
      </c>
      <c r="D1" t="s">
        <v>50</v>
      </c>
      <c r="E1" t="s">
        <v>50</v>
      </c>
      <c r="F1" t="s">
        <v>51</v>
      </c>
      <c r="G1" t="s">
        <v>51</v>
      </c>
      <c r="H1" t="s">
        <v>50</v>
      </c>
      <c r="I1" t="s">
        <v>50</v>
      </c>
      <c r="J1" t="s">
        <v>51</v>
      </c>
      <c r="K1" t="s">
        <v>136</v>
      </c>
      <c r="L1" t="s">
        <v>136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136</v>
      </c>
      <c r="Z1" t="s">
        <v>136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136</v>
      </c>
      <c r="AN1" t="s">
        <v>136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</row>
    <row r="2" spans="1:52">
      <c r="A2" t="s">
        <v>54</v>
      </c>
      <c r="B2" t="s">
        <v>52</v>
      </c>
      <c r="C2" t="s">
        <v>52</v>
      </c>
      <c r="D2" t="s">
        <v>57</v>
      </c>
      <c r="E2" t="s">
        <v>53</v>
      </c>
      <c r="F2" t="s">
        <v>55</v>
      </c>
      <c r="G2" t="s">
        <v>55</v>
      </c>
      <c r="H2" t="s">
        <v>162</v>
      </c>
      <c r="I2" t="s">
        <v>163</v>
      </c>
      <c r="J2" t="s">
        <v>56</v>
      </c>
      <c r="K2" t="s">
        <v>137</v>
      </c>
      <c r="L2" t="s">
        <v>137</v>
      </c>
      <c r="M2" t="s">
        <v>58</v>
      </c>
      <c r="N2" t="s">
        <v>69</v>
      </c>
      <c r="O2" t="s">
        <v>70</v>
      </c>
      <c r="P2" t="s">
        <v>139</v>
      </c>
      <c r="Q2" t="s">
        <v>59</v>
      </c>
      <c r="R2" t="s">
        <v>69</v>
      </c>
      <c r="S2" t="s">
        <v>70</v>
      </c>
      <c r="T2" t="s">
        <v>139</v>
      </c>
      <c r="U2" t="s">
        <v>60</v>
      </c>
      <c r="V2" t="s">
        <v>69</v>
      </c>
      <c r="W2" t="s">
        <v>70</v>
      </c>
      <c r="X2" t="s">
        <v>139</v>
      </c>
      <c r="Y2" t="s">
        <v>138</v>
      </c>
      <c r="Z2" t="s">
        <v>138</v>
      </c>
      <c r="AA2" t="s">
        <v>58</v>
      </c>
      <c r="AB2" t="s">
        <v>69</v>
      </c>
      <c r="AC2" t="s">
        <v>70</v>
      </c>
      <c r="AD2" t="s">
        <v>139</v>
      </c>
      <c r="AE2" t="s">
        <v>59</v>
      </c>
      <c r="AF2" t="s">
        <v>69</v>
      </c>
      <c r="AG2" t="s">
        <v>70</v>
      </c>
      <c r="AH2" t="s">
        <v>139</v>
      </c>
      <c r="AI2" t="s">
        <v>60</v>
      </c>
      <c r="AJ2" t="s">
        <v>69</v>
      </c>
      <c r="AK2" t="s">
        <v>70</v>
      </c>
      <c r="AL2" t="s">
        <v>139</v>
      </c>
      <c r="AM2" t="s">
        <v>141</v>
      </c>
      <c r="AN2" t="s">
        <v>141</v>
      </c>
      <c r="AO2" t="s">
        <v>58</v>
      </c>
      <c r="AP2" t="s">
        <v>69</v>
      </c>
      <c r="AQ2" t="s">
        <v>70</v>
      </c>
      <c r="AR2" t="s">
        <v>139</v>
      </c>
      <c r="AS2" t="s">
        <v>59</v>
      </c>
      <c r="AT2" t="s">
        <v>69</v>
      </c>
      <c r="AU2" t="s">
        <v>70</v>
      </c>
      <c r="AV2" t="s">
        <v>139</v>
      </c>
      <c r="AW2" t="s">
        <v>60</v>
      </c>
      <c r="AX2" t="s">
        <v>69</v>
      </c>
      <c r="AY2" t="s">
        <v>70</v>
      </c>
      <c r="AZ2" t="s">
        <v>139</v>
      </c>
    </row>
    <row r="3" spans="1:52" s="3" customFormat="1">
      <c r="A3" s="3">
        <v>1001</v>
      </c>
      <c r="B3" t="s">
        <v>651</v>
      </c>
      <c r="C3" s="3" t="str">
        <f>"t_talent_name_"&amp;$A3</f>
        <v>t_talent_name_1001</v>
      </c>
      <c r="D3" s="3">
        <v>3</v>
      </c>
      <c r="E3" s="3">
        <v>1</v>
      </c>
      <c r="F3" s="3" t="str">
        <f>DescEdit!BA2</f>
        <v>攻击 +2/4/6,生命值 -+10/20/30</v>
      </c>
      <c r="G3" s="3" t="str">
        <f>"t_talent_desc_"&amp;$A3</f>
        <v>t_talent_desc_1001</v>
      </c>
      <c r="J3" s="52" t="s">
        <v>744</v>
      </c>
      <c r="K3" s="3" t="str">
        <f>DescEdit!T2</f>
        <v>攻击 +2,生命值 -+10</v>
      </c>
      <c r="L3" s="3" t="str">
        <f>"t_talent_desc1_"&amp;$A3</f>
        <v>t_talent_desc1_1001</v>
      </c>
      <c r="M3">
        <v>1</v>
      </c>
      <c r="N3">
        <v>3</v>
      </c>
      <c r="O3" s="4"/>
      <c r="P3" s="4">
        <v>2</v>
      </c>
      <c r="Q3">
        <v>1</v>
      </c>
      <c r="R3">
        <v>1</v>
      </c>
      <c r="S3" s="4"/>
      <c r="T3" s="4">
        <v>10</v>
      </c>
      <c r="U3"/>
      <c r="V3"/>
      <c r="W3" s="4"/>
      <c r="X3" s="4"/>
      <c r="Y3" s="3" t="str">
        <f>DescEdit!AJ2</f>
        <v>攻击 +4,生命值 -+20</v>
      </c>
      <c r="Z3" s="3" t="str">
        <f>"t_talent_desc2_"&amp;$A3</f>
        <v>t_talent_desc2_1001</v>
      </c>
      <c r="AA3">
        <v>1</v>
      </c>
      <c r="AB3">
        <v>3</v>
      </c>
      <c r="AC3" s="4"/>
      <c r="AD3" s="4">
        <v>4</v>
      </c>
      <c r="AE3">
        <v>1</v>
      </c>
      <c r="AF3">
        <v>1</v>
      </c>
      <c r="AG3" s="4"/>
      <c r="AH3" s="4">
        <v>20</v>
      </c>
      <c r="AI3"/>
      <c r="AJ3"/>
      <c r="AK3" s="4"/>
      <c r="AL3"/>
      <c r="AM3" s="3" t="str">
        <f>DescEdit!AZ2</f>
        <v>攻击 +6,生命值 -+30</v>
      </c>
      <c r="AN3" s="3" t="str">
        <f>"t_talent_desc3_"&amp;$A3</f>
        <v>t_talent_desc3_1001</v>
      </c>
      <c r="AO3">
        <v>1</v>
      </c>
      <c r="AP3">
        <v>3</v>
      </c>
      <c r="AQ3" s="4"/>
      <c r="AR3" s="4">
        <v>6</v>
      </c>
      <c r="AS3">
        <v>1</v>
      </c>
      <c r="AT3">
        <v>1</v>
      </c>
      <c r="AU3" s="4"/>
      <c r="AV3" s="4">
        <v>30</v>
      </c>
      <c r="AW3"/>
      <c r="AX3"/>
      <c r="AY3" s="4"/>
      <c r="AZ3"/>
    </row>
    <row r="4" spans="1:52" s="3" customFormat="1">
      <c r="A4" s="3">
        <v>1002</v>
      </c>
      <c r="B4" t="s">
        <v>653</v>
      </c>
      <c r="C4" s="3" t="str">
        <f t="shared" ref="C4:C47" si="0">"t_talent_name_"&amp;$A4</f>
        <v>t_talent_name_1002</v>
      </c>
      <c r="D4" s="3">
        <v>3</v>
      </c>
      <c r="E4" s="3">
        <v>1</v>
      </c>
      <c r="F4" s="3" t="str">
        <f>DescEdit!BA3</f>
        <v>攻击 +4/8/12,攻击 +5/10/15%</v>
      </c>
      <c r="G4" s="3" t="str">
        <f t="shared" ref="G4:G47" si="1">"t_talent_desc_"&amp;$A4</f>
        <v>t_talent_desc_1002</v>
      </c>
      <c r="H4" s="3">
        <f>A4-1</f>
        <v>1001</v>
      </c>
      <c r="J4" s="52" t="s">
        <v>745</v>
      </c>
      <c r="K4" s="3" t="str">
        <f>DescEdit!T3</f>
        <v>攻击 +4,攻击 +5%</v>
      </c>
      <c r="L4" s="3" t="str">
        <f t="shared" ref="L4:L47" si="2">"t_talent_desc1_"&amp;$A4</f>
        <v>t_talent_desc1_1002</v>
      </c>
      <c r="M4">
        <v>1</v>
      </c>
      <c r="N4">
        <v>3</v>
      </c>
      <c r="O4" s="4"/>
      <c r="P4" s="4">
        <v>4</v>
      </c>
      <c r="Q4">
        <v>1</v>
      </c>
      <c r="R4">
        <v>4</v>
      </c>
      <c r="S4" s="4"/>
      <c r="T4" s="4">
        <v>5</v>
      </c>
      <c r="U4"/>
      <c r="V4"/>
      <c r="W4" s="4"/>
      <c r="X4" s="4"/>
      <c r="Y4" s="3" t="str">
        <f>DescEdit!AJ3</f>
        <v>攻击 +8,攻击 +10%</v>
      </c>
      <c r="Z4" s="3" t="str">
        <f t="shared" ref="Z4:Z47" si="3">"t_talent_desc2_"&amp;$A4</f>
        <v>t_talent_desc2_1002</v>
      </c>
      <c r="AA4">
        <v>1</v>
      </c>
      <c r="AB4">
        <v>3</v>
      </c>
      <c r="AC4" s="4"/>
      <c r="AD4" s="4">
        <v>8</v>
      </c>
      <c r="AE4">
        <v>1</v>
      </c>
      <c r="AF4">
        <v>4</v>
      </c>
      <c r="AG4" s="4"/>
      <c r="AH4" s="4">
        <v>10</v>
      </c>
      <c r="AI4"/>
      <c r="AJ4"/>
      <c r="AK4" s="4"/>
      <c r="AL4" s="4"/>
      <c r="AM4" s="3" t="str">
        <f>DescEdit!AZ3</f>
        <v>攻击 +12,攻击 +15%</v>
      </c>
      <c r="AN4" s="3" t="str">
        <f t="shared" ref="AN4:AN47" si="4">"t_talent_desc3_"&amp;$A4</f>
        <v>t_talent_desc3_1002</v>
      </c>
      <c r="AO4">
        <v>1</v>
      </c>
      <c r="AP4">
        <v>3</v>
      </c>
      <c r="AQ4" s="4"/>
      <c r="AR4" s="4">
        <v>12</v>
      </c>
      <c r="AS4">
        <v>1</v>
      </c>
      <c r="AT4">
        <v>4</v>
      </c>
      <c r="AU4" s="4"/>
      <c r="AV4" s="4">
        <v>15</v>
      </c>
      <c r="AW4"/>
      <c r="AX4"/>
      <c r="AY4" s="4"/>
      <c r="AZ4"/>
    </row>
    <row r="5" spans="1:52" s="3" customFormat="1">
      <c r="A5" s="3">
        <v>1003</v>
      </c>
      <c r="B5" t="s">
        <v>655</v>
      </c>
      <c r="C5" s="3" t="str">
        <f t="shared" si="0"/>
        <v>t_talent_name_1003</v>
      </c>
      <c r="D5" s="3">
        <v>3</v>
      </c>
      <c r="E5" s="3">
        <v>1</v>
      </c>
      <c r="F5" s="3" t="str">
        <f>DescEdit!BA4</f>
        <v>生命值 -+20/40/60,生命值 -+5/10/15%</v>
      </c>
      <c r="G5" s="3" t="str">
        <f t="shared" si="1"/>
        <v>t_talent_desc_1003</v>
      </c>
      <c r="H5" s="3">
        <f>A5-2</f>
        <v>1001</v>
      </c>
      <c r="J5" s="52" t="s">
        <v>746</v>
      </c>
      <c r="K5" s="3" t="str">
        <f>DescEdit!T4</f>
        <v>生命值 -+20,生命值 -+5%</v>
      </c>
      <c r="L5" s="3" t="str">
        <f t="shared" si="2"/>
        <v>t_talent_desc1_1003</v>
      </c>
      <c r="M5">
        <v>1</v>
      </c>
      <c r="N5">
        <v>1</v>
      </c>
      <c r="O5" s="4"/>
      <c r="P5" s="4">
        <v>20</v>
      </c>
      <c r="Q5">
        <v>1</v>
      </c>
      <c r="R5">
        <v>2</v>
      </c>
      <c r="S5" s="4"/>
      <c r="T5" s="4">
        <v>5</v>
      </c>
      <c r="U5"/>
      <c r="V5"/>
      <c r="W5" s="4"/>
      <c r="X5" s="4"/>
      <c r="Y5" s="3" t="str">
        <f>DescEdit!AJ4</f>
        <v>生命值 -+40,生命值 -+10%</v>
      </c>
      <c r="Z5" s="3" t="str">
        <f t="shared" si="3"/>
        <v>t_talent_desc2_1003</v>
      </c>
      <c r="AA5">
        <v>1</v>
      </c>
      <c r="AB5">
        <v>1</v>
      </c>
      <c r="AC5" s="4"/>
      <c r="AD5" s="4">
        <v>40</v>
      </c>
      <c r="AE5">
        <v>1</v>
      </c>
      <c r="AF5">
        <v>2</v>
      </c>
      <c r="AG5" s="4"/>
      <c r="AH5" s="4">
        <v>10</v>
      </c>
      <c r="AI5"/>
      <c r="AJ5"/>
      <c r="AK5" s="4"/>
      <c r="AL5" s="4"/>
      <c r="AM5" s="3" t="str">
        <f>DescEdit!AZ4</f>
        <v>生命值 -+60,生命值 -+15%</v>
      </c>
      <c r="AN5" s="3" t="str">
        <f t="shared" si="4"/>
        <v>t_talent_desc3_1003</v>
      </c>
      <c r="AO5">
        <v>1</v>
      </c>
      <c r="AP5">
        <v>1</v>
      </c>
      <c r="AQ5" s="4"/>
      <c r="AR5" s="4">
        <v>60</v>
      </c>
      <c r="AS5">
        <v>1</v>
      </c>
      <c r="AT5">
        <v>2</v>
      </c>
      <c r="AU5" s="4"/>
      <c r="AV5" s="4">
        <v>15</v>
      </c>
      <c r="AW5"/>
      <c r="AX5"/>
      <c r="AY5" s="4"/>
      <c r="AZ5" s="4"/>
    </row>
    <row r="6" spans="1:52" s="3" customFormat="1">
      <c r="A6" s="3">
        <v>1004</v>
      </c>
      <c r="B6" t="s">
        <v>657</v>
      </c>
      <c r="C6" s="3" t="str">
        <f t="shared" si="0"/>
        <v>t_talent_name_1004</v>
      </c>
      <c r="D6" s="3">
        <v>3</v>
      </c>
      <c r="E6" s="3">
        <v>1</v>
      </c>
      <c r="F6" s="3" t="str">
        <f>DescEdit!BA5</f>
        <v>攻击 +4/8/12,普通雪球射程 .+5000/10000/15000</v>
      </c>
      <c r="G6" s="3" t="str">
        <f t="shared" si="1"/>
        <v>t_talent_desc_1004</v>
      </c>
      <c r="H6" s="3">
        <f>A6-2</f>
        <v>1002</v>
      </c>
      <c r="J6" s="52" t="s">
        <v>747</v>
      </c>
      <c r="K6" s="3" t="str">
        <f>DescEdit!T5</f>
        <v>攻击 +4,普通雪球射程 .+5000</v>
      </c>
      <c r="L6" s="3" t="str">
        <f t="shared" si="2"/>
        <v>t_talent_desc1_1004</v>
      </c>
      <c r="M6">
        <v>1</v>
      </c>
      <c r="N6">
        <v>3</v>
      </c>
      <c r="O6" s="4"/>
      <c r="P6" s="4">
        <v>4</v>
      </c>
      <c r="Q6">
        <v>1</v>
      </c>
      <c r="R6">
        <v>12</v>
      </c>
      <c r="S6" s="4"/>
      <c r="T6" s="4">
        <v>5000</v>
      </c>
      <c r="U6"/>
      <c r="V6"/>
      <c r="W6" s="4"/>
      <c r="X6" s="4"/>
      <c r="Y6" s="3" t="str">
        <f>DescEdit!AJ5</f>
        <v>攻击 +8,普通雪球射程 .+10000</v>
      </c>
      <c r="Z6" s="3" t="str">
        <f t="shared" si="3"/>
        <v>t_talent_desc2_1004</v>
      </c>
      <c r="AA6">
        <v>1</v>
      </c>
      <c r="AB6">
        <v>3</v>
      </c>
      <c r="AC6" s="4"/>
      <c r="AD6" s="4">
        <v>8</v>
      </c>
      <c r="AE6">
        <v>1</v>
      </c>
      <c r="AF6">
        <v>12</v>
      </c>
      <c r="AG6" s="4"/>
      <c r="AH6" s="4">
        <v>10000</v>
      </c>
      <c r="AI6"/>
      <c r="AJ6"/>
      <c r="AK6" s="4"/>
      <c r="AL6" s="4"/>
      <c r="AM6" s="3" t="str">
        <f>DescEdit!AZ5</f>
        <v>攻击 +12,普通雪球射程 .+15000</v>
      </c>
      <c r="AN6" s="3" t="str">
        <f t="shared" si="4"/>
        <v>t_talent_desc3_1004</v>
      </c>
      <c r="AO6">
        <v>1</v>
      </c>
      <c r="AP6">
        <v>3</v>
      </c>
      <c r="AQ6" s="4"/>
      <c r="AR6" s="4">
        <v>12</v>
      </c>
      <c r="AS6">
        <v>1</v>
      </c>
      <c r="AT6">
        <v>12</v>
      </c>
      <c r="AU6" s="4"/>
      <c r="AV6" s="4">
        <v>15000</v>
      </c>
      <c r="AW6"/>
      <c r="AX6"/>
      <c r="AY6" s="4"/>
      <c r="AZ6" s="4"/>
    </row>
    <row r="7" spans="1:52" s="3" customFormat="1">
      <c r="A7" s="3">
        <v>1005</v>
      </c>
      <c r="B7" t="s">
        <v>665</v>
      </c>
      <c r="C7" s="3" t="str">
        <f t="shared" si="0"/>
        <v>t_talent_name_1005</v>
      </c>
      <c r="D7" s="3">
        <v>3</v>
      </c>
      <c r="E7" s="3">
        <v>1</v>
      </c>
      <c r="F7" s="3" t="str">
        <f>DescEdit!BA6</f>
        <v>攻击 +2/4/6,生命值 -+10/20/30,移速 .+5/10/15%</v>
      </c>
      <c r="G7" s="3" t="str">
        <f t="shared" si="1"/>
        <v>t_talent_desc_1005</v>
      </c>
      <c r="H7" s="3">
        <f>A7-3</f>
        <v>1002</v>
      </c>
      <c r="I7" s="3">
        <f>A7-2</f>
        <v>1003</v>
      </c>
      <c r="J7" s="52" t="s">
        <v>748</v>
      </c>
      <c r="K7" s="3" t="str">
        <f>DescEdit!T6</f>
        <v>攻击 +2,生命值 -+10,移速 .+5%</v>
      </c>
      <c r="L7" s="3" t="str">
        <f t="shared" si="2"/>
        <v>t_talent_desc1_1005</v>
      </c>
      <c r="M7">
        <v>1</v>
      </c>
      <c r="N7">
        <v>3</v>
      </c>
      <c r="O7" s="4"/>
      <c r="P7" s="4">
        <v>2</v>
      </c>
      <c r="Q7">
        <v>1</v>
      </c>
      <c r="R7">
        <v>1</v>
      </c>
      <c r="S7" s="4"/>
      <c r="T7" s="4">
        <v>10</v>
      </c>
      <c r="U7">
        <v>1</v>
      </c>
      <c r="V7">
        <v>8</v>
      </c>
      <c r="W7" s="4"/>
      <c r="X7" s="4">
        <v>5</v>
      </c>
      <c r="Y7" s="3" t="str">
        <f>DescEdit!AJ6</f>
        <v>攻击 +4,生命值 -+20,移速 .+10%</v>
      </c>
      <c r="Z7" s="3" t="str">
        <f t="shared" si="3"/>
        <v>t_talent_desc2_1005</v>
      </c>
      <c r="AA7">
        <v>1</v>
      </c>
      <c r="AB7">
        <v>3</v>
      </c>
      <c r="AC7" s="4"/>
      <c r="AD7" s="4">
        <v>4</v>
      </c>
      <c r="AE7">
        <v>1</v>
      </c>
      <c r="AF7">
        <v>1</v>
      </c>
      <c r="AG7" s="4"/>
      <c r="AH7" s="4">
        <v>20</v>
      </c>
      <c r="AI7">
        <v>1</v>
      </c>
      <c r="AJ7">
        <v>8</v>
      </c>
      <c r="AK7" s="4"/>
      <c r="AL7" s="4">
        <v>10</v>
      </c>
      <c r="AM7" s="3" t="str">
        <f>DescEdit!AZ6</f>
        <v>攻击 +6,生命值 -+30,移速 .+15%</v>
      </c>
      <c r="AN7" s="3" t="str">
        <f t="shared" si="4"/>
        <v>t_talent_desc3_1005</v>
      </c>
      <c r="AO7">
        <v>1</v>
      </c>
      <c r="AP7">
        <v>3</v>
      </c>
      <c r="AQ7" s="4"/>
      <c r="AR7" s="4">
        <v>6</v>
      </c>
      <c r="AS7">
        <v>1</v>
      </c>
      <c r="AT7">
        <v>1</v>
      </c>
      <c r="AU7" s="4"/>
      <c r="AV7" s="4">
        <v>30</v>
      </c>
      <c r="AW7">
        <v>1</v>
      </c>
      <c r="AX7">
        <v>8</v>
      </c>
      <c r="AY7" s="4"/>
      <c r="AZ7" s="4">
        <v>15</v>
      </c>
    </row>
    <row r="8" spans="1:52" s="3" customFormat="1">
      <c r="A8" s="3">
        <v>1006</v>
      </c>
      <c r="B8" t="s">
        <v>659</v>
      </c>
      <c r="C8" s="3" t="str">
        <f t="shared" si="0"/>
        <v>t_talent_name_1006</v>
      </c>
      <c r="D8" s="3">
        <v>3</v>
      </c>
      <c r="E8" s="3">
        <v>1</v>
      </c>
      <c r="F8" s="3" t="str">
        <f>DescEdit!BA7</f>
        <v>生命值 -+20/40/60,伤害减免 -+5/10/15%</v>
      </c>
      <c r="G8" s="3" t="str">
        <f t="shared" si="1"/>
        <v>t_talent_desc_1006</v>
      </c>
      <c r="H8" s="3">
        <f>A8-3</f>
        <v>1003</v>
      </c>
      <c r="J8" s="52" t="s">
        <v>749</v>
      </c>
      <c r="K8" s="3" t="str">
        <f>DescEdit!T7</f>
        <v>生命值 -+20,伤害减免 -+5%</v>
      </c>
      <c r="L8" s="3" t="str">
        <f t="shared" si="2"/>
        <v>t_talent_desc1_1006</v>
      </c>
      <c r="M8">
        <v>1</v>
      </c>
      <c r="N8">
        <v>1</v>
      </c>
      <c r="O8" s="4"/>
      <c r="P8" s="4">
        <v>20</v>
      </c>
      <c r="Q8">
        <v>1</v>
      </c>
      <c r="R8">
        <v>15</v>
      </c>
      <c r="S8" s="4"/>
      <c r="T8" s="4">
        <v>5</v>
      </c>
      <c r="U8"/>
      <c r="V8"/>
      <c r="W8" s="4"/>
      <c r="X8" s="4"/>
      <c r="Y8" s="3" t="str">
        <f>DescEdit!AJ7</f>
        <v>生命值 -+40,伤害减免 -+10%</v>
      </c>
      <c r="Z8" s="3" t="str">
        <f t="shared" si="3"/>
        <v>t_talent_desc2_1006</v>
      </c>
      <c r="AA8">
        <v>1</v>
      </c>
      <c r="AB8">
        <v>1</v>
      </c>
      <c r="AC8" s="4"/>
      <c r="AD8" s="4">
        <v>40</v>
      </c>
      <c r="AE8">
        <v>1</v>
      </c>
      <c r="AF8">
        <v>15</v>
      </c>
      <c r="AG8" s="4"/>
      <c r="AH8" s="4">
        <v>10</v>
      </c>
      <c r="AI8"/>
      <c r="AJ8"/>
      <c r="AK8" s="4"/>
      <c r="AL8" s="4"/>
      <c r="AM8" s="3" t="str">
        <f>DescEdit!AZ7</f>
        <v>生命值 -+60,伤害减免 -+15%</v>
      </c>
      <c r="AN8" s="3" t="str">
        <f t="shared" si="4"/>
        <v>t_talent_desc3_1006</v>
      </c>
      <c r="AO8">
        <v>1</v>
      </c>
      <c r="AP8">
        <v>1</v>
      </c>
      <c r="AQ8" s="4"/>
      <c r="AR8" s="4">
        <v>60</v>
      </c>
      <c r="AS8">
        <v>1</v>
      </c>
      <c r="AT8">
        <v>15</v>
      </c>
      <c r="AU8" s="4"/>
      <c r="AV8" s="4">
        <v>15</v>
      </c>
      <c r="AW8"/>
      <c r="AX8"/>
      <c r="AY8" s="4"/>
      <c r="AZ8" s="4"/>
    </row>
    <row r="9" spans="1:52" s="3" customFormat="1">
      <c r="A9" s="3">
        <v>1007</v>
      </c>
      <c r="B9" t="s">
        <v>675</v>
      </c>
      <c r="C9" s="3" t="str">
        <f t="shared" si="0"/>
        <v>t_talent_name_1007</v>
      </c>
      <c r="D9" s="3">
        <v>3</v>
      </c>
      <c r="E9" s="3">
        <v>1</v>
      </c>
      <c r="F9" s="3" t="str">
        <f>DescEdit!BA8</f>
        <v>攻击 +4/8/12,暴击率 +5/10/15%</v>
      </c>
      <c r="G9" s="3" t="str">
        <f t="shared" si="1"/>
        <v>t_talent_desc_1007</v>
      </c>
      <c r="H9" s="3">
        <f>A9-3</f>
        <v>1004</v>
      </c>
      <c r="J9" s="52" t="s">
        <v>750</v>
      </c>
      <c r="K9" s="3" t="str">
        <f>DescEdit!T8</f>
        <v>攻击 +4,暴击率 +5%</v>
      </c>
      <c r="L9" s="3" t="str">
        <f t="shared" si="2"/>
        <v>t_talent_desc1_1007</v>
      </c>
      <c r="M9">
        <v>1</v>
      </c>
      <c r="N9">
        <v>3</v>
      </c>
      <c r="O9" s="4"/>
      <c r="P9" s="4">
        <v>4</v>
      </c>
      <c r="Q9">
        <v>1</v>
      </c>
      <c r="R9">
        <v>9</v>
      </c>
      <c r="S9" s="4"/>
      <c r="T9" s="4">
        <v>5</v>
      </c>
      <c r="U9"/>
      <c r="V9"/>
      <c r="W9" s="4"/>
      <c r="X9" s="4"/>
      <c r="Y9" s="3" t="str">
        <f>DescEdit!AJ8</f>
        <v>攻击 +8,暴击率 +10%</v>
      </c>
      <c r="Z9" s="3" t="str">
        <f t="shared" si="3"/>
        <v>t_talent_desc2_1007</v>
      </c>
      <c r="AA9">
        <v>1</v>
      </c>
      <c r="AB9">
        <v>3</v>
      </c>
      <c r="AC9" s="4"/>
      <c r="AD9" s="4">
        <v>8</v>
      </c>
      <c r="AE9">
        <v>1</v>
      </c>
      <c r="AF9">
        <v>9</v>
      </c>
      <c r="AG9" s="4"/>
      <c r="AH9" s="4">
        <v>10</v>
      </c>
      <c r="AI9"/>
      <c r="AJ9"/>
      <c r="AK9" s="4"/>
      <c r="AL9" s="4"/>
      <c r="AM9" s="3" t="str">
        <f>DescEdit!AZ8</f>
        <v>攻击 +12,暴击率 +15%</v>
      </c>
      <c r="AN9" s="3" t="str">
        <f t="shared" si="4"/>
        <v>t_talent_desc3_1007</v>
      </c>
      <c r="AO9">
        <v>1</v>
      </c>
      <c r="AP9">
        <v>3</v>
      </c>
      <c r="AQ9" s="4"/>
      <c r="AR9" s="4">
        <v>12</v>
      </c>
      <c r="AS9">
        <v>1</v>
      </c>
      <c r="AT9">
        <v>9</v>
      </c>
      <c r="AU9" s="4"/>
      <c r="AV9" s="4">
        <v>15</v>
      </c>
      <c r="AW9"/>
      <c r="AX9"/>
      <c r="AY9" s="4"/>
      <c r="AZ9" s="4"/>
    </row>
    <row r="10" spans="1:52" s="3" customFormat="1">
      <c r="A10" s="3">
        <v>1008</v>
      </c>
      <c r="B10" t="s">
        <v>677</v>
      </c>
      <c r="C10" s="3" t="str">
        <f t="shared" si="0"/>
        <v>t_talent_name_1008</v>
      </c>
      <c r="D10" s="3">
        <v>3</v>
      </c>
      <c r="E10" s="3">
        <v>1</v>
      </c>
      <c r="F10" s="3" t="str">
        <f>DescEdit!BA9</f>
        <v>攻击 +2/4/6,生命值 -+10/20/30,无视防御概率 +20/40/60%</v>
      </c>
      <c r="G10" s="3" t="str">
        <f t="shared" si="1"/>
        <v>t_talent_desc_1008</v>
      </c>
      <c r="H10" s="3">
        <f>A10-4</f>
        <v>1004</v>
      </c>
      <c r="I10" s="3">
        <f>A10-3</f>
        <v>1005</v>
      </c>
      <c r="J10" s="52" t="s">
        <v>751</v>
      </c>
      <c r="K10" s="3" t="str">
        <f>DescEdit!T9</f>
        <v>攻击 +2,生命值 -+10,无视防御概率 +20%</v>
      </c>
      <c r="L10" s="3" t="str">
        <f t="shared" si="2"/>
        <v>t_talent_desc1_1008</v>
      </c>
      <c r="M10">
        <v>1</v>
      </c>
      <c r="N10">
        <v>3</v>
      </c>
      <c r="O10" s="4"/>
      <c r="P10" s="4">
        <v>2</v>
      </c>
      <c r="Q10">
        <v>1</v>
      </c>
      <c r="R10">
        <v>1</v>
      </c>
      <c r="S10" s="4"/>
      <c r="T10" s="4">
        <v>10</v>
      </c>
      <c r="U10">
        <v>1</v>
      </c>
      <c r="V10">
        <v>18</v>
      </c>
      <c r="W10" s="4"/>
      <c r="X10" s="4">
        <v>20</v>
      </c>
      <c r="Y10" s="3" t="str">
        <f>DescEdit!AJ9</f>
        <v>攻击 +4,生命值 -+20,无视防御概率 +40%</v>
      </c>
      <c r="Z10" s="3" t="str">
        <f t="shared" si="3"/>
        <v>t_talent_desc2_1008</v>
      </c>
      <c r="AA10">
        <v>1</v>
      </c>
      <c r="AB10">
        <v>3</v>
      </c>
      <c r="AC10" s="4"/>
      <c r="AD10" s="4">
        <v>4</v>
      </c>
      <c r="AE10">
        <v>1</v>
      </c>
      <c r="AF10">
        <v>1</v>
      </c>
      <c r="AG10" s="4"/>
      <c r="AH10" s="4">
        <v>20</v>
      </c>
      <c r="AI10">
        <v>1</v>
      </c>
      <c r="AJ10">
        <v>18</v>
      </c>
      <c r="AK10" s="4"/>
      <c r="AL10" s="4">
        <v>40</v>
      </c>
      <c r="AM10" s="3" t="str">
        <f>DescEdit!AZ9</f>
        <v>攻击 +6,生命值 -+30,无视防御概率 +60%</v>
      </c>
      <c r="AN10" s="3" t="str">
        <f t="shared" si="4"/>
        <v>t_talent_desc3_1008</v>
      </c>
      <c r="AO10">
        <v>1</v>
      </c>
      <c r="AP10">
        <v>3</v>
      </c>
      <c r="AQ10" s="4"/>
      <c r="AR10" s="4">
        <v>6</v>
      </c>
      <c r="AS10">
        <v>1</v>
      </c>
      <c r="AT10">
        <v>1</v>
      </c>
      <c r="AU10" s="4"/>
      <c r="AV10" s="4">
        <v>30</v>
      </c>
      <c r="AW10">
        <v>1</v>
      </c>
      <c r="AX10">
        <v>18</v>
      </c>
      <c r="AY10" s="4"/>
      <c r="AZ10" s="4">
        <v>60</v>
      </c>
    </row>
    <row r="11" spans="1:52" s="17" customFormat="1">
      <c r="A11" s="17">
        <v>1009</v>
      </c>
      <c r="B11" t="s">
        <v>667</v>
      </c>
      <c r="C11" s="17" t="str">
        <f t="shared" si="0"/>
        <v>t_talent_name_1009</v>
      </c>
      <c r="D11" s="17">
        <v>3</v>
      </c>
      <c r="E11" s="17">
        <v>1</v>
      </c>
      <c r="F11" s="17" t="str">
        <f>DescEdit!BA10</f>
        <v>攻击 +2/4/6,生命值 -+10/20/30,普通雪球命中回复生命 -+10/20/30</v>
      </c>
      <c r="G11" s="17" t="str">
        <f t="shared" si="1"/>
        <v>t_talent_desc_1009</v>
      </c>
      <c r="H11" s="17">
        <f>A11-4</f>
        <v>1005</v>
      </c>
      <c r="I11" s="17">
        <f>A11-3</f>
        <v>1006</v>
      </c>
      <c r="J11" s="52" t="s">
        <v>752</v>
      </c>
      <c r="K11" s="17" t="str">
        <f>DescEdit!T10</f>
        <v>攻击 +2,生命值 -+10,普通雪球命中回复生命 -+10</v>
      </c>
      <c r="L11" s="17" t="str">
        <f t="shared" si="2"/>
        <v>t_talent_desc1_1009</v>
      </c>
      <c r="M11">
        <v>1</v>
      </c>
      <c r="N11">
        <v>3</v>
      </c>
      <c r="O11" s="4"/>
      <c r="P11" s="4">
        <v>2</v>
      </c>
      <c r="Q11">
        <v>1</v>
      </c>
      <c r="R11">
        <v>1</v>
      </c>
      <c r="S11" s="4"/>
      <c r="T11" s="4">
        <v>10</v>
      </c>
      <c r="U11">
        <v>1</v>
      </c>
      <c r="V11">
        <v>74</v>
      </c>
      <c r="W11" s="4"/>
      <c r="X11" s="4">
        <v>10</v>
      </c>
      <c r="Y11" s="17" t="str">
        <f>DescEdit!AJ10</f>
        <v>攻击 +4,生命值 -+20,普通雪球命中回复生命 -+20</v>
      </c>
      <c r="Z11" s="17" t="str">
        <f t="shared" si="3"/>
        <v>t_talent_desc2_1009</v>
      </c>
      <c r="AA11">
        <v>1</v>
      </c>
      <c r="AB11">
        <v>3</v>
      </c>
      <c r="AC11" s="4"/>
      <c r="AD11" s="4">
        <v>4</v>
      </c>
      <c r="AE11">
        <v>1</v>
      </c>
      <c r="AF11">
        <v>1</v>
      </c>
      <c r="AG11" s="4"/>
      <c r="AH11" s="4">
        <v>20</v>
      </c>
      <c r="AI11">
        <v>1</v>
      </c>
      <c r="AJ11">
        <v>74</v>
      </c>
      <c r="AK11" s="4"/>
      <c r="AL11" s="4">
        <v>20</v>
      </c>
      <c r="AM11" s="17" t="str">
        <f>DescEdit!AZ10</f>
        <v>攻击 +6,生命值 -+30,普通雪球命中回复生命 -+30</v>
      </c>
      <c r="AN11" s="17" t="str">
        <f t="shared" si="4"/>
        <v>t_talent_desc3_1009</v>
      </c>
      <c r="AO11">
        <v>1</v>
      </c>
      <c r="AP11">
        <v>3</v>
      </c>
      <c r="AQ11" s="4"/>
      <c r="AR11" s="4">
        <v>6</v>
      </c>
      <c r="AS11">
        <v>1</v>
      </c>
      <c r="AT11">
        <v>1</v>
      </c>
      <c r="AU11" s="4"/>
      <c r="AV11" s="4">
        <v>30</v>
      </c>
      <c r="AW11">
        <v>1</v>
      </c>
      <c r="AX11">
        <v>74</v>
      </c>
      <c r="AY11" s="4"/>
      <c r="AZ11" s="4">
        <v>30</v>
      </c>
    </row>
    <row r="12" spans="1:52" s="3" customFormat="1">
      <c r="A12" s="3">
        <v>1010</v>
      </c>
      <c r="B12" t="s">
        <v>661</v>
      </c>
      <c r="C12" s="3" t="str">
        <f t="shared" si="0"/>
        <v>t_talent_name_1010</v>
      </c>
      <c r="D12" s="3">
        <v>3</v>
      </c>
      <c r="E12" s="3">
        <v>1</v>
      </c>
      <c r="F12" s="3" t="str">
        <f>DescEdit!BA11</f>
        <v>生命值 -+20/40/60,每秒回复生命 -+5/10/15</v>
      </c>
      <c r="G12" s="3" t="str">
        <f t="shared" si="1"/>
        <v>t_talent_desc_1010</v>
      </c>
      <c r="H12" s="3">
        <f>A12-4</f>
        <v>1006</v>
      </c>
      <c r="J12" s="52" t="s">
        <v>753</v>
      </c>
      <c r="K12" s="3" t="str">
        <f>DescEdit!T11</f>
        <v>生命值 -+20,每秒回复生命 -+5</v>
      </c>
      <c r="L12" s="3" t="str">
        <f t="shared" si="2"/>
        <v>t_talent_desc1_1010</v>
      </c>
      <c r="M12">
        <v>1</v>
      </c>
      <c r="N12">
        <v>1</v>
      </c>
      <c r="O12" s="4"/>
      <c r="P12" s="4">
        <v>20</v>
      </c>
      <c r="Q12">
        <v>1</v>
      </c>
      <c r="R12">
        <v>10</v>
      </c>
      <c r="S12" s="4"/>
      <c r="T12" s="4">
        <v>5</v>
      </c>
      <c r="U12"/>
      <c r="V12"/>
      <c r="W12" s="4"/>
      <c r="X12" s="4"/>
      <c r="Y12" s="3" t="str">
        <f>DescEdit!AJ11</f>
        <v>生命值 -+40,每秒回复生命 -+10</v>
      </c>
      <c r="Z12" s="3" t="str">
        <f t="shared" si="3"/>
        <v>t_talent_desc2_1010</v>
      </c>
      <c r="AA12">
        <v>1</v>
      </c>
      <c r="AB12">
        <v>1</v>
      </c>
      <c r="AC12" s="4"/>
      <c r="AD12" s="4">
        <v>40</v>
      </c>
      <c r="AE12">
        <v>1</v>
      </c>
      <c r="AF12">
        <v>10</v>
      </c>
      <c r="AG12" s="4"/>
      <c r="AH12" s="4">
        <v>10</v>
      </c>
      <c r="AI12"/>
      <c r="AJ12"/>
      <c r="AK12" s="4"/>
      <c r="AL12" s="4"/>
      <c r="AM12" s="3" t="str">
        <f>DescEdit!AZ11</f>
        <v>生命值 -+60,每秒回复生命 -+15</v>
      </c>
      <c r="AN12" s="3" t="str">
        <f t="shared" si="4"/>
        <v>t_talent_desc3_1010</v>
      </c>
      <c r="AO12">
        <v>1</v>
      </c>
      <c r="AP12">
        <v>1</v>
      </c>
      <c r="AQ12" s="4"/>
      <c r="AR12" s="4">
        <v>60</v>
      </c>
      <c r="AS12">
        <v>1</v>
      </c>
      <c r="AT12">
        <v>10</v>
      </c>
      <c r="AU12" s="4"/>
      <c r="AV12" s="4">
        <v>15</v>
      </c>
      <c r="AW12"/>
      <c r="AX12"/>
      <c r="AY12" s="4"/>
      <c r="AZ12" s="4"/>
    </row>
    <row r="13" spans="1:52" s="17" customFormat="1">
      <c r="A13" s="17">
        <v>1011</v>
      </c>
      <c r="B13" t="s">
        <v>673</v>
      </c>
      <c r="C13" s="17" t="str">
        <f t="shared" si="0"/>
        <v>t_talent_name_1011</v>
      </c>
      <c r="D13" s="17">
        <v>3</v>
      </c>
      <c r="E13" s="17">
        <v>1</v>
      </c>
      <c r="F13" s="17" t="str">
        <f>DescEdit!BA12</f>
        <v>攻击 +8/16/24,每击杀一名敌人攻击 +1/2/3</v>
      </c>
      <c r="G13" s="17" t="str">
        <f t="shared" si="1"/>
        <v>t_talent_desc_1011</v>
      </c>
      <c r="H13" s="17">
        <f>A13-4</f>
        <v>1007</v>
      </c>
      <c r="J13" s="52" t="s">
        <v>754</v>
      </c>
      <c r="K13" s="17" t="str">
        <f>DescEdit!T12</f>
        <v>攻击 +8,每击杀一名敌人攻击 +1</v>
      </c>
      <c r="L13" s="17" t="str">
        <f t="shared" si="2"/>
        <v>t_talent_desc1_1011</v>
      </c>
      <c r="M13">
        <v>1</v>
      </c>
      <c r="N13">
        <v>3</v>
      </c>
      <c r="O13" s="4"/>
      <c r="P13" s="4">
        <v>8</v>
      </c>
      <c r="Q13">
        <v>1</v>
      </c>
      <c r="R13">
        <v>83</v>
      </c>
      <c r="S13" s="4"/>
      <c r="T13" s="14">
        <v>1</v>
      </c>
      <c r="U13"/>
      <c r="V13"/>
      <c r="W13" s="4"/>
      <c r="X13" s="4"/>
      <c r="Y13" s="17" t="str">
        <f>DescEdit!AJ12</f>
        <v>攻击 +16,每击杀一名敌人攻击 +2</v>
      </c>
      <c r="Z13" s="17" t="str">
        <f t="shared" si="3"/>
        <v>t_talent_desc2_1011</v>
      </c>
      <c r="AA13">
        <v>1</v>
      </c>
      <c r="AB13">
        <v>3</v>
      </c>
      <c r="AC13" s="4"/>
      <c r="AD13" s="4">
        <v>16</v>
      </c>
      <c r="AE13">
        <v>1</v>
      </c>
      <c r="AF13">
        <v>83</v>
      </c>
      <c r="AG13" s="4"/>
      <c r="AH13" s="14">
        <v>2</v>
      </c>
      <c r="AI13"/>
      <c r="AJ13"/>
      <c r="AK13" s="4"/>
      <c r="AL13" s="4"/>
      <c r="AM13" s="17" t="str">
        <f>DescEdit!AZ12</f>
        <v>攻击 +24,每击杀一名敌人攻击 +3</v>
      </c>
      <c r="AN13" s="17" t="str">
        <f t="shared" si="4"/>
        <v>t_talent_desc3_1011</v>
      </c>
      <c r="AO13">
        <v>1</v>
      </c>
      <c r="AP13">
        <v>3</v>
      </c>
      <c r="AQ13" s="4"/>
      <c r="AR13" s="4">
        <v>24</v>
      </c>
      <c r="AS13">
        <v>1</v>
      </c>
      <c r="AT13">
        <v>83</v>
      </c>
      <c r="AU13" s="4"/>
      <c r="AV13" s="4">
        <v>3</v>
      </c>
      <c r="AW13"/>
      <c r="AX13"/>
      <c r="AY13" s="4"/>
      <c r="AZ13" s="4"/>
    </row>
    <row r="14" spans="1:52" s="17" customFormat="1">
      <c r="A14" s="17">
        <v>1012</v>
      </c>
      <c r="B14" t="s">
        <v>679</v>
      </c>
      <c r="C14" s="17" t="str">
        <f t="shared" si="0"/>
        <v>t_talent_name_1012</v>
      </c>
      <c r="D14" s="17">
        <v>3</v>
      </c>
      <c r="E14" s="17">
        <v>1</v>
      </c>
      <c r="F14" s="17" t="str">
        <f>DescEdit!BA13</f>
        <v>攻击 +4/8/12,生命值 -+20/40/60,每击杀一名敌人生命 -+5/10/15</v>
      </c>
      <c r="G14" s="17" t="str">
        <f t="shared" si="1"/>
        <v>t_talent_desc_1012</v>
      </c>
      <c r="H14" s="17">
        <f t="shared" ref="H14:H16" si="5">A14-5</f>
        <v>1007</v>
      </c>
      <c r="I14" s="17">
        <f t="shared" ref="I14:I15" si="6">A14-4</f>
        <v>1008</v>
      </c>
      <c r="J14" s="52" t="s">
        <v>755</v>
      </c>
      <c r="K14" s="17" t="str">
        <f>DescEdit!T13</f>
        <v>攻击 +4,生命值 -+20,每击杀一名敌人生命 -+5</v>
      </c>
      <c r="L14" s="17" t="str">
        <f t="shared" si="2"/>
        <v>t_talent_desc1_1012</v>
      </c>
      <c r="M14">
        <v>1</v>
      </c>
      <c r="N14">
        <v>3</v>
      </c>
      <c r="O14" s="4"/>
      <c r="P14" s="4">
        <v>4</v>
      </c>
      <c r="Q14">
        <v>1</v>
      </c>
      <c r="R14">
        <v>1</v>
      </c>
      <c r="S14" s="4"/>
      <c r="T14" s="4">
        <v>5</v>
      </c>
      <c r="U14">
        <v>1</v>
      </c>
      <c r="V14">
        <v>81</v>
      </c>
      <c r="W14" s="4"/>
      <c r="X14" s="14">
        <v>20</v>
      </c>
      <c r="Y14" s="17" t="str">
        <f>DescEdit!AJ13</f>
        <v>攻击 +8,生命值 -+40,每击杀一名敌人生命 -+10</v>
      </c>
      <c r="Z14" s="17" t="str">
        <f t="shared" si="3"/>
        <v>t_talent_desc2_1012</v>
      </c>
      <c r="AA14">
        <v>1</v>
      </c>
      <c r="AB14">
        <v>3</v>
      </c>
      <c r="AC14" s="4"/>
      <c r="AD14" s="4">
        <v>8</v>
      </c>
      <c r="AE14">
        <v>1</v>
      </c>
      <c r="AF14">
        <v>1</v>
      </c>
      <c r="AG14" s="4"/>
      <c r="AH14" s="4">
        <v>40</v>
      </c>
      <c r="AI14">
        <v>1</v>
      </c>
      <c r="AJ14">
        <v>81</v>
      </c>
      <c r="AK14" s="4"/>
      <c r="AL14" s="14">
        <v>10</v>
      </c>
      <c r="AM14" s="17" t="str">
        <f>DescEdit!AZ13</f>
        <v>攻击 +12,生命值 -+60,每击杀一名敌人生命 -+15</v>
      </c>
      <c r="AN14" s="17" t="str">
        <f t="shared" si="4"/>
        <v>t_talent_desc3_1012</v>
      </c>
      <c r="AO14">
        <v>1</v>
      </c>
      <c r="AP14">
        <v>3</v>
      </c>
      <c r="AQ14" s="4"/>
      <c r="AR14" s="4">
        <v>12</v>
      </c>
      <c r="AS14">
        <v>1</v>
      </c>
      <c r="AT14">
        <v>1</v>
      </c>
      <c r="AU14" s="4"/>
      <c r="AV14" s="4">
        <v>60</v>
      </c>
      <c r="AW14">
        <v>1</v>
      </c>
      <c r="AX14">
        <v>81</v>
      </c>
      <c r="AY14" s="4"/>
      <c r="AZ14" s="4">
        <v>15</v>
      </c>
    </row>
    <row r="15" spans="1:52" s="32" customFormat="1">
      <c r="A15" s="32">
        <v>1013</v>
      </c>
      <c r="B15" t="s">
        <v>671</v>
      </c>
      <c r="C15" s="32" t="str">
        <f t="shared" si="0"/>
        <v>t_talent_name_1013</v>
      </c>
      <c r="D15" s="32">
        <v>3</v>
      </c>
      <c r="E15" s="32">
        <v>1</v>
      </c>
      <c r="F15" s="32" t="str">
        <f>DescEdit!BA14</f>
        <v>攻击 +4/8/12,生命值 -+20/40/60</v>
      </c>
      <c r="G15" s="32" t="str">
        <f t="shared" si="1"/>
        <v>t_talent_desc_1013</v>
      </c>
      <c r="H15" s="32">
        <f t="shared" si="5"/>
        <v>1008</v>
      </c>
      <c r="I15" s="32">
        <f t="shared" si="6"/>
        <v>1009</v>
      </c>
      <c r="J15" s="52" t="s">
        <v>756</v>
      </c>
      <c r="K15" s="32" t="str">
        <f>DescEdit!T14</f>
        <v>攻击 +4,生命值 -+20</v>
      </c>
      <c r="L15" s="32" t="str">
        <f t="shared" si="2"/>
        <v>t_talent_desc1_1013</v>
      </c>
      <c r="M15" s="3">
        <v>1</v>
      </c>
      <c r="N15" s="3">
        <v>3</v>
      </c>
      <c r="O15" s="3"/>
      <c r="P15" s="31">
        <v>4</v>
      </c>
      <c r="Q15" s="3">
        <v>1</v>
      </c>
      <c r="R15" s="3">
        <v>1</v>
      </c>
      <c r="S15" s="3"/>
      <c r="T15" s="31">
        <v>20</v>
      </c>
      <c r="U15" s="3">
        <v>3</v>
      </c>
      <c r="V15" s="31">
        <v>5000</v>
      </c>
      <c r="W15" s="3"/>
      <c r="X15" s="31"/>
      <c r="Y15" s="32" t="str">
        <f>DescEdit!AJ14</f>
        <v>攻击 +8,生命值 -+40</v>
      </c>
      <c r="Z15" s="32" t="str">
        <f t="shared" si="3"/>
        <v>t_talent_desc2_1013</v>
      </c>
      <c r="AA15" s="3">
        <v>1</v>
      </c>
      <c r="AB15" s="3">
        <v>3</v>
      </c>
      <c r="AC15" s="3"/>
      <c r="AD15" s="31">
        <v>8</v>
      </c>
      <c r="AE15" s="3">
        <v>1</v>
      </c>
      <c r="AF15" s="3">
        <v>1</v>
      </c>
      <c r="AG15" s="3"/>
      <c r="AH15" s="31">
        <v>40</v>
      </c>
      <c r="AI15" s="3">
        <v>3</v>
      </c>
      <c r="AJ15" s="31">
        <v>6000</v>
      </c>
      <c r="AK15" s="3"/>
      <c r="AL15" s="31"/>
      <c r="AM15" s="32" t="str">
        <f>DescEdit!AZ14</f>
        <v>攻击 +12,生命值 -+60</v>
      </c>
      <c r="AN15" s="32" t="str">
        <f t="shared" si="4"/>
        <v>t_talent_desc3_1013</v>
      </c>
      <c r="AO15" s="3">
        <v>1</v>
      </c>
      <c r="AP15" s="3">
        <v>3</v>
      </c>
      <c r="AQ15" s="3"/>
      <c r="AR15" s="31">
        <v>12</v>
      </c>
      <c r="AS15" s="3">
        <v>1</v>
      </c>
      <c r="AT15" s="3">
        <v>1</v>
      </c>
      <c r="AU15" s="3"/>
      <c r="AV15" s="31">
        <v>60</v>
      </c>
      <c r="AW15" s="3">
        <v>3</v>
      </c>
      <c r="AX15" s="3">
        <v>7000</v>
      </c>
      <c r="AY15" s="3"/>
      <c r="AZ15" s="31"/>
    </row>
    <row r="16" spans="1:52" s="3" customFormat="1">
      <c r="A16" s="3">
        <v>1014</v>
      </c>
      <c r="B16" t="s">
        <v>669</v>
      </c>
      <c r="C16" s="3" t="str">
        <f t="shared" si="0"/>
        <v>t_talent_name_1014</v>
      </c>
      <c r="D16" s="3">
        <v>3</v>
      </c>
      <c r="E16" s="3">
        <v>1</v>
      </c>
      <c r="F16" s="3" t="str">
        <f>DescEdit!BA15</f>
        <v>攻击 +4/8/12,生命值 -+20/40/60,免疫控制概率 -+20/40/60%</v>
      </c>
      <c r="G16" s="3" t="str">
        <f t="shared" si="1"/>
        <v>t_talent_desc_1014</v>
      </c>
      <c r="H16" s="3">
        <f t="shared" si="5"/>
        <v>1009</v>
      </c>
      <c r="I16" s="3">
        <f>A16-4</f>
        <v>1010</v>
      </c>
      <c r="J16" s="52" t="s">
        <v>757</v>
      </c>
      <c r="K16" s="3" t="str">
        <f>DescEdit!T15</f>
        <v>攻击 +4,生命值 -+20,免疫控制概率 -+20%</v>
      </c>
      <c r="L16" s="3" t="str">
        <f t="shared" si="2"/>
        <v>t_talent_desc1_1014</v>
      </c>
      <c r="M16">
        <v>1</v>
      </c>
      <c r="N16">
        <v>3</v>
      </c>
      <c r="O16" s="4"/>
      <c r="P16" s="4">
        <v>4</v>
      </c>
      <c r="Q16">
        <v>1</v>
      </c>
      <c r="R16">
        <v>1</v>
      </c>
      <c r="S16" s="4"/>
      <c r="T16" s="4">
        <v>20</v>
      </c>
      <c r="U16">
        <v>1</v>
      </c>
      <c r="V16">
        <v>21</v>
      </c>
      <c r="W16" s="4"/>
      <c r="X16" s="4">
        <v>30</v>
      </c>
      <c r="Y16" s="3" t="str">
        <f>DescEdit!AJ15</f>
        <v>攻击 +8,生命值 -+40,免疫控制概率 -+40%</v>
      </c>
      <c r="Z16" s="3" t="str">
        <f t="shared" si="3"/>
        <v>t_talent_desc2_1014</v>
      </c>
      <c r="AA16">
        <v>1</v>
      </c>
      <c r="AB16">
        <v>3</v>
      </c>
      <c r="AC16" s="4"/>
      <c r="AD16" s="4">
        <v>8</v>
      </c>
      <c r="AE16">
        <v>1</v>
      </c>
      <c r="AF16">
        <v>1</v>
      </c>
      <c r="AG16" s="4"/>
      <c r="AH16" s="4">
        <v>40</v>
      </c>
      <c r="AI16">
        <v>1</v>
      </c>
      <c r="AJ16">
        <v>21</v>
      </c>
      <c r="AK16" s="4"/>
      <c r="AL16" s="4">
        <v>60</v>
      </c>
      <c r="AM16" s="3" t="str">
        <f>DescEdit!AZ15</f>
        <v>攻击 +12,生命值 -+60,免疫控制概率 -+60%</v>
      </c>
      <c r="AN16" s="3" t="str">
        <f t="shared" si="4"/>
        <v>t_talent_desc3_1014</v>
      </c>
      <c r="AO16">
        <v>1</v>
      </c>
      <c r="AP16">
        <v>3</v>
      </c>
      <c r="AQ16" s="4"/>
      <c r="AR16" s="4">
        <v>12</v>
      </c>
      <c r="AS16">
        <v>1</v>
      </c>
      <c r="AT16">
        <v>1</v>
      </c>
      <c r="AU16" s="4"/>
      <c r="AV16" s="4">
        <v>60</v>
      </c>
      <c r="AW16">
        <v>1</v>
      </c>
      <c r="AX16">
        <v>21</v>
      </c>
      <c r="AY16" s="4"/>
      <c r="AZ16" s="4">
        <v>90</v>
      </c>
    </row>
    <row r="17" spans="1:52" s="3" customFormat="1">
      <c r="A17" s="3">
        <v>1015</v>
      </c>
      <c r="B17" t="s">
        <v>663</v>
      </c>
      <c r="C17" s="3" t="str">
        <f t="shared" si="0"/>
        <v>t_talent_name_1015</v>
      </c>
      <c r="D17" s="3">
        <v>3</v>
      </c>
      <c r="E17" s="3">
        <v>1</v>
      </c>
      <c r="F17" s="3" t="str">
        <f>DescEdit!BA16</f>
        <v>生命值 -+40/80/120,免疫普攻概率 -+10/20/30%</v>
      </c>
      <c r="G17" s="3" t="str">
        <f t="shared" si="1"/>
        <v>t_talent_desc_1015</v>
      </c>
      <c r="H17" s="3">
        <f>A17-5</f>
        <v>1010</v>
      </c>
      <c r="J17" s="52" t="s">
        <v>758</v>
      </c>
      <c r="K17" s="3" t="str">
        <f>DescEdit!T16</f>
        <v>生命值 -+40,免疫普攻概率 -+10%</v>
      </c>
      <c r="L17" s="3" t="str">
        <f t="shared" si="2"/>
        <v>t_talent_desc1_1015</v>
      </c>
      <c r="M17" s="43">
        <v>1</v>
      </c>
      <c r="N17" s="43">
        <v>1</v>
      </c>
      <c r="O17" s="42"/>
      <c r="P17" s="42">
        <v>40</v>
      </c>
      <c r="Q17" s="43">
        <v>1</v>
      </c>
      <c r="R17" s="43">
        <v>22</v>
      </c>
      <c r="S17" s="42"/>
      <c r="T17" s="42">
        <v>20</v>
      </c>
      <c r="U17" s="43"/>
      <c r="V17" s="43"/>
      <c r="W17" s="42"/>
      <c r="X17" s="43"/>
      <c r="Y17" s="3" t="str">
        <f>DescEdit!AJ16</f>
        <v>生命值 -+80,免疫普攻概率 -+20%</v>
      </c>
      <c r="Z17" s="3" t="str">
        <f t="shared" si="3"/>
        <v>t_talent_desc2_1015</v>
      </c>
      <c r="AA17" s="43">
        <v>1</v>
      </c>
      <c r="AB17" s="43">
        <v>1</v>
      </c>
      <c r="AC17" s="42"/>
      <c r="AD17" s="42">
        <v>80</v>
      </c>
      <c r="AE17" s="43">
        <v>1</v>
      </c>
      <c r="AF17" s="43">
        <v>22</v>
      </c>
      <c r="AG17" s="42"/>
      <c r="AH17" s="42">
        <v>40</v>
      </c>
      <c r="AI17" s="43"/>
      <c r="AJ17" s="43"/>
      <c r="AK17" s="42"/>
      <c r="AL17" s="43"/>
      <c r="AM17" s="3" t="str">
        <f>DescEdit!AZ16</f>
        <v>生命值 -+120,免疫普攻概率 -+30%</v>
      </c>
      <c r="AN17" s="3" t="str">
        <f t="shared" si="4"/>
        <v>t_talent_desc3_1015</v>
      </c>
      <c r="AO17" s="43">
        <v>1</v>
      </c>
      <c r="AP17" s="43">
        <v>1</v>
      </c>
      <c r="AQ17" s="42"/>
      <c r="AR17" s="42">
        <v>120</v>
      </c>
      <c r="AS17" s="43">
        <v>1</v>
      </c>
      <c r="AT17" s="43">
        <v>22</v>
      </c>
      <c r="AU17" s="42"/>
      <c r="AV17" s="42">
        <v>60</v>
      </c>
      <c r="AW17" s="43"/>
      <c r="AX17" s="43"/>
      <c r="AY17" s="42"/>
      <c r="AZ17" s="43"/>
    </row>
    <row r="18" spans="1:52" s="4" customFormat="1">
      <c r="A18" s="4">
        <v>2001</v>
      </c>
      <c r="B18" t="s">
        <v>620</v>
      </c>
      <c r="C18" s="4" t="str">
        <f t="shared" si="0"/>
        <v>t_talent_name_2001</v>
      </c>
      <c r="D18" s="4">
        <v>3</v>
      </c>
      <c r="E18" s="4">
        <v>2</v>
      </c>
      <c r="F18" s="4" t="str">
        <f>DescEdit!BA17</f>
        <v>变雪人冷却时间减少 .+10/20/30%</v>
      </c>
      <c r="G18" s="4" t="str">
        <f t="shared" si="1"/>
        <v>t_talent_desc_2001</v>
      </c>
      <c r="J18" s="52" t="s">
        <v>759</v>
      </c>
      <c r="K18" s="4" t="str">
        <f>DescEdit!T17</f>
        <v>变雪人冷却时间减少 .+10%</v>
      </c>
      <c r="L18" s="4" t="str">
        <f t="shared" si="2"/>
        <v>t_talent_desc1_2001</v>
      </c>
      <c r="M18">
        <v>1</v>
      </c>
      <c r="N18">
        <v>24</v>
      </c>
      <c r="P18" s="4">
        <v>10</v>
      </c>
      <c r="Q18"/>
      <c r="R18"/>
      <c r="T18"/>
      <c r="U18"/>
      <c r="V18"/>
      <c r="X18"/>
      <c r="Y18" s="4" t="str">
        <f>DescEdit!AJ17</f>
        <v>变雪人冷却时间减少 .+20%</v>
      </c>
      <c r="Z18" s="4" t="str">
        <f t="shared" si="3"/>
        <v>t_talent_desc2_2001</v>
      </c>
      <c r="AA18">
        <v>1</v>
      </c>
      <c r="AB18">
        <v>24</v>
      </c>
      <c r="AD18" s="4">
        <v>20</v>
      </c>
      <c r="AE18"/>
      <c r="AF18"/>
      <c r="AH18"/>
      <c r="AI18"/>
      <c r="AJ18"/>
      <c r="AL18"/>
      <c r="AM18" s="4" t="str">
        <f>DescEdit!AZ17</f>
        <v>变雪人冷却时间减少 .+30%</v>
      </c>
      <c r="AN18" s="4" t="str">
        <f t="shared" si="4"/>
        <v>t_talent_desc3_2001</v>
      </c>
      <c r="AO18">
        <v>1</v>
      </c>
      <c r="AP18">
        <v>24</v>
      </c>
      <c r="AR18" s="4">
        <v>30</v>
      </c>
      <c r="AS18"/>
      <c r="AT18"/>
      <c r="AV18"/>
      <c r="AW18"/>
      <c r="AX18"/>
      <c r="AZ18"/>
    </row>
    <row r="19" spans="1:52" s="4" customFormat="1">
      <c r="A19" s="4">
        <v>2002</v>
      </c>
      <c r="B19" t="s">
        <v>622</v>
      </c>
      <c r="C19" s="4" t="str">
        <f t="shared" si="0"/>
        <v>t_talent_name_2002</v>
      </c>
      <c r="D19" s="4">
        <v>3</v>
      </c>
      <c r="E19" s="4">
        <v>2</v>
      </c>
      <c r="F19" s="4" t="str">
        <f>DescEdit!BA18</f>
        <v>技能伤害增加 +5/10/15%</v>
      </c>
      <c r="G19" s="4" t="str">
        <f t="shared" si="1"/>
        <v>t_talent_desc_2002</v>
      </c>
      <c r="H19" s="4">
        <f>A19-1</f>
        <v>2001</v>
      </c>
      <c r="J19" s="52" t="s">
        <v>760</v>
      </c>
      <c r="K19" s="4" t="str">
        <f>DescEdit!T18</f>
        <v>技能伤害增加 +5%</v>
      </c>
      <c r="L19" s="4" t="str">
        <f t="shared" si="2"/>
        <v>t_talent_desc1_2002</v>
      </c>
      <c r="M19">
        <v>1</v>
      </c>
      <c r="N19">
        <v>16</v>
      </c>
      <c r="P19" s="4">
        <v>5</v>
      </c>
      <c r="Q19"/>
      <c r="R19"/>
      <c r="T19"/>
      <c r="U19"/>
      <c r="V19"/>
      <c r="X19"/>
      <c r="Y19" s="4" t="str">
        <f>DescEdit!AJ18</f>
        <v>技能伤害增加 +10%</v>
      </c>
      <c r="Z19" s="4" t="str">
        <f t="shared" si="3"/>
        <v>t_talent_desc2_2002</v>
      </c>
      <c r="AA19">
        <v>1</v>
      </c>
      <c r="AB19">
        <v>16</v>
      </c>
      <c r="AD19" s="4">
        <v>10</v>
      </c>
      <c r="AE19"/>
      <c r="AF19"/>
      <c r="AH19"/>
      <c r="AI19"/>
      <c r="AJ19"/>
      <c r="AL19"/>
      <c r="AM19" s="4" t="str">
        <f>DescEdit!AZ18</f>
        <v>技能伤害增加 +15%</v>
      </c>
      <c r="AN19" s="4" t="str">
        <f t="shared" si="4"/>
        <v>t_talent_desc3_2002</v>
      </c>
      <c r="AO19">
        <v>1</v>
      </c>
      <c r="AP19">
        <v>16</v>
      </c>
      <c r="AR19" s="4">
        <v>15</v>
      </c>
      <c r="AS19"/>
      <c r="AT19"/>
      <c r="AV19"/>
      <c r="AW19"/>
      <c r="AX19"/>
      <c r="AZ19"/>
    </row>
    <row r="20" spans="1:52" s="4" customFormat="1">
      <c r="A20" s="4">
        <v>2003</v>
      </c>
      <c r="B20" t="s">
        <v>624</v>
      </c>
      <c r="C20" s="4" t="str">
        <f t="shared" si="0"/>
        <v>t_talent_name_2003</v>
      </c>
      <c r="D20" s="4">
        <v>3</v>
      </c>
      <c r="E20" s="4">
        <v>2</v>
      </c>
      <c r="F20" s="4" t="str">
        <f>DescEdit!BA19</f>
        <v>技能冷却时间减少 .+10/20/30%</v>
      </c>
      <c r="G20" s="4" t="str">
        <f t="shared" si="1"/>
        <v>t_talent_desc_2003</v>
      </c>
      <c r="H20" s="4">
        <f>A20-2</f>
        <v>2001</v>
      </c>
      <c r="J20" s="52" t="s">
        <v>761</v>
      </c>
      <c r="K20" s="4" t="str">
        <f>DescEdit!T19</f>
        <v>技能冷却时间减少 .+10%</v>
      </c>
      <c r="L20" s="4" t="str">
        <f t="shared" si="2"/>
        <v>t_talent_desc1_2003</v>
      </c>
      <c r="M20">
        <v>1</v>
      </c>
      <c r="N20">
        <v>23</v>
      </c>
      <c r="P20" s="4">
        <v>10</v>
      </c>
      <c r="Q20"/>
      <c r="R20"/>
      <c r="T20"/>
      <c r="U20"/>
      <c r="V20"/>
      <c r="X20"/>
      <c r="Y20" s="4" t="str">
        <f>DescEdit!AJ19</f>
        <v>技能冷却时间减少 .+20%</v>
      </c>
      <c r="Z20" s="4" t="str">
        <f t="shared" si="3"/>
        <v>t_talent_desc2_2003</v>
      </c>
      <c r="AA20">
        <v>1</v>
      </c>
      <c r="AB20">
        <v>23</v>
      </c>
      <c r="AD20" s="4">
        <v>20</v>
      </c>
      <c r="AE20"/>
      <c r="AF20"/>
      <c r="AH20"/>
      <c r="AI20"/>
      <c r="AJ20"/>
      <c r="AL20"/>
      <c r="AM20" s="4" t="str">
        <f>DescEdit!AZ19</f>
        <v>技能冷却时间减少 .+30%</v>
      </c>
      <c r="AN20" s="4" t="str">
        <f t="shared" si="4"/>
        <v>t_talent_desc3_2003</v>
      </c>
      <c r="AO20">
        <v>1</v>
      </c>
      <c r="AP20">
        <v>23</v>
      </c>
      <c r="AR20" s="4">
        <v>30</v>
      </c>
      <c r="AS20"/>
      <c r="AT20"/>
      <c r="AV20"/>
      <c r="AW20"/>
      <c r="AX20"/>
      <c r="AZ20"/>
    </row>
    <row r="21" spans="1:52" s="4" customFormat="1">
      <c r="A21" s="4">
        <v>2004</v>
      </c>
      <c r="B21" t="s">
        <v>626</v>
      </c>
      <c r="C21" s="4" t="str">
        <f t="shared" si="0"/>
        <v>t_talent_name_2004</v>
      </c>
      <c r="D21" s="4">
        <v>3</v>
      </c>
      <c r="E21" s="4">
        <v>2</v>
      </c>
      <c r="F21" s="4" t="str">
        <f>DescEdit!BA20</f>
        <v>技能伤害增加 +5/10/15%</v>
      </c>
      <c r="G21" s="4" t="str">
        <f t="shared" si="1"/>
        <v>t_talent_desc_2004</v>
      </c>
      <c r="H21" s="4">
        <f>A21-2</f>
        <v>2002</v>
      </c>
      <c r="J21" s="52" t="s">
        <v>762</v>
      </c>
      <c r="K21" s="4" t="str">
        <f>DescEdit!T20</f>
        <v>技能伤害增加 +5%</v>
      </c>
      <c r="L21" s="4" t="str">
        <f t="shared" si="2"/>
        <v>t_talent_desc1_2004</v>
      </c>
      <c r="M21">
        <v>1</v>
      </c>
      <c r="N21">
        <v>16</v>
      </c>
      <c r="P21" s="4">
        <v>5</v>
      </c>
      <c r="Q21"/>
      <c r="R21"/>
      <c r="T21"/>
      <c r="U21"/>
      <c r="V21"/>
      <c r="X21"/>
      <c r="Y21" s="4" t="str">
        <f>DescEdit!AJ20</f>
        <v>技能伤害增加 +10%</v>
      </c>
      <c r="Z21" s="4" t="str">
        <f t="shared" si="3"/>
        <v>t_talent_desc2_2004</v>
      </c>
      <c r="AA21">
        <v>1</v>
      </c>
      <c r="AB21">
        <v>16</v>
      </c>
      <c r="AD21" s="4">
        <v>10</v>
      </c>
      <c r="AE21"/>
      <c r="AF21"/>
      <c r="AH21"/>
      <c r="AI21"/>
      <c r="AJ21"/>
      <c r="AL21"/>
      <c r="AM21" s="4" t="str">
        <f>DescEdit!AZ20</f>
        <v>技能伤害增加 +15%</v>
      </c>
      <c r="AN21" s="4" t="str">
        <f t="shared" si="4"/>
        <v>t_talent_desc3_2004</v>
      </c>
      <c r="AO21">
        <v>1</v>
      </c>
      <c r="AP21">
        <v>16</v>
      </c>
      <c r="AR21" s="4">
        <v>15</v>
      </c>
      <c r="AS21"/>
      <c r="AT21"/>
      <c r="AV21"/>
      <c r="AW21"/>
      <c r="AX21"/>
      <c r="AZ21"/>
    </row>
    <row r="22" spans="1:52" s="4" customFormat="1">
      <c r="A22" s="4">
        <v>2005</v>
      </c>
      <c r="B22" t="s">
        <v>628</v>
      </c>
      <c r="C22" s="4" t="str">
        <f t="shared" si="0"/>
        <v>t_talent_name_2005</v>
      </c>
      <c r="D22" s="4">
        <v>3</v>
      </c>
      <c r="E22" s="4">
        <v>2</v>
      </c>
      <c r="F22" s="4" t="str">
        <f>DescEdit!BA21</f>
        <v>拾取技能球升2级概率 .+20/40/60%</v>
      </c>
      <c r="G22" s="4" t="str">
        <f t="shared" si="1"/>
        <v>t_talent_desc_2005</v>
      </c>
      <c r="H22" s="4">
        <f>A22-3</f>
        <v>2002</v>
      </c>
      <c r="I22" s="4">
        <f>A22-2</f>
        <v>2003</v>
      </c>
      <c r="J22" s="52" t="s">
        <v>763</v>
      </c>
      <c r="K22" s="4" t="str">
        <f>DescEdit!T21</f>
        <v>拾取技能球升2级概率 .+20%</v>
      </c>
      <c r="L22" s="4" t="str">
        <f t="shared" si="2"/>
        <v>t_talent_desc1_2005</v>
      </c>
      <c r="M22">
        <v>1</v>
      </c>
      <c r="N22">
        <v>44</v>
      </c>
      <c r="P22" s="4">
        <v>20</v>
      </c>
      <c r="Q22"/>
      <c r="R22"/>
      <c r="T22"/>
      <c r="U22"/>
      <c r="V22"/>
      <c r="X22"/>
      <c r="Y22" s="4" t="str">
        <f>DescEdit!AJ21</f>
        <v>拾取技能球升2级概率 .+40%</v>
      </c>
      <c r="Z22" s="4" t="str">
        <f t="shared" si="3"/>
        <v>t_talent_desc2_2005</v>
      </c>
      <c r="AA22">
        <v>1</v>
      </c>
      <c r="AB22">
        <v>44</v>
      </c>
      <c r="AD22" s="4">
        <v>40</v>
      </c>
      <c r="AE22"/>
      <c r="AF22"/>
      <c r="AH22"/>
      <c r="AI22"/>
      <c r="AJ22"/>
      <c r="AL22"/>
      <c r="AM22" s="4" t="str">
        <f>DescEdit!AZ21</f>
        <v>拾取技能球升2级概率 .+60%</v>
      </c>
      <c r="AN22" s="4" t="str">
        <f t="shared" si="4"/>
        <v>t_talent_desc3_2005</v>
      </c>
      <c r="AO22">
        <v>1</v>
      </c>
      <c r="AP22">
        <v>44</v>
      </c>
      <c r="AR22" s="4">
        <v>60</v>
      </c>
      <c r="AS22"/>
      <c r="AT22"/>
      <c r="AV22"/>
      <c r="AW22"/>
      <c r="AX22"/>
      <c r="AZ22"/>
    </row>
    <row r="23" spans="1:52" s="4" customFormat="1">
      <c r="A23" s="4">
        <v>2006</v>
      </c>
      <c r="B23" t="s">
        <v>630</v>
      </c>
      <c r="C23" s="4" t="str">
        <f t="shared" si="0"/>
        <v>t_talent_name_2006</v>
      </c>
      <c r="D23" s="4">
        <v>3</v>
      </c>
      <c r="E23" s="4">
        <v>2</v>
      </c>
      <c r="F23" s="4" t="str">
        <f>DescEdit!BA22</f>
        <v>控制敌人时间延长 +10/20/30%</v>
      </c>
      <c r="G23" s="4" t="str">
        <f t="shared" si="1"/>
        <v>t_talent_desc_2006</v>
      </c>
      <c r="H23" s="4">
        <f>A23-3</f>
        <v>2003</v>
      </c>
      <c r="J23" s="52" t="s">
        <v>764</v>
      </c>
      <c r="K23" s="4" t="str">
        <f>DescEdit!T22</f>
        <v>控制敌人时间延长 +10%</v>
      </c>
      <c r="L23" s="4" t="str">
        <f t="shared" si="2"/>
        <v>t_talent_desc1_2006</v>
      </c>
      <c r="M23">
        <v>1</v>
      </c>
      <c r="N23">
        <v>25</v>
      </c>
      <c r="P23" s="4">
        <v>10</v>
      </c>
      <c r="Q23"/>
      <c r="R23"/>
      <c r="T23"/>
      <c r="U23"/>
      <c r="V23"/>
      <c r="X23"/>
      <c r="Y23" s="4" t="str">
        <f>DescEdit!AJ22</f>
        <v>控制敌人时间延长 +20%</v>
      </c>
      <c r="Z23" s="4" t="str">
        <f t="shared" si="3"/>
        <v>t_talent_desc2_2006</v>
      </c>
      <c r="AA23">
        <v>1</v>
      </c>
      <c r="AB23">
        <v>25</v>
      </c>
      <c r="AD23" s="4">
        <v>20</v>
      </c>
      <c r="AE23"/>
      <c r="AF23"/>
      <c r="AH23"/>
      <c r="AI23"/>
      <c r="AJ23"/>
      <c r="AL23"/>
      <c r="AM23" s="4" t="str">
        <f>DescEdit!AZ22</f>
        <v>控制敌人时间延长 +30%</v>
      </c>
      <c r="AN23" s="4" t="str">
        <f t="shared" si="4"/>
        <v>t_talent_desc3_2006</v>
      </c>
      <c r="AO23">
        <v>1</v>
      </c>
      <c r="AP23">
        <v>25</v>
      </c>
      <c r="AR23" s="4">
        <v>30</v>
      </c>
      <c r="AS23"/>
      <c r="AT23"/>
      <c r="AV23"/>
      <c r="AW23"/>
      <c r="AX23"/>
      <c r="AZ23"/>
    </row>
    <row r="24" spans="1:52" s="4" customFormat="1">
      <c r="A24" s="4">
        <v>2007</v>
      </c>
      <c r="B24" t="s">
        <v>632</v>
      </c>
      <c r="C24" s="4" t="str">
        <f t="shared" si="0"/>
        <v>t_talent_name_2007</v>
      </c>
      <c r="D24" s="4">
        <v>3</v>
      </c>
      <c r="E24" s="4">
        <v>2</v>
      </c>
      <c r="F24" s="4" t="str">
        <f>DescEdit!BA23</f>
        <v>技能伤害增加 +5/10/15%</v>
      </c>
      <c r="G24" s="4" t="str">
        <f t="shared" si="1"/>
        <v>t_talent_desc_2007</v>
      </c>
      <c r="H24" s="4">
        <f>A24-3</f>
        <v>2004</v>
      </c>
      <c r="J24" s="52" t="s">
        <v>765</v>
      </c>
      <c r="K24" s="4" t="str">
        <f>DescEdit!T23</f>
        <v>技能伤害增加 +5%</v>
      </c>
      <c r="L24" s="4" t="str">
        <f t="shared" si="2"/>
        <v>t_talent_desc1_2007</v>
      </c>
      <c r="M24">
        <v>1</v>
      </c>
      <c r="N24">
        <v>16</v>
      </c>
      <c r="P24" s="4">
        <v>5</v>
      </c>
      <c r="Q24"/>
      <c r="R24"/>
      <c r="T24"/>
      <c r="U24"/>
      <c r="V24"/>
      <c r="X24"/>
      <c r="Y24" s="4" t="str">
        <f>DescEdit!AJ23</f>
        <v>技能伤害增加 +10%</v>
      </c>
      <c r="Z24" s="4" t="str">
        <f t="shared" si="3"/>
        <v>t_talent_desc2_2007</v>
      </c>
      <c r="AA24">
        <v>1</v>
      </c>
      <c r="AB24">
        <v>16</v>
      </c>
      <c r="AD24" s="4">
        <v>10</v>
      </c>
      <c r="AE24"/>
      <c r="AF24"/>
      <c r="AH24"/>
      <c r="AI24"/>
      <c r="AJ24"/>
      <c r="AL24"/>
      <c r="AM24" s="4" t="str">
        <f>DescEdit!AZ23</f>
        <v>技能伤害增加 +15%</v>
      </c>
      <c r="AN24" s="4" t="str">
        <f t="shared" si="4"/>
        <v>t_talent_desc3_2007</v>
      </c>
      <c r="AO24">
        <v>1</v>
      </c>
      <c r="AP24">
        <v>16</v>
      </c>
      <c r="AR24" s="4">
        <v>15</v>
      </c>
      <c r="AS24"/>
      <c r="AT24"/>
      <c r="AV24"/>
      <c r="AW24"/>
      <c r="AX24"/>
      <c r="AZ24"/>
    </row>
    <row r="25" spans="1:52" s="14" customFormat="1">
      <c r="A25" s="14">
        <v>2008</v>
      </c>
      <c r="B25" t="s">
        <v>645</v>
      </c>
      <c r="C25" s="14" t="str">
        <f t="shared" si="0"/>
        <v>t_talent_name_2008</v>
      </c>
      <c r="D25" s="14">
        <v>3</v>
      </c>
      <c r="E25" s="14">
        <v>2</v>
      </c>
      <c r="F25" s="14" t="str">
        <f>DescEdit!BA24</f>
        <v>攻击与自己拥有相同技能的目标伤害 +20/40/60%</v>
      </c>
      <c r="G25" s="14" t="str">
        <f t="shared" si="1"/>
        <v>t_talent_desc_2008</v>
      </c>
      <c r="H25" s="14">
        <f>A25-4</f>
        <v>2004</v>
      </c>
      <c r="I25" s="14">
        <f>A25-3</f>
        <v>2005</v>
      </c>
      <c r="J25" s="52" t="s">
        <v>766</v>
      </c>
      <c r="K25" s="14" t="str">
        <f>DescEdit!T24</f>
        <v>攻击与自己拥有相同技能的目标伤害 +20%</v>
      </c>
      <c r="L25" s="14" t="str">
        <f t="shared" si="2"/>
        <v>t_talent_desc1_2008</v>
      </c>
      <c r="M25">
        <v>1</v>
      </c>
      <c r="N25">
        <v>80</v>
      </c>
      <c r="O25" s="4"/>
      <c r="P25" s="4">
        <v>20</v>
      </c>
      <c r="Q25"/>
      <c r="R25"/>
      <c r="T25"/>
      <c r="U25"/>
      <c r="V25"/>
      <c r="X25"/>
      <c r="Y25" s="14" t="str">
        <f>DescEdit!AJ24</f>
        <v>攻击与自己拥有相同技能的目标伤害 +40%</v>
      </c>
      <c r="Z25" s="14" t="str">
        <f t="shared" si="3"/>
        <v>t_talent_desc2_2008</v>
      </c>
      <c r="AA25">
        <v>1</v>
      </c>
      <c r="AB25">
        <v>80</v>
      </c>
      <c r="AC25" s="4"/>
      <c r="AD25" s="4">
        <v>40</v>
      </c>
      <c r="AE25"/>
      <c r="AF25"/>
      <c r="AH25"/>
      <c r="AI25"/>
      <c r="AJ25"/>
      <c r="AL25"/>
      <c r="AM25" s="14" t="str">
        <f>DescEdit!AZ24</f>
        <v>攻击与自己拥有相同技能的目标伤害 +60%</v>
      </c>
      <c r="AN25" s="14" t="str">
        <f t="shared" si="4"/>
        <v>t_talent_desc3_2008</v>
      </c>
      <c r="AO25">
        <v>1</v>
      </c>
      <c r="AP25">
        <v>80</v>
      </c>
      <c r="AQ25" s="4"/>
      <c r="AR25" s="14">
        <v>60</v>
      </c>
      <c r="AS25"/>
      <c r="AT25"/>
      <c r="AV25"/>
      <c r="AW25"/>
      <c r="AX25"/>
      <c r="AY25" s="4"/>
      <c r="AZ25"/>
    </row>
    <row r="26" spans="1:52" s="4" customFormat="1">
      <c r="A26" s="4">
        <v>2009</v>
      </c>
      <c r="B26" t="s">
        <v>636</v>
      </c>
      <c r="C26" s="4" t="str">
        <f t="shared" si="0"/>
        <v>t_talent_name_2009</v>
      </c>
      <c r="D26" s="4">
        <v>3</v>
      </c>
      <c r="E26" s="4">
        <v>2</v>
      </c>
      <c r="F26" s="4" t="str">
        <f>DescEdit!BA25</f>
        <v>释放技能回复生命 -+50/100/150</v>
      </c>
      <c r="G26" s="4" t="str">
        <f t="shared" si="1"/>
        <v>t_talent_desc_2009</v>
      </c>
      <c r="H26" s="4">
        <f>A26-4</f>
        <v>2005</v>
      </c>
      <c r="I26" s="4">
        <f>A26-3</f>
        <v>2006</v>
      </c>
      <c r="J26" s="52" t="s">
        <v>767</v>
      </c>
      <c r="K26" s="4" t="str">
        <f>DescEdit!T25</f>
        <v>释放技能回复生命 -+50</v>
      </c>
      <c r="L26" s="4" t="str">
        <f t="shared" si="2"/>
        <v>t_talent_desc1_2009</v>
      </c>
      <c r="M26">
        <v>1</v>
      </c>
      <c r="N26">
        <v>26</v>
      </c>
      <c r="P26" s="4">
        <v>100</v>
      </c>
      <c r="Q26"/>
      <c r="R26"/>
      <c r="T26"/>
      <c r="U26"/>
      <c r="V26"/>
      <c r="X26"/>
      <c r="Y26" s="4" t="str">
        <f>DescEdit!AJ25</f>
        <v>释放技能回复生命 -+100</v>
      </c>
      <c r="Z26" s="4" t="str">
        <f t="shared" si="3"/>
        <v>t_talent_desc2_2009</v>
      </c>
      <c r="AA26">
        <v>1</v>
      </c>
      <c r="AB26">
        <v>26</v>
      </c>
      <c r="AD26" s="4">
        <v>200</v>
      </c>
      <c r="AE26"/>
      <c r="AF26"/>
      <c r="AH26"/>
      <c r="AI26"/>
      <c r="AJ26"/>
      <c r="AL26"/>
      <c r="AM26" s="4" t="str">
        <f>DescEdit!AZ25</f>
        <v>释放技能回复生命 -+150</v>
      </c>
      <c r="AN26" s="4" t="str">
        <f t="shared" si="4"/>
        <v>t_talent_desc3_2009</v>
      </c>
      <c r="AO26">
        <v>1</v>
      </c>
      <c r="AP26">
        <v>26</v>
      </c>
      <c r="AR26" s="4">
        <v>300</v>
      </c>
      <c r="AS26"/>
      <c r="AT26"/>
      <c r="AV26"/>
      <c r="AW26"/>
      <c r="AX26"/>
      <c r="AZ26"/>
    </row>
    <row r="27" spans="1:52" s="4" customFormat="1">
      <c r="A27" s="4">
        <v>2010</v>
      </c>
      <c r="B27" t="s">
        <v>634</v>
      </c>
      <c r="C27" s="4" t="str">
        <f t="shared" si="0"/>
        <v>t_talent_name_2010</v>
      </c>
      <c r="D27" s="4">
        <v>3</v>
      </c>
      <c r="E27" s="4">
        <v>2</v>
      </c>
      <c r="F27" s="4" t="str">
        <f>DescEdit!BA26</f>
        <v>技能冷却期间减伤 -+8/16/24%</v>
      </c>
      <c r="G27" s="4" t="str">
        <f t="shared" si="1"/>
        <v>t_talent_desc_2010</v>
      </c>
      <c r="H27" s="4">
        <f>A27-4</f>
        <v>2006</v>
      </c>
      <c r="J27" s="52" t="s">
        <v>768</v>
      </c>
      <c r="K27" s="4" t="str">
        <f>DescEdit!T26</f>
        <v>技能冷却期间减伤 -+8%</v>
      </c>
      <c r="L27" s="4" t="str">
        <f t="shared" si="2"/>
        <v>t_talent_desc1_2010</v>
      </c>
      <c r="M27">
        <v>1</v>
      </c>
      <c r="N27">
        <v>28</v>
      </c>
      <c r="P27" s="4">
        <v>15</v>
      </c>
      <c r="Q27"/>
      <c r="R27"/>
      <c r="T27"/>
      <c r="U27"/>
      <c r="V27"/>
      <c r="X27"/>
      <c r="Y27" s="4" t="str">
        <f>DescEdit!AJ26</f>
        <v>技能冷却期间减伤 -+16%</v>
      </c>
      <c r="Z27" s="4" t="str">
        <f t="shared" si="3"/>
        <v>t_talent_desc2_2010</v>
      </c>
      <c r="AA27">
        <v>1</v>
      </c>
      <c r="AB27">
        <v>28</v>
      </c>
      <c r="AD27" s="4">
        <v>30</v>
      </c>
      <c r="AE27"/>
      <c r="AF27"/>
      <c r="AH27"/>
      <c r="AI27"/>
      <c r="AJ27"/>
      <c r="AL27"/>
      <c r="AM27" s="4" t="str">
        <f>DescEdit!AZ26</f>
        <v>技能冷却期间减伤 -+24%</v>
      </c>
      <c r="AN27" s="4" t="str">
        <f t="shared" si="4"/>
        <v>t_talent_desc3_2010</v>
      </c>
      <c r="AO27">
        <v>1</v>
      </c>
      <c r="AP27">
        <v>28</v>
      </c>
      <c r="AR27" s="4">
        <v>45</v>
      </c>
      <c r="AS27"/>
      <c r="AT27"/>
      <c r="AV27"/>
      <c r="AW27"/>
      <c r="AX27"/>
      <c r="AZ27"/>
    </row>
    <row r="28" spans="1:52" s="4" customFormat="1">
      <c r="A28" s="4">
        <v>2011</v>
      </c>
      <c r="B28" t="s">
        <v>638</v>
      </c>
      <c r="C28" s="4" t="str">
        <f t="shared" si="0"/>
        <v>t_talent_name_2011</v>
      </c>
      <c r="D28" s="4">
        <v>3</v>
      </c>
      <c r="E28" s="4">
        <v>2</v>
      </c>
      <c r="F28" s="4" t="str">
        <f>DescEdit!BA27</f>
        <v>技能伤害增加 +10/20/30%</v>
      </c>
      <c r="G28" s="4" t="str">
        <f t="shared" si="1"/>
        <v>t_talent_desc_2011</v>
      </c>
      <c r="H28" s="4">
        <f>A28-4</f>
        <v>2007</v>
      </c>
      <c r="J28" s="52" t="s">
        <v>769</v>
      </c>
      <c r="K28" s="4" t="str">
        <f>DescEdit!T27</f>
        <v>技能伤害增加 +10%</v>
      </c>
      <c r="L28" s="4" t="str">
        <f t="shared" si="2"/>
        <v>t_talent_desc1_2011</v>
      </c>
      <c r="M28">
        <v>1</v>
      </c>
      <c r="N28">
        <v>16</v>
      </c>
      <c r="P28" s="4">
        <v>10</v>
      </c>
      <c r="Q28"/>
      <c r="R28"/>
      <c r="T28"/>
      <c r="U28"/>
      <c r="V28"/>
      <c r="X28"/>
      <c r="Y28" s="4" t="str">
        <f>DescEdit!AJ27</f>
        <v>技能伤害增加 +20%</v>
      </c>
      <c r="Z28" s="4" t="str">
        <f t="shared" si="3"/>
        <v>t_talent_desc2_2011</v>
      </c>
      <c r="AA28">
        <v>1</v>
      </c>
      <c r="AB28">
        <v>16</v>
      </c>
      <c r="AD28" s="4">
        <v>20</v>
      </c>
      <c r="AE28"/>
      <c r="AF28"/>
      <c r="AH28"/>
      <c r="AI28"/>
      <c r="AJ28"/>
      <c r="AL28"/>
      <c r="AM28" s="4" t="str">
        <f>DescEdit!AZ27</f>
        <v>技能伤害增加 +30%</v>
      </c>
      <c r="AN28" s="4" t="str">
        <f t="shared" si="4"/>
        <v>t_talent_desc3_2011</v>
      </c>
      <c r="AO28">
        <v>1</v>
      </c>
      <c r="AP28">
        <v>16</v>
      </c>
      <c r="AR28" s="4">
        <v>30</v>
      </c>
      <c r="AS28"/>
      <c r="AT28"/>
      <c r="AV28"/>
      <c r="AW28"/>
      <c r="AX28"/>
      <c r="AZ28"/>
    </row>
    <row r="29" spans="1:52" s="4" customFormat="1">
      <c r="A29" s="4">
        <v>2012</v>
      </c>
      <c r="B29" t="s">
        <v>647</v>
      </c>
      <c r="C29" s="4" t="str">
        <f t="shared" si="0"/>
        <v>t_talent_name_2012</v>
      </c>
      <c r="D29" s="4">
        <v>3</v>
      </c>
      <c r="E29" s="4">
        <v>2</v>
      </c>
      <c r="F29" s="4" t="str">
        <f>DescEdit!BA28</f>
        <v>对技能释放者反弹伤害 -+20/40/60%</v>
      </c>
      <c r="G29" s="4" t="str">
        <f t="shared" si="1"/>
        <v>t_talent_desc_2012</v>
      </c>
      <c r="H29" s="4">
        <f t="shared" ref="H29:H31" si="7">A29-5</f>
        <v>2007</v>
      </c>
      <c r="I29" s="4">
        <f t="shared" ref="I29:I30" si="8">A29-4</f>
        <v>2008</v>
      </c>
      <c r="J29" s="52" t="s">
        <v>770</v>
      </c>
      <c r="K29" s="4" t="str">
        <f>DescEdit!T28</f>
        <v>对技能释放者反弹伤害 -+20%</v>
      </c>
      <c r="L29" s="4" t="str">
        <f t="shared" si="2"/>
        <v>t_talent_desc1_2012</v>
      </c>
      <c r="M29">
        <v>1</v>
      </c>
      <c r="N29">
        <v>29</v>
      </c>
      <c r="P29" s="4">
        <v>20</v>
      </c>
      <c r="Q29"/>
      <c r="R29"/>
      <c r="T29"/>
      <c r="U29"/>
      <c r="V29"/>
      <c r="X29"/>
      <c r="Y29" s="4" t="str">
        <f>DescEdit!AJ28</f>
        <v>对技能释放者反弹伤害 -+40%</v>
      </c>
      <c r="Z29" s="4" t="str">
        <f t="shared" si="3"/>
        <v>t_talent_desc2_2012</v>
      </c>
      <c r="AA29">
        <v>1</v>
      </c>
      <c r="AB29">
        <v>29</v>
      </c>
      <c r="AD29" s="4">
        <v>40</v>
      </c>
      <c r="AE29"/>
      <c r="AF29"/>
      <c r="AH29"/>
      <c r="AI29"/>
      <c r="AJ29"/>
      <c r="AL29"/>
      <c r="AM29" s="4" t="str">
        <f>DescEdit!AZ28</f>
        <v>对技能释放者反弹伤害 -+60%</v>
      </c>
      <c r="AN29" s="4" t="str">
        <f t="shared" si="4"/>
        <v>t_talent_desc3_2012</v>
      </c>
      <c r="AO29">
        <v>1</v>
      </c>
      <c r="AP29">
        <v>29</v>
      </c>
      <c r="AR29" s="4">
        <v>60</v>
      </c>
      <c r="AS29"/>
      <c r="AT29"/>
      <c r="AV29"/>
      <c r="AW29"/>
      <c r="AX29"/>
      <c r="AZ29"/>
    </row>
    <row r="30" spans="1:52" s="4" customFormat="1">
      <c r="A30" s="4">
        <v>2013</v>
      </c>
      <c r="B30" t="s">
        <v>640</v>
      </c>
      <c r="C30" s="4" t="str">
        <f t="shared" si="0"/>
        <v>t_talent_name_2013</v>
      </c>
      <c r="D30" s="4">
        <v>3</v>
      </c>
      <c r="E30" s="4">
        <v>2</v>
      </c>
      <c r="F30" s="4" t="str">
        <f>DescEdit!BA29</f>
        <v>释放技能回复至满生命值概率 -+5/10/15%</v>
      </c>
      <c r="G30" s="4" t="str">
        <f t="shared" si="1"/>
        <v>t_talent_desc_2013</v>
      </c>
      <c r="H30" s="4">
        <f t="shared" si="7"/>
        <v>2008</v>
      </c>
      <c r="I30" s="4">
        <f t="shared" si="8"/>
        <v>2009</v>
      </c>
      <c r="J30" s="52" t="s">
        <v>771</v>
      </c>
      <c r="K30" s="4" t="str">
        <f>DescEdit!T29</f>
        <v>释放技能回复至满生命值概率 -+5%</v>
      </c>
      <c r="L30" s="4" t="str">
        <f t="shared" si="2"/>
        <v>t_talent_desc1_2013</v>
      </c>
      <c r="M30">
        <v>1</v>
      </c>
      <c r="N30">
        <v>27</v>
      </c>
      <c r="P30" s="4">
        <v>5</v>
      </c>
      <c r="Q30"/>
      <c r="R30"/>
      <c r="T30"/>
      <c r="U30"/>
      <c r="V30"/>
      <c r="X30"/>
      <c r="Y30" s="4" t="str">
        <f>DescEdit!AJ29</f>
        <v>释放技能回复至满生命值概率 -+10%</v>
      </c>
      <c r="Z30" s="4" t="str">
        <f t="shared" si="3"/>
        <v>t_talent_desc2_2013</v>
      </c>
      <c r="AA30">
        <v>1</v>
      </c>
      <c r="AB30">
        <v>27</v>
      </c>
      <c r="AD30" s="4">
        <v>10</v>
      </c>
      <c r="AE30"/>
      <c r="AF30"/>
      <c r="AH30"/>
      <c r="AI30"/>
      <c r="AJ30"/>
      <c r="AL30"/>
      <c r="AM30" s="4" t="str">
        <f>DescEdit!AZ29</f>
        <v>释放技能回复至满生命值概率 -+15%</v>
      </c>
      <c r="AN30" s="4" t="str">
        <f t="shared" si="4"/>
        <v>t_talent_desc3_2013</v>
      </c>
      <c r="AO30">
        <v>1</v>
      </c>
      <c r="AP30">
        <v>27</v>
      </c>
      <c r="AR30" s="4">
        <v>15</v>
      </c>
      <c r="AS30"/>
      <c r="AT30"/>
      <c r="AV30"/>
      <c r="AW30"/>
      <c r="AX30"/>
      <c r="AZ30"/>
    </row>
    <row r="31" spans="1:52" s="14" customFormat="1">
      <c r="A31" s="14">
        <v>2014</v>
      </c>
      <c r="B31" t="s">
        <v>649</v>
      </c>
      <c r="C31" s="14" t="str">
        <f t="shared" si="0"/>
        <v>t_talent_name_2014</v>
      </c>
      <c r="D31" s="14">
        <v>3</v>
      </c>
      <c r="E31" s="14">
        <v>2</v>
      </c>
      <c r="F31" s="14" t="str">
        <f>DescEdit!BA30</f>
        <v>对自己当前的技能免疫概率 -+20/40/60%</v>
      </c>
      <c r="G31" s="14" t="str">
        <f t="shared" si="1"/>
        <v>t_talent_desc_2014</v>
      </c>
      <c r="H31" s="14">
        <f t="shared" si="7"/>
        <v>2009</v>
      </c>
      <c r="I31" s="14">
        <f>A31-4</f>
        <v>2010</v>
      </c>
      <c r="J31" s="52" t="s">
        <v>772</v>
      </c>
      <c r="K31" s="14" t="str">
        <f>DescEdit!T30</f>
        <v>对自己当前的技能免疫概率 -+20%</v>
      </c>
      <c r="L31" s="14" t="str">
        <f t="shared" si="2"/>
        <v>t_talent_desc1_2014</v>
      </c>
      <c r="M31">
        <v>1</v>
      </c>
      <c r="N31">
        <v>89</v>
      </c>
      <c r="O31" s="4"/>
      <c r="P31" s="14">
        <v>20</v>
      </c>
      <c r="Q31"/>
      <c r="R31"/>
      <c r="T31"/>
      <c r="U31"/>
      <c r="V31"/>
      <c r="X31"/>
      <c r="Y31" s="14" t="str">
        <f>DescEdit!AJ30</f>
        <v>对自己当前的技能免疫概率 -+40%</v>
      </c>
      <c r="Z31" s="14" t="str">
        <f t="shared" si="3"/>
        <v>t_talent_desc2_2014</v>
      </c>
      <c r="AA31">
        <v>1</v>
      </c>
      <c r="AB31">
        <v>89</v>
      </c>
      <c r="AC31" s="4"/>
      <c r="AD31" s="14">
        <v>40</v>
      </c>
      <c r="AE31"/>
      <c r="AF31"/>
      <c r="AH31"/>
      <c r="AI31"/>
      <c r="AJ31"/>
      <c r="AL31"/>
      <c r="AM31" s="14" t="str">
        <f>DescEdit!AZ30</f>
        <v>对自己当前的技能免疫概率 -+60%</v>
      </c>
      <c r="AN31" s="14" t="str">
        <f t="shared" si="4"/>
        <v>t_talent_desc3_2014</v>
      </c>
      <c r="AO31">
        <v>1</v>
      </c>
      <c r="AP31">
        <v>89</v>
      </c>
      <c r="AQ31" s="4"/>
      <c r="AR31" s="14">
        <v>60</v>
      </c>
      <c r="AS31"/>
      <c r="AT31"/>
      <c r="AV31"/>
      <c r="AW31"/>
      <c r="AX31"/>
      <c r="AZ31"/>
    </row>
    <row r="32" spans="1:52" s="4" customFormat="1">
      <c r="A32" s="4">
        <v>2015</v>
      </c>
      <c r="B32" t="s">
        <v>643</v>
      </c>
      <c r="C32" s="4" t="str">
        <f t="shared" si="0"/>
        <v>t_talent_name_2015</v>
      </c>
      <c r="D32" s="4">
        <v>3</v>
      </c>
      <c r="E32" s="4">
        <v>2</v>
      </c>
      <c r="F32" s="4" t="str">
        <f>DescEdit!BA31</f>
        <v>释放技能免除冷却概率 .+10/20/30%</v>
      </c>
      <c r="G32" s="4" t="str">
        <f t="shared" si="1"/>
        <v>t_talent_desc_2015</v>
      </c>
      <c r="H32" s="4">
        <f>A32-5</f>
        <v>2010</v>
      </c>
      <c r="J32" s="52" t="s">
        <v>773</v>
      </c>
      <c r="K32" s="4" t="str">
        <f>DescEdit!T31</f>
        <v>释放技能免除冷却概率 .+10%</v>
      </c>
      <c r="L32" s="4" t="str">
        <f t="shared" si="2"/>
        <v>t_talent_desc1_2015</v>
      </c>
      <c r="M32" s="43">
        <v>1</v>
      </c>
      <c r="N32" s="43">
        <v>30</v>
      </c>
      <c r="O32" s="42"/>
      <c r="P32" s="42">
        <v>10</v>
      </c>
      <c r="Q32" s="43"/>
      <c r="R32" s="43"/>
      <c r="S32" s="42"/>
      <c r="T32" s="43"/>
      <c r="U32" s="43"/>
      <c r="V32" s="43"/>
      <c r="W32" s="42"/>
      <c r="X32" s="43"/>
      <c r="Y32" s="4" t="str">
        <f>DescEdit!AJ31</f>
        <v>释放技能免除冷却概率 .+20%</v>
      </c>
      <c r="Z32" s="4" t="str">
        <f t="shared" si="3"/>
        <v>t_talent_desc2_2015</v>
      </c>
      <c r="AA32" s="43">
        <v>1</v>
      </c>
      <c r="AB32" s="43">
        <v>30</v>
      </c>
      <c r="AC32" s="42"/>
      <c r="AD32" s="42">
        <v>20</v>
      </c>
      <c r="AE32" s="43"/>
      <c r="AF32" s="43"/>
      <c r="AG32" s="42"/>
      <c r="AH32" s="43"/>
      <c r="AI32" s="43"/>
      <c r="AJ32" s="43"/>
      <c r="AK32" s="42"/>
      <c r="AL32" s="43"/>
      <c r="AM32" s="4" t="str">
        <f>DescEdit!AZ31</f>
        <v>释放技能免除冷却概率 .+30%</v>
      </c>
      <c r="AN32" s="4" t="str">
        <f t="shared" si="4"/>
        <v>t_talent_desc3_2015</v>
      </c>
      <c r="AO32" s="43">
        <v>1</v>
      </c>
      <c r="AP32" s="43">
        <v>30</v>
      </c>
      <c r="AQ32" s="42"/>
      <c r="AR32" s="42">
        <v>30</v>
      </c>
      <c r="AS32" s="43"/>
      <c r="AT32" s="43"/>
      <c r="AU32" s="42"/>
      <c r="AV32" s="43"/>
      <c r="AW32" s="43"/>
      <c r="AX32" s="43"/>
      <c r="AY32" s="42"/>
      <c r="AZ32" s="43"/>
    </row>
    <row r="33" spans="1:52" s="2" customFormat="1">
      <c r="A33" s="2">
        <v>3001</v>
      </c>
      <c r="B33" t="s">
        <v>594</v>
      </c>
      <c r="C33" s="2" t="str">
        <f t="shared" si="0"/>
        <v>t_talent_name_3001</v>
      </c>
      <c r="D33" s="2">
        <v>3</v>
      </c>
      <c r="E33" s="2">
        <v>3</v>
      </c>
      <c r="F33" s="2" t="str">
        <f>DescEdit!BA32</f>
        <v>移速 .+1500/3000/4500</v>
      </c>
      <c r="G33" s="2" t="str">
        <f t="shared" si="1"/>
        <v>t_talent_desc_3001</v>
      </c>
      <c r="J33" s="52" t="s">
        <v>774</v>
      </c>
      <c r="K33" s="2" t="str">
        <f>DescEdit!T32</f>
        <v>移速 .+1500</v>
      </c>
      <c r="L33" s="2" t="str">
        <f t="shared" si="2"/>
        <v>t_talent_desc1_3001</v>
      </c>
      <c r="M33">
        <v>1</v>
      </c>
      <c r="N33">
        <v>7</v>
      </c>
      <c r="O33" s="4"/>
      <c r="P33" s="4">
        <v>1500</v>
      </c>
      <c r="Q33"/>
      <c r="R33"/>
      <c r="S33" s="4"/>
      <c r="T33"/>
      <c r="U33"/>
      <c r="V33"/>
      <c r="W33" s="4"/>
      <c r="X33"/>
      <c r="Y33" s="2" t="str">
        <f>DescEdit!AJ32</f>
        <v>移速 .+3000</v>
      </c>
      <c r="Z33" s="2" t="str">
        <f t="shared" si="3"/>
        <v>t_talent_desc2_3001</v>
      </c>
      <c r="AA33">
        <v>1</v>
      </c>
      <c r="AB33">
        <v>7</v>
      </c>
      <c r="AC33" s="4"/>
      <c r="AD33" s="4">
        <v>3000</v>
      </c>
      <c r="AE33"/>
      <c r="AF33"/>
      <c r="AG33" s="4"/>
      <c r="AH33"/>
      <c r="AI33"/>
      <c r="AJ33"/>
      <c r="AK33" s="4"/>
      <c r="AL33"/>
      <c r="AM33" s="2" t="str">
        <f>DescEdit!AZ32</f>
        <v>移速 .+4500</v>
      </c>
      <c r="AN33" s="2" t="str">
        <f t="shared" si="4"/>
        <v>t_talent_desc3_3001</v>
      </c>
      <c r="AO33">
        <v>1</v>
      </c>
      <c r="AP33">
        <v>7</v>
      </c>
      <c r="AQ33" s="4"/>
      <c r="AR33" s="4">
        <v>4500</v>
      </c>
      <c r="AS33"/>
      <c r="AT33"/>
      <c r="AU33" s="4"/>
      <c r="AV33"/>
      <c r="AW33"/>
      <c r="AX33"/>
      <c r="AY33" s="4"/>
      <c r="AZ33"/>
    </row>
    <row r="34" spans="1:52" s="2" customFormat="1">
      <c r="A34" s="2">
        <v>3002</v>
      </c>
      <c r="B34" t="s">
        <v>596</v>
      </c>
      <c r="C34" s="2" t="str">
        <f t="shared" si="0"/>
        <v>t_talent_name_3002</v>
      </c>
      <c r="D34" s="2">
        <v>3</v>
      </c>
      <c r="E34" s="2">
        <v>3</v>
      </c>
      <c r="F34" s="2" t="str">
        <f>DescEdit!BA33</f>
        <v>拾取水晶额外积分 .+10/20/30</v>
      </c>
      <c r="G34" s="2" t="str">
        <f t="shared" si="1"/>
        <v>t_talent_desc_3002</v>
      </c>
      <c r="H34" s="2">
        <f>A34-1</f>
        <v>3001</v>
      </c>
      <c r="J34" s="52" t="s">
        <v>775</v>
      </c>
      <c r="K34" s="2" t="str">
        <f>DescEdit!T33</f>
        <v>拾取水晶额外积分 .+10</v>
      </c>
      <c r="L34" s="2" t="str">
        <f t="shared" si="2"/>
        <v>t_talent_desc1_3002</v>
      </c>
      <c r="M34">
        <v>1</v>
      </c>
      <c r="N34">
        <v>31</v>
      </c>
      <c r="O34" s="4"/>
      <c r="P34" s="4">
        <v>10</v>
      </c>
      <c r="Q34"/>
      <c r="R34"/>
      <c r="S34" s="4"/>
      <c r="T34"/>
      <c r="U34"/>
      <c r="V34"/>
      <c r="W34" s="4"/>
      <c r="X34"/>
      <c r="Y34" s="2" t="str">
        <f>DescEdit!AJ33</f>
        <v>拾取水晶额外积分 .+20</v>
      </c>
      <c r="Z34" s="2" t="str">
        <f t="shared" si="3"/>
        <v>t_talent_desc2_3002</v>
      </c>
      <c r="AA34">
        <v>1</v>
      </c>
      <c r="AB34">
        <v>31</v>
      </c>
      <c r="AC34" s="4"/>
      <c r="AD34" s="4">
        <v>20</v>
      </c>
      <c r="AE34"/>
      <c r="AF34"/>
      <c r="AG34" s="4"/>
      <c r="AH34"/>
      <c r="AI34"/>
      <c r="AJ34"/>
      <c r="AK34" s="4"/>
      <c r="AL34"/>
      <c r="AM34" s="2" t="str">
        <f>DescEdit!AZ33</f>
        <v>拾取水晶额外积分 .+30</v>
      </c>
      <c r="AN34" s="2" t="str">
        <f t="shared" si="4"/>
        <v>t_talent_desc3_3002</v>
      </c>
      <c r="AO34">
        <v>1</v>
      </c>
      <c r="AP34">
        <v>31</v>
      </c>
      <c r="AQ34" s="4"/>
      <c r="AR34" s="4">
        <v>30</v>
      </c>
      <c r="AS34"/>
      <c r="AT34"/>
      <c r="AU34" s="4"/>
      <c r="AV34"/>
      <c r="AW34"/>
      <c r="AX34"/>
      <c r="AY34" s="4"/>
      <c r="AZ34"/>
    </row>
    <row r="35" spans="1:52" s="2" customFormat="1">
      <c r="A35" s="2">
        <v>3003</v>
      </c>
      <c r="B35" t="s">
        <v>598</v>
      </c>
      <c r="C35" s="2" t="str">
        <f t="shared" si="0"/>
        <v>t_talent_name_3003</v>
      </c>
      <c r="D35" s="2">
        <v>3</v>
      </c>
      <c r="E35" s="2">
        <v>3</v>
      </c>
      <c r="F35" s="2" t="str">
        <f>DescEdit!BA34</f>
        <v>物品拾取范围 .+10/20/30%</v>
      </c>
      <c r="G35" s="2" t="str">
        <f t="shared" si="1"/>
        <v>t_talent_desc_3003</v>
      </c>
      <c r="H35" s="2">
        <f>A35-2</f>
        <v>3001</v>
      </c>
      <c r="J35" s="52" t="s">
        <v>776</v>
      </c>
      <c r="K35" s="2" t="str">
        <f>DescEdit!T34</f>
        <v>物品拾取范围 .+10%</v>
      </c>
      <c r="L35" s="2" t="str">
        <f t="shared" si="2"/>
        <v>t_talent_desc1_3003</v>
      </c>
      <c r="M35">
        <v>1</v>
      </c>
      <c r="N35">
        <v>33</v>
      </c>
      <c r="O35" s="4"/>
      <c r="P35" s="4">
        <v>10</v>
      </c>
      <c r="Q35"/>
      <c r="R35"/>
      <c r="S35" s="4"/>
      <c r="T35"/>
      <c r="U35"/>
      <c r="V35"/>
      <c r="W35" s="4"/>
      <c r="X35"/>
      <c r="Y35" s="2" t="str">
        <f>DescEdit!AJ34</f>
        <v>物品拾取范围 .+20%</v>
      </c>
      <c r="Z35" s="2" t="str">
        <f t="shared" si="3"/>
        <v>t_talent_desc2_3003</v>
      </c>
      <c r="AA35">
        <v>1</v>
      </c>
      <c r="AB35">
        <v>33</v>
      </c>
      <c r="AC35" s="4"/>
      <c r="AD35" s="4">
        <v>20</v>
      </c>
      <c r="AE35"/>
      <c r="AF35"/>
      <c r="AG35" s="4"/>
      <c r="AH35"/>
      <c r="AI35"/>
      <c r="AJ35"/>
      <c r="AK35" s="4"/>
      <c r="AL35"/>
      <c r="AM35" s="2" t="str">
        <f>DescEdit!AZ34</f>
        <v>物品拾取范围 .+30%</v>
      </c>
      <c r="AN35" s="2" t="str">
        <f t="shared" si="4"/>
        <v>t_talent_desc3_3003</v>
      </c>
      <c r="AO35">
        <v>1</v>
      </c>
      <c r="AP35">
        <v>33</v>
      </c>
      <c r="AQ35" s="4"/>
      <c r="AR35" s="4">
        <v>30</v>
      </c>
      <c r="AS35"/>
      <c r="AT35"/>
      <c r="AU35" s="4"/>
      <c r="AV35"/>
      <c r="AW35"/>
      <c r="AX35"/>
      <c r="AY35" s="4"/>
      <c r="AZ35"/>
    </row>
    <row r="36" spans="1:52" s="2" customFormat="1">
      <c r="A36" s="2">
        <v>3004</v>
      </c>
      <c r="B36" t="s">
        <v>590</v>
      </c>
      <c r="C36" s="2" t="str">
        <f t="shared" si="0"/>
        <v>t_talent_name_3004</v>
      </c>
      <c r="D36" s="2">
        <v>3</v>
      </c>
      <c r="E36" s="2">
        <v>3</v>
      </c>
      <c r="F36" s="2" t="str">
        <f>DescEdit!BA35</f>
        <v>拾取水晶回复生命 -+5/10/15</v>
      </c>
      <c r="G36" s="2" t="str">
        <f t="shared" si="1"/>
        <v>t_talent_desc_3004</v>
      </c>
      <c r="H36" s="2">
        <f>A36-2</f>
        <v>3002</v>
      </c>
      <c r="J36" s="52" t="s">
        <v>777</v>
      </c>
      <c r="K36" s="2" t="str">
        <f>DescEdit!T35</f>
        <v>拾取水晶回复生命 -+5</v>
      </c>
      <c r="L36" s="2" t="str">
        <f t="shared" si="2"/>
        <v>t_talent_desc1_3004</v>
      </c>
      <c r="M36">
        <v>1</v>
      </c>
      <c r="N36">
        <v>34</v>
      </c>
      <c r="O36" s="4"/>
      <c r="P36" s="4">
        <v>5</v>
      </c>
      <c r="Q36"/>
      <c r="R36"/>
      <c r="S36" s="4"/>
      <c r="T36"/>
      <c r="U36"/>
      <c r="V36"/>
      <c r="W36" s="4"/>
      <c r="X36"/>
      <c r="Y36" s="2" t="str">
        <f>DescEdit!AJ35</f>
        <v>拾取水晶回复生命 -+10</v>
      </c>
      <c r="Z36" s="2" t="str">
        <f t="shared" si="3"/>
        <v>t_talent_desc2_3004</v>
      </c>
      <c r="AA36">
        <v>1</v>
      </c>
      <c r="AB36">
        <v>34</v>
      </c>
      <c r="AC36" s="4"/>
      <c r="AD36" s="4">
        <v>10</v>
      </c>
      <c r="AE36"/>
      <c r="AF36"/>
      <c r="AG36" s="4"/>
      <c r="AH36"/>
      <c r="AI36"/>
      <c r="AJ36"/>
      <c r="AK36" s="4"/>
      <c r="AL36"/>
      <c r="AM36" s="2" t="str">
        <f>DescEdit!AZ35</f>
        <v>拾取水晶回复生命 -+15</v>
      </c>
      <c r="AN36" s="2" t="str">
        <f t="shared" si="4"/>
        <v>t_talent_desc3_3004</v>
      </c>
      <c r="AO36">
        <v>1</v>
      </c>
      <c r="AP36">
        <v>34</v>
      </c>
      <c r="AQ36" s="4"/>
      <c r="AR36" s="4">
        <v>15</v>
      </c>
      <c r="AS36"/>
      <c r="AT36"/>
      <c r="AU36" s="4"/>
      <c r="AV36"/>
      <c r="AW36"/>
      <c r="AX36"/>
      <c r="AY36" s="4"/>
      <c r="AZ36"/>
    </row>
    <row r="37" spans="1:52" s="2" customFormat="1">
      <c r="A37" s="2">
        <v>3005</v>
      </c>
      <c r="B37" t="s">
        <v>605</v>
      </c>
      <c r="C37" s="2" t="str">
        <f t="shared" si="0"/>
        <v>t_talent_name_3005</v>
      </c>
      <c r="D37" s="2">
        <v>3</v>
      </c>
      <c r="E37" s="2">
        <v>3</v>
      </c>
      <c r="F37" s="2" t="str">
        <f>DescEdit!BA36</f>
        <v>拾取技能球升2级概率 .+5/10/15%</v>
      </c>
      <c r="G37" s="2" t="str">
        <f t="shared" si="1"/>
        <v>t_talent_desc_3005</v>
      </c>
      <c r="H37" s="2">
        <f>A37-3</f>
        <v>3002</v>
      </c>
      <c r="I37" s="2">
        <f>A37-2</f>
        <v>3003</v>
      </c>
      <c r="J37" s="52" t="s">
        <v>778</v>
      </c>
      <c r="K37" s="2" t="str">
        <f>DescEdit!T36</f>
        <v>拾取技能球升2级概率 .+5%</v>
      </c>
      <c r="L37" s="2" t="str">
        <f t="shared" si="2"/>
        <v>t_talent_desc1_3005</v>
      </c>
      <c r="M37" s="17">
        <v>1</v>
      </c>
      <c r="N37" s="17">
        <v>44</v>
      </c>
      <c r="O37" s="17"/>
      <c r="P37" s="17">
        <v>5</v>
      </c>
      <c r="Q37" s="17"/>
      <c r="R37" s="17"/>
      <c r="S37" s="17"/>
      <c r="T37" s="17"/>
      <c r="U37" s="17"/>
      <c r="V37" s="17"/>
      <c r="W37" s="17"/>
      <c r="X37" s="17"/>
      <c r="Y37" s="2" t="str">
        <f>DescEdit!AJ36</f>
        <v>拾取技能球升2级概率 .+10%</v>
      </c>
      <c r="Z37" s="2" t="str">
        <f t="shared" si="3"/>
        <v>t_talent_desc2_3005</v>
      </c>
      <c r="AA37" s="17">
        <v>1</v>
      </c>
      <c r="AB37" s="17">
        <v>44</v>
      </c>
      <c r="AC37" s="17"/>
      <c r="AD37" s="17">
        <v>10</v>
      </c>
      <c r="AE37" s="17"/>
      <c r="AF37" s="17"/>
      <c r="AG37" s="17"/>
      <c r="AH37" s="17"/>
      <c r="AI37" s="17"/>
      <c r="AJ37" s="17"/>
      <c r="AK37" s="17"/>
      <c r="AL37" s="17"/>
      <c r="AM37" s="2" t="str">
        <f>DescEdit!AZ36</f>
        <v>拾取技能球升2级概率 .+15%</v>
      </c>
      <c r="AN37" s="2" t="str">
        <f t="shared" si="4"/>
        <v>t_talent_desc3_3005</v>
      </c>
      <c r="AO37" s="17">
        <v>1</v>
      </c>
      <c r="AP37" s="17">
        <v>44</v>
      </c>
      <c r="AQ37" s="17"/>
      <c r="AR37" s="17">
        <v>15</v>
      </c>
      <c r="AS37" s="17"/>
      <c r="AT37" s="17"/>
      <c r="AU37" s="17"/>
      <c r="AV37" s="17"/>
      <c r="AW37" s="17"/>
      <c r="AX37" s="17"/>
      <c r="AY37" s="17"/>
      <c r="AZ37" s="17"/>
    </row>
    <row r="38" spans="1:52" s="2" customFormat="1">
      <c r="A38" s="2">
        <v>3006</v>
      </c>
      <c r="B38" t="s">
        <v>600</v>
      </c>
      <c r="C38" s="2" t="str">
        <f t="shared" si="0"/>
        <v>t_talent_name_3006</v>
      </c>
      <c r="D38" s="2">
        <v>3</v>
      </c>
      <c r="E38" s="2">
        <v>3</v>
      </c>
      <c r="F38" s="2" t="str">
        <f>DescEdit!BA37</f>
        <v>拾取能力球升2级概率 .+5/10/15%</v>
      </c>
      <c r="G38" s="2" t="str">
        <f t="shared" si="1"/>
        <v>t_talent_desc_3006</v>
      </c>
      <c r="H38" s="2">
        <f>A38-3</f>
        <v>3003</v>
      </c>
      <c r="J38" s="52" t="s">
        <v>779</v>
      </c>
      <c r="K38" s="2" t="str">
        <f>DescEdit!T37</f>
        <v>拾取能力球升2级概率 .+5%</v>
      </c>
      <c r="L38" s="2" t="str">
        <f t="shared" si="2"/>
        <v>t_talent_desc1_3006</v>
      </c>
      <c r="M38">
        <v>1</v>
      </c>
      <c r="N38">
        <v>43</v>
      </c>
      <c r="O38" s="4"/>
      <c r="P38" s="4">
        <v>5</v>
      </c>
      <c r="Q38"/>
      <c r="R38"/>
      <c r="S38" s="4"/>
      <c r="T38"/>
      <c r="U38"/>
      <c r="V38"/>
      <c r="W38" s="4"/>
      <c r="X38"/>
      <c r="Y38" s="2" t="str">
        <f>DescEdit!AJ37</f>
        <v>拾取能力球升2级概率 .+10%</v>
      </c>
      <c r="Z38" s="2" t="str">
        <f t="shared" si="3"/>
        <v>t_talent_desc2_3006</v>
      </c>
      <c r="AA38">
        <v>1</v>
      </c>
      <c r="AB38">
        <v>43</v>
      </c>
      <c r="AC38" s="4"/>
      <c r="AD38" s="4">
        <v>10</v>
      </c>
      <c r="AE38"/>
      <c r="AF38"/>
      <c r="AG38" s="4"/>
      <c r="AH38"/>
      <c r="AI38"/>
      <c r="AJ38"/>
      <c r="AK38" s="4"/>
      <c r="AL38"/>
      <c r="AM38" s="2" t="str">
        <f>DescEdit!AZ37</f>
        <v>拾取能力球升2级概率 .+15%</v>
      </c>
      <c r="AN38" s="2" t="str">
        <f t="shared" si="4"/>
        <v>t_talent_desc3_3006</v>
      </c>
      <c r="AO38">
        <v>1</v>
      </c>
      <c r="AP38">
        <v>43</v>
      </c>
      <c r="AQ38" s="4"/>
      <c r="AR38" s="4">
        <v>15</v>
      </c>
      <c r="AS38"/>
      <c r="AT38"/>
      <c r="AU38" s="4"/>
      <c r="AV38"/>
      <c r="AW38"/>
      <c r="AX38"/>
      <c r="AY38" s="4"/>
      <c r="AZ38"/>
    </row>
    <row r="39" spans="1:52" s="2" customFormat="1">
      <c r="A39" s="2">
        <v>3007</v>
      </c>
      <c r="B39" t="s">
        <v>603</v>
      </c>
      <c r="C39" s="2" t="str">
        <f t="shared" si="0"/>
        <v>t_talent_name_3007</v>
      </c>
      <c r="D39" s="2">
        <v>3</v>
      </c>
      <c r="E39" s="2">
        <v>3</v>
      </c>
      <c r="F39" s="2" t="str">
        <f>DescEdit!BA38</f>
        <v>血瓶回复量 -+20/40/60%</v>
      </c>
      <c r="G39" s="2" t="str">
        <f t="shared" si="1"/>
        <v>t_talent_desc_3007</v>
      </c>
      <c r="H39" s="2">
        <f>A39-3</f>
        <v>3004</v>
      </c>
      <c r="J39" s="52" t="s">
        <v>780</v>
      </c>
      <c r="K39" s="2" t="str">
        <f>DescEdit!T38</f>
        <v>血瓶回复量 -+20%</v>
      </c>
      <c r="L39" s="2" t="str">
        <f t="shared" si="2"/>
        <v>t_talent_desc1_3007</v>
      </c>
      <c r="M39">
        <v>1</v>
      </c>
      <c r="N39">
        <v>35</v>
      </c>
      <c r="O39" s="4"/>
      <c r="P39" s="4">
        <v>40</v>
      </c>
      <c r="Q39"/>
      <c r="R39"/>
      <c r="S39" s="4"/>
      <c r="T39"/>
      <c r="U39"/>
      <c r="V39"/>
      <c r="W39" s="4"/>
      <c r="X39"/>
      <c r="Y39" s="2" t="str">
        <f>DescEdit!AJ38</f>
        <v>血瓶回复量 -+40%</v>
      </c>
      <c r="Z39" s="2" t="str">
        <f t="shared" si="3"/>
        <v>t_talent_desc2_3007</v>
      </c>
      <c r="AA39">
        <v>1</v>
      </c>
      <c r="AB39">
        <v>35</v>
      </c>
      <c r="AC39" s="4"/>
      <c r="AD39" s="4">
        <v>80</v>
      </c>
      <c r="AE39"/>
      <c r="AF39"/>
      <c r="AG39" s="4"/>
      <c r="AH39"/>
      <c r="AI39"/>
      <c r="AJ39"/>
      <c r="AK39" s="4"/>
      <c r="AL39"/>
      <c r="AM39" s="2" t="str">
        <f>DescEdit!AZ38</f>
        <v>血瓶回复量 -+60%</v>
      </c>
      <c r="AN39" s="2" t="str">
        <f t="shared" si="4"/>
        <v>t_talent_desc3_3007</v>
      </c>
      <c r="AO39">
        <v>1</v>
      </c>
      <c r="AP39">
        <v>35</v>
      </c>
      <c r="AQ39" s="4"/>
      <c r="AR39" s="4">
        <v>120</v>
      </c>
      <c r="AS39"/>
      <c r="AT39"/>
      <c r="AU39" s="4"/>
      <c r="AV39"/>
      <c r="AW39"/>
      <c r="AX39"/>
      <c r="AY39" s="4"/>
      <c r="AZ39"/>
    </row>
    <row r="40" spans="1:52" s="16" customFormat="1">
      <c r="A40" s="16">
        <v>3008</v>
      </c>
      <c r="B40" t="s">
        <v>721</v>
      </c>
      <c r="C40" s="16" t="str">
        <f t="shared" si="0"/>
        <v>t_talent_name_3008</v>
      </c>
      <c r="D40" s="16">
        <v>3</v>
      </c>
      <c r="E40" s="16">
        <v>3</v>
      </c>
      <c r="F40" s="16" t="str">
        <f>DescEdit!BA39</f>
        <v>拾取水晶2倍积分概率 .+5/10/15%</v>
      </c>
      <c r="G40" s="16" t="str">
        <f t="shared" si="1"/>
        <v>t_talent_desc_3008</v>
      </c>
      <c r="H40" s="16">
        <f>A40-4</f>
        <v>3004</v>
      </c>
      <c r="I40" s="16">
        <f>A40-3</f>
        <v>3005</v>
      </c>
      <c r="J40" s="52" t="s">
        <v>781</v>
      </c>
      <c r="K40" s="16" t="str">
        <f>DescEdit!T39</f>
        <v>拾取水晶2倍积分概率 .+5%</v>
      </c>
      <c r="L40" s="16" t="str">
        <f t="shared" si="2"/>
        <v>t_talent_desc1_3008</v>
      </c>
      <c r="M40" s="17">
        <v>1</v>
      </c>
      <c r="N40" s="17">
        <v>45</v>
      </c>
      <c r="O40" s="17"/>
      <c r="P40" s="17">
        <v>5</v>
      </c>
      <c r="Q40" s="17"/>
      <c r="R40" s="17"/>
      <c r="S40" s="17"/>
      <c r="T40" s="17"/>
      <c r="U40" s="17"/>
      <c r="V40" s="17"/>
      <c r="W40" s="17"/>
      <c r="X40" s="17"/>
      <c r="Y40" s="16" t="str">
        <f>DescEdit!AJ39</f>
        <v>拾取水晶2倍积分概率 .+10%</v>
      </c>
      <c r="Z40" s="16" t="str">
        <f t="shared" si="3"/>
        <v>t_talent_desc2_3008</v>
      </c>
      <c r="AA40" s="17">
        <v>1</v>
      </c>
      <c r="AB40" s="17">
        <v>45</v>
      </c>
      <c r="AC40" s="17"/>
      <c r="AD40" s="17">
        <v>10</v>
      </c>
      <c r="AE40" s="17"/>
      <c r="AF40" s="17"/>
      <c r="AG40" s="17"/>
      <c r="AH40" s="17"/>
      <c r="AI40" s="17"/>
      <c r="AJ40" s="17"/>
      <c r="AK40" s="17"/>
      <c r="AL40" s="17"/>
      <c r="AM40" s="16" t="str">
        <f>DescEdit!AZ39</f>
        <v>拾取水晶2倍积分概率 .+15%</v>
      </c>
      <c r="AN40" s="16" t="str">
        <f t="shared" si="4"/>
        <v>t_talent_desc3_3008</v>
      </c>
      <c r="AO40" s="17">
        <v>1</v>
      </c>
      <c r="AP40" s="17">
        <v>45</v>
      </c>
      <c r="AQ40" s="17"/>
      <c r="AR40" s="17">
        <v>15</v>
      </c>
      <c r="AS40" s="17"/>
      <c r="AT40" s="17"/>
      <c r="AU40" s="17"/>
      <c r="AV40" s="17"/>
      <c r="AW40" s="17"/>
      <c r="AX40" s="17"/>
      <c r="AY40" s="17"/>
      <c r="AZ40" s="17"/>
    </row>
    <row r="41" spans="1:52" s="2" customFormat="1">
      <c r="A41" s="2">
        <v>3009</v>
      </c>
      <c r="B41" t="s">
        <v>607</v>
      </c>
      <c r="C41" s="2" t="str">
        <f t="shared" si="0"/>
        <v>t_talent_name_3009</v>
      </c>
      <c r="D41" s="2">
        <v>3</v>
      </c>
      <c r="E41" s="2">
        <v>3</v>
      </c>
      <c r="F41" s="2" t="str">
        <f>DescEdit!BA40</f>
        <v>拾取能力球增加积分 .+300/600/900</v>
      </c>
      <c r="G41" s="2" t="str">
        <f t="shared" si="1"/>
        <v>t_talent_desc_3009</v>
      </c>
      <c r="H41" s="2">
        <f>A41-4</f>
        <v>3005</v>
      </c>
      <c r="I41" s="2">
        <f>A41-3</f>
        <v>3006</v>
      </c>
      <c r="J41" s="52" t="s">
        <v>782</v>
      </c>
      <c r="K41" s="2" t="str">
        <f>DescEdit!T40</f>
        <v>拾取能力球增加积分 .+300</v>
      </c>
      <c r="L41" s="2" t="str">
        <f t="shared" si="2"/>
        <v>t_talent_desc1_3009</v>
      </c>
      <c r="M41">
        <v>1</v>
      </c>
      <c r="N41">
        <v>36</v>
      </c>
      <c r="O41" s="4"/>
      <c r="P41" s="4">
        <v>300</v>
      </c>
      <c r="Q41"/>
      <c r="R41"/>
      <c r="S41" s="4"/>
      <c r="T41"/>
      <c r="U41"/>
      <c r="V41"/>
      <c r="W41" s="4"/>
      <c r="X41"/>
      <c r="Y41" s="2" t="str">
        <f>DescEdit!AJ40</f>
        <v>拾取能力球增加积分 .+600</v>
      </c>
      <c r="Z41" s="2" t="str">
        <f t="shared" si="3"/>
        <v>t_talent_desc2_3009</v>
      </c>
      <c r="AA41">
        <v>1</v>
      </c>
      <c r="AB41">
        <v>36</v>
      </c>
      <c r="AC41" s="4"/>
      <c r="AD41" s="4">
        <v>600</v>
      </c>
      <c r="AE41"/>
      <c r="AF41"/>
      <c r="AG41" s="4"/>
      <c r="AH41"/>
      <c r="AI41"/>
      <c r="AJ41"/>
      <c r="AK41" s="4"/>
      <c r="AL41"/>
      <c r="AM41" s="2" t="str">
        <f>DescEdit!AZ40</f>
        <v>拾取能力球增加积分 .+900</v>
      </c>
      <c r="AN41" s="2" t="str">
        <f t="shared" si="4"/>
        <v>t_talent_desc3_3009</v>
      </c>
      <c r="AO41">
        <v>1</v>
      </c>
      <c r="AP41">
        <v>36</v>
      </c>
      <c r="AQ41" s="4"/>
      <c r="AR41" s="4">
        <v>900</v>
      </c>
      <c r="AS41"/>
      <c r="AT41"/>
      <c r="AU41" s="4"/>
      <c r="AV41"/>
      <c r="AW41"/>
      <c r="AX41"/>
      <c r="AY41" s="4"/>
      <c r="AZ41"/>
    </row>
    <row r="42" spans="1:52" s="16" customFormat="1">
      <c r="A42" s="16">
        <v>3010</v>
      </c>
      <c r="B42" t="s">
        <v>608</v>
      </c>
      <c r="C42" s="16" t="str">
        <f t="shared" si="0"/>
        <v>t_talent_name_3010</v>
      </c>
      <c r="D42" s="16">
        <v>3</v>
      </c>
      <c r="E42" s="16">
        <v>3</v>
      </c>
      <c r="F42" s="16" t="str">
        <f>DescEdit!BA41</f>
        <v>拾取能力雪球回复生命 -+20/40/60</v>
      </c>
      <c r="G42" s="16" t="str">
        <f t="shared" si="1"/>
        <v>t_talent_desc_3010</v>
      </c>
      <c r="H42" s="16">
        <f>A42-4</f>
        <v>3006</v>
      </c>
      <c r="J42" s="52" t="s">
        <v>783</v>
      </c>
      <c r="K42" s="16" t="str">
        <f>DescEdit!T41</f>
        <v>拾取能力雪球回复生命 -+20</v>
      </c>
      <c r="L42" s="16" t="str">
        <f t="shared" si="2"/>
        <v>t_talent_desc1_3010</v>
      </c>
      <c r="M42">
        <v>1</v>
      </c>
      <c r="N42">
        <v>77</v>
      </c>
      <c r="O42" s="4"/>
      <c r="P42" s="4">
        <v>20</v>
      </c>
      <c r="Q42"/>
      <c r="R42"/>
      <c r="S42" s="4"/>
      <c r="T42"/>
      <c r="U42"/>
      <c r="V42"/>
      <c r="W42" s="4"/>
      <c r="X42"/>
      <c r="Y42" s="16" t="str">
        <f>DescEdit!AJ41</f>
        <v>拾取能力雪球回复生命 -+40</v>
      </c>
      <c r="Z42" s="16" t="str">
        <f>"t_talent_desc2_"&amp;$A42</f>
        <v>t_talent_desc2_3010</v>
      </c>
      <c r="AA42">
        <v>1</v>
      </c>
      <c r="AB42">
        <v>77</v>
      </c>
      <c r="AC42" s="4"/>
      <c r="AD42" s="4">
        <v>40</v>
      </c>
      <c r="AE42"/>
      <c r="AF42"/>
      <c r="AG42" s="4"/>
      <c r="AH42"/>
      <c r="AI42"/>
      <c r="AJ42"/>
      <c r="AK42" s="4"/>
      <c r="AL42"/>
      <c r="AM42" s="16" t="str">
        <f>DescEdit!AZ41</f>
        <v>拾取能力雪球回复生命 -+60</v>
      </c>
      <c r="AN42" s="16" t="str">
        <f t="shared" si="4"/>
        <v>t_talent_desc3_3010</v>
      </c>
      <c r="AO42">
        <v>1</v>
      </c>
      <c r="AP42">
        <v>77</v>
      </c>
      <c r="AQ42" s="4"/>
      <c r="AR42" s="4">
        <v>60</v>
      </c>
      <c r="AS42"/>
      <c r="AT42"/>
      <c r="AU42" s="4"/>
      <c r="AV42"/>
      <c r="AW42"/>
      <c r="AX42"/>
      <c r="AY42" s="4"/>
      <c r="AZ42"/>
    </row>
    <row r="43" spans="1:52" s="16" customFormat="1">
      <c r="A43" s="16">
        <v>3011</v>
      </c>
      <c r="B43" t="s">
        <v>616</v>
      </c>
      <c r="C43" s="16" t="str">
        <f t="shared" si="0"/>
        <v>t_talent_name_3011</v>
      </c>
      <c r="D43" s="16">
        <v>3</v>
      </c>
      <c r="E43" s="16">
        <v>3</v>
      </c>
      <c r="F43" s="16" t="str">
        <f>DescEdit!BA42</f>
        <v>护盾抵挡伤害次数 -+1/2/3</v>
      </c>
      <c r="G43" s="16" t="str">
        <f t="shared" si="1"/>
        <v>t_talent_desc_3011</v>
      </c>
      <c r="H43" s="16">
        <f>A43-4</f>
        <v>3007</v>
      </c>
      <c r="J43" s="52" t="s">
        <v>784</v>
      </c>
      <c r="K43" s="16" t="str">
        <f>DescEdit!T42</f>
        <v>护盾抵挡伤害次数 -+1</v>
      </c>
      <c r="L43" s="16" t="str">
        <f t="shared" si="2"/>
        <v>t_talent_desc1_3011</v>
      </c>
      <c r="M43">
        <v>1</v>
      </c>
      <c r="N43">
        <v>78</v>
      </c>
      <c r="O43" s="4"/>
      <c r="P43" s="4">
        <v>1</v>
      </c>
      <c r="Q43"/>
      <c r="R43"/>
      <c r="S43" s="4"/>
      <c r="T43"/>
      <c r="U43"/>
      <c r="V43"/>
      <c r="W43" s="4"/>
      <c r="X43"/>
      <c r="Y43" s="16" t="str">
        <f>DescEdit!AJ42</f>
        <v>护盾抵挡伤害次数 -+2</v>
      </c>
      <c r="Z43" s="16" t="str">
        <f t="shared" si="3"/>
        <v>t_talent_desc2_3011</v>
      </c>
      <c r="AA43">
        <v>1</v>
      </c>
      <c r="AB43">
        <v>78</v>
      </c>
      <c r="AC43" s="4"/>
      <c r="AD43" s="4">
        <v>2</v>
      </c>
      <c r="AE43"/>
      <c r="AF43"/>
      <c r="AG43" s="4"/>
      <c r="AH43"/>
      <c r="AI43"/>
      <c r="AJ43"/>
      <c r="AK43" s="4"/>
      <c r="AL43"/>
      <c r="AM43" s="16" t="str">
        <f>DescEdit!AZ42</f>
        <v>护盾抵挡伤害次数 -+3</v>
      </c>
      <c r="AN43" s="16" t="str">
        <f t="shared" si="4"/>
        <v>t_talent_desc3_3011</v>
      </c>
      <c r="AO43">
        <v>1</v>
      </c>
      <c r="AP43">
        <v>78</v>
      </c>
      <c r="AQ43" s="4"/>
      <c r="AR43" s="4">
        <v>3</v>
      </c>
      <c r="AS43"/>
      <c r="AT43"/>
      <c r="AU43" s="4"/>
      <c r="AV43"/>
      <c r="AW43"/>
      <c r="AX43"/>
      <c r="AY43" s="4"/>
      <c r="AZ43"/>
    </row>
    <row r="44" spans="1:52" s="16" customFormat="1">
      <c r="A44" s="16">
        <v>3012</v>
      </c>
      <c r="B44" t="s">
        <v>618</v>
      </c>
      <c r="C44" s="16" t="str">
        <f t="shared" si="0"/>
        <v>t_talent_name_3012</v>
      </c>
      <c r="D44" s="16">
        <v>3</v>
      </c>
      <c r="E44" s="16">
        <v>3</v>
      </c>
      <c r="F44" s="16" t="str">
        <f>DescEdit!BA43</f>
        <v>每10000积分攻击 +4/8/12</v>
      </c>
      <c r="G44" s="16" t="str">
        <f t="shared" si="1"/>
        <v>t_talent_desc_3012</v>
      </c>
      <c r="H44" s="16">
        <f t="shared" ref="H44:H46" si="9">A44-5</f>
        <v>3007</v>
      </c>
      <c r="I44" s="16">
        <f t="shared" ref="I44:I45" si="10">A44-4</f>
        <v>3008</v>
      </c>
      <c r="J44" s="52" t="s">
        <v>785</v>
      </c>
      <c r="K44" s="16" t="str">
        <f>DescEdit!T43</f>
        <v>每10000积分攻击 +4</v>
      </c>
      <c r="L44" s="16" t="str">
        <f t="shared" si="2"/>
        <v>t_talent_desc1_3012</v>
      </c>
      <c r="M44">
        <v>1</v>
      </c>
      <c r="N44">
        <v>75</v>
      </c>
      <c r="O44" s="4"/>
      <c r="P44" s="4">
        <v>4</v>
      </c>
      <c r="Q44"/>
      <c r="R44"/>
      <c r="S44" s="4"/>
      <c r="T44"/>
      <c r="U44"/>
      <c r="V44"/>
      <c r="W44" s="4"/>
      <c r="X44"/>
      <c r="Y44" s="16" t="str">
        <f>DescEdit!AJ43</f>
        <v>每10000积分攻击 +8</v>
      </c>
      <c r="Z44" s="16" t="str">
        <f t="shared" si="3"/>
        <v>t_talent_desc2_3012</v>
      </c>
      <c r="AA44">
        <v>1</v>
      </c>
      <c r="AB44">
        <v>75</v>
      </c>
      <c r="AC44" s="4"/>
      <c r="AD44" s="4">
        <v>8</v>
      </c>
      <c r="AE44"/>
      <c r="AF44"/>
      <c r="AG44" s="4"/>
      <c r="AH44"/>
      <c r="AI44"/>
      <c r="AJ44"/>
      <c r="AK44" s="4"/>
      <c r="AL44"/>
      <c r="AM44" s="16" t="str">
        <f>DescEdit!AZ43</f>
        <v>每10000积分攻击 +12</v>
      </c>
      <c r="AN44" s="16" t="str">
        <f t="shared" si="4"/>
        <v>t_talent_desc3_3012</v>
      </c>
      <c r="AO44">
        <v>1</v>
      </c>
      <c r="AP44">
        <v>75</v>
      </c>
      <c r="AQ44" s="4"/>
      <c r="AR44" s="4">
        <v>12</v>
      </c>
      <c r="AS44"/>
      <c r="AT44"/>
      <c r="AU44" s="4"/>
      <c r="AV44"/>
      <c r="AW44"/>
      <c r="AX44"/>
      <c r="AY44" s="4"/>
      <c r="AZ44"/>
    </row>
    <row r="45" spans="1:52" s="16" customFormat="1">
      <c r="A45" s="16">
        <v>3013</v>
      </c>
      <c r="B45" t="s">
        <v>612</v>
      </c>
      <c r="C45" s="16" t="str">
        <f t="shared" si="0"/>
        <v>t_talent_name_3013</v>
      </c>
      <c r="D45" s="16">
        <v>3</v>
      </c>
      <c r="E45" s="16">
        <v>3</v>
      </c>
      <c r="F45" s="16" t="str">
        <f>DescEdit!BA44</f>
        <v>每10000积分生命 -+20/40/60</v>
      </c>
      <c r="G45" s="16" t="str">
        <f t="shared" si="1"/>
        <v>t_talent_desc_3013</v>
      </c>
      <c r="H45" s="16">
        <f t="shared" si="9"/>
        <v>3008</v>
      </c>
      <c r="I45" s="16">
        <f t="shared" si="10"/>
        <v>3009</v>
      </c>
      <c r="J45" s="52" t="s">
        <v>786</v>
      </c>
      <c r="K45" s="16" t="str">
        <f>DescEdit!T44</f>
        <v>每10000积分生命 -+20</v>
      </c>
      <c r="L45" s="16" t="str">
        <f t="shared" si="2"/>
        <v>t_talent_desc1_3013</v>
      </c>
      <c r="M45">
        <v>1</v>
      </c>
      <c r="N45">
        <v>76</v>
      </c>
      <c r="O45" s="4"/>
      <c r="P45" s="4">
        <v>20</v>
      </c>
      <c r="Q45"/>
      <c r="R45"/>
      <c r="S45" s="4"/>
      <c r="T45"/>
      <c r="U45"/>
      <c r="V45"/>
      <c r="W45" s="4"/>
      <c r="X45"/>
      <c r="Y45" s="16" t="str">
        <f>DescEdit!AJ44</f>
        <v>每10000积分生命 -+40</v>
      </c>
      <c r="Z45" s="16" t="str">
        <f t="shared" si="3"/>
        <v>t_talent_desc2_3013</v>
      </c>
      <c r="AA45">
        <v>1</v>
      </c>
      <c r="AB45">
        <v>76</v>
      </c>
      <c r="AC45" s="4"/>
      <c r="AD45" s="4">
        <v>40</v>
      </c>
      <c r="AE45"/>
      <c r="AF45"/>
      <c r="AG45" s="4"/>
      <c r="AH45"/>
      <c r="AI45"/>
      <c r="AJ45"/>
      <c r="AK45" s="4"/>
      <c r="AL45"/>
      <c r="AM45" s="16" t="str">
        <f>DescEdit!AZ44</f>
        <v>每10000积分生命 -+60</v>
      </c>
      <c r="AN45" s="16" t="str">
        <f>"t_talent_desc3_"&amp;$A45</f>
        <v>t_talent_desc3_3013</v>
      </c>
      <c r="AO45">
        <v>1</v>
      </c>
      <c r="AP45">
        <v>76</v>
      </c>
      <c r="AQ45" s="4"/>
      <c r="AR45" s="4">
        <v>60</v>
      </c>
      <c r="AS45"/>
      <c r="AT45"/>
      <c r="AU45" s="4"/>
      <c r="AV45"/>
      <c r="AW45"/>
      <c r="AX45"/>
      <c r="AY45" s="4"/>
      <c r="AZ45"/>
    </row>
    <row r="46" spans="1:52" s="16" customFormat="1">
      <c r="A46" s="16">
        <v>3014</v>
      </c>
      <c r="B46" t="s">
        <v>614</v>
      </c>
      <c r="C46" s="16" t="str">
        <f t="shared" si="0"/>
        <v>t_talent_name_3014</v>
      </c>
      <c r="D46" s="16">
        <v>3</v>
      </c>
      <c r="E46" s="16">
        <v>3</v>
      </c>
      <c r="F46" s="16" t="str">
        <f>DescEdit!BA45</f>
        <v>拾取能力雪球获得护盾概率 .+20/40/60%</v>
      </c>
      <c r="G46" s="16" t="str">
        <f t="shared" si="1"/>
        <v>t_talent_desc_3014</v>
      </c>
      <c r="H46" s="16">
        <f t="shared" si="9"/>
        <v>3009</v>
      </c>
      <c r="I46" s="16">
        <f>A46-4</f>
        <v>3010</v>
      </c>
      <c r="J46" s="52" t="s">
        <v>787</v>
      </c>
      <c r="K46" s="16" t="str">
        <f>DescEdit!T45</f>
        <v>拾取能力雪球获得护盾概率 .+20%</v>
      </c>
      <c r="L46" s="16" t="str">
        <f t="shared" si="2"/>
        <v>t_talent_desc1_3014</v>
      </c>
      <c r="M46">
        <v>1</v>
      </c>
      <c r="N46">
        <v>79</v>
      </c>
      <c r="O46" s="4"/>
      <c r="P46" s="14">
        <v>20</v>
      </c>
      <c r="Q46"/>
      <c r="R46"/>
      <c r="S46" s="14"/>
      <c r="T46"/>
      <c r="U46"/>
      <c r="V46"/>
      <c r="W46" s="14"/>
      <c r="X46"/>
      <c r="Y46" s="16" t="str">
        <f>DescEdit!AJ45</f>
        <v>拾取能力雪球获得护盾概率 .+40%</v>
      </c>
      <c r="Z46" s="16" t="str">
        <f t="shared" si="3"/>
        <v>t_talent_desc2_3014</v>
      </c>
      <c r="AA46">
        <v>1</v>
      </c>
      <c r="AB46">
        <v>79</v>
      </c>
      <c r="AC46" s="4"/>
      <c r="AD46" s="14">
        <v>40</v>
      </c>
      <c r="AE46"/>
      <c r="AF46"/>
      <c r="AG46" s="14"/>
      <c r="AH46"/>
      <c r="AI46"/>
      <c r="AJ46"/>
      <c r="AK46" s="14"/>
      <c r="AL46"/>
      <c r="AM46" s="16" t="str">
        <f>DescEdit!AZ45</f>
        <v>拾取能力雪球获得护盾概率 .+60%</v>
      </c>
      <c r="AN46" s="16" t="str">
        <f t="shared" si="4"/>
        <v>t_talent_desc3_3014</v>
      </c>
      <c r="AO46">
        <v>1</v>
      </c>
      <c r="AP46">
        <v>79</v>
      </c>
      <c r="AQ46" s="4"/>
      <c r="AR46" s="14">
        <v>60</v>
      </c>
      <c r="AS46"/>
      <c r="AT46"/>
      <c r="AU46" s="14"/>
      <c r="AV46"/>
      <c r="AW46"/>
      <c r="AX46"/>
      <c r="AY46" s="14"/>
      <c r="AZ46"/>
    </row>
    <row r="47" spans="1:52" s="2" customFormat="1">
      <c r="A47" s="2">
        <v>3015</v>
      </c>
      <c r="B47" t="s">
        <v>610</v>
      </c>
      <c r="C47" s="2" t="str">
        <f t="shared" si="0"/>
        <v>t_talent_name_3015</v>
      </c>
      <c r="D47" s="2">
        <v>3</v>
      </c>
      <c r="E47" s="2">
        <v>3</v>
      </c>
      <c r="F47" s="2" t="str">
        <f>DescEdit!BA46</f>
        <v>能力雪球最大等级提升 .+2/4/6</v>
      </c>
      <c r="G47" s="2" t="str">
        <f t="shared" si="1"/>
        <v>t_talent_desc_3015</v>
      </c>
      <c r="H47" s="2">
        <f>A47-5</f>
        <v>3010</v>
      </c>
      <c r="J47" s="52" t="s">
        <v>788</v>
      </c>
      <c r="K47" s="2" t="str">
        <f>DescEdit!T46</f>
        <v>能力雪球最大等级提升 .+2</v>
      </c>
      <c r="L47" s="2" t="str">
        <f t="shared" si="2"/>
        <v>t_talent_desc1_3015</v>
      </c>
      <c r="M47">
        <v>1</v>
      </c>
      <c r="N47">
        <v>37</v>
      </c>
      <c r="O47" s="4"/>
      <c r="P47" s="4">
        <v>2</v>
      </c>
      <c r="Q47"/>
      <c r="R47"/>
      <c r="S47" s="4"/>
      <c r="T47"/>
      <c r="U47"/>
      <c r="V47"/>
      <c r="W47" s="4"/>
      <c r="X47"/>
      <c r="Y47" s="2" t="str">
        <f>DescEdit!AJ46</f>
        <v>能力雪球最大等级提升 .+4</v>
      </c>
      <c r="Z47" s="2" t="str">
        <f t="shared" si="3"/>
        <v>t_talent_desc2_3015</v>
      </c>
      <c r="AA47">
        <v>1</v>
      </c>
      <c r="AB47">
        <v>37</v>
      </c>
      <c r="AC47" s="4"/>
      <c r="AD47" s="4">
        <v>4</v>
      </c>
      <c r="AE47"/>
      <c r="AF47"/>
      <c r="AG47" s="4"/>
      <c r="AH47"/>
      <c r="AI47"/>
      <c r="AJ47"/>
      <c r="AK47" s="4"/>
      <c r="AL47"/>
      <c r="AM47" s="2" t="str">
        <f>DescEdit!AZ46</f>
        <v>能力雪球最大等级提升 .+6</v>
      </c>
      <c r="AN47" s="2" t="str">
        <f t="shared" si="4"/>
        <v>t_talent_desc3_3015</v>
      </c>
      <c r="AO47">
        <v>1</v>
      </c>
      <c r="AP47">
        <v>37</v>
      </c>
      <c r="AQ47" s="4"/>
      <c r="AR47" s="4">
        <v>6</v>
      </c>
      <c r="AS47"/>
      <c r="AT47"/>
      <c r="AU47" s="4"/>
      <c r="AV47"/>
      <c r="AW47"/>
      <c r="AX47"/>
      <c r="AY47" s="4"/>
      <c r="AZ4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7"/>
  <sheetViews>
    <sheetView topLeftCell="A4" workbookViewId="0">
      <selection activeCell="B33" sqref="B33"/>
    </sheetView>
  </sheetViews>
  <sheetFormatPr defaultRowHeight="13.5"/>
  <cols>
    <col min="2" max="2" width="28.875" bestFit="1" customWidth="1"/>
    <col min="3" max="3" width="37" customWidth="1"/>
    <col min="4" max="4" width="30.125" customWidth="1"/>
    <col min="5" max="5" width="17" customWidth="1"/>
    <col min="6" max="6" width="18.375" customWidth="1"/>
  </cols>
  <sheetData>
    <row r="1" spans="1:7">
      <c r="A1" s="12" t="s">
        <v>1</v>
      </c>
      <c r="B1" s="12" t="s">
        <v>0</v>
      </c>
      <c r="C1" s="12" t="s">
        <v>0</v>
      </c>
      <c r="D1" s="12"/>
      <c r="E1" s="12"/>
      <c r="F1" s="12"/>
      <c r="G1" s="12" t="s">
        <v>0</v>
      </c>
    </row>
    <row r="2" spans="1:7">
      <c r="A2" s="12" t="s">
        <v>45</v>
      </c>
      <c r="B2" s="12" t="s">
        <v>46</v>
      </c>
      <c r="C2" s="12" t="s">
        <v>47</v>
      </c>
      <c r="D2" s="12"/>
      <c r="E2" s="12"/>
      <c r="F2" s="12"/>
      <c r="G2" s="12" t="s">
        <v>48</v>
      </c>
    </row>
    <row r="3" spans="1:7">
      <c r="A3" s="12">
        <v>1</v>
      </c>
      <c r="B3" s="12" t="s">
        <v>232</v>
      </c>
      <c r="C3" s="12" t="str">
        <f>IF(E3=1,D3&amp;" +"&amp;F3,IF(E3=2,D3&amp;" -+"&amp;F3,D3&amp;" .+"&amp;F3))</f>
        <v>生命值 -+{N1}</v>
      </c>
      <c r="D3" s="12" t="s">
        <v>232</v>
      </c>
      <c r="E3" s="48">
        <v>2</v>
      </c>
      <c r="F3" s="12" t="s">
        <v>160</v>
      </c>
      <c r="G3" s="12" t="s">
        <v>142</v>
      </c>
    </row>
    <row r="4" spans="1:7">
      <c r="A4" s="12">
        <v>2</v>
      </c>
      <c r="B4" s="12" t="s">
        <v>234</v>
      </c>
      <c r="C4" s="12" t="str">
        <f t="shared" ref="C4:C67" si="0">IF(E4=1,D4&amp;" +"&amp;F4,IF(E4=2,D4&amp;" -+"&amp;F4,D4&amp;" .+"&amp;F4))</f>
        <v>生命值 -+{N1}%</v>
      </c>
      <c r="D4" s="12" t="s">
        <v>231</v>
      </c>
      <c r="E4" s="12">
        <v>2</v>
      </c>
      <c r="F4" s="12" t="s">
        <v>161</v>
      </c>
      <c r="G4" s="12" t="s">
        <v>143</v>
      </c>
    </row>
    <row r="5" spans="1:7">
      <c r="A5" s="12">
        <v>3</v>
      </c>
      <c r="B5" s="12" t="s">
        <v>235</v>
      </c>
      <c r="C5" s="12" t="str">
        <f t="shared" si="0"/>
        <v>攻击 +{N1}</v>
      </c>
      <c r="D5" s="12" t="s">
        <v>235</v>
      </c>
      <c r="E5" s="12">
        <v>1</v>
      </c>
      <c r="F5" s="12" t="s">
        <v>160</v>
      </c>
      <c r="G5" s="12" t="s">
        <v>144</v>
      </c>
    </row>
    <row r="6" spans="1:7">
      <c r="A6" s="12">
        <v>4</v>
      </c>
      <c r="B6" s="12" t="s">
        <v>233</v>
      </c>
      <c r="C6" s="12" t="str">
        <f t="shared" si="0"/>
        <v>攻击 +{N1}%</v>
      </c>
      <c r="D6" s="12" t="s">
        <v>235</v>
      </c>
      <c r="E6" s="12">
        <v>1</v>
      </c>
      <c r="F6" s="12" t="s">
        <v>161</v>
      </c>
      <c r="G6" s="12" t="s">
        <v>145</v>
      </c>
    </row>
    <row r="7" spans="1:7">
      <c r="A7" s="12">
        <v>5</v>
      </c>
      <c r="B7" s="12" t="s">
        <v>78</v>
      </c>
      <c r="C7" s="12" t="str">
        <f t="shared" si="0"/>
        <v>防御 -+{N1}</v>
      </c>
      <c r="D7" s="12" t="s">
        <v>78</v>
      </c>
      <c r="E7" s="12">
        <v>2</v>
      </c>
      <c r="F7" s="12" t="s">
        <v>160</v>
      </c>
      <c r="G7" s="12" t="s">
        <v>146</v>
      </c>
    </row>
    <row r="8" spans="1:7">
      <c r="A8" s="12">
        <v>6</v>
      </c>
      <c r="B8" s="12" t="s">
        <v>79</v>
      </c>
      <c r="C8" s="12" t="str">
        <f t="shared" si="0"/>
        <v>防御 -+{N1}%</v>
      </c>
      <c r="D8" s="12" t="s">
        <v>78</v>
      </c>
      <c r="E8" s="12">
        <v>2</v>
      </c>
      <c r="F8" s="12" t="s">
        <v>161</v>
      </c>
      <c r="G8" s="12" t="s">
        <v>147</v>
      </c>
    </row>
    <row r="9" spans="1:7">
      <c r="A9" s="12">
        <v>7</v>
      </c>
      <c r="B9" s="12" t="s">
        <v>80</v>
      </c>
      <c r="C9" s="12" t="str">
        <f t="shared" si="0"/>
        <v>移速 .+{N1}</v>
      </c>
      <c r="D9" s="12" t="s">
        <v>80</v>
      </c>
      <c r="E9" s="12">
        <v>3</v>
      </c>
      <c r="F9" s="12" t="s">
        <v>160</v>
      </c>
      <c r="G9" s="12" t="s">
        <v>148</v>
      </c>
    </row>
    <row r="10" spans="1:7">
      <c r="A10" s="12">
        <v>8</v>
      </c>
      <c r="B10" s="12" t="s">
        <v>81</v>
      </c>
      <c r="C10" s="12" t="str">
        <f t="shared" si="0"/>
        <v>移速 .+{N1}%</v>
      </c>
      <c r="D10" s="12" t="s">
        <v>80</v>
      </c>
      <c r="E10" s="12">
        <v>3</v>
      </c>
      <c r="F10" s="12" t="s">
        <v>161</v>
      </c>
      <c r="G10" s="12" t="s">
        <v>149</v>
      </c>
    </row>
    <row r="11" spans="1:7">
      <c r="A11" s="12">
        <v>9</v>
      </c>
      <c r="B11" s="12" t="s">
        <v>236</v>
      </c>
      <c r="C11" s="12" t="str">
        <f t="shared" si="0"/>
        <v>暴击率 +{N1}%</v>
      </c>
      <c r="D11" s="12" t="s">
        <v>250</v>
      </c>
      <c r="E11" s="12">
        <v>1</v>
      </c>
      <c r="F11" s="12" t="s">
        <v>161</v>
      </c>
      <c r="G11" s="12" t="s">
        <v>226</v>
      </c>
    </row>
    <row r="12" spans="1:7">
      <c r="A12" s="12">
        <v>10</v>
      </c>
      <c r="B12" s="12" t="s">
        <v>229</v>
      </c>
      <c r="C12" s="12" t="str">
        <f t="shared" si="0"/>
        <v>每秒回复生命 -+{N1}</v>
      </c>
      <c r="D12" s="12" t="s">
        <v>229</v>
      </c>
      <c r="E12" s="12">
        <v>2</v>
      </c>
      <c r="F12" s="12" t="s">
        <v>160</v>
      </c>
      <c r="G12" s="12" t="s">
        <v>227</v>
      </c>
    </row>
    <row r="13" spans="1:7">
      <c r="A13" s="12">
        <v>11</v>
      </c>
      <c r="B13" s="12" t="s">
        <v>230</v>
      </c>
      <c r="C13" s="12" t="str">
        <f t="shared" si="0"/>
        <v>每秒回复生命 -+{N1}%</v>
      </c>
      <c r="D13" s="12" t="s">
        <v>228</v>
      </c>
      <c r="E13" s="12">
        <v>2</v>
      </c>
      <c r="F13" s="12" t="s">
        <v>161</v>
      </c>
      <c r="G13" s="12" t="s">
        <v>150</v>
      </c>
    </row>
    <row r="14" spans="1:7">
      <c r="A14" s="12">
        <v>12</v>
      </c>
      <c r="B14" s="12" t="s">
        <v>84</v>
      </c>
      <c r="C14" s="12" t="str">
        <f t="shared" si="0"/>
        <v>普通雪球射程 .+{N1}</v>
      </c>
      <c r="D14" s="13" t="s">
        <v>339</v>
      </c>
      <c r="E14" s="13">
        <v>3</v>
      </c>
      <c r="F14" s="12" t="s">
        <v>160</v>
      </c>
      <c r="G14" s="12" t="s">
        <v>151</v>
      </c>
    </row>
    <row r="15" spans="1:7">
      <c r="A15" s="12">
        <v>13</v>
      </c>
      <c r="B15" s="12" t="s">
        <v>85</v>
      </c>
      <c r="C15" s="12" t="str">
        <f t="shared" si="0"/>
        <v>普通雪球射程 .+{N1}%</v>
      </c>
      <c r="D15" s="13" t="s">
        <v>340</v>
      </c>
      <c r="E15" s="13">
        <v>3</v>
      </c>
      <c r="F15" s="12" t="s">
        <v>161</v>
      </c>
      <c r="G15" s="12" t="s">
        <v>152</v>
      </c>
    </row>
    <row r="16" spans="1:7">
      <c r="A16" s="12">
        <v>14</v>
      </c>
      <c r="B16" s="12" t="s">
        <v>86</v>
      </c>
      <c r="C16" s="12" t="str">
        <f t="shared" si="0"/>
        <v>对敌人造成伤害 +{N1}%</v>
      </c>
      <c r="D16" s="13" t="s">
        <v>341</v>
      </c>
      <c r="E16" s="13">
        <v>1</v>
      </c>
      <c r="F16" s="12" t="s">
        <v>161</v>
      </c>
      <c r="G16" s="12" t="s">
        <v>164</v>
      </c>
    </row>
    <row r="17" spans="1:7">
      <c r="A17" s="12">
        <v>15</v>
      </c>
      <c r="B17" s="12" t="s">
        <v>87</v>
      </c>
      <c r="C17" s="12" t="str">
        <f t="shared" si="0"/>
        <v>伤害减免 -+{N1}%</v>
      </c>
      <c r="D17" s="13" t="s">
        <v>342</v>
      </c>
      <c r="E17" s="13">
        <v>2</v>
      </c>
      <c r="F17" s="12" t="s">
        <v>161</v>
      </c>
      <c r="G17" s="12" t="s">
        <v>165</v>
      </c>
    </row>
    <row r="18" spans="1:7">
      <c r="A18" s="12">
        <v>16</v>
      </c>
      <c r="B18" s="12" t="s">
        <v>274</v>
      </c>
      <c r="C18" s="12" t="str">
        <f t="shared" si="0"/>
        <v>技能伤害增加 +{N1}%</v>
      </c>
      <c r="D18" s="12" t="s">
        <v>275</v>
      </c>
      <c r="E18" s="12">
        <v>1</v>
      </c>
      <c r="F18" s="12" t="s">
        <v>161</v>
      </c>
      <c r="G18" s="12" t="s">
        <v>166</v>
      </c>
    </row>
    <row r="19" spans="1:7">
      <c r="A19" s="12">
        <v>17</v>
      </c>
      <c r="B19" s="12" t="s">
        <v>276</v>
      </c>
      <c r="C19" s="12" t="str">
        <f t="shared" si="0"/>
        <v>对技能减伤 -+{N1}%</v>
      </c>
      <c r="D19" s="12" t="s">
        <v>277</v>
      </c>
      <c r="E19" s="12">
        <v>2</v>
      </c>
      <c r="F19" s="12" t="s">
        <v>161</v>
      </c>
      <c r="G19" s="12" t="s">
        <v>167</v>
      </c>
    </row>
    <row r="20" spans="1:7">
      <c r="A20" s="12">
        <v>18</v>
      </c>
      <c r="B20" s="12" t="s">
        <v>90</v>
      </c>
      <c r="C20" s="12" t="str">
        <f t="shared" si="0"/>
        <v>无视防御概率 +{N1}%</v>
      </c>
      <c r="D20" s="12" t="s">
        <v>90</v>
      </c>
      <c r="E20" s="12">
        <v>1</v>
      </c>
      <c r="F20" s="12" t="s">
        <v>253</v>
      </c>
      <c r="G20" s="12" t="s">
        <v>168</v>
      </c>
    </row>
    <row r="21" spans="1:7">
      <c r="A21" s="12">
        <v>19</v>
      </c>
      <c r="B21" s="12" t="s">
        <v>278</v>
      </c>
      <c r="C21" s="12" t="str">
        <f t="shared" si="0"/>
        <v>击杀回复生命 -+{N1}</v>
      </c>
      <c r="D21" s="12" t="s">
        <v>278</v>
      </c>
      <c r="E21" s="12">
        <v>2</v>
      </c>
      <c r="F21" s="12" t="s">
        <v>160</v>
      </c>
      <c r="G21" s="12" t="s">
        <v>169</v>
      </c>
    </row>
    <row r="22" spans="1:7">
      <c r="A22" s="12">
        <v>20</v>
      </c>
      <c r="B22" s="12" t="s">
        <v>279</v>
      </c>
      <c r="C22" s="12" t="str">
        <f t="shared" si="0"/>
        <v>击杀回复生命 -+{N1}%</v>
      </c>
      <c r="D22" s="12" t="s">
        <v>278</v>
      </c>
      <c r="E22" s="12">
        <v>2</v>
      </c>
      <c r="F22" s="12" t="s">
        <v>161</v>
      </c>
      <c r="G22" s="12" t="s">
        <v>170</v>
      </c>
    </row>
    <row r="23" spans="1:7">
      <c r="A23" s="12">
        <v>21</v>
      </c>
      <c r="B23" s="12" t="s">
        <v>254</v>
      </c>
      <c r="C23" s="12" t="str">
        <f t="shared" si="0"/>
        <v>免疫控制概率 -+{N1}%</v>
      </c>
      <c r="D23" s="12" t="s">
        <v>254</v>
      </c>
      <c r="E23" s="12">
        <v>2</v>
      </c>
      <c r="F23" s="12" t="s">
        <v>253</v>
      </c>
      <c r="G23" s="12" t="s">
        <v>171</v>
      </c>
    </row>
    <row r="24" spans="1:7">
      <c r="A24" s="12">
        <v>22</v>
      </c>
      <c r="B24" s="12" t="s">
        <v>92</v>
      </c>
      <c r="C24" s="12" t="str">
        <f t="shared" si="0"/>
        <v>免疫普攻概率 -+{N1}%</v>
      </c>
      <c r="D24" s="12" t="s">
        <v>92</v>
      </c>
      <c r="E24" s="12">
        <v>2</v>
      </c>
      <c r="F24" s="13" t="s">
        <v>333</v>
      </c>
      <c r="G24" s="12" t="s">
        <v>172</v>
      </c>
    </row>
    <row r="25" spans="1:7">
      <c r="A25" s="12">
        <v>23</v>
      </c>
      <c r="B25" s="12" t="s">
        <v>280</v>
      </c>
      <c r="C25" s="12" t="str">
        <f t="shared" si="0"/>
        <v>技能冷却时间减少 .+{N1}%</v>
      </c>
      <c r="D25" s="12" t="s">
        <v>282</v>
      </c>
      <c r="E25" s="12">
        <v>3</v>
      </c>
      <c r="F25" s="12" t="s">
        <v>161</v>
      </c>
      <c r="G25" s="12" t="s">
        <v>173</v>
      </c>
    </row>
    <row r="26" spans="1:7">
      <c r="A26" s="12">
        <v>24</v>
      </c>
      <c r="B26" s="12" t="s">
        <v>281</v>
      </c>
      <c r="C26" s="12" t="str">
        <f t="shared" si="0"/>
        <v>变雪人冷却时间减少 .+{N1}%</v>
      </c>
      <c r="D26" s="12" t="s">
        <v>283</v>
      </c>
      <c r="E26" s="12">
        <v>3</v>
      </c>
      <c r="F26" s="12" t="s">
        <v>161</v>
      </c>
      <c r="G26" s="12" t="s">
        <v>174</v>
      </c>
    </row>
    <row r="27" spans="1:7">
      <c r="A27" s="12">
        <v>25</v>
      </c>
      <c r="B27" s="12" t="s">
        <v>284</v>
      </c>
      <c r="C27" s="12" t="str">
        <f t="shared" si="0"/>
        <v>控制敌人时间延长 +{N1}%</v>
      </c>
      <c r="D27" s="12" t="s">
        <v>285</v>
      </c>
      <c r="E27" s="12">
        <v>1</v>
      </c>
      <c r="F27" s="12" t="s">
        <v>161</v>
      </c>
      <c r="G27" s="12" t="s">
        <v>175</v>
      </c>
    </row>
    <row r="28" spans="1:7">
      <c r="A28" s="12">
        <v>26</v>
      </c>
      <c r="B28" s="12" t="s">
        <v>286</v>
      </c>
      <c r="C28" s="12" t="str">
        <f t="shared" si="0"/>
        <v>释放技能回复生命 -+{N1}</v>
      </c>
      <c r="D28" s="12" t="s">
        <v>286</v>
      </c>
      <c r="E28" s="12">
        <v>2</v>
      </c>
      <c r="F28" s="12" t="s">
        <v>160</v>
      </c>
      <c r="G28" s="12" t="s">
        <v>176</v>
      </c>
    </row>
    <row r="29" spans="1:7">
      <c r="A29" s="12">
        <v>27</v>
      </c>
      <c r="B29" s="12" t="s">
        <v>95</v>
      </c>
      <c r="C29" s="12" t="str">
        <f t="shared" si="0"/>
        <v>释放技能回复至满生命值概率 -+{N1}%</v>
      </c>
      <c r="D29" s="12" t="s">
        <v>287</v>
      </c>
      <c r="E29" s="12">
        <v>2</v>
      </c>
      <c r="F29" s="12" t="s">
        <v>253</v>
      </c>
      <c r="G29" s="12" t="s">
        <v>177</v>
      </c>
    </row>
    <row r="30" spans="1:7">
      <c r="A30" s="12">
        <v>28</v>
      </c>
      <c r="B30" s="12" t="s">
        <v>96</v>
      </c>
      <c r="C30" s="12" t="str">
        <f t="shared" si="0"/>
        <v>技能冷却期间减伤 -+{N1}%</v>
      </c>
      <c r="D30" s="12" t="s">
        <v>251</v>
      </c>
      <c r="E30" s="12">
        <v>2</v>
      </c>
      <c r="F30" s="12" t="s">
        <v>161</v>
      </c>
      <c r="G30" s="12" t="s">
        <v>178</v>
      </c>
    </row>
    <row r="31" spans="1:7">
      <c r="A31" s="12">
        <v>29</v>
      </c>
      <c r="B31" s="12" t="s">
        <v>288</v>
      </c>
      <c r="C31" s="12" t="str">
        <f t="shared" si="0"/>
        <v>对技能释放者反弹伤害 -+{N1}%</v>
      </c>
      <c r="D31" s="12" t="s">
        <v>289</v>
      </c>
      <c r="E31" s="12">
        <v>2</v>
      </c>
      <c r="F31" s="12" t="s">
        <v>161</v>
      </c>
      <c r="G31" s="12" t="s">
        <v>179</v>
      </c>
    </row>
    <row r="32" spans="1:7">
      <c r="A32" s="12">
        <v>30</v>
      </c>
      <c r="B32" s="12" t="s">
        <v>255</v>
      </c>
      <c r="C32" s="12" t="str">
        <f t="shared" si="0"/>
        <v>释放技能免除冷却概率 .+{N1}%</v>
      </c>
      <c r="D32" s="12" t="s">
        <v>290</v>
      </c>
      <c r="E32" s="12">
        <v>3</v>
      </c>
      <c r="F32" s="12" t="s">
        <v>253</v>
      </c>
      <c r="G32" s="12" t="s">
        <v>180</v>
      </c>
    </row>
    <row r="33" spans="1:7">
      <c r="A33" s="12">
        <v>31</v>
      </c>
      <c r="B33" s="12" t="s">
        <v>256</v>
      </c>
      <c r="C33" s="12" t="str">
        <f t="shared" si="0"/>
        <v>拾取水晶额外积分 .+{N1}</v>
      </c>
      <c r="D33" s="12" t="s">
        <v>256</v>
      </c>
      <c r="E33" s="12">
        <v>3</v>
      </c>
      <c r="F33" s="12" t="s">
        <v>160</v>
      </c>
      <c r="G33" s="12" t="s">
        <v>181</v>
      </c>
    </row>
    <row r="34" spans="1:7">
      <c r="A34" s="12">
        <v>32</v>
      </c>
      <c r="B34" s="12" t="s">
        <v>257</v>
      </c>
      <c r="C34" s="12" t="str">
        <f t="shared" si="0"/>
        <v>拾取水晶额外积分 .+{N1}%</v>
      </c>
      <c r="D34" s="12" t="s">
        <v>256</v>
      </c>
      <c r="E34" s="12">
        <v>3</v>
      </c>
      <c r="F34" s="12" t="s">
        <v>161</v>
      </c>
      <c r="G34" s="12" t="s">
        <v>182</v>
      </c>
    </row>
    <row r="35" spans="1:7">
      <c r="A35" s="12">
        <v>33</v>
      </c>
      <c r="B35" s="12" t="s">
        <v>258</v>
      </c>
      <c r="C35" s="12" t="str">
        <f t="shared" si="0"/>
        <v>物品拾取范围 .+{N1}%</v>
      </c>
      <c r="D35" s="12" t="s">
        <v>259</v>
      </c>
      <c r="E35" s="12">
        <v>3</v>
      </c>
      <c r="F35" s="12" t="s">
        <v>161</v>
      </c>
      <c r="G35" s="12" t="s">
        <v>183</v>
      </c>
    </row>
    <row r="36" spans="1:7">
      <c r="A36" s="12">
        <v>34</v>
      </c>
      <c r="B36" s="12" t="s">
        <v>260</v>
      </c>
      <c r="C36" s="12" t="str">
        <f t="shared" si="0"/>
        <v>拾取水晶回复生命 -+{N1}</v>
      </c>
      <c r="D36" s="12" t="s">
        <v>260</v>
      </c>
      <c r="E36" s="12">
        <v>2</v>
      </c>
      <c r="F36" s="12" t="s">
        <v>160</v>
      </c>
      <c r="G36" s="12" t="s">
        <v>184</v>
      </c>
    </row>
    <row r="37" spans="1:7">
      <c r="A37" s="12">
        <v>35</v>
      </c>
      <c r="B37" s="12" t="s">
        <v>101</v>
      </c>
      <c r="C37" s="12" t="str">
        <f t="shared" si="0"/>
        <v>血瓶回复量 -+{N1}%</v>
      </c>
      <c r="D37" s="12" t="s">
        <v>252</v>
      </c>
      <c r="E37" s="12">
        <v>2</v>
      </c>
      <c r="F37" s="12" t="s">
        <v>161</v>
      </c>
      <c r="G37" s="12" t="s">
        <v>185</v>
      </c>
    </row>
    <row r="38" spans="1:7">
      <c r="A38" s="12">
        <v>36</v>
      </c>
      <c r="B38" s="12" t="s">
        <v>102</v>
      </c>
      <c r="C38" s="12" t="str">
        <f t="shared" si="0"/>
        <v>拾取能力球增加积分 .+{N1}</v>
      </c>
      <c r="D38" s="12" t="s">
        <v>102</v>
      </c>
      <c r="E38" s="12">
        <v>3</v>
      </c>
      <c r="F38" s="12" t="s">
        <v>160</v>
      </c>
      <c r="G38" s="12" t="s">
        <v>186</v>
      </c>
    </row>
    <row r="39" spans="1:7">
      <c r="A39" s="12">
        <v>37</v>
      </c>
      <c r="B39" s="12" t="s">
        <v>261</v>
      </c>
      <c r="C39" s="12" t="str">
        <f t="shared" si="0"/>
        <v>能力雪球最大等级提升 .+{N1}</v>
      </c>
      <c r="D39" s="12" t="s">
        <v>261</v>
      </c>
      <c r="E39" s="12">
        <v>3</v>
      </c>
      <c r="F39" s="12" t="s">
        <v>160</v>
      </c>
      <c r="G39" s="12" t="s">
        <v>187</v>
      </c>
    </row>
    <row r="40" spans="1:7">
      <c r="A40" s="12">
        <v>38</v>
      </c>
      <c r="B40" s="12" t="s">
        <v>262</v>
      </c>
      <c r="C40" s="12" t="str">
        <f t="shared" si="0"/>
        <v>死亡后积分保留 .+{N1}%</v>
      </c>
      <c r="D40" s="12" t="s">
        <v>263</v>
      </c>
      <c r="E40" s="12">
        <v>3</v>
      </c>
      <c r="F40" s="12" t="s">
        <v>161</v>
      </c>
      <c r="G40" s="12" t="s">
        <v>188</v>
      </c>
    </row>
    <row r="41" spans="1:7">
      <c r="A41" s="12">
        <v>39</v>
      </c>
      <c r="B41" s="12" t="s">
        <v>264</v>
      </c>
      <c r="C41" s="12" t="str">
        <f t="shared" si="0"/>
        <v>普攻生命偷取 +{N1}%</v>
      </c>
      <c r="D41" s="12" t="s">
        <v>266</v>
      </c>
      <c r="E41" s="12">
        <v>1</v>
      </c>
      <c r="F41" s="12" t="s">
        <v>161</v>
      </c>
      <c r="G41" s="12" t="s">
        <v>189</v>
      </c>
    </row>
    <row r="42" spans="1:7">
      <c r="A42" s="12">
        <v>40</v>
      </c>
      <c r="B42" s="12" t="s">
        <v>265</v>
      </c>
      <c r="C42" s="12" t="str">
        <f t="shared" si="0"/>
        <v>技能生命偷取 +{N1}%</v>
      </c>
      <c r="D42" s="12" t="s">
        <v>267</v>
      </c>
      <c r="E42" s="12">
        <v>1</v>
      </c>
      <c r="F42" s="12" t="s">
        <v>161</v>
      </c>
      <c r="G42" s="12" t="s">
        <v>190</v>
      </c>
    </row>
    <row r="43" spans="1:7">
      <c r="A43" s="12">
        <v>41</v>
      </c>
      <c r="B43" s="12" t="s">
        <v>249</v>
      </c>
      <c r="C43" s="12" t="str">
        <f t="shared" si="0"/>
        <v>每损失20%生命攻击增加 +{N1}%</v>
      </c>
      <c r="D43" s="12" t="s">
        <v>153</v>
      </c>
      <c r="E43" s="12">
        <v>1</v>
      </c>
      <c r="F43" s="12" t="s">
        <v>161</v>
      </c>
      <c r="G43" s="12" t="s">
        <v>191</v>
      </c>
    </row>
    <row r="44" spans="1:7">
      <c r="A44" s="12">
        <v>42</v>
      </c>
      <c r="B44" s="56" t="s">
        <v>793</v>
      </c>
      <c r="C44" s="12" t="str">
        <f t="shared" si="0"/>
        <v>技能每飞行1米伤害增加 +{N1}%</v>
      </c>
      <c r="D44" s="12" t="s">
        <v>268</v>
      </c>
      <c r="E44" s="12">
        <v>1</v>
      </c>
      <c r="F44" s="12" t="s">
        <v>161</v>
      </c>
      <c r="G44" s="12" t="s">
        <v>192</v>
      </c>
    </row>
    <row r="45" spans="1:7">
      <c r="A45" s="12">
        <v>43</v>
      </c>
      <c r="B45" s="12" t="s">
        <v>106</v>
      </c>
      <c r="C45" s="12" t="str">
        <f t="shared" si="0"/>
        <v>拾取能力球升2级概率 .+{N1}%</v>
      </c>
      <c r="D45" s="12" t="s">
        <v>106</v>
      </c>
      <c r="E45" s="12">
        <v>3</v>
      </c>
      <c r="F45" s="12" t="s">
        <v>161</v>
      </c>
      <c r="G45" s="12" t="s">
        <v>193</v>
      </c>
    </row>
    <row r="46" spans="1:7">
      <c r="A46" s="12">
        <v>44</v>
      </c>
      <c r="B46" s="12" t="s">
        <v>107</v>
      </c>
      <c r="C46" s="12" t="str">
        <f t="shared" si="0"/>
        <v>拾取技能球升2级概率 .+{N1}%</v>
      </c>
      <c r="D46" s="12" t="s">
        <v>269</v>
      </c>
      <c r="E46" s="12">
        <v>3</v>
      </c>
      <c r="F46" s="12" t="s">
        <v>161</v>
      </c>
      <c r="G46" s="12" t="s">
        <v>194</v>
      </c>
    </row>
    <row r="47" spans="1:7">
      <c r="A47" s="12">
        <v>45</v>
      </c>
      <c r="B47" s="12" t="s">
        <v>108</v>
      </c>
      <c r="C47" s="12" t="str">
        <f t="shared" si="0"/>
        <v>拾取水晶2倍积分概率 .+{N1}%</v>
      </c>
      <c r="D47" s="12" t="s">
        <v>108</v>
      </c>
      <c r="E47" s="12">
        <v>3</v>
      </c>
      <c r="F47" s="12" t="s">
        <v>161</v>
      </c>
      <c r="G47" s="12" t="s">
        <v>195</v>
      </c>
    </row>
    <row r="48" spans="1:7">
      <c r="A48" s="12">
        <v>46</v>
      </c>
      <c r="B48" s="12" t="s">
        <v>270</v>
      </c>
      <c r="C48" s="12" t="str">
        <f t="shared" si="0"/>
        <v>普通雪球伤害增加 +{N1}%</v>
      </c>
      <c r="D48" s="12" t="s">
        <v>271</v>
      </c>
      <c r="E48" s="12">
        <v>1</v>
      </c>
      <c r="F48" s="12" t="s">
        <v>161</v>
      </c>
      <c r="G48" s="12" t="s">
        <v>196</v>
      </c>
    </row>
    <row r="49" spans="1:7">
      <c r="A49" s="12">
        <v>47</v>
      </c>
      <c r="B49" s="12" t="s">
        <v>109</v>
      </c>
      <c r="C49" s="12" t="str">
        <f t="shared" si="0"/>
        <v>男性生命 -+{N1}</v>
      </c>
      <c r="D49" s="12" t="s">
        <v>109</v>
      </c>
      <c r="E49" s="12">
        <v>2</v>
      </c>
      <c r="F49" s="12" t="s">
        <v>160</v>
      </c>
      <c r="G49" s="12" t="s">
        <v>197</v>
      </c>
    </row>
    <row r="50" spans="1:7">
      <c r="A50" s="12">
        <v>48</v>
      </c>
      <c r="B50" s="12" t="s">
        <v>110</v>
      </c>
      <c r="C50" s="12" t="str">
        <f t="shared" si="0"/>
        <v>女性生命 -+{N1}</v>
      </c>
      <c r="D50" s="12" t="s">
        <v>110</v>
      </c>
      <c r="E50" s="12">
        <v>2</v>
      </c>
      <c r="F50" s="12" t="s">
        <v>160</v>
      </c>
      <c r="G50" s="12" t="s">
        <v>198</v>
      </c>
    </row>
    <row r="51" spans="1:7">
      <c r="A51" s="12">
        <v>49</v>
      </c>
      <c r="B51" s="12" t="s">
        <v>111</v>
      </c>
      <c r="C51" s="12" t="str">
        <f t="shared" si="0"/>
        <v>男性生命 -+{N1}%</v>
      </c>
      <c r="D51" s="12" t="s">
        <v>109</v>
      </c>
      <c r="E51" s="12">
        <v>2</v>
      </c>
      <c r="F51" s="12" t="s">
        <v>161</v>
      </c>
      <c r="G51" s="12" t="s">
        <v>199</v>
      </c>
    </row>
    <row r="52" spans="1:7">
      <c r="A52" s="12">
        <v>50</v>
      </c>
      <c r="B52" s="12" t="s">
        <v>112</v>
      </c>
      <c r="C52" s="12" t="str">
        <f t="shared" si="0"/>
        <v>女性生命 -+{N1}%</v>
      </c>
      <c r="D52" s="12" t="s">
        <v>110</v>
      </c>
      <c r="E52" s="12">
        <v>2</v>
      </c>
      <c r="F52" s="12" t="s">
        <v>161</v>
      </c>
      <c r="G52" s="12" t="s">
        <v>200</v>
      </c>
    </row>
    <row r="53" spans="1:7">
      <c r="A53" s="12">
        <v>51</v>
      </c>
      <c r="B53" s="12" t="s">
        <v>113</v>
      </c>
      <c r="C53" s="12" t="str">
        <f t="shared" si="0"/>
        <v>男性攻击 +{N1}</v>
      </c>
      <c r="D53" s="12" t="s">
        <v>113</v>
      </c>
      <c r="E53" s="12">
        <v>1</v>
      </c>
      <c r="F53" s="12" t="s">
        <v>160</v>
      </c>
      <c r="G53" s="12" t="s">
        <v>201</v>
      </c>
    </row>
    <row r="54" spans="1:7">
      <c r="A54" s="12">
        <v>52</v>
      </c>
      <c r="B54" s="12" t="s">
        <v>114</v>
      </c>
      <c r="C54" s="12" t="str">
        <f t="shared" si="0"/>
        <v>女性攻击 +{N1}</v>
      </c>
      <c r="D54" s="12" t="s">
        <v>114</v>
      </c>
      <c r="E54" s="12">
        <v>1</v>
      </c>
      <c r="F54" s="12" t="s">
        <v>160</v>
      </c>
      <c r="G54" s="12" t="s">
        <v>202</v>
      </c>
    </row>
    <row r="55" spans="1:7">
      <c r="A55" s="12">
        <v>53</v>
      </c>
      <c r="B55" s="12" t="s">
        <v>115</v>
      </c>
      <c r="C55" s="12" t="str">
        <f t="shared" si="0"/>
        <v>男性攻击 +{N1}%</v>
      </c>
      <c r="D55" s="12" t="s">
        <v>113</v>
      </c>
      <c r="E55" s="12">
        <v>1</v>
      </c>
      <c r="F55" s="12" t="s">
        <v>161</v>
      </c>
      <c r="G55" s="12" t="s">
        <v>203</v>
      </c>
    </row>
    <row r="56" spans="1:7">
      <c r="A56" s="12">
        <v>54</v>
      </c>
      <c r="B56" s="12" t="s">
        <v>116</v>
      </c>
      <c r="C56" s="12" t="str">
        <f t="shared" si="0"/>
        <v>女性攻击 +{N1}%</v>
      </c>
      <c r="D56" s="12" t="s">
        <v>114</v>
      </c>
      <c r="E56" s="12">
        <v>1</v>
      </c>
      <c r="F56" s="12" t="s">
        <v>161</v>
      </c>
      <c r="G56" s="12" t="s">
        <v>204</v>
      </c>
    </row>
    <row r="57" spans="1:7">
      <c r="A57" s="12">
        <v>55</v>
      </c>
      <c r="B57" s="12" t="s">
        <v>117</v>
      </c>
      <c r="C57" s="12" t="str">
        <f t="shared" si="0"/>
        <v>男性防御 -+{N1}</v>
      </c>
      <c r="D57" s="12" t="s">
        <v>117</v>
      </c>
      <c r="E57" s="12">
        <v>2</v>
      </c>
      <c r="F57" s="12" t="s">
        <v>160</v>
      </c>
      <c r="G57" s="12" t="s">
        <v>205</v>
      </c>
    </row>
    <row r="58" spans="1:7">
      <c r="A58" s="12">
        <v>56</v>
      </c>
      <c r="B58" s="12" t="s">
        <v>118</v>
      </c>
      <c r="C58" s="12" t="str">
        <f t="shared" si="0"/>
        <v>女性防御 -+{N1}</v>
      </c>
      <c r="D58" s="12" t="s">
        <v>118</v>
      </c>
      <c r="E58" s="12">
        <v>2</v>
      </c>
      <c r="F58" s="12" t="s">
        <v>160</v>
      </c>
      <c r="G58" s="12" t="s">
        <v>206</v>
      </c>
    </row>
    <row r="59" spans="1:7">
      <c r="A59" s="12">
        <v>57</v>
      </c>
      <c r="B59" s="12" t="s">
        <v>119</v>
      </c>
      <c r="C59" s="12" t="str">
        <f t="shared" si="0"/>
        <v>男性防御 -+{N1}%</v>
      </c>
      <c r="D59" s="12" t="s">
        <v>117</v>
      </c>
      <c r="E59" s="12">
        <v>2</v>
      </c>
      <c r="F59" s="12" t="s">
        <v>161</v>
      </c>
      <c r="G59" s="12" t="s">
        <v>207</v>
      </c>
    </row>
    <row r="60" spans="1:7">
      <c r="A60" s="12">
        <v>58</v>
      </c>
      <c r="B60" s="12" t="s">
        <v>120</v>
      </c>
      <c r="C60" s="12" t="str">
        <f t="shared" si="0"/>
        <v>女性防御 -+{N1}%</v>
      </c>
      <c r="D60" s="12" t="s">
        <v>118</v>
      </c>
      <c r="E60" s="12">
        <v>2</v>
      </c>
      <c r="F60" s="12" t="s">
        <v>161</v>
      </c>
      <c r="G60" s="12" t="s">
        <v>208</v>
      </c>
    </row>
    <row r="61" spans="1:7">
      <c r="A61" s="12">
        <v>59</v>
      </c>
      <c r="B61" s="12" t="s">
        <v>121</v>
      </c>
      <c r="C61" s="12" t="str">
        <f t="shared" si="0"/>
        <v>男性移速 .+{N1}</v>
      </c>
      <c r="D61" s="12" t="s">
        <v>121</v>
      </c>
      <c r="E61" s="12">
        <v>3</v>
      </c>
      <c r="F61" s="12" t="s">
        <v>160</v>
      </c>
      <c r="G61" s="12" t="s">
        <v>209</v>
      </c>
    </row>
    <row r="62" spans="1:7">
      <c r="A62" s="12">
        <v>60</v>
      </c>
      <c r="B62" s="12" t="s">
        <v>122</v>
      </c>
      <c r="C62" s="12" t="str">
        <f t="shared" si="0"/>
        <v>女性移速 .+{N1}</v>
      </c>
      <c r="D62" s="12" t="s">
        <v>122</v>
      </c>
      <c r="E62" s="12">
        <v>3</v>
      </c>
      <c r="F62" s="12" t="s">
        <v>160</v>
      </c>
      <c r="G62" s="12" t="s">
        <v>210</v>
      </c>
    </row>
    <row r="63" spans="1:7">
      <c r="A63" s="12">
        <v>61</v>
      </c>
      <c r="B63" s="12" t="s">
        <v>123</v>
      </c>
      <c r="C63" s="12" t="str">
        <f t="shared" si="0"/>
        <v>男性移速 .+{N1}%</v>
      </c>
      <c r="D63" s="12" t="s">
        <v>121</v>
      </c>
      <c r="E63" s="12">
        <v>3</v>
      </c>
      <c r="F63" s="12" t="s">
        <v>161</v>
      </c>
      <c r="G63" s="12" t="s">
        <v>211</v>
      </c>
    </row>
    <row r="64" spans="1:7">
      <c r="A64" s="12">
        <v>62</v>
      </c>
      <c r="B64" s="12" t="s">
        <v>124</v>
      </c>
      <c r="C64" s="12" t="str">
        <f t="shared" si="0"/>
        <v>女性移速 .+{N1}%</v>
      </c>
      <c r="D64" s="12" t="s">
        <v>122</v>
      </c>
      <c r="E64" s="12">
        <v>3</v>
      </c>
      <c r="F64" s="12" t="s">
        <v>161</v>
      </c>
      <c r="G64" s="12" t="s">
        <v>212</v>
      </c>
    </row>
    <row r="65" spans="1:7">
      <c r="A65" s="12">
        <v>63</v>
      </c>
      <c r="B65" s="12" t="s">
        <v>125</v>
      </c>
      <c r="C65" s="12" t="str">
        <f t="shared" si="0"/>
        <v>男性射程 .+{N1}</v>
      </c>
      <c r="D65" s="12" t="s">
        <v>125</v>
      </c>
      <c r="E65" s="12">
        <v>3</v>
      </c>
      <c r="F65" s="12" t="s">
        <v>160</v>
      </c>
      <c r="G65" s="12" t="s">
        <v>213</v>
      </c>
    </row>
    <row r="66" spans="1:7">
      <c r="A66" s="12">
        <v>64</v>
      </c>
      <c r="B66" s="12" t="s">
        <v>126</v>
      </c>
      <c r="C66" s="12" t="str">
        <f t="shared" si="0"/>
        <v>女性射程 .+{N1}</v>
      </c>
      <c r="D66" s="12" t="s">
        <v>126</v>
      </c>
      <c r="E66" s="12">
        <v>3</v>
      </c>
      <c r="F66" s="12" t="s">
        <v>160</v>
      </c>
      <c r="G66" s="12" t="s">
        <v>214</v>
      </c>
    </row>
    <row r="67" spans="1:7">
      <c r="A67" s="12">
        <v>65</v>
      </c>
      <c r="B67" s="12" t="s">
        <v>127</v>
      </c>
      <c r="C67" s="12" t="str">
        <f t="shared" si="0"/>
        <v>男性射程 .+{N1}%</v>
      </c>
      <c r="D67" s="12" t="s">
        <v>125</v>
      </c>
      <c r="E67" s="12">
        <v>3</v>
      </c>
      <c r="F67" s="12" t="s">
        <v>161</v>
      </c>
      <c r="G67" s="12" t="s">
        <v>215</v>
      </c>
    </row>
    <row r="68" spans="1:7">
      <c r="A68" s="12">
        <v>66</v>
      </c>
      <c r="B68" s="12" t="s">
        <v>128</v>
      </c>
      <c r="C68" s="12" t="str">
        <f t="shared" ref="C68:C91" si="1">IF(E68=1,D68&amp;" +"&amp;F68,IF(E68=2,D68&amp;" -+"&amp;F68,D68&amp;" .+"&amp;F68))</f>
        <v>女性射程 .+{N1}%</v>
      </c>
      <c r="D68" s="12" t="s">
        <v>126</v>
      </c>
      <c r="E68" s="12">
        <v>3</v>
      </c>
      <c r="F68" s="12" t="s">
        <v>161</v>
      </c>
      <c r="G68" s="12" t="s">
        <v>216</v>
      </c>
    </row>
    <row r="69" spans="1:7">
      <c r="A69" s="12">
        <v>67</v>
      </c>
      <c r="B69" s="12" t="s">
        <v>129</v>
      </c>
      <c r="C69" s="12" t="str">
        <f t="shared" si="1"/>
        <v>男性增伤 +{N1}</v>
      </c>
      <c r="D69" s="12" t="s">
        <v>129</v>
      </c>
      <c r="E69" s="12">
        <v>1</v>
      </c>
      <c r="F69" s="12" t="s">
        <v>160</v>
      </c>
      <c r="G69" s="12" t="s">
        <v>217</v>
      </c>
    </row>
    <row r="70" spans="1:7">
      <c r="A70" s="12">
        <v>68</v>
      </c>
      <c r="B70" s="12" t="s">
        <v>130</v>
      </c>
      <c r="C70" s="12" t="str">
        <f t="shared" si="1"/>
        <v>女性增伤 +{N1}</v>
      </c>
      <c r="D70" s="12" t="s">
        <v>130</v>
      </c>
      <c r="E70" s="12">
        <v>1</v>
      </c>
      <c r="F70" s="12" t="s">
        <v>160</v>
      </c>
      <c r="G70" s="12" t="s">
        <v>218</v>
      </c>
    </row>
    <row r="71" spans="1:7">
      <c r="A71" s="12">
        <v>69</v>
      </c>
      <c r="B71" s="12" t="s">
        <v>131</v>
      </c>
      <c r="C71" s="12" t="str">
        <f t="shared" si="1"/>
        <v>男性减伤 -+{N1}</v>
      </c>
      <c r="D71" s="12" t="s">
        <v>131</v>
      </c>
      <c r="E71" s="12">
        <v>2</v>
      </c>
      <c r="F71" s="12" t="s">
        <v>160</v>
      </c>
      <c r="G71" s="12" t="s">
        <v>219</v>
      </c>
    </row>
    <row r="72" spans="1:7">
      <c r="A72" s="12">
        <v>70</v>
      </c>
      <c r="B72" s="12" t="s">
        <v>132</v>
      </c>
      <c r="C72" s="12" t="str">
        <f t="shared" si="1"/>
        <v>女性减伤 -+{N1}</v>
      </c>
      <c r="D72" s="12" t="s">
        <v>132</v>
      </c>
      <c r="E72" s="12">
        <v>2</v>
      </c>
      <c r="F72" s="12" t="s">
        <v>160</v>
      </c>
      <c r="G72" s="12" t="s">
        <v>220</v>
      </c>
    </row>
    <row r="73" spans="1:7">
      <c r="A73" s="12">
        <v>71</v>
      </c>
      <c r="B73" s="12" t="s">
        <v>272</v>
      </c>
      <c r="C73" s="12" t="str">
        <f t="shared" si="1"/>
        <v>击杀所得积分 .+{N1}%</v>
      </c>
      <c r="D73" s="13" t="s">
        <v>314</v>
      </c>
      <c r="E73" s="13">
        <v>3</v>
      </c>
      <c r="F73" s="12" t="s">
        <v>161</v>
      </c>
      <c r="G73" s="12" t="s">
        <v>221</v>
      </c>
    </row>
    <row r="74" spans="1:7">
      <c r="A74" s="12">
        <v>72</v>
      </c>
      <c r="B74" s="12" t="s">
        <v>271</v>
      </c>
      <c r="C74" s="12" t="str">
        <f t="shared" si="1"/>
        <v>普通雪球伤害 +{N1}</v>
      </c>
      <c r="D74" s="13" t="s">
        <v>315</v>
      </c>
      <c r="E74" s="13">
        <v>1</v>
      </c>
      <c r="F74" s="12" t="s">
        <v>160</v>
      </c>
      <c r="G74" s="12" t="s">
        <v>222</v>
      </c>
    </row>
    <row r="75" spans="1:7">
      <c r="A75" s="12">
        <v>73</v>
      </c>
      <c r="B75" s="12" t="s">
        <v>153</v>
      </c>
      <c r="C75" s="12" t="str">
        <f t="shared" si="1"/>
        <v>每损失20%生命攻击 +{N1}</v>
      </c>
      <c r="D75" s="13" t="s">
        <v>316</v>
      </c>
      <c r="E75" s="13">
        <v>1</v>
      </c>
      <c r="F75" s="12" t="s">
        <v>160</v>
      </c>
      <c r="G75" s="12" t="s">
        <v>223</v>
      </c>
    </row>
    <row r="76" spans="1:7" s="11" customFormat="1">
      <c r="A76" s="23">
        <v>74</v>
      </c>
      <c r="B76" s="23" t="s">
        <v>273</v>
      </c>
      <c r="C76" s="12" t="str">
        <f t="shared" si="1"/>
        <v>普通雪球命中回复生命 -+{N1}</v>
      </c>
      <c r="D76" s="23" t="s">
        <v>317</v>
      </c>
      <c r="E76" s="25">
        <v>2</v>
      </c>
      <c r="F76" s="13" t="s">
        <v>160</v>
      </c>
      <c r="G76" s="21" t="s">
        <v>224</v>
      </c>
    </row>
    <row r="77" spans="1:7" s="11" customFormat="1">
      <c r="A77" s="23">
        <v>75</v>
      </c>
      <c r="B77" s="23" t="s">
        <v>302</v>
      </c>
      <c r="C77" s="12" t="str">
        <f t="shared" si="1"/>
        <v>每10000积分攻击 +{N1}</v>
      </c>
      <c r="D77" s="23" t="s">
        <v>318</v>
      </c>
      <c r="E77" s="25">
        <v>1</v>
      </c>
      <c r="F77" s="21" t="s">
        <v>160</v>
      </c>
      <c r="G77" s="21" t="s">
        <v>225</v>
      </c>
    </row>
    <row r="78" spans="1:7" s="11" customFormat="1">
      <c r="A78" s="23">
        <v>76</v>
      </c>
      <c r="B78" s="23" t="s">
        <v>303</v>
      </c>
      <c r="C78" s="12" t="str">
        <f t="shared" si="1"/>
        <v>每10000积分生命 -+{N1}</v>
      </c>
      <c r="D78" s="23" t="s">
        <v>319</v>
      </c>
      <c r="E78" s="25">
        <v>2</v>
      </c>
      <c r="F78" s="21" t="s">
        <v>160</v>
      </c>
      <c r="G78" s="21" t="s">
        <v>243</v>
      </c>
    </row>
    <row r="79" spans="1:7" s="11" customFormat="1">
      <c r="A79" s="23">
        <v>77</v>
      </c>
      <c r="B79" s="23" t="s">
        <v>304</v>
      </c>
      <c r="C79" s="12" t="str">
        <f t="shared" si="1"/>
        <v>拾取能力雪球回复生命 -+{N1}</v>
      </c>
      <c r="D79" s="23" t="s">
        <v>320</v>
      </c>
      <c r="E79" s="25">
        <v>2</v>
      </c>
      <c r="F79" s="21" t="s">
        <v>160</v>
      </c>
      <c r="G79" s="21" t="s">
        <v>244</v>
      </c>
    </row>
    <row r="80" spans="1:7" s="11" customFormat="1">
      <c r="A80" s="23">
        <v>78</v>
      </c>
      <c r="B80" s="23" t="s">
        <v>305</v>
      </c>
      <c r="C80" s="12" t="str">
        <f t="shared" si="1"/>
        <v>护盾抵挡伤害次数 -+{N1}</v>
      </c>
      <c r="D80" s="23" t="s">
        <v>305</v>
      </c>
      <c r="E80" s="25">
        <v>2</v>
      </c>
      <c r="F80" s="21" t="s">
        <v>160</v>
      </c>
      <c r="G80" s="21" t="s">
        <v>245</v>
      </c>
    </row>
    <row r="81" spans="1:7" s="11" customFormat="1">
      <c r="A81" s="23">
        <v>79</v>
      </c>
      <c r="B81" s="23" t="s">
        <v>296</v>
      </c>
      <c r="C81" s="12" t="str">
        <f t="shared" si="1"/>
        <v>拾取能力雪球获得护盾概率 .+{N1}%</v>
      </c>
      <c r="D81" s="23" t="s">
        <v>296</v>
      </c>
      <c r="E81" s="25">
        <v>3</v>
      </c>
      <c r="F81" s="12" t="s">
        <v>161</v>
      </c>
      <c r="G81" s="21" t="s">
        <v>307</v>
      </c>
    </row>
    <row r="82" spans="1:7">
      <c r="A82" s="23">
        <v>80</v>
      </c>
      <c r="B82" s="23" t="s">
        <v>306</v>
      </c>
      <c r="C82" s="12" t="str">
        <f t="shared" si="1"/>
        <v>攻击与自己拥有相同技能的目标伤害 +{N1}%</v>
      </c>
      <c r="D82" s="24" t="s">
        <v>343</v>
      </c>
      <c r="E82" s="25">
        <v>1</v>
      </c>
      <c r="F82" s="13" t="s">
        <v>333</v>
      </c>
      <c r="G82" s="21" t="s">
        <v>308</v>
      </c>
    </row>
    <row r="83" spans="1:7">
      <c r="A83" s="24">
        <v>81</v>
      </c>
      <c r="B83" s="24" t="s">
        <v>321</v>
      </c>
      <c r="C83" s="12" t="str">
        <f t="shared" si="1"/>
        <v>每击杀一名敌人生命 -+{N1}</v>
      </c>
      <c r="D83" s="24" t="s">
        <v>334</v>
      </c>
      <c r="E83" s="25">
        <v>2</v>
      </c>
      <c r="F83" s="21" t="s">
        <v>160</v>
      </c>
      <c r="G83" s="21" t="s">
        <v>309</v>
      </c>
    </row>
    <row r="84" spans="1:7">
      <c r="A84" s="24">
        <v>82</v>
      </c>
      <c r="B84" s="24" t="s">
        <v>322</v>
      </c>
      <c r="C84" s="12" t="str">
        <f t="shared" si="1"/>
        <v>每击杀一名敌人生命 -+{N1}%</v>
      </c>
      <c r="D84" s="24" t="s">
        <v>334</v>
      </c>
      <c r="E84" s="25">
        <v>2</v>
      </c>
      <c r="F84" s="12" t="s">
        <v>161</v>
      </c>
      <c r="G84" s="21" t="s">
        <v>310</v>
      </c>
    </row>
    <row r="85" spans="1:7">
      <c r="A85" s="24">
        <v>83</v>
      </c>
      <c r="B85" s="24" t="s">
        <v>323</v>
      </c>
      <c r="C85" s="12" t="str">
        <f t="shared" si="1"/>
        <v>每击杀一名敌人攻击 +{N1}</v>
      </c>
      <c r="D85" s="24" t="s">
        <v>335</v>
      </c>
      <c r="E85" s="25">
        <v>1</v>
      </c>
      <c r="F85" s="21" t="s">
        <v>160</v>
      </c>
      <c r="G85" s="21" t="s">
        <v>311</v>
      </c>
    </row>
    <row r="86" spans="1:7">
      <c r="A86" s="24">
        <v>84</v>
      </c>
      <c r="B86" s="24" t="s">
        <v>324</v>
      </c>
      <c r="C86" s="12" t="str">
        <f t="shared" si="1"/>
        <v>每击杀一名敌人攻击 +{N1}%</v>
      </c>
      <c r="D86" s="24" t="s">
        <v>335</v>
      </c>
      <c r="E86" s="25">
        <v>1</v>
      </c>
      <c r="F86" s="12" t="s">
        <v>161</v>
      </c>
      <c r="G86" s="21" t="s">
        <v>312</v>
      </c>
    </row>
    <row r="87" spans="1:7">
      <c r="A87" s="24">
        <v>85</v>
      </c>
      <c r="B87" s="24" t="s">
        <v>325</v>
      </c>
      <c r="C87" s="12" t="str">
        <f t="shared" si="1"/>
        <v>每击杀一名敌人防御 -+{N1}</v>
      </c>
      <c r="D87" s="24" t="s">
        <v>336</v>
      </c>
      <c r="E87" s="25">
        <v>2</v>
      </c>
      <c r="F87" s="21" t="s">
        <v>160</v>
      </c>
      <c r="G87" s="21" t="s">
        <v>329</v>
      </c>
    </row>
    <row r="88" spans="1:7">
      <c r="A88" s="24">
        <v>86</v>
      </c>
      <c r="B88" s="24" t="s">
        <v>326</v>
      </c>
      <c r="C88" s="12" t="str">
        <f t="shared" si="1"/>
        <v>每击杀一名敌人防御 -+{N1}%</v>
      </c>
      <c r="D88" s="24" t="s">
        <v>337</v>
      </c>
      <c r="E88" s="25">
        <v>2</v>
      </c>
      <c r="F88" s="12" t="s">
        <v>161</v>
      </c>
      <c r="G88" s="21" t="s">
        <v>330</v>
      </c>
    </row>
    <row r="89" spans="1:7">
      <c r="A89" s="24">
        <v>87</v>
      </c>
      <c r="B89" s="24" t="s">
        <v>327</v>
      </c>
      <c r="C89" s="12" t="str">
        <f t="shared" si="1"/>
        <v>每击杀一名敌人移速 .+{N1}</v>
      </c>
      <c r="D89" s="24" t="s">
        <v>338</v>
      </c>
      <c r="E89" s="25">
        <v>3</v>
      </c>
      <c r="F89" s="21" t="s">
        <v>160</v>
      </c>
      <c r="G89" s="21" t="s">
        <v>331</v>
      </c>
    </row>
    <row r="90" spans="1:7">
      <c r="A90" s="24">
        <v>88</v>
      </c>
      <c r="B90" s="24" t="s">
        <v>328</v>
      </c>
      <c r="C90" s="12" t="str">
        <f t="shared" si="1"/>
        <v>每击杀一名敌人移速 .+{N1}%</v>
      </c>
      <c r="D90" s="24" t="s">
        <v>338</v>
      </c>
      <c r="E90" s="25">
        <v>3</v>
      </c>
      <c r="F90" s="12" t="s">
        <v>161</v>
      </c>
      <c r="G90" s="21" t="s">
        <v>332</v>
      </c>
    </row>
    <row r="91" spans="1:7">
      <c r="A91" s="34">
        <v>89</v>
      </c>
      <c r="B91" s="34" t="s">
        <v>580</v>
      </c>
      <c r="C91" s="12" t="str">
        <f t="shared" si="1"/>
        <v>对自己当前的技能免疫概率 -+{N1}%</v>
      </c>
      <c r="D91" s="47" t="s">
        <v>722</v>
      </c>
      <c r="E91" s="47">
        <v>2</v>
      </c>
      <c r="F91" s="12" t="s">
        <v>161</v>
      </c>
      <c r="G91" s="34" t="s">
        <v>581</v>
      </c>
    </row>
    <row r="92" spans="1:7">
      <c r="A92" s="34">
        <v>101</v>
      </c>
      <c r="B92" s="34" t="s">
        <v>154</v>
      </c>
      <c r="C92" s="34" t="s">
        <v>154</v>
      </c>
      <c r="F92" s="12"/>
      <c r="G92" s="34" t="s">
        <v>582</v>
      </c>
    </row>
    <row r="93" spans="1:7">
      <c r="A93" s="34">
        <v>102</v>
      </c>
      <c r="B93" s="34" t="s">
        <v>155</v>
      </c>
      <c r="C93" s="34" t="s">
        <v>155</v>
      </c>
      <c r="F93" s="12"/>
      <c r="G93" s="34" t="s">
        <v>583</v>
      </c>
    </row>
    <row r="94" spans="1:7">
      <c r="A94" s="34">
        <v>103</v>
      </c>
      <c r="B94" s="34" t="s">
        <v>156</v>
      </c>
      <c r="C94" s="34" t="s">
        <v>156</v>
      </c>
      <c r="G94" s="34" t="s">
        <v>157</v>
      </c>
    </row>
    <row r="95" spans="1:7">
      <c r="A95" s="34">
        <v>104</v>
      </c>
      <c r="B95" s="34" t="s">
        <v>158</v>
      </c>
      <c r="C95" s="34" t="s">
        <v>158</v>
      </c>
      <c r="G95" s="34" t="s">
        <v>159</v>
      </c>
    </row>
    <row r="96" spans="1:7">
      <c r="A96" s="34">
        <v>105</v>
      </c>
      <c r="B96" s="34" t="s">
        <v>584</v>
      </c>
      <c r="C96" s="34" t="s">
        <v>584</v>
      </c>
      <c r="G96" s="34" t="s">
        <v>313</v>
      </c>
    </row>
    <row r="97" spans="1:7">
      <c r="A97" s="34">
        <v>106</v>
      </c>
      <c r="B97" s="34" t="s">
        <v>586</v>
      </c>
      <c r="C97" s="34" t="s">
        <v>586</v>
      </c>
      <c r="G97" s="34" t="s">
        <v>585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I15" sqref="I15"/>
    </sheetView>
  </sheetViews>
  <sheetFormatPr defaultRowHeight="13.5"/>
  <cols>
    <col min="2" max="2" width="23.5" customWidth="1"/>
    <col min="3" max="3" width="43.375" customWidth="1"/>
    <col min="4" max="4" width="28.375" customWidth="1"/>
  </cols>
  <sheetData>
    <row r="1" spans="1:4">
      <c r="A1" s="30" t="s">
        <v>1</v>
      </c>
      <c r="B1" s="30" t="s">
        <v>0</v>
      </c>
      <c r="C1" s="30" t="s">
        <v>0</v>
      </c>
      <c r="D1" s="30" t="s">
        <v>0</v>
      </c>
    </row>
    <row r="2" spans="1:4">
      <c r="A2" s="30" t="s">
        <v>45</v>
      </c>
      <c r="B2" s="30" t="s">
        <v>46</v>
      </c>
      <c r="C2" s="30" t="s">
        <v>47</v>
      </c>
      <c r="D2" s="30" t="s">
        <v>48</v>
      </c>
    </row>
    <row r="3" spans="1:4">
      <c r="A3" s="30">
        <v>1</v>
      </c>
      <c r="B3" s="30" t="s">
        <v>562</v>
      </c>
      <c r="C3" s="30" t="s">
        <v>567</v>
      </c>
      <c r="D3" s="30" t="s">
        <v>568</v>
      </c>
    </row>
    <row r="4" spans="1:4">
      <c r="A4" s="30">
        <v>2</v>
      </c>
      <c r="B4" s="30" t="s">
        <v>563</v>
      </c>
      <c r="C4" s="30" t="s">
        <v>569</v>
      </c>
      <c r="D4" s="30" t="s">
        <v>570</v>
      </c>
    </row>
    <row r="5" spans="1:4">
      <c r="A5" s="30">
        <v>3</v>
      </c>
      <c r="B5" s="51" t="s">
        <v>724</v>
      </c>
      <c r="C5" s="51" t="s">
        <v>726</v>
      </c>
      <c r="D5" s="30" t="s">
        <v>571</v>
      </c>
    </row>
    <row r="6" spans="1:4">
      <c r="A6" s="30">
        <v>4</v>
      </c>
      <c r="B6" s="51" t="s">
        <v>725</v>
      </c>
      <c r="C6" s="51" t="s">
        <v>727</v>
      </c>
      <c r="D6" s="30" t="s">
        <v>572</v>
      </c>
    </row>
    <row r="7" spans="1:4">
      <c r="A7" s="30">
        <v>5</v>
      </c>
      <c r="B7" s="30" t="s">
        <v>564</v>
      </c>
      <c r="C7" s="30" t="s">
        <v>576</v>
      </c>
      <c r="D7" s="30" t="s">
        <v>573</v>
      </c>
    </row>
    <row r="8" spans="1:4">
      <c r="A8" s="30">
        <v>6</v>
      </c>
      <c r="B8" s="30" t="s">
        <v>565</v>
      </c>
      <c r="C8" s="30" t="s">
        <v>578</v>
      </c>
      <c r="D8" s="30" t="s">
        <v>574</v>
      </c>
    </row>
    <row r="9" spans="1:4">
      <c r="A9" s="30">
        <v>7</v>
      </c>
      <c r="B9" s="30" t="s">
        <v>566</v>
      </c>
      <c r="C9" s="30" t="s">
        <v>577</v>
      </c>
      <c r="D9" s="30" t="s">
        <v>575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48"/>
  <sheetViews>
    <sheetView topLeftCell="A7" workbookViewId="0">
      <pane xSplit="2" topLeftCell="AA1" activePane="topRight" state="frozen"/>
      <selection pane="topRight" activeCell="B42" sqref="B42"/>
    </sheetView>
  </sheetViews>
  <sheetFormatPr defaultRowHeight="13.5"/>
  <cols>
    <col min="2" max="2" width="71.75" customWidth="1"/>
    <col min="3" max="6" width="7.25" customWidth="1"/>
    <col min="7" max="7" width="7.25" style="4" customWidth="1"/>
    <col min="8" max="10" width="7.25" customWidth="1"/>
    <col min="11" max="11" width="7.25" style="4" customWidth="1"/>
    <col min="12" max="14" width="7.25" customWidth="1"/>
    <col min="15" max="15" width="7.25" style="4" customWidth="1"/>
    <col min="16" max="16" width="7.25" customWidth="1"/>
    <col min="17" max="17" width="13.5" customWidth="1"/>
    <col min="18" max="18" width="16.75" customWidth="1"/>
    <col min="20" max="20" width="30.25" customWidth="1"/>
    <col min="21" max="22" width="7.25" customWidth="1"/>
    <col min="23" max="23" width="7.25" style="4" customWidth="1"/>
    <col min="24" max="26" width="7.25" customWidth="1"/>
    <col min="27" max="27" width="7.25" style="4" customWidth="1"/>
    <col min="28" max="30" width="7.25" customWidth="1"/>
    <col min="31" max="31" width="7.25" style="4" customWidth="1"/>
    <col min="32" max="32" width="7.25" customWidth="1"/>
    <col min="33" max="33" width="13.5" customWidth="1"/>
    <col min="34" max="34" width="16.75" customWidth="1"/>
    <col min="36" max="36" width="30.25" customWidth="1"/>
    <col min="37" max="38" width="7.25" customWidth="1"/>
    <col min="39" max="39" width="7.25" style="4" customWidth="1"/>
    <col min="40" max="42" width="7.25" customWidth="1"/>
    <col min="43" max="43" width="7.25" style="4" customWidth="1"/>
    <col min="44" max="46" width="7.25" customWidth="1"/>
    <col min="47" max="47" width="7.25" style="4" customWidth="1"/>
    <col min="48" max="48" width="7.25" customWidth="1"/>
    <col min="49" max="49" width="13.5" customWidth="1"/>
    <col min="50" max="50" width="16.75" customWidth="1"/>
    <col min="52" max="52" width="30.25" customWidth="1"/>
    <col min="53" max="53" width="49" customWidth="1"/>
  </cols>
  <sheetData>
    <row r="1" spans="1:53">
      <c r="C1" t="s">
        <v>716</v>
      </c>
      <c r="D1" t="s">
        <v>717</v>
      </c>
      <c r="E1" t="s">
        <v>58</v>
      </c>
      <c r="F1" t="s">
        <v>237</v>
      </c>
      <c r="G1" s="4" t="s">
        <v>246</v>
      </c>
      <c r="H1" t="s">
        <v>238</v>
      </c>
      <c r="I1" t="s">
        <v>59</v>
      </c>
      <c r="J1" t="s">
        <v>237</v>
      </c>
      <c r="K1" s="4" t="s">
        <v>246</v>
      </c>
      <c r="L1" t="s">
        <v>238</v>
      </c>
      <c r="M1" t="s">
        <v>140</v>
      </c>
      <c r="N1" t="s">
        <v>237</v>
      </c>
      <c r="O1" s="4" t="s">
        <v>246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58</v>
      </c>
      <c r="V1" t="s">
        <v>237</v>
      </c>
      <c r="W1" s="4" t="s">
        <v>246</v>
      </c>
      <c r="X1" t="s">
        <v>238</v>
      </c>
      <c r="Y1" t="s">
        <v>59</v>
      </c>
      <c r="Z1" t="s">
        <v>237</v>
      </c>
      <c r="AA1" s="4" t="s">
        <v>246</v>
      </c>
      <c r="AB1" t="s">
        <v>238</v>
      </c>
      <c r="AC1" t="s">
        <v>140</v>
      </c>
      <c r="AD1" t="s">
        <v>237</v>
      </c>
      <c r="AE1" s="4" t="s">
        <v>246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58</v>
      </c>
      <c r="AL1" t="s">
        <v>237</v>
      </c>
      <c r="AM1" s="4" t="s">
        <v>246</v>
      </c>
      <c r="AN1" t="s">
        <v>238</v>
      </c>
      <c r="AO1" t="s">
        <v>59</v>
      </c>
      <c r="AP1" t="s">
        <v>237</v>
      </c>
      <c r="AQ1" s="4" t="s">
        <v>246</v>
      </c>
      <c r="AR1" t="s">
        <v>238</v>
      </c>
      <c r="AS1" t="s">
        <v>140</v>
      </c>
      <c r="AT1" t="s">
        <v>237</v>
      </c>
      <c r="AU1" s="4" t="s">
        <v>246</v>
      </c>
      <c r="AV1" t="s">
        <v>238</v>
      </c>
      <c r="AW1" t="s">
        <v>239</v>
      </c>
      <c r="AX1" t="s">
        <v>240</v>
      </c>
      <c r="AY1" t="s">
        <v>241</v>
      </c>
      <c r="AZ1" t="s">
        <v>242</v>
      </c>
      <c r="BA1" t="s">
        <v>248</v>
      </c>
    </row>
    <row r="2" spans="1:53">
      <c r="A2" s="45" t="s">
        <v>651</v>
      </c>
      <c r="B2" t="str">
        <f>BA2</f>
        <v>攻击 +2/4/6,生命值 -+10/20/30</v>
      </c>
      <c r="C2" s="3"/>
      <c r="D2" s="3"/>
      <c r="E2">
        <v>1</v>
      </c>
      <c r="F2">
        <v>3</v>
      </c>
      <c r="H2" s="4">
        <v>2</v>
      </c>
      <c r="I2">
        <v>1</v>
      </c>
      <c r="J2">
        <v>1</v>
      </c>
      <c r="L2" s="4">
        <v>10</v>
      </c>
      <c r="P2" s="4"/>
      <c r="Q2" t="str">
        <f>IF(ISERROR(VLOOKUP(F2,t_battle_attr!$A$3:$C$100,3,0)),"",VLOOKUP(F2,t_battle_attr!$A$3:$C$100,3,0))</f>
        <v>攻击 +{N1}</v>
      </c>
      <c r="R2" t="str">
        <f>IF(ISERROR(VLOOKUP(J2,t_battle_attr!$A$3:$C$100,3,0)),"",VLOOKUP(J2,t_battle_attr!$A$3:$C$100,3,0))</f>
        <v>生命值 -+{N1}</v>
      </c>
      <c r="S2" t="str">
        <f>IF(ISERROR(VLOOKUP(N2,t_battle_attr!$A$3:$C$100,3,0)),"",VLOOKUP(N2,t_battle_attr!$A$3:$C$100,3,0))</f>
        <v/>
      </c>
      <c r="T2" t="str">
        <f t="shared" ref="T2:T13" si="0">IF(R2="",SUBSTITUTE(Q2,"{N1}",H2),IF(S2="",SUBSTITUTE(Q2,"{N1}",H2)&amp;","&amp;SUBSTITUTE(R2,"{N1}",L2),SUBSTITUTE(Q2,"{N1}",H2)&amp;","&amp;SUBSTITUTE(R2,"{N1}",L2)&amp;","&amp;SUBSTITUTE(S2,"{N1}",P2)))</f>
        <v>攻击 +2,生命值 -+10</v>
      </c>
      <c r="U2">
        <v>1</v>
      </c>
      <c r="V2">
        <v>3</v>
      </c>
      <c r="X2" s="4">
        <v>4</v>
      </c>
      <c r="Y2">
        <v>1</v>
      </c>
      <c r="Z2">
        <v>1</v>
      </c>
      <c r="AB2" s="4">
        <v>20</v>
      </c>
      <c r="AG2" t="str">
        <f>IF(ISERROR(VLOOKUP(V2,t_battle_attr!$A$3:$C$100,3,0)),"",VLOOKUP(V2,t_battle_attr!$A$3:$C$100,3,0))</f>
        <v>攻击 +{N1}</v>
      </c>
      <c r="AH2" t="str">
        <f>IF(ISERROR(VLOOKUP(Z2,t_battle_attr!$A$3:$C$100,3,0)),"",VLOOKUP(Z2,t_battle_attr!$A$3:$C$100,3,0))</f>
        <v>生命值 -+{N1}</v>
      </c>
      <c r="AI2" t="str">
        <f>IF(ISERROR(VLOOKUP(AD2,t_battle_attr!$A$3:$C$100,3,0)),"",VLOOKUP(AD2,t_battle_attr!$A$3:$C$100,3,0))</f>
        <v/>
      </c>
      <c r="AJ2" t="str">
        <f>IF(AH2="",SUBSTITUTE(AG2,"{N1}",X2),IF(AI2="",SUBSTITUTE(AG2,"{N1}",X2)&amp;","&amp;SUBSTITUTE(AH2,"{N1}",AB2),SUBSTITUTE(AG2,"{N1}",X2)&amp;","&amp;SUBSTITUTE(AH2,"{N1}",AB2)&amp;","&amp;SUBSTITUTE(AI2,"{N1}",AE2)))</f>
        <v>攻击 +4,生命值 -+20</v>
      </c>
      <c r="AK2">
        <v>1</v>
      </c>
      <c r="AL2">
        <v>3</v>
      </c>
      <c r="AN2" s="4">
        <v>6</v>
      </c>
      <c r="AO2">
        <v>1</v>
      </c>
      <c r="AP2">
        <v>1</v>
      </c>
      <c r="AR2" s="4">
        <v>30</v>
      </c>
      <c r="AW2" t="str">
        <f>IF(ISERROR(VLOOKUP(AL2,t_battle_attr!$A$3:$C$100,3,0)),"",VLOOKUP(AL2,t_battle_attr!$A$3:$C$100,3,0))</f>
        <v>攻击 +{N1}</v>
      </c>
      <c r="AX2" t="str">
        <f>IF(ISERROR(VLOOKUP(AP2,t_battle_attr!$A$3:$C$100,3,0)),"",VLOOKUP(AP2,t_battle_attr!$A$3:$C$100,3,0))</f>
        <v>生命值 -+{N1}</v>
      </c>
      <c r="AY2" t="str">
        <f>IF(ISERROR(VLOOKUP(AT2,t_battle_attr!$A$3:$C$100,3,0)),"",VLOOKUP(AT2,t_battle_attr!$A$3:$C$100,3,0))</f>
        <v/>
      </c>
      <c r="AZ2" t="str">
        <f>IF(AX2="",SUBSTITUTE(AW2,"{N1}",AN2),IF(AY2="",SUBSTITUTE(AW2,"{N1}",AN2)&amp;","&amp;SUBSTITUTE(AX2,"{N1}",AR2),SUBSTITUTE(AW2,"{N1}",AN2)&amp;","&amp;SUBSTITUTE(AX2,"{N1}",AR2)&amp;","&amp;SUBSTITUTE(AY2,"{N1}",AU2)))</f>
        <v>攻击 +6,生命值 -+30</v>
      </c>
      <c r="BA2" t="str">
        <f>IF(AX2="",SUBSTITUTE(AW2,"{N1}",H2&amp;"/"&amp;X2&amp;"/"&amp;AN2),IF(AY2="",SUBSTITUTE(AW2,"{N1}",H2&amp;"/"&amp;X2&amp;"/"&amp;AN2)&amp;","&amp;SUBSTITUTE(AX2,"{N1}",L2&amp;"/"&amp;AB2&amp;"/"&amp;AR2),SUBSTITUTE(AW2,"{N1}",H2&amp;"/"&amp;X2&amp;"/"&amp;AN2)&amp;","&amp;SUBSTITUTE(AX2,"{N1}",L2&amp;"/"&amp;AB2&amp;"/"&amp;AR2)&amp;","&amp;SUBSTITUTE(AY2,"{N1}",P2&amp;"/"&amp;AE2&amp;"/"&amp;AU2)))</f>
        <v>攻击 +2/4/6,生命值 -+10/20/30</v>
      </c>
    </row>
    <row r="3" spans="1:53">
      <c r="A3" s="40" t="s">
        <v>653</v>
      </c>
      <c r="B3" t="str">
        <f t="shared" ref="B3:B46" si="1">BA3</f>
        <v>攻击 +4/8/12,攻击 +5/10/15%</v>
      </c>
      <c r="C3" s="3">
        <v>1001</v>
      </c>
      <c r="D3" s="3"/>
      <c r="E3">
        <v>1</v>
      </c>
      <c r="F3">
        <v>3</v>
      </c>
      <c r="H3" s="4">
        <v>4</v>
      </c>
      <c r="I3">
        <v>1</v>
      </c>
      <c r="J3">
        <v>4</v>
      </c>
      <c r="L3" s="4">
        <v>5</v>
      </c>
      <c r="P3" s="4"/>
      <c r="Q3" t="str">
        <f>IF(ISERROR(VLOOKUP(F3,t_battle_attr!$A$3:$C$100,3,0)),"",VLOOKUP(F3,t_battle_attr!$A$3:$C$100,3,0))</f>
        <v>攻击 +{N1}</v>
      </c>
      <c r="R3" t="str">
        <f>IF(ISERROR(VLOOKUP(J3,t_battle_attr!$A$3:$C$100,3,0)),"",VLOOKUP(J3,t_battle_attr!$A$3:$C$100,3,0))</f>
        <v>攻击 +{N1}%</v>
      </c>
      <c r="S3" t="str">
        <f>IF(ISERROR(VLOOKUP(N3,t_battle_attr!$A$3:$C$100,3,0)),"",VLOOKUP(N3,t_battle_attr!$A$3:$C$100,3,0))</f>
        <v/>
      </c>
      <c r="T3" t="str">
        <f t="shared" si="0"/>
        <v>攻击 +4,攻击 +5%</v>
      </c>
      <c r="U3">
        <v>1</v>
      </c>
      <c r="V3">
        <v>3</v>
      </c>
      <c r="X3" s="4">
        <v>8</v>
      </c>
      <c r="Y3">
        <v>1</v>
      </c>
      <c r="Z3">
        <v>4</v>
      </c>
      <c r="AB3" s="4">
        <v>10</v>
      </c>
      <c r="AF3" s="4"/>
      <c r="AG3" t="str">
        <f>IF(ISERROR(VLOOKUP(V3,t_battle_attr!$A$3:$C$100,3,0)),"",VLOOKUP(V3,t_battle_attr!$A$3:$C$100,3,0))</f>
        <v>攻击 +{N1}</v>
      </c>
      <c r="AH3" t="str">
        <f>IF(ISERROR(VLOOKUP(Z3,t_battle_attr!$A$3:$C$100,3,0)),"",VLOOKUP(Z3,t_battle_attr!$A$3:$C$100,3,0))</f>
        <v>攻击 +{N1}%</v>
      </c>
      <c r="AI3" t="str">
        <f>IF(ISERROR(VLOOKUP(AD3,t_battle_attr!$A$3:$C$100,3,0)),"",VLOOKUP(AD3,t_battle_attr!$A$3:$C$100,3,0))</f>
        <v/>
      </c>
      <c r="AJ3" t="str">
        <f t="shared" ref="AJ3:AJ15" si="2">IF(AH3="",SUBSTITUTE(AG3,"{N1}",X3),IF(AI3="",SUBSTITUTE(AG3,"{N1}",X3)&amp;","&amp;SUBSTITUTE(AH3,"{N1}",AB3),SUBSTITUTE(AG3,"{N1}",X3)&amp;","&amp;SUBSTITUTE(AH3,"{N1}",AB3)&amp;","&amp;SUBSTITUTE(AI3,"{N1}",AF3)))</f>
        <v>攻击 +8,攻击 +10%</v>
      </c>
      <c r="AK3">
        <v>1</v>
      </c>
      <c r="AL3">
        <v>3</v>
      </c>
      <c r="AN3" s="4">
        <v>12</v>
      </c>
      <c r="AO3">
        <v>1</v>
      </c>
      <c r="AP3">
        <v>4</v>
      </c>
      <c r="AR3" s="4">
        <v>15</v>
      </c>
      <c r="AW3" t="str">
        <f>IF(ISERROR(VLOOKUP(AL3,t_battle_attr!$A$3:$C$100,3,0)),"",VLOOKUP(AL3,t_battle_attr!$A$3:$C$100,3,0))</f>
        <v>攻击 +{N1}</v>
      </c>
      <c r="AX3" t="str">
        <f>IF(ISERROR(VLOOKUP(AP3,t_battle_attr!$A$3:$C$100,3,0)),"",VLOOKUP(AP3,t_battle_attr!$A$3:$C$100,3,0))</f>
        <v>攻击 +{N1}%</v>
      </c>
      <c r="AY3" t="str">
        <f>IF(ISERROR(VLOOKUP(AT3,t_battle_attr!$A$3:$C$100,3,0)),"",VLOOKUP(AT3,t_battle_attr!$A$3:$C$100,3,0))</f>
        <v/>
      </c>
      <c r="AZ3" t="str">
        <f>IF(AX3="",SUBSTITUTE(AW3,"{N1}",AN3),IF(AY3="",SUBSTITUTE(AW3,"{N1}",AN3)&amp;","&amp;SUBSTITUTE(AX3,"{N1}",AR3),SUBSTITUTE(AW3,"{N1}",AN3)&amp;","&amp;SUBSTITUTE(AX3,"{N1}",AR3)&amp;","&amp;SUBSTITUTE(AY3,"{N1}",AU3)))</f>
        <v>攻击 +12,攻击 +15%</v>
      </c>
      <c r="BA3" t="str">
        <f>IF(AX3="",SUBSTITUTE(AW3,"{N1}",H3&amp;"/"&amp;X3&amp;"/"&amp;AN3),IF(AY3="",SUBSTITUTE(AW3,"{N1}",H3&amp;"/"&amp;X3&amp;"/"&amp;AN3)&amp;","&amp;SUBSTITUTE(AX3,"{N1}",L3&amp;"/"&amp;AB3&amp;"/"&amp;AR3),SUBSTITUTE(AW3,"{N1}",H3&amp;"/"&amp;X3&amp;"/"&amp;AN3)&amp;","&amp;SUBSTITUTE(AX3,"{N1}",L3&amp;"/"&amp;AB3&amp;"/"&amp;AR3)&amp;","&amp;SUBSTITUTE(AY3,"{N1}",P3&amp;"/"&amp;AF3&amp;"/"&amp;AU3)))</f>
        <v>攻击 +4/8/12,攻击 +5/10/15%</v>
      </c>
    </row>
    <row r="4" spans="1:53">
      <c r="A4" s="38" t="s">
        <v>655</v>
      </c>
      <c r="B4" t="str">
        <f t="shared" si="1"/>
        <v>生命值 -+20/40/60,生命值 -+5/10/15%</v>
      </c>
      <c r="C4" s="3">
        <v>1001</v>
      </c>
      <c r="D4" s="3"/>
      <c r="E4">
        <v>1</v>
      </c>
      <c r="F4">
        <v>1</v>
      </c>
      <c r="H4" s="4">
        <v>20</v>
      </c>
      <c r="I4">
        <v>1</v>
      </c>
      <c r="J4">
        <v>2</v>
      </c>
      <c r="L4" s="4">
        <v>5</v>
      </c>
      <c r="P4" s="4"/>
      <c r="Q4" t="str">
        <f>IF(ISERROR(VLOOKUP(F4,t_battle_attr!$A$3:$C$100,3,0)),"",VLOOKUP(F4,t_battle_attr!$A$3:$C$100,3,0))</f>
        <v>生命值 -+{N1}</v>
      </c>
      <c r="R4" t="str">
        <f>IF(ISERROR(VLOOKUP(J4,t_battle_attr!$A$3:$C$100,3,0)),"",VLOOKUP(J4,t_battle_attr!$A$3:$C$100,3,0))</f>
        <v>生命值 -+{N1}%</v>
      </c>
      <c r="S4" t="str">
        <f>IF(ISERROR(VLOOKUP(N4,t_battle_attr!$A$3:$C$100,3,0)),"",VLOOKUP(N4,t_battle_attr!$A$3:$C$100,3,0))</f>
        <v/>
      </c>
      <c r="T4" t="str">
        <f t="shared" si="0"/>
        <v>生命值 -+20,生命值 -+5%</v>
      </c>
      <c r="U4">
        <v>1</v>
      </c>
      <c r="V4">
        <v>1</v>
      </c>
      <c r="X4" s="4">
        <v>40</v>
      </c>
      <c r="Y4">
        <v>1</v>
      </c>
      <c r="Z4">
        <v>2</v>
      </c>
      <c r="AB4" s="4">
        <v>10</v>
      </c>
      <c r="AF4" s="4"/>
      <c r="AG4" t="str">
        <f>IF(ISERROR(VLOOKUP(V4,t_battle_attr!$A$3:$C$100,3,0)),"",VLOOKUP(V4,t_battle_attr!$A$3:$C$100,3,0))</f>
        <v>生命值 -+{N1}</v>
      </c>
      <c r="AH4" t="str">
        <f>IF(ISERROR(VLOOKUP(Z4,t_battle_attr!$A$3:$C$100,3,0)),"",VLOOKUP(Z4,t_battle_attr!$A$3:$C$100,3,0))</f>
        <v>生命值 -+{N1}%</v>
      </c>
      <c r="AI4" t="str">
        <f>IF(ISERROR(VLOOKUP(AD4,t_battle_attr!$A$3:$C$100,3,0)),"",VLOOKUP(AD4,t_battle_attr!$A$3:$C$100,3,0))</f>
        <v/>
      </c>
      <c r="AJ4" t="str">
        <f t="shared" si="2"/>
        <v>生命值 -+40,生命值 -+10%</v>
      </c>
      <c r="AK4">
        <v>1</v>
      </c>
      <c r="AL4">
        <v>1</v>
      </c>
      <c r="AN4" s="4">
        <v>60</v>
      </c>
      <c r="AO4">
        <v>1</v>
      </c>
      <c r="AP4">
        <v>2</v>
      </c>
      <c r="AR4" s="4">
        <v>15</v>
      </c>
      <c r="AV4" s="4"/>
      <c r="AW4" t="str">
        <f>IF(ISERROR(VLOOKUP(AL4,t_battle_attr!$A$3:$C$100,3,0)),"",VLOOKUP(AL4,t_battle_attr!$A$3:$C$100,3,0))</f>
        <v>生命值 -+{N1}</v>
      </c>
      <c r="AX4" t="str">
        <f>IF(ISERROR(VLOOKUP(AP4,t_battle_attr!$A$3:$C$100,3,0)),"",VLOOKUP(AP4,t_battle_attr!$A$3:$C$100,3,0))</f>
        <v>生命值 -+{N1}%</v>
      </c>
      <c r="AY4" t="str">
        <f>IF(ISERROR(VLOOKUP(AT4,t_battle_attr!$A$3:$C$100,3,0)),"",VLOOKUP(AT4,t_battle_attr!$A$3:$C$100,3,0))</f>
        <v/>
      </c>
      <c r="AZ4" t="str">
        <f t="shared" ref="AZ4:AZ15" si="3">IF(AX4="",SUBSTITUTE(AW4,"{N1}",AN4),IF(AY4="",SUBSTITUTE(AW4,"{N1}",AN4)&amp;","&amp;SUBSTITUTE(AX4,"{N1}",AR4),SUBSTITUTE(AW4,"{N1}",AN4)&amp;","&amp;SUBSTITUTE(AX4,"{N1}",AR4)&amp;","&amp;SUBSTITUTE(AY4,"{N1}",AV4)))</f>
        <v>生命值 -+60,生命值 -+15%</v>
      </c>
      <c r="BA4" t="str">
        <f t="shared" ref="BA4:BA13" si="4">IF(AX4="",SUBSTITUTE(AW4,"{N1}",H4&amp;"/"&amp;X4&amp;"/"&amp;AN4),IF(AY4="",SUBSTITUTE(AW4,"{N1}",H4&amp;"/"&amp;X4&amp;"/"&amp;AN4)&amp;","&amp;SUBSTITUTE(AX4,"{N1}",L4&amp;"/"&amp;AB4&amp;"/"&amp;AR4),SUBSTITUTE(AW4,"{N1}",H4&amp;"/"&amp;X4&amp;"/"&amp;AN4)&amp;","&amp;SUBSTITUTE(AX4,"{N1}",L4&amp;"/"&amp;AB4&amp;"/"&amp;AR4)&amp;","&amp;SUBSTITUTE(AY4,"{N1}",P4&amp;"/"&amp;AF4&amp;"/"&amp;AV4)))</f>
        <v>生命值 -+20/40/60,生命值 -+5/10/15%</v>
      </c>
    </row>
    <row r="5" spans="1:53">
      <c r="A5" s="40" t="s">
        <v>657</v>
      </c>
      <c r="B5" t="str">
        <f t="shared" si="1"/>
        <v>攻击 +4/8/12,普通雪球射程 .+5000/10000/15000</v>
      </c>
      <c r="C5" s="3">
        <v>1002</v>
      </c>
      <c r="D5" s="3"/>
      <c r="E5">
        <v>1</v>
      </c>
      <c r="F5">
        <v>3</v>
      </c>
      <c r="H5" s="4">
        <v>4</v>
      </c>
      <c r="I5">
        <v>1</v>
      </c>
      <c r="J5">
        <v>12</v>
      </c>
      <c r="L5" s="4">
        <v>5000</v>
      </c>
      <c r="P5" s="4"/>
      <c r="Q5" t="str">
        <f>IF(ISERROR(VLOOKUP(F5,t_battle_attr!$A$3:$C$100,3,0)),"",VLOOKUP(F5,t_battle_attr!$A$3:$C$100,3,0))</f>
        <v>攻击 +{N1}</v>
      </c>
      <c r="R5" t="str">
        <f>IF(ISERROR(VLOOKUP(J5,t_battle_attr!$A$3:$C$100,3,0)),"",VLOOKUP(J5,t_battle_attr!$A$3:$C$100,3,0))</f>
        <v>普通雪球射程 .+{N1}</v>
      </c>
      <c r="S5" t="str">
        <f>IF(ISERROR(VLOOKUP(N5,t_battle_attr!$A$3:$C$100,3,0)),"",VLOOKUP(N5,t_battle_attr!$A$3:$C$100,3,0))</f>
        <v/>
      </c>
      <c r="T5" t="str">
        <f t="shared" si="0"/>
        <v>攻击 +4,普通雪球射程 .+5000</v>
      </c>
      <c r="U5">
        <v>1</v>
      </c>
      <c r="V5">
        <v>3</v>
      </c>
      <c r="X5" s="4">
        <v>8</v>
      </c>
      <c r="Y5">
        <v>1</v>
      </c>
      <c r="Z5">
        <v>12</v>
      </c>
      <c r="AB5" s="4">
        <v>10000</v>
      </c>
      <c r="AF5" s="4"/>
      <c r="AG5" t="str">
        <f>IF(ISERROR(VLOOKUP(V5,t_battle_attr!$A$3:$C$100,3,0)),"",VLOOKUP(V5,t_battle_attr!$A$3:$C$100,3,0))</f>
        <v>攻击 +{N1}</v>
      </c>
      <c r="AH5" t="str">
        <f>IF(ISERROR(VLOOKUP(Z5,t_battle_attr!$A$3:$C$100,3,0)),"",VLOOKUP(Z5,t_battle_attr!$A$3:$C$100,3,0))</f>
        <v>普通雪球射程 .+{N1}</v>
      </c>
      <c r="AI5" t="str">
        <f>IF(ISERROR(VLOOKUP(AD5,t_battle_attr!$A$3:$C$100,3,0)),"",VLOOKUP(AD5,t_battle_attr!$A$3:$C$100,3,0))</f>
        <v/>
      </c>
      <c r="AJ5" t="str">
        <f t="shared" si="2"/>
        <v>攻击 +8,普通雪球射程 .+10000</v>
      </c>
      <c r="AK5">
        <v>1</v>
      </c>
      <c r="AL5">
        <v>3</v>
      </c>
      <c r="AN5" s="4">
        <v>12</v>
      </c>
      <c r="AO5">
        <v>1</v>
      </c>
      <c r="AP5">
        <v>12</v>
      </c>
      <c r="AR5" s="4">
        <v>15000</v>
      </c>
      <c r="AV5" s="4"/>
      <c r="AW5" t="str">
        <f>IF(ISERROR(VLOOKUP(AL5,t_battle_attr!$A$3:$C$100,3,0)),"",VLOOKUP(AL5,t_battle_attr!$A$3:$C$100,3,0))</f>
        <v>攻击 +{N1}</v>
      </c>
      <c r="AX5" t="str">
        <f>IF(ISERROR(VLOOKUP(AP5,t_battle_attr!$A$3:$C$100,3,0)),"",VLOOKUP(AP5,t_battle_attr!$A$3:$C$100,3,0))</f>
        <v>普通雪球射程 .+{N1}</v>
      </c>
      <c r="AY5" t="str">
        <f>IF(ISERROR(VLOOKUP(AT5,t_battle_attr!$A$3:$C$100,3,0)),"",VLOOKUP(AT5,t_battle_attr!$A$3:$C$100,3,0))</f>
        <v/>
      </c>
      <c r="AZ5" t="str">
        <f t="shared" si="3"/>
        <v>攻击 +12,普通雪球射程 .+15000</v>
      </c>
      <c r="BA5" t="str">
        <f t="shared" si="4"/>
        <v>攻击 +4/8/12,普通雪球射程 .+5000/10000/15000</v>
      </c>
    </row>
    <row r="6" spans="1:53">
      <c r="A6" s="41" t="s">
        <v>665</v>
      </c>
      <c r="B6" t="str">
        <f t="shared" si="1"/>
        <v>攻击 +2/4/6,生命值 -+10/20/30,移速 .+5/10/15%</v>
      </c>
      <c r="C6" s="3">
        <v>1002</v>
      </c>
      <c r="D6" s="3">
        <v>1003</v>
      </c>
      <c r="E6">
        <v>1</v>
      </c>
      <c r="F6">
        <v>3</v>
      </c>
      <c r="H6" s="4">
        <v>2</v>
      </c>
      <c r="I6">
        <v>1</v>
      </c>
      <c r="J6">
        <v>1</v>
      </c>
      <c r="L6" s="4">
        <v>10</v>
      </c>
      <c r="M6">
        <v>1</v>
      </c>
      <c r="N6">
        <v>8</v>
      </c>
      <c r="P6" s="4">
        <v>5</v>
      </c>
      <c r="Q6" t="str">
        <f>IF(ISERROR(VLOOKUP(F6,t_battle_attr!$A$3:$C$100,3,0)),"",VLOOKUP(F6,t_battle_attr!$A$3:$C$100,3,0))</f>
        <v>攻击 +{N1}</v>
      </c>
      <c r="R6" t="str">
        <f>IF(ISERROR(VLOOKUP(J6,t_battle_attr!$A$3:$C$100,3,0)),"",VLOOKUP(J6,t_battle_attr!$A$3:$C$100,3,0))</f>
        <v>生命值 -+{N1}</v>
      </c>
      <c r="S6" t="str">
        <f>IF(ISERROR(VLOOKUP(N6,t_battle_attr!$A$3:$C$100,3,0)),"",VLOOKUP(N6,t_battle_attr!$A$3:$C$100,3,0))</f>
        <v>移速 .+{N1}%</v>
      </c>
      <c r="T6" t="str">
        <f t="shared" si="0"/>
        <v>攻击 +2,生命值 -+10,移速 .+5%</v>
      </c>
      <c r="U6">
        <v>1</v>
      </c>
      <c r="V6">
        <v>3</v>
      </c>
      <c r="X6" s="4">
        <v>4</v>
      </c>
      <c r="Y6">
        <v>1</v>
      </c>
      <c r="Z6">
        <v>1</v>
      </c>
      <c r="AB6" s="4">
        <v>20</v>
      </c>
      <c r="AC6">
        <v>1</v>
      </c>
      <c r="AD6">
        <v>8</v>
      </c>
      <c r="AF6" s="4">
        <v>10</v>
      </c>
      <c r="AG6" t="str">
        <f>IF(ISERROR(VLOOKUP(V6,t_battle_attr!$A$3:$C$100,3,0)),"",VLOOKUP(V6,t_battle_attr!$A$3:$C$100,3,0))</f>
        <v>攻击 +{N1}</v>
      </c>
      <c r="AH6" t="str">
        <f>IF(ISERROR(VLOOKUP(Z6,t_battle_attr!$A$3:$C$100,3,0)),"",VLOOKUP(Z6,t_battle_attr!$A$3:$C$100,3,0))</f>
        <v>生命值 -+{N1}</v>
      </c>
      <c r="AI6" t="str">
        <f>IF(ISERROR(VLOOKUP(AD6,t_battle_attr!$A$3:$C$100,3,0)),"",VLOOKUP(AD6,t_battle_attr!$A$3:$C$100,3,0))</f>
        <v>移速 .+{N1}%</v>
      </c>
      <c r="AJ6" t="str">
        <f t="shared" si="2"/>
        <v>攻击 +4,生命值 -+20,移速 .+10%</v>
      </c>
      <c r="AK6">
        <v>1</v>
      </c>
      <c r="AL6">
        <v>3</v>
      </c>
      <c r="AN6" s="4">
        <v>6</v>
      </c>
      <c r="AO6">
        <v>1</v>
      </c>
      <c r="AP6">
        <v>1</v>
      </c>
      <c r="AR6" s="4">
        <v>30</v>
      </c>
      <c r="AS6">
        <v>1</v>
      </c>
      <c r="AT6">
        <v>8</v>
      </c>
      <c r="AV6" s="4">
        <v>15</v>
      </c>
      <c r="AW6" t="str">
        <f>IF(ISERROR(VLOOKUP(AL6,t_battle_attr!$A$3:$C$100,3,0)),"",VLOOKUP(AL6,t_battle_attr!$A$3:$C$100,3,0))</f>
        <v>攻击 +{N1}</v>
      </c>
      <c r="AX6" t="str">
        <f>IF(ISERROR(VLOOKUP(AP6,t_battle_attr!$A$3:$C$100,3,0)),"",VLOOKUP(AP6,t_battle_attr!$A$3:$C$100,3,0))</f>
        <v>生命值 -+{N1}</v>
      </c>
      <c r="AY6" t="str">
        <f>IF(ISERROR(VLOOKUP(AT6,t_battle_attr!$A$3:$C$100,3,0)),"",VLOOKUP(AT6,t_battle_attr!$A$3:$C$100,3,0))</f>
        <v>移速 .+{N1}%</v>
      </c>
      <c r="AZ6" t="str">
        <f t="shared" si="3"/>
        <v>攻击 +6,生命值 -+30,移速 .+15%</v>
      </c>
      <c r="BA6" t="str">
        <f t="shared" si="4"/>
        <v>攻击 +2/4/6,生命值 -+10/20/30,移速 .+5/10/15%</v>
      </c>
    </row>
    <row r="7" spans="1:53">
      <c r="A7" s="38" t="s">
        <v>659</v>
      </c>
      <c r="B7" t="str">
        <f t="shared" si="1"/>
        <v>生命值 -+20/40/60,伤害减免 -+5/10/15%</v>
      </c>
      <c r="C7" s="3">
        <v>1003</v>
      </c>
      <c r="D7" s="3"/>
      <c r="E7">
        <v>1</v>
      </c>
      <c r="F7">
        <v>1</v>
      </c>
      <c r="H7" s="4">
        <v>20</v>
      </c>
      <c r="I7">
        <v>1</v>
      </c>
      <c r="J7">
        <v>15</v>
      </c>
      <c r="L7" s="4">
        <v>5</v>
      </c>
      <c r="P7" s="4"/>
      <c r="Q7" t="str">
        <f>IF(ISERROR(VLOOKUP(F7,t_battle_attr!$A$3:$C$100,3,0)),"",VLOOKUP(F7,t_battle_attr!$A$3:$C$100,3,0))</f>
        <v>生命值 -+{N1}</v>
      </c>
      <c r="R7" t="str">
        <f>IF(ISERROR(VLOOKUP(J7,t_battle_attr!$A$3:$C$100,3,0)),"",VLOOKUP(J7,t_battle_attr!$A$3:$C$100,3,0))</f>
        <v>伤害减免 -+{N1}%</v>
      </c>
      <c r="S7" t="str">
        <f>IF(ISERROR(VLOOKUP(N7,t_battle_attr!$A$3:$C$100,3,0)),"",VLOOKUP(N7,t_battle_attr!$A$3:$C$100,3,0))</f>
        <v/>
      </c>
      <c r="T7" t="str">
        <f t="shared" si="0"/>
        <v>生命值 -+20,伤害减免 -+5%</v>
      </c>
      <c r="U7">
        <v>1</v>
      </c>
      <c r="V7">
        <v>1</v>
      </c>
      <c r="X7" s="4">
        <v>40</v>
      </c>
      <c r="Y7">
        <v>1</v>
      </c>
      <c r="Z7">
        <v>15</v>
      </c>
      <c r="AB7" s="4">
        <v>10</v>
      </c>
      <c r="AF7" s="4"/>
      <c r="AG7" t="str">
        <f>IF(ISERROR(VLOOKUP(V7,t_battle_attr!$A$3:$C$100,3,0)),"",VLOOKUP(V7,t_battle_attr!$A$3:$C$100,3,0))</f>
        <v>生命值 -+{N1}</v>
      </c>
      <c r="AH7" t="str">
        <f>IF(ISERROR(VLOOKUP(Z7,t_battle_attr!$A$3:$C$100,3,0)),"",VLOOKUP(Z7,t_battle_attr!$A$3:$C$100,3,0))</f>
        <v>伤害减免 -+{N1}%</v>
      </c>
      <c r="AI7" t="str">
        <f>IF(ISERROR(VLOOKUP(AD7,t_battle_attr!$A$3:$C$100,3,0)),"",VLOOKUP(AD7,t_battle_attr!$A$3:$C$100,3,0))</f>
        <v/>
      </c>
      <c r="AJ7" t="str">
        <f t="shared" si="2"/>
        <v>生命值 -+40,伤害减免 -+10%</v>
      </c>
      <c r="AK7">
        <v>1</v>
      </c>
      <c r="AL7">
        <v>1</v>
      </c>
      <c r="AN7" s="4">
        <v>60</v>
      </c>
      <c r="AO7">
        <v>1</v>
      </c>
      <c r="AP7">
        <v>15</v>
      </c>
      <c r="AR7" s="4">
        <v>15</v>
      </c>
      <c r="AV7" s="4"/>
      <c r="AW7" t="str">
        <f>IF(ISERROR(VLOOKUP(AL7,t_battle_attr!$A$3:$C$100,3,0)),"",VLOOKUP(AL7,t_battle_attr!$A$3:$C$100,3,0))</f>
        <v>生命值 -+{N1}</v>
      </c>
      <c r="AX7" t="str">
        <f>IF(ISERROR(VLOOKUP(AP7,t_battle_attr!$A$3:$C$100,3,0)),"",VLOOKUP(AP7,t_battle_attr!$A$3:$C$100,3,0))</f>
        <v>伤害减免 -+{N1}%</v>
      </c>
      <c r="AY7" t="str">
        <f>IF(ISERROR(VLOOKUP(AT7,t_battle_attr!$A$3:$C$100,3,0)),"",VLOOKUP(AT7,t_battle_attr!$A$3:$C$100,3,0))</f>
        <v/>
      </c>
      <c r="AZ7" t="str">
        <f t="shared" si="3"/>
        <v>生命值 -+60,伤害减免 -+15%</v>
      </c>
      <c r="BA7" t="str">
        <f t="shared" si="4"/>
        <v>生命值 -+20/40/60,伤害减免 -+5/10/15%</v>
      </c>
    </row>
    <row r="8" spans="1:53">
      <c r="A8" s="40" t="s">
        <v>675</v>
      </c>
      <c r="B8" t="str">
        <f t="shared" si="1"/>
        <v>攻击 +4/8/12,暴击率 +5/10/15%</v>
      </c>
      <c r="C8" s="3">
        <v>1004</v>
      </c>
      <c r="D8" s="3"/>
      <c r="E8">
        <v>1</v>
      </c>
      <c r="F8">
        <v>3</v>
      </c>
      <c r="H8" s="4">
        <v>4</v>
      </c>
      <c r="I8">
        <v>1</v>
      </c>
      <c r="J8">
        <v>9</v>
      </c>
      <c r="L8" s="4">
        <v>5</v>
      </c>
      <c r="P8" s="4"/>
      <c r="Q8" t="str">
        <f>IF(ISERROR(VLOOKUP(F8,t_battle_attr!$A$3:$C$100,3,0)),"",VLOOKUP(F8,t_battle_attr!$A$3:$C$100,3,0))</f>
        <v>攻击 +{N1}</v>
      </c>
      <c r="R8" t="str">
        <f>IF(ISERROR(VLOOKUP(J8,t_battle_attr!$A$3:$C$100,3,0)),"",VLOOKUP(J8,t_battle_attr!$A$3:$C$100,3,0))</f>
        <v>暴击率 +{N1}%</v>
      </c>
      <c r="S8" t="str">
        <f>IF(ISERROR(VLOOKUP(N8,t_battle_attr!$A$3:$C$100,3,0)),"",VLOOKUP(N8,t_battle_attr!$A$3:$C$100,3,0))</f>
        <v/>
      </c>
      <c r="T8" t="str">
        <f t="shared" si="0"/>
        <v>攻击 +4,暴击率 +5%</v>
      </c>
      <c r="U8">
        <v>1</v>
      </c>
      <c r="V8">
        <v>3</v>
      </c>
      <c r="X8" s="4">
        <v>8</v>
      </c>
      <c r="Y8">
        <v>1</v>
      </c>
      <c r="Z8">
        <v>9</v>
      </c>
      <c r="AB8" s="4">
        <v>10</v>
      </c>
      <c r="AF8" s="4"/>
      <c r="AG8" t="str">
        <f>IF(ISERROR(VLOOKUP(V8,t_battle_attr!$A$3:$C$100,3,0)),"",VLOOKUP(V8,t_battle_attr!$A$3:$C$100,3,0))</f>
        <v>攻击 +{N1}</v>
      </c>
      <c r="AH8" t="str">
        <f>IF(ISERROR(VLOOKUP(Z8,t_battle_attr!$A$3:$C$100,3,0)),"",VLOOKUP(Z8,t_battle_attr!$A$3:$C$100,3,0))</f>
        <v>暴击率 +{N1}%</v>
      </c>
      <c r="AI8" t="str">
        <f>IF(ISERROR(VLOOKUP(AD8,t_battle_attr!$A$3:$C$100,3,0)),"",VLOOKUP(AD8,t_battle_attr!$A$3:$C$100,3,0))</f>
        <v/>
      </c>
      <c r="AJ8" t="str">
        <f t="shared" si="2"/>
        <v>攻击 +8,暴击率 +10%</v>
      </c>
      <c r="AK8">
        <v>1</v>
      </c>
      <c r="AL8">
        <v>3</v>
      </c>
      <c r="AN8" s="4">
        <v>12</v>
      </c>
      <c r="AO8">
        <v>1</v>
      </c>
      <c r="AP8">
        <v>9</v>
      </c>
      <c r="AR8" s="4">
        <v>15</v>
      </c>
      <c r="AV8" s="4"/>
      <c r="AW8" t="str">
        <f>IF(ISERROR(VLOOKUP(AL8,t_battle_attr!$A$3:$C$100,3,0)),"",VLOOKUP(AL8,t_battle_attr!$A$3:$C$100,3,0))</f>
        <v>攻击 +{N1}</v>
      </c>
      <c r="AX8" t="str">
        <f>IF(ISERROR(VLOOKUP(AP8,t_battle_attr!$A$3:$C$100,3,0)),"",VLOOKUP(AP8,t_battle_attr!$A$3:$C$100,3,0))</f>
        <v>暴击率 +{N1}%</v>
      </c>
      <c r="AY8" t="str">
        <f>IF(ISERROR(VLOOKUP(AT8,t_battle_attr!$A$3:$C$100,3,0)),"",VLOOKUP(AT8,t_battle_attr!$A$3:$C$100,3,0))</f>
        <v/>
      </c>
      <c r="AZ8" t="str">
        <f t="shared" si="3"/>
        <v>攻击 +12,暴击率 +15%</v>
      </c>
      <c r="BA8" t="str">
        <f t="shared" si="4"/>
        <v>攻击 +4/8/12,暴击率 +5/10/15%</v>
      </c>
    </row>
    <row r="9" spans="1:53">
      <c r="A9" s="41" t="s">
        <v>677</v>
      </c>
      <c r="B9" t="str">
        <f t="shared" si="1"/>
        <v>攻击 +2/4/6,生命值 -+10/20/30,无视防御概率 +20/40/60%</v>
      </c>
      <c r="C9" s="3">
        <v>1004</v>
      </c>
      <c r="D9" s="3">
        <v>1005</v>
      </c>
      <c r="E9">
        <v>1</v>
      </c>
      <c r="F9">
        <v>3</v>
      </c>
      <c r="H9" s="4">
        <v>2</v>
      </c>
      <c r="I9">
        <v>1</v>
      </c>
      <c r="J9">
        <v>1</v>
      </c>
      <c r="L9" s="4">
        <v>10</v>
      </c>
      <c r="M9">
        <v>1</v>
      </c>
      <c r="N9">
        <v>18</v>
      </c>
      <c r="P9" s="4">
        <v>20</v>
      </c>
      <c r="Q9" t="str">
        <f>IF(ISERROR(VLOOKUP(F9,t_battle_attr!$A$3:$C$100,3,0)),"",VLOOKUP(F9,t_battle_attr!$A$3:$C$100,3,0))</f>
        <v>攻击 +{N1}</v>
      </c>
      <c r="R9" t="str">
        <f>IF(ISERROR(VLOOKUP(J9,t_battle_attr!$A$3:$C$100,3,0)),"",VLOOKUP(J9,t_battle_attr!$A$3:$C$100,3,0))</f>
        <v>生命值 -+{N1}</v>
      </c>
      <c r="S9" t="str">
        <f>IF(ISERROR(VLOOKUP(N9,t_battle_attr!$A$3:$C$100,3,0)),"",VLOOKUP(N9,t_battle_attr!$A$3:$C$100,3,0))</f>
        <v>无视防御概率 +{N1}%</v>
      </c>
      <c r="T9" t="str">
        <f t="shared" si="0"/>
        <v>攻击 +2,生命值 -+10,无视防御概率 +20%</v>
      </c>
      <c r="U9">
        <v>1</v>
      </c>
      <c r="V9">
        <v>3</v>
      </c>
      <c r="X9" s="4">
        <v>4</v>
      </c>
      <c r="Y9">
        <v>1</v>
      </c>
      <c r="Z9">
        <v>1</v>
      </c>
      <c r="AB9" s="4">
        <v>20</v>
      </c>
      <c r="AC9">
        <v>1</v>
      </c>
      <c r="AD9">
        <v>18</v>
      </c>
      <c r="AF9" s="4">
        <v>40</v>
      </c>
      <c r="AG9" t="str">
        <f>IF(ISERROR(VLOOKUP(V9,t_battle_attr!$A$3:$C$100,3,0)),"",VLOOKUP(V9,t_battle_attr!$A$3:$C$100,3,0))</f>
        <v>攻击 +{N1}</v>
      </c>
      <c r="AH9" t="str">
        <f>IF(ISERROR(VLOOKUP(Z9,t_battle_attr!$A$3:$C$100,3,0)),"",VLOOKUP(Z9,t_battle_attr!$A$3:$C$100,3,0))</f>
        <v>生命值 -+{N1}</v>
      </c>
      <c r="AI9" t="str">
        <f>IF(ISERROR(VLOOKUP(AD9,t_battle_attr!$A$3:$C$100,3,0)),"",VLOOKUP(AD9,t_battle_attr!$A$3:$C$100,3,0))</f>
        <v>无视防御概率 +{N1}%</v>
      </c>
      <c r="AJ9" t="str">
        <f t="shared" si="2"/>
        <v>攻击 +4,生命值 -+20,无视防御概率 +40%</v>
      </c>
      <c r="AK9">
        <v>1</v>
      </c>
      <c r="AL9">
        <v>3</v>
      </c>
      <c r="AN9" s="4">
        <v>6</v>
      </c>
      <c r="AO9">
        <v>1</v>
      </c>
      <c r="AP9">
        <v>1</v>
      </c>
      <c r="AR9" s="4">
        <v>30</v>
      </c>
      <c r="AS9">
        <v>1</v>
      </c>
      <c r="AT9">
        <v>18</v>
      </c>
      <c r="AV9" s="4">
        <v>60</v>
      </c>
      <c r="AW9" t="str">
        <f>IF(ISERROR(VLOOKUP(AL9,t_battle_attr!$A$3:$C$100,3,0)),"",VLOOKUP(AL9,t_battle_attr!$A$3:$C$100,3,0))</f>
        <v>攻击 +{N1}</v>
      </c>
      <c r="AX9" t="str">
        <f>IF(ISERROR(VLOOKUP(AP9,t_battle_attr!$A$3:$C$100,3,0)),"",VLOOKUP(AP9,t_battle_attr!$A$3:$C$100,3,0))</f>
        <v>生命值 -+{N1}</v>
      </c>
      <c r="AY9" t="str">
        <f>IF(ISERROR(VLOOKUP(AT9,t_battle_attr!$A$3:$C$100,3,0)),"",VLOOKUP(AT9,t_battle_attr!$A$3:$C$100,3,0))</f>
        <v>无视防御概率 +{N1}%</v>
      </c>
      <c r="AZ9" t="str">
        <f t="shared" si="3"/>
        <v>攻击 +6,生命值 -+30,无视防御概率 +60%</v>
      </c>
      <c r="BA9" t="str">
        <f t="shared" si="4"/>
        <v>攻击 +2/4/6,生命值 -+10/20/30,无视防御概率 +20/40/60%</v>
      </c>
    </row>
    <row r="10" spans="1:53">
      <c r="A10" s="41" t="s">
        <v>667</v>
      </c>
      <c r="B10" t="str">
        <f t="shared" si="1"/>
        <v>攻击 +2/4/6,生命值 -+10/20/30,普通雪球命中回复生命 -+10/20/30</v>
      </c>
      <c r="C10" s="17">
        <v>1005</v>
      </c>
      <c r="D10" s="17">
        <v>1006</v>
      </c>
      <c r="E10">
        <v>1</v>
      </c>
      <c r="F10">
        <v>3</v>
      </c>
      <c r="H10" s="4">
        <v>2</v>
      </c>
      <c r="I10">
        <v>1</v>
      </c>
      <c r="J10">
        <v>1</v>
      </c>
      <c r="L10" s="4">
        <v>10</v>
      </c>
      <c r="M10">
        <v>1</v>
      </c>
      <c r="N10">
        <v>74</v>
      </c>
      <c r="P10" s="4">
        <v>10</v>
      </c>
      <c r="Q10" t="str">
        <f>IF(ISERROR(VLOOKUP(F10,t_battle_attr!$A$3:$C$100,3,0)),"",VLOOKUP(F10,t_battle_attr!$A$3:$C$100,3,0))</f>
        <v>攻击 +{N1}</v>
      </c>
      <c r="R10" t="str">
        <f>IF(ISERROR(VLOOKUP(J10,t_battle_attr!$A$3:$C$100,3,0)),"",VLOOKUP(J10,t_battle_attr!$A$3:$C$100,3,0))</f>
        <v>生命值 -+{N1}</v>
      </c>
      <c r="S10" t="str">
        <f>IF(ISERROR(VLOOKUP(N10,t_battle_attr!$A$3:$C$100,3,0)),"",VLOOKUP(N10,t_battle_attr!$A$3:$C$100,3,0))</f>
        <v>普通雪球命中回复生命 -+{N1}</v>
      </c>
      <c r="T10" t="str">
        <f t="shared" si="0"/>
        <v>攻击 +2,生命值 -+10,普通雪球命中回复生命 -+10</v>
      </c>
      <c r="U10">
        <v>1</v>
      </c>
      <c r="V10">
        <v>3</v>
      </c>
      <c r="X10" s="4">
        <v>4</v>
      </c>
      <c r="Y10">
        <v>1</v>
      </c>
      <c r="Z10">
        <v>1</v>
      </c>
      <c r="AB10" s="4">
        <v>20</v>
      </c>
      <c r="AC10">
        <v>1</v>
      </c>
      <c r="AD10">
        <v>74</v>
      </c>
      <c r="AF10" s="4">
        <v>20</v>
      </c>
      <c r="AG10" t="str">
        <f>IF(ISERROR(VLOOKUP(V10,t_battle_attr!$A$3:$C$100,3,0)),"",VLOOKUP(V10,t_battle_attr!$A$3:$C$100,3,0))</f>
        <v>攻击 +{N1}</v>
      </c>
      <c r="AH10" t="str">
        <f>IF(ISERROR(VLOOKUP(Z10,t_battle_attr!$A$3:$C$100,3,0)),"",VLOOKUP(Z10,t_battle_attr!$A$3:$C$100,3,0))</f>
        <v>生命值 -+{N1}</v>
      </c>
      <c r="AI10" t="str">
        <f>IF(ISERROR(VLOOKUP(AD10,t_battle_attr!$A$3:$C$100,3,0)),"",VLOOKUP(AD10,t_battle_attr!$A$3:$C$100,3,0))</f>
        <v>普通雪球命中回复生命 -+{N1}</v>
      </c>
      <c r="AJ10" t="str">
        <f t="shared" si="2"/>
        <v>攻击 +4,生命值 -+20,普通雪球命中回复生命 -+20</v>
      </c>
      <c r="AK10">
        <v>1</v>
      </c>
      <c r="AL10">
        <v>3</v>
      </c>
      <c r="AN10" s="4">
        <v>6</v>
      </c>
      <c r="AO10">
        <v>1</v>
      </c>
      <c r="AP10">
        <v>1</v>
      </c>
      <c r="AR10" s="4">
        <v>30</v>
      </c>
      <c r="AS10">
        <v>1</v>
      </c>
      <c r="AT10">
        <v>74</v>
      </c>
      <c r="AV10" s="4">
        <v>30</v>
      </c>
      <c r="AW10" t="str">
        <f>IF(ISERROR(VLOOKUP(AL10,t_battle_attr!$A$3:$C$100,3,0)),"",VLOOKUP(AL10,t_battle_attr!$A$3:$C$100,3,0))</f>
        <v>攻击 +{N1}</v>
      </c>
      <c r="AX10" t="str">
        <f>IF(ISERROR(VLOOKUP(AP10,t_battle_attr!$A$3:$C$100,3,0)),"",VLOOKUP(AP10,t_battle_attr!$A$3:$C$100,3,0))</f>
        <v>生命值 -+{N1}</v>
      </c>
      <c r="AY10" t="str">
        <f>IF(ISERROR(VLOOKUP(AT10,t_battle_attr!$A$3:$C$100,3,0)),"",VLOOKUP(AT10,t_battle_attr!$A$3:$C$100,3,0))</f>
        <v>普通雪球命中回复生命 -+{N1}</v>
      </c>
      <c r="AZ10" t="str">
        <f t="shared" si="3"/>
        <v>攻击 +6,生命值 -+30,普通雪球命中回复生命 -+30</v>
      </c>
      <c r="BA10" t="str">
        <f t="shared" si="4"/>
        <v>攻击 +2/4/6,生命值 -+10/20/30,普通雪球命中回复生命 -+10/20/30</v>
      </c>
    </row>
    <row r="11" spans="1:53">
      <c r="A11" s="38" t="s">
        <v>661</v>
      </c>
      <c r="B11" t="str">
        <f t="shared" si="1"/>
        <v>生命值 -+20/40/60,每秒回复生命 -+5/10/15</v>
      </c>
      <c r="C11" s="3">
        <v>1006</v>
      </c>
      <c r="D11" s="3"/>
      <c r="E11">
        <v>1</v>
      </c>
      <c r="F11">
        <v>1</v>
      </c>
      <c r="H11" s="4">
        <v>20</v>
      </c>
      <c r="I11">
        <v>1</v>
      </c>
      <c r="J11">
        <v>10</v>
      </c>
      <c r="L11" s="4">
        <v>5</v>
      </c>
      <c r="P11" s="4"/>
      <c r="Q11" t="str">
        <f>IF(ISERROR(VLOOKUP(F11,t_battle_attr!$A$3:$C$100,3,0)),"",VLOOKUP(F11,t_battle_attr!$A$3:$C$100,3,0))</f>
        <v>生命值 -+{N1}</v>
      </c>
      <c r="R11" t="str">
        <f>IF(ISERROR(VLOOKUP(J11,t_battle_attr!$A$3:$C$100,3,0)),"",VLOOKUP(J11,t_battle_attr!$A$3:$C$100,3,0))</f>
        <v>每秒回复生命 -+{N1}</v>
      </c>
      <c r="S11" t="str">
        <f>IF(ISERROR(VLOOKUP(N11,t_battle_attr!$A$3:$C$100,3,0)),"",VLOOKUP(N11,t_battle_attr!$A$3:$C$100,3,0))</f>
        <v/>
      </c>
      <c r="T11" t="str">
        <f t="shared" si="0"/>
        <v>生命值 -+20,每秒回复生命 -+5</v>
      </c>
      <c r="U11">
        <v>1</v>
      </c>
      <c r="V11">
        <v>1</v>
      </c>
      <c r="X11" s="4">
        <v>40</v>
      </c>
      <c r="Y11">
        <v>1</v>
      </c>
      <c r="Z11">
        <v>10</v>
      </c>
      <c r="AB11" s="4">
        <v>10</v>
      </c>
      <c r="AF11" s="4"/>
      <c r="AG11" t="str">
        <f>IF(ISERROR(VLOOKUP(V11,t_battle_attr!$A$3:$C$100,3,0)),"",VLOOKUP(V11,t_battle_attr!$A$3:$C$100,3,0))</f>
        <v>生命值 -+{N1}</v>
      </c>
      <c r="AH11" t="str">
        <f>IF(ISERROR(VLOOKUP(Z11,t_battle_attr!$A$3:$C$100,3,0)),"",VLOOKUP(Z11,t_battle_attr!$A$3:$C$100,3,0))</f>
        <v>每秒回复生命 -+{N1}</v>
      </c>
      <c r="AI11" t="str">
        <f>IF(ISERROR(VLOOKUP(AD11,t_battle_attr!$A$3:$C$100,3,0)),"",VLOOKUP(AD11,t_battle_attr!$A$3:$C$100,3,0))</f>
        <v/>
      </c>
      <c r="AJ11" t="str">
        <f t="shared" si="2"/>
        <v>生命值 -+40,每秒回复生命 -+10</v>
      </c>
      <c r="AK11">
        <v>1</v>
      </c>
      <c r="AL11">
        <v>1</v>
      </c>
      <c r="AN11" s="4">
        <v>60</v>
      </c>
      <c r="AO11">
        <v>1</v>
      </c>
      <c r="AP11">
        <v>10</v>
      </c>
      <c r="AR11" s="4">
        <v>15</v>
      </c>
      <c r="AV11" s="4"/>
      <c r="AW11" t="str">
        <f>IF(ISERROR(VLOOKUP(AL11,t_battle_attr!$A$3:$C$100,3,0)),"",VLOOKUP(AL11,t_battle_attr!$A$3:$C$100,3,0))</f>
        <v>生命值 -+{N1}</v>
      </c>
      <c r="AX11" t="str">
        <f>IF(ISERROR(VLOOKUP(AP11,t_battle_attr!$A$3:$C$100,3,0)),"",VLOOKUP(AP11,t_battle_attr!$A$3:$C$100,3,0))</f>
        <v>每秒回复生命 -+{N1}</v>
      </c>
      <c r="AY11" t="str">
        <f>IF(ISERROR(VLOOKUP(AT11,t_battle_attr!$A$3:$C$100,3,0)),"",VLOOKUP(AT11,t_battle_attr!$A$3:$C$100,3,0))</f>
        <v/>
      </c>
      <c r="AZ11" t="str">
        <f t="shared" si="3"/>
        <v>生命值 -+60,每秒回复生命 -+15</v>
      </c>
      <c r="BA11" t="str">
        <f t="shared" si="4"/>
        <v>生命值 -+20/40/60,每秒回复生命 -+5/10/15</v>
      </c>
    </row>
    <row r="12" spans="1:53">
      <c r="A12" s="40" t="s">
        <v>673</v>
      </c>
      <c r="B12" t="str">
        <f t="shared" si="1"/>
        <v>攻击 +8/16/24,每击杀一名敌人攻击 +1/2/3</v>
      </c>
      <c r="C12" s="17">
        <v>1007</v>
      </c>
      <c r="D12" s="17"/>
      <c r="E12">
        <v>1</v>
      </c>
      <c r="F12">
        <v>3</v>
      </c>
      <c r="H12" s="4">
        <v>8</v>
      </c>
      <c r="I12">
        <v>1</v>
      </c>
      <c r="J12">
        <v>83</v>
      </c>
      <c r="L12" s="14">
        <v>1</v>
      </c>
      <c r="P12" s="4"/>
      <c r="Q12" t="str">
        <f>IF(ISERROR(VLOOKUP(F12,t_battle_attr!$A$3:$C$100,3,0)),"",VLOOKUP(F12,t_battle_attr!$A$3:$C$100,3,0))</f>
        <v>攻击 +{N1}</v>
      </c>
      <c r="R12" t="str">
        <f>IF(ISERROR(VLOOKUP(J12,t_battle_attr!$A$3:$C$100,3,0)),"",VLOOKUP(J12,t_battle_attr!$A$3:$C$100,3,0))</f>
        <v>每击杀一名敌人攻击 +{N1}</v>
      </c>
      <c r="S12" t="str">
        <f>IF(ISERROR(VLOOKUP(N12,t_battle_attr!$A$3:$C$100,3,0)),"",VLOOKUP(N12,t_battle_attr!$A$3:$C$100,3,0))</f>
        <v/>
      </c>
      <c r="T12" t="str">
        <f t="shared" si="0"/>
        <v>攻击 +8,每击杀一名敌人攻击 +1</v>
      </c>
      <c r="U12">
        <v>1</v>
      </c>
      <c r="V12">
        <v>3</v>
      </c>
      <c r="X12" s="4">
        <v>16</v>
      </c>
      <c r="Y12">
        <v>1</v>
      </c>
      <c r="Z12">
        <v>83</v>
      </c>
      <c r="AB12" s="14">
        <v>2</v>
      </c>
      <c r="AF12" s="4"/>
      <c r="AG12" t="str">
        <f>IF(ISERROR(VLOOKUP(V12,t_battle_attr!$A$3:$C$100,3,0)),"",VLOOKUP(V12,t_battle_attr!$A$3:$C$100,3,0))</f>
        <v>攻击 +{N1}</v>
      </c>
      <c r="AH12" t="str">
        <f>IF(ISERROR(VLOOKUP(Z12,t_battle_attr!$A$3:$C$100,3,0)),"",VLOOKUP(Z12,t_battle_attr!$A$3:$C$100,3,0))</f>
        <v>每击杀一名敌人攻击 +{N1}</v>
      </c>
      <c r="AI12" t="str">
        <f>IF(ISERROR(VLOOKUP(AD12,t_battle_attr!$A$3:$C$100,3,0)),"",VLOOKUP(AD12,t_battle_attr!$A$3:$C$100,3,0))</f>
        <v/>
      </c>
      <c r="AJ12" t="str">
        <f t="shared" si="2"/>
        <v>攻击 +16,每击杀一名敌人攻击 +2</v>
      </c>
      <c r="AK12">
        <v>1</v>
      </c>
      <c r="AL12">
        <v>3</v>
      </c>
      <c r="AN12" s="4">
        <v>24</v>
      </c>
      <c r="AO12">
        <v>1</v>
      </c>
      <c r="AP12">
        <v>83</v>
      </c>
      <c r="AR12" s="4">
        <v>3</v>
      </c>
      <c r="AV12" s="4"/>
      <c r="AW12" t="str">
        <f>IF(ISERROR(VLOOKUP(AL12,t_battle_attr!$A$3:$C$100,3,0)),"",VLOOKUP(AL12,t_battle_attr!$A$3:$C$100,3,0))</f>
        <v>攻击 +{N1}</v>
      </c>
      <c r="AX12" t="str">
        <f>IF(ISERROR(VLOOKUP(AP12,t_battle_attr!$A$3:$C$100,3,0)),"",VLOOKUP(AP12,t_battle_attr!$A$3:$C$100,3,0))</f>
        <v>每击杀一名敌人攻击 +{N1}</v>
      </c>
      <c r="AY12" t="str">
        <f>IF(ISERROR(VLOOKUP(AT12,t_battle_attr!$A$3:$C$100,3,0)),"",VLOOKUP(AT12,t_battle_attr!$A$3:$C$100,3,0))</f>
        <v/>
      </c>
      <c r="AZ12" t="str">
        <f t="shared" si="3"/>
        <v>攻击 +24,每击杀一名敌人攻击 +3</v>
      </c>
      <c r="BA12" t="str">
        <f t="shared" si="4"/>
        <v>攻击 +8/16/24,每击杀一名敌人攻击 +1/2/3</v>
      </c>
    </row>
    <row r="13" spans="1:53">
      <c r="A13" s="41" t="s">
        <v>679</v>
      </c>
      <c r="B13" t="str">
        <f t="shared" si="1"/>
        <v>攻击 +4/8/12,生命值 -+20/40/60,每击杀一名敌人生命 -+5/10/15</v>
      </c>
      <c r="C13" s="17">
        <v>1007</v>
      </c>
      <c r="D13" s="17">
        <v>1008</v>
      </c>
      <c r="E13">
        <v>1</v>
      </c>
      <c r="F13">
        <v>3</v>
      </c>
      <c r="H13" s="4">
        <v>4</v>
      </c>
      <c r="I13">
        <v>1</v>
      </c>
      <c r="J13">
        <v>1</v>
      </c>
      <c r="L13" s="4">
        <v>20</v>
      </c>
      <c r="M13">
        <v>1</v>
      </c>
      <c r="N13">
        <v>81</v>
      </c>
      <c r="P13" s="14">
        <v>5</v>
      </c>
      <c r="Q13" t="str">
        <f>IF(ISERROR(VLOOKUP(F13,t_battle_attr!$A$3:$C$100,3,0)),"",VLOOKUP(F13,t_battle_attr!$A$3:$C$100,3,0))</f>
        <v>攻击 +{N1}</v>
      </c>
      <c r="R13" t="str">
        <f>IF(ISERROR(VLOOKUP(J13,t_battle_attr!$A$3:$C$100,3,0)),"",VLOOKUP(J13,t_battle_attr!$A$3:$C$100,3,0))</f>
        <v>生命值 -+{N1}</v>
      </c>
      <c r="S13" t="str">
        <f>IF(ISERROR(VLOOKUP(N13,t_battle_attr!$A$3:$C$100,3,0)),"",VLOOKUP(N13,t_battle_attr!$A$3:$C$100,3,0))</f>
        <v>每击杀一名敌人生命 -+{N1}</v>
      </c>
      <c r="T13" t="str">
        <f t="shared" si="0"/>
        <v>攻击 +4,生命值 -+20,每击杀一名敌人生命 -+5</v>
      </c>
      <c r="U13">
        <v>1</v>
      </c>
      <c r="V13">
        <v>3</v>
      </c>
      <c r="X13" s="4">
        <v>8</v>
      </c>
      <c r="Y13">
        <v>1</v>
      </c>
      <c r="Z13">
        <v>1</v>
      </c>
      <c r="AB13" s="4">
        <v>40</v>
      </c>
      <c r="AC13">
        <v>1</v>
      </c>
      <c r="AD13">
        <v>81</v>
      </c>
      <c r="AF13" s="14">
        <v>10</v>
      </c>
      <c r="AG13" t="str">
        <f>IF(ISERROR(VLOOKUP(V13,t_battle_attr!$A$3:$C$100,3,0)),"",VLOOKUP(V13,t_battle_attr!$A$3:$C$100,3,0))</f>
        <v>攻击 +{N1}</v>
      </c>
      <c r="AH13" t="str">
        <f>IF(ISERROR(VLOOKUP(Z13,t_battle_attr!$A$3:$C$100,3,0)),"",VLOOKUP(Z13,t_battle_attr!$A$3:$C$100,3,0))</f>
        <v>生命值 -+{N1}</v>
      </c>
      <c r="AI13" t="str">
        <f>IF(ISERROR(VLOOKUP(AD13,t_battle_attr!$A$3:$C$100,3,0)),"",VLOOKUP(AD13,t_battle_attr!$A$3:$C$100,3,0))</f>
        <v>每击杀一名敌人生命 -+{N1}</v>
      </c>
      <c r="AJ13" t="str">
        <f t="shared" si="2"/>
        <v>攻击 +8,生命值 -+40,每击杀一名敌人生命 -+10</v>
      </c>
      <c r="AK13">
        <v>1</v>
      </c>
      <c r="AL13">
        <v>3</v>
      </c>
      <c r="AN13" s="4">
        <v>12</v>
      </c>
      <c r="AO13">
        <v>1</v>
      </c>
      <c r="AP13">
        <v>1</v>
      </c>
      <c r="AR13" s="4">
        <v>60</v>
      </c>
      <c r="AS13">
        <v>1</v>
      </c>
      <c r="AT13">
        <v>81</v>
      </c>
      <c r="AV13" s="4">
        <v>15</v>
      </c>
      <c r="AW13" t="str">
        <f>IF(ISERROR(VLOOKUP(AL13,t_battle_attr!$A$3:$C$100,3,0)),"",VLOOKUP(AL13,t_battle_attr!$A$3:$C$100,3,0))</f>
        <v>攻击 +{N1}</v>
      </c>
      <c r="AX13" t="str">
        <f>IF(ISERROR(VLOOKUP(AP13,t_battle_attr!$A$3:$C$100,3,0)),"",VLOOKUP(AP13,t_battle_attr!$A$3:$C$100,3,0))</f>
        <v>生命值 -+{N1}</v>
      </c>
      <c r="AY13" t="str">
        <f>IF(ISERROR(VLOOKUP(AT13,t_battle_attr!$A$3:$C$100,3,0)),"",VLOOKUP(AT13,t_battle_attr!$A$3:$C$100,3,0))</f>
        <v>每击杀一名敌人生命 -+{N1}</v>
      </c>
      <c r="AZ13" t="str">
        <f t="shared" si="3"/>
        <v>攻击 +12,生命值 -+60,每击杀一名敌人生命 -+15</v>
      </c>
      <c r="BA13" t="str">
        <f t="shared" si="4"/>
        <v>攻击 +4/8/12,生命值 -+20/40/60,每击杀一名敌人生命 -+5/10/15</v>
      </c>
    </row>
    <row r="14" spans="1:53" s="3" customFormat="1">
      <c r="A14" s="41" t="s">
        <v>671</v>
      </c>
      <c r="B14" t="str">
        <f t="shared" si="1"/>
        <v>攻击 +4/8/12,生命值 -+20/40/60</v>
      </c>
      <c r="C14" s="32">
        <v>1008</v>
      </c>
      <c r="D14" s="32">
        <v>1009</v>
      </c>
      <c r="E14" s="3">
        <v>1</v>
      </c>
      <c r="F14" s="3">
        <v>3</v>
      </c>
      <c r="H14" s="31">
        <v>4</v>
      </c>
      <c r="I14" s="3">
        <v>1</v>
      </c>
      <c r="J14" s="3">
        <v>1</v>
      </c>
      <c r="L14" s="31">
        <v>20</v>
      </c>
      <c r="M14" s="3">
        <v>3</v>
      </c>
      <c r="N14" s="31">
        <v>5000</v>
      </c>
      <c r="P14" s="31"/>
      <c r="Q14" s="3" t="str">
        <f>IF(ISERROR(VLOOKUP(F14,t_battle_attr!$A$3:$C$100,3,0)),"",VLOOKUP(F14,t_battle_attr!$A$3:$C$100,3,0))</f>
        <v>攻击 +{N1}</v>
      </c>
      <c r="R14" s="3" t="str">
        <f>IF(ISERROR(VLOOKUP(J14,t_battle_attr!$A$3:$C$100,3,0)),"",VLOOKUP(J14,t_battle_attr!$A$3:$C$100,3,0))</f>
        <v>生命值 -+{N1}</v>
      </c>
      <c r="S14" s="3" t="str">
        <f>IF(ISERROR(VLOOKUP(#REF!,t_battle_attr!$A$3:$C$100,3,0)),"",VLOOKUP(#REF!,t_battle_attr!$A$3:$C$100,3,0))</f>
        <v/>
      </c>
      <c r="T14" s="3" t="str">
        <f>IF(R14="",SUBSTITUTE(Q14,"{N1}",H14),IF(S14="",SUBSTITUTE(Q14,"{N1}",H14)&amp;","&amp;SUBSTITUTE(R14,"{N1}",L14),SUBSTITUTE(Q14,"{N1}",H14)&amp;","&amp;SUBSTITUTE(R14,"{N1}",L14)&amp;","&amp;SUBSTITUTE(S14,"{N1}",N14)))</f>
        <v>攻击 +4,生命值 -+20</v>
      </c>
      <c r="U14" s="3">
        <v>1</v>
      </c>
      <c r="V14" s="3">
        <v>3</v>
      </c>
      <c r="X14" s="31">
        <v>8</v>
      </c>
      <c r="Y14" s="3">
        <v>1</v>
      </c>
      <c r="Z14" s="3">
        <v>1</v>
      </c>
      <c r="AB14" s="31">
        <v>40</v>
      </c>
      <c r="AC14" s="3">
        <v>3</v>
      </c>
      <c r="AD14" s="31">
        <v>6000</v>
      </c>
      <c r="AF14" s="31"/>
      <c r="AG14" s="3" t="str">
        <f>IF(ISERROR(VLOOKUP(V14,t_battle_attr!$A$3:$C$100,3,0)),"",VLOOKUP(V14,t_battle_attr!$A$3:$C$100,3,0))</f>
        <v>攻击 +{N1}</v>
      </c>
      <c r="AH14" s="3" t="str">
        <f>IF(ISERROR(VLOOKUP(Z14,t_battle_attr!$A$3:$C$100,3,0)),"",VLOOKUP(Z14,t_battle_attr!$A$3:$C$100,3,0))</f>
        <v>生命值 -+{N1}</v>
      </c>
      <c r="AI14" s="3" t="str">
        <f>IF(ISERROR(VLOOKUP(AD14,t_battle_attr!$A$3:$C$100,3,0)),"",VLOOKUP(AD14,t_battle_attr!$A$3:$C$100,3,0))</f>
        <v/>
      </c>
      <c r="AJ14" s="3" t="str">
        <f t="shared" si="2"/>
        <v>攻击 +8,生命值 -+40</v>
      </c>
      <c r="AK14" s="3">
        <v>1</v>
      </c>
      <c r="AL14" s="3">
        <v>3</v>
      </c>
      <c r="AN14" s="31">
        <v>12</v>
      </c>
      <c r="AO14" s="3">
        <v>1</v>
      </c>
      <c r="AP14" s="3">
        <v>1</v>
      </c>
      <c r="AR14" s="31">
        <v>60</v>
      </c>
      <c r="AS14" s="3">
        <v>3</v>
      </c>
      <c r="AT14" s="3">
        <v>7000</v>
      </c>
      <c r="AV14" s="31"/>
      <c r="AW14" s="3" t="str">
        <f>IF(ISERROR(VLOOKUP(AL14,t_battle_attr!$A$3:$C$100,3,0)),"",VLOOKUP(AL14,t_battle_attr!$A$3:$C$100,3,0))</f>
        <v>攻击 +{N1}</v>
      </c>
      <c r="AX14" s="3" t="str">
        <f>IF(ISERROR(VLOOKUP(AP14,t_battle_attr!$A$3:$C$100,3,0)),"",VLOOKUP(AP14,t_battle_attr!$A$3:$C$100,3,0))</f>
        <v>生命值 -+{N1}</v>
      </c>
      <c r="AY14" s="3" t="str">
        <f>IF(ISERROR(VLOOKUP(AT14,t_battle_attr!$A$3:$C$100,3,0)),"",VLOOKUP(AT14,t_battle_attr!$A$3:$C$100,3,0))</f>
        <v/>
      </c>
      <c r="AZ14" s="3" t="str">
        <f t="shared" si="3"/>
        <v>攻击 +12,生命值 -+60</v>
      </c>
      <c r="BA14" s="3" t="str">
        <f>IF(AX14="",SUBSTITUTE(AW14,"{N1}",H14&amp;"/"&amp;X14&amp;"/"&amp;AN14),IF(AY14="",SUBSTITUTE(AW14,"{N1}",H14&amp;"/"&amp;X14&amp;"/"&amp;AN14)&amp;","&amp;SUBSTITUTE(AX14,"{N1}",L14&amp;"/"&amp;AB14&amp;"/"&amp;AR14),SUBSTITUTE(AW14,"{N1}",H14&amp;"/"&amp;X14&amp;"/"&amp;AN14)&amp;","&amp;SUBSTITUTE(AX14,"{N1}",L14&amp;"/"&amp;AB14&amp;"/"&amp;AR14)&amp;","&amp;SUBSTITUTE(AY14,"{N1}",N14&amp;"/"&amp;AF14&amp;"/"&amp;AV14)))</f>
        <v>攻击 +4/8/12,生命值 -+20/40/60</v>
      </c>
    </row>
    <row r="15" spans="1:53">
      <c r="A15" s="41" t="s">
        <v>669</v>
      </c>
      <c r="B15" t="str">
        <f t="shared" si="1"/>
        <v>攻击 +4/8/12,生命值 -+20/40/60,免疫控制概率 -+20/40/60%</v>
      </c>
      <c r="C15" s="3">
        <v>1009</v>
      </c>
      <c r="D15" s="3">
        <v>1010</v>
      </c>
      <c r="E15">
        <v>1</v>
      </c>
      <c r="F15">
        <v>3</v>
      </c>
      <c r="H15" s="4">
        <v>4</v>
      </c>
      <c r="I15">
        <v>1</v>
      </c>
      <c r="J15">
        <v>1</v>
      </c>
      <c r="L15" s="4">
        <v>20</v>
      </c>
      <c r="M15">
        <v>1</v>
      </c>
      <c r="N15">
        <v>21</v>
      </c>
      <c r="P15" s="4">
        <v>20</v>
      </c>
      <c r="Q15" t="str">
        <f>IF(ISERROR(VLOOKUP(F15,t_battle_attr!$A$3:$C$100,3,0)),"",VLOOKUP(F15,t_battle_attr!$A$3:$C$100,3,0))</f>
        <v>攻击 +{N1}</v>
      </c>
      <c r="R15" t="str">
        <f>IF(ISERROR(VLOOKUP(J15,t_battle_attr!$A$3:$C$100,3,0)),"",VLOOKUP(J15,t_battle_attr!$A$3:$C$100,3,0))</f>
        <v>生命值 -+{N1}</v>
      </c>
      <c r="S15" t="str">
        <f>IF(ISERROR(VLOOKUP(N15,t_battle_attr!$A$3:$C$100,3,0)),"",VLOOKUP(N15,t_battle_attr!$A$3:$C$100,3,0))</f>
        <v>免疫控制概率 -+{N1}%</v>
      </c>
      <c r="T15" t="str">
        <f>IF(R15="",SUBSTITUTE(Q15,"{N1}",H15),IF(S15="",SUBSTITUTE(Q15,"{N1}",H15)&amp;","&amp;SUBSTITUTE(R15,"{N1}",L15),SUBSTITUTE(Q15,"{N1}",H15)&amp;","&amp;SUBSTITUTE(R15,"{N1}",L15)&amp;","&amp;SUBSTITUTE(S15,"{N1}",P15)))</f>
        <v>攻击 +4,生命值 -+20,免疫控制概率 -+20%</v>
      </c>
      <c r="U15">
        <v>1</v>
      </c>
      <c r="V15">
        <v>3</v>
      </c>
      <c r="X15" s="4">
        <v>8</v>
      </c>
      <c r="Y15">
        <v>1</v>
      </c>
      <c r="Z15">
        <v>1</v>
      </c>
      <c r="AB15" s="4">
        <v>40</v>
      </c>
      <c r="AC15">
        <v>1</v>
      </c>
      <c r="AD15">
        <v>21</v>
      </c>
      <c r="AF15" s="4">
        <v>40</v>
      </c>
      <c r="AG15" t="str">
        <f>IF(ISERROR(VLOOKUP(V15,t_battle_attr!$A$3:$C$100,3,0)),"",VLOOKUP(V15,t_battle_attr!$A$3:$C$100,3,0))</f>
        <v>攻击 +{N1}</v>
      </c>
      <c r="AH15" t="str">
        <f>IF(ISERROR(VLOOKUP(Z15,t_battle_attr!$A$3:$C$100,3,0)),"",VLOOKUP(Z15,t_battle_attr!$A$3:$C$100,3,0))</f>
        <v>生命值 -+{N1}</v>
      </c>
      <c r="AI15" t="str">
        <f>IF(ISERROR(VLOOKUP(AD15,t_battle_attr!$A$3:$C$100,3,0)),"",VLOOKUP(AD15,t_battle_attr!$A$3:$C$100,3,0))</f>
        <v>免疫控制概率 -+{N1}%</v>
      </c>
      <c r="AJ15" t="str">
        <f t="shared" si="2"/>
        <v>攻击 +8,生命值 -+40,免疫控制概率 -+40%</v>
      </c>
      <c r="AK15">
        <v>1</v>
      </c>
      <c r="AL15">
        <v>3</v>
      </c>
      <c r="AN15" s="4">
        <v>12</v>
      </c>
      <c r="AO15">
        <v>1</v>
      </c>
      <c r="AP15">
        <v>1</v>
      </c>
      <c r="AR15" s="4">
        <v>60</v>
      </c>
      <c r="AS15">
        <v>1</v>
      </c>
      <c r="AT15">
        <v>21</v>
      </c>
      <c r="AV15" s="4">
        <v>60</v>
      </c>
      <c r="AW15" t="str">
        <f>IF(ISERROR(VLOOKUP(AL15,t_battle_attr!$A$3:$C$100,3,0)),"",VLOOKUP(AL15,t_battle_attr!$A$3:$C$100,3,0))</f>
        <v>攻击 +{N1}</v>
      </c>
      <c r="AX15" t="str">
        <f>IF(ISERROR(VLOOKUP(AP15,t_battle_attr!$A$3:$C$100,3,0)),"",VLOOKUP(AP15,t_battle_attr!$A$3:$C$100,3,0))</f>
        <v>生命值 -+{N1}</v>
      </c>
      <c r="AY15" t="str">
        <f>IF(ISERROR(VLOOKUP(AT15,t_battle_attr!$A$3:$C$100,3,0)),"",VLOOKUP(AT15,t_battle_attr!$A$3:$C$100,3,0))</f>
        <v>免疫控制概率 -+{N1}%</v>
      </c>
      <c r="AZ15" t="str">
        <f t="shared" si="3"/>
        <v>攻击 +12,生命值 -+60,免疫控制概率 -+60%</v>
      </c>
      <c r="BA15" t="str">
        <f>IF(AX15="",SUBSTITUTE(AW15,"{N1}",H15&amp;"/"&amp;X15&amp;"/"&amp;AN15),IF(AY15="",SUBSTITUTE(AW15,"{N1}",H15&amp;"/"&amp;X15&amp;"/"&amp;AN15)&amp;","&amp;SUBSTITUTE(AX15,"{N1}",L15&amp;"/"&amp;AB15&amp;"/"&amp;AR15),SUBSTITUTE(AW15,"{N1}",H15&amp;"/"&amp;X15&amp;"/"&amp;AN15)&amp;","&amp;SUBSTITUTE(AX15,"{N1}",L15&amp;"/"&amp;AB15&amp;"/"&amp;AR15)&amp;","&amp;SUBSTITUTE(AY15,"{N1}",P15&amp;"/"&amp;AF15&amp;"/"&amp;AV15)))</f>
        <v>攻击 +4/8/12,生命值 -+20/40/60,免疫控制概率 -+20/40/60%</v>
      </c>
    </row>
    <row r="16" spans="1:53" s="43" customFormat="1">
      <c r="A16" s="38" t="s">
        <v>663</v>
      </c>
      <c r="B16" s="43" t="str">
        <f t="shared" si="1"/>
        <v>生命值 -+40/80/120,免疫普攻概率 -+10/20/30%</v>
      </c>
      <c r="C16" s="39">
        <v>1010</v>
      </c>
      <c r="D16" s="39"/>
      <c r="E16" s="43">
        <v>1</v>
      </c>
      <c r="F16" s="43">
        <v>1</v>
      </c>
      <c r="G16" s="42"/>
      <c r="H16" s="42">
        <v>40</v>
      </c>
      <c r="I16" s="43">
        <v>1</v>
      </c>
      <c r="J16" s="43">
        <v>22</v>
      </c>
      <c r="K16" s="42"/>
      <c r="L16" s="42">
        <v>10</v>
      </c>
      <c r="O16" s="42"/>
      <c r="Q16" s="43" t="str">
        <f>IF(ISERROR(VLOOKUP(F16,t_battle_attr!$A$3:$C$100,3,0)),"",VLOOKUP(F16,t_battle_attr!$A$3:$C$100,3,0))</f>
        <v>生命值 -+{N1}</v>
      </c>
      <c r="R16" s="43" t="str">
        <f>IF(ISERROR(VLOOKUP(J16,t_battle_attr!$A$3:$C$100,3,0)),"",VLOOKUP(J16,t_battle_attr!$A$3:$C$100,3,0))</f>
        <v>免疫普攻概率 -+{N1}%</v>
      </c>
      <c r="S16" s="43" t="str">
        <f>IF(ISERROR(VLOOKUP(N16,t_battle_attr!$A$3:$C$100,3,0)),"",VLOOKUP(N16,t_battle_attr!$A$3:$C$100,3,0))</f>
        <v/>
      </c>
      <c r="T16" s="43" t="str">
        <f>IF(R16="",SUBSTITUTE(Q16,"{N1}",H16),IF(S16="",SUBSTITUTE(Q16,"{N1}",H16)&amp;","&amp;SUBSTITUTE(R16,"{N1}",L16),SUBSTITUTE(Q16,"{N1}",H16)&amp;","&amp;SUBSTITUTE(R16,"{N1}",L16)&amp;","&amp;SUBSTITUTE(S16,"{N1}",O16)))</f>
        <v>生命值 -+40,免疫普攻概率 -+10%</v>
      </c>
      <c r="U16" s="43">
        <v>1</v>
      </c>
      <c r="V16" s="43">
        <v>1</v>
      </c>
      <c r="W16" s="42"/>
      <c r="X16" s="42">
        <v>80</v>
      </c>
      <c r="Y16" s="43">
        <v>1</v>
      </c>
      <c r="Z16" s="43">
        <v>22</v>
      </c>
      <c r="AA16" s="42"/>
      <c r="AB16" s="42">
        <v>20</v>
      </c>
      <c r="AE16" s="42"/>
      <c r="AG16" s="43" t="str">
        <f>IF(ISERROR(VLOOKUP(V16,t_battle_attr!$A$3:$C$100,3,0)),"",VLOOKUP(V16,t_battle_attr!$A$3:$C$100,3,0))</f>
        <v>生命值 -+{N1}</v>
      </c>
      <c r="AH16" s="43" t="str">
        <f>IF(ISERROR(VLOOKUP(Z16,t_battle_attr!$A$3:$C$100,3,0)),"",VLOOKUP(Z16,t_battle_attr!$A$3:$C$100,3,0))</f>
        <v>免疫普攻概率 -+{N1}%</v>
      </c>
      <c r="AI16" s="43" t="str">
        <f>IF(ISERROR(VLOOKUP(AD16,t_battle_attr!$A$3:$C$100,3,0)),"",VLOOKUP(AD16,t_battle_attr!$A$3:$C$100,3,0))</f>
        <v/>
      </c>
      <c r="AJ16" s="43" t="str">
        <f>IF(AH16="",SUBSTITUTE(AG16,"{N1}",X16),IF(AI16="",SUBSTITUTE(AG16,"{N1}",X16)&amp;","&amp;SUBSTITUTE(AH16,"{N1}",AB16),SUBSTITUTE(AG16,"{N1}",X16)&amp;","&amp;SUBSTITUTE(AH16,"{N1}",AB16)&amp;","&amp;SUBSTITUTE(AI16,"{N1}",AE16)))</f>
        <v>生命值 -+80,免疫普攻概率 -+20%</v>
      </c>
      <c r="AK16" s="43">
        <v>1</v>
      </c>
      <c r="AL16" s="43">
        <v>1</v>
      </c>
      <c r="AM16" s="42"/>
      <c r="AN16" s="42">
        <v>120</v>
      </c>
      <c r="AO16" s="43">
        <v>1</v>
      </c>
      <c r="AP16" s="43">
        <v>22</v>
      </c>
      <c r="AQ16" s="42"/>
      <c r="AR16" s="42">
        <v>30</v>
      </c>
      <c r="AU16" s="42"/>
      <c r="AW16" s="43" t="str">
        <f>IF(ISERROR(VLOOKUP(AL16,t_battle_attr!$A$3:$C$100,3,0)),"",VLOOKUP(AL16,t_battle_attr!$A$3:$C$100,3,0))</f>
        <v>生命值 -+{N1}</v>
      </c>
      <c r="AX16" s="43" t="str">
        <f>IF(ISERROR(VLOOKUP(AP16,t_battle_attr!$A$3:$C$100,3,0)),"",VLOOKUP(AP16,t_battle_attr!$A$3:$C$100,3,0))</f>
        <v>免疫普攻概率 -+{N1}%</v>
      </c>
      <c r="AY16" s="43" t="str">
        <f>IF(ISERROR(VLOOKUP(AT16,t_battle_attr!$A$3:$C$100,3,0)),"",VLOOKUP(AT16,t_battle_attr!$A$3:$C$100,3,0))</f>
        <v/>
      </c>
      <c r="AZ16" s="43" t="str">
        <f>IF(AX16="",SUBSTITUTE(AW16,"{N1}",AN16),IF(AY16="",SUBSTITUTE(AW16,"{N1}",AN16)&amp;","&amp;SUBSTITUTE(AX16,"{N1}",AR16),SUBSTITUTE(AW16,"{N1}",AN16)&amp;","&amp;SUBSTITUTE(AX16,"{N1}",AR16)&amp;","&amp;SUBSTITUTE(AY16,"{N1}",AU16)))</f>
        <v>生命值 -+120,免疫普攻概率 -+30%</v>
      </c>
      <c r="BA16" s="43" t="str">
        <f>IF(AX16="",SUBSTITUTE(AW16,"{N1}",H16&amp;"/"&amp;X16&amp;"/"&amp;AN16),IF(AY16="",SUBSTITUTE(AW16,"{N1}",H16&amp;"/"&amp;X16&amp;"/"&amp;AN16)&amp;","&amp;SUBSTITUTE(AX16,"{N1}",L16&amp;"/"&amp;AB16&amp;"/"&amp;AR16),SUBSTITUTE(AW16,"{N1}",H16&amp;"/"&amp;X16&amp;"/"&amp;AN16)&amp;","&amp;SUBSTITUTE(AX16,"{N1}",L16&amp;"/"&amp;AB16&amp;"/"&amp;AR16)&amp;","&amp;SUBSTITUTE(AY16,"{N1}",O16&amp;"/"&amp;AE16&amp;"/"&amp;AU16)))</f>
        <v>生命值 -+40/80/120,免疫普攻概率 -+10/20/30%</v>
      </c>
    </row>
    <row r="17" spans="1:53">
      <c r="A17" s="45" t="s">
        <v>620</v>
      </c>
      <c r="B17" t="str">
        <f t="shared" si="1"/>
        <v>变雪人冷却时间减少 .+10/20/30%</v>
      </c>
      <c r="C17" s="4"/>
      <c r="D17" s="4"/>
      <c r="E17">
        <v>1</v>
      </c>
      <c r="F17">
        <v>24</v>
      </c>
      <c r="H17" s="4">
        <v>10</v>
      </c>
      <c r="Q17" t="str">
        <f>IF(ISERROR(VLOOKUP(F17,t_battle_attr!$A$3:$C$100,3,0)),"",VLOOKUP(F17,t_battle_attr!$A$3:$C$100,3,0))</f>
        <v>变雪人冷却时间减少 .+{N1}%</v>
      </c>
      <c r="R17" t="str">
        <f>IF(ISERROR(VLOOKUP(J17,t_battle_attr!$A$3:$C$100,3,0)),"",VLOOKUP(J17,t_battle_attr!$A$3:$C$100,3,0))</f>
        <v/>
      </c>
      <c r="S17" t="str">
        <f>IF(ISERROR(VLOOKUP(N17,t_battle_attr!$A$3:$C$100,3,0)),"",VLOOKUP(N17,t_battle_attr!$A$3:$C$100,3,0))</f>
        <v/>
      </c>
      <c r="T17" t="str">
        <f t="shared" ref="T17:T46" si="5">IF(R17="",SUBSTITUTE(Q17,"{N1}",H17),IF(S17="",SUBSTITUTE(Q17,"{N1}",H17)&amp;","&amp;SUBSTITUTE(R17,"{N1}",K17),SUBSTITUTE(Q17,"{N1}",H17)&amp;","&amp;SUBSTITUTE(R17,"{N1}",K17)&amp;","&amp;SUBSTITUTE(S17,"{N1}",O17)))</f>
        <v>变雪人冷却时间减少 .+10%</v>
      </c>
      <c r="U17">
        <v>1</v>
      </c>
      <c r="V17">
        <v>24</v>
      </c>
      <c r="X17" s="4">
        <v>20</v>
      </c>
      <c r="AG17" t="str">
        <f>IF(ISERROR(VLOOKUP(V17,t_battle_attr!$A$3:$C$100,3,0)),"",VLOOKUP(V17,t_battle_attr!$A$3:$C$100,3,0))</f>
        <v>变雪人冷却时间减少 .+{N1}%</v>
      </c>
      <c r="AH17" t="str">
        <f>IF(ISERROR(VLOOKUP(Z17,t_battle_attr!$A$3:$C$100,3,0)),"",VLOOKUP(Z17,t_battle_attr!$A$3:$C$100,3,0))</f>
        <v/>
      </c>
      <c r="AI17" t="str">
        <f>IF(ISERROR(VLOOKUP(AD17,t_battle_attr!$A$3:$C$100,3,0)),"",VLOOKUP(AD17,t_battle_attr!$A$3:$C$100,3,0))</f>
        <v/>
      </c>
      <c r="AJ17" t="str">
        <f t="shared" ref="AJ17:AJ46" si="6">IF(AH17="",SUBSTITUTE(AG17,"{N1}",X17),IF(AI17="",SUBSTITUTE(AG17,"{N1}",X17)&amp;","&amp;SUBSTITUTE(AH17,"{N1}",AA17),SUBSTITUTE(AG17,"{N1}",X17)&amp;","&amp;SUBSTITUTE(AH17,"{N1}",AA17)&amp;","&amp;SUBSTITUTE(AI17,"{N1}",AE17)))</f>
        <v>变雪人冷却时间减少 .+20%</v>
      </c>
      <c r="AK17">
        <v>1</v>
      </c>
      <c r="AL17">
        <v>24</v>
      </c>
      <c r="AN17" s="4">
        <v>30</v>
      </c>
      <c r="AW17" t="str">
        <f>IF(ISERROR(VLOOKUP(AL17,t_battle_attr!$A$3:$C$100,3,0)),"",VLOOKUP(AL17,t_battle_attr!$A$3:$C$100,3,0))</f>
        <v>变雪人冷却时间减少 .+{N1}%</v>
      </c>
      <c r="AX17" t="str">
        <f>IF(ISERROR(VLOOKUP(AP17,t_battle_attr!$A$3:$C$100,3,0)),"",VLOOKUP(AP17,t_battle_attr!$A$3:$C$100,3,0))</f>
        <v/>
      </c>
      <c r="AY17" t="str">
        <f>IF(ISERROR(VLOOKUP(AT17,t_battle_attr!$A$3:$C$100,3,0)),"",VLOOKUP(AT17,t_battle_attr!$A$3:$C$100,3,0))</f>
        <v/>
      </c>
      <c r="AZ17" t="str">
        <f t="shared" ref="AZ17:AZ46" si="7">IF(AX17="",SUBSTITUTE(AW17,"{N1}",AN17),IF(AY17="",SUBSTITUTE(AW17,"{N1}",AN17)&amp;","&amp;SUBSTITUTE(AX17,"{N1}",AQ17),SUBSTITUTE(AW17,"{N1}",AN17)&amp;","&amp;SUBSTITUTE(AX17,"{N1}",AQ17)&amp;","&amp;SUBSTITUTE(AY17,"{N1}",AU17)))</f>
        <v>变雪人冷却时间减少 .+30%</v>
      </c>
      <c r="BA17" t="str">
        <f t="shared" ref="BA17:BA46" si="8">IF(AX17="",SUBSTITUTE(AW17,"{N1}",H17&amp;"/"&amp;X17&amp;"/"&amp;AN17),IF(AY17="",SUBSTITUTE(AW17,"{N1}",H17&amp;"/"&amp;X17&amp;"/"&amp;AN17)&amp;","&amp;SUBSTITUTE(AX17,"{N1}",K17&amp;"/"&amp;AA17&amp;"/"&amp;AQ17),SUBSTITUTE(AW17,"{N1}",H17&amp;"/"&amp;X17&amp;"/"&amp;AN17)&amp;","&amp;SUBSTITUTE(AX17,"{N1}",K17&amp;"/"&amp;AA17&amp;"/"&amp;AQ17)&amp;","&amp;SUBSTITUTE(AY17,"{N1}",O17&amp;"/"&amp;AE17&amp;"/"&amp;AU17)))</f>
        <v>变雪人冷却时间减少 .+10/20/30%</v>
      </c>
    </row>
    <row r="18" spans="1:53">
      <c r="A18" s="40" t="s">
        <v>622</v>
      </c>
      <c r="B18" t="str">
        <f t="shared" si="1"/>
        <v>技能伤害增加 +5/10/15%</v>
      </c>
      <c r="C18" s="4">
        <v>2001</v>
      </c>
      <c r="D18" s="4"/>
      <c r="E18">
        <v>1</v>
      </c>
      <c r="F18">
        <v>16</v>
      </c>
      <c r="H18" s="4">
        <v>5</v>
      </c>
      <c r="Q18" t="str">
        <f>IF(ISERROR(VLOOKUP(F18,t_battle_attr!$A$3:$C$100,3,0)),"",VLOOKUP(F18,t_battle_attr!$A$3:$C$100,3,0))</f>
        <v>技能伤害增加 +{N1}%</v>
      </c>
      <c r="R18" t="str">
        <f>IF(ISERROR(VLOOKUP(J18,t_battle_attr!$A$3:$C$100,3,0)),"",VLOOKUP(J18,t_battle_attr!$A$3:$C$100,3,0))</f>
        <v/>
      </c>
      <c r="S18" t="str">
        <f>IF(ISERROR(VLOOKUP(N18,t_battle_attr!$A$3:$C$100,3,0)),"",VLOOKUP(N18,t_battle_attr!$A$3:$C$100,3,0))</f>
        <v/>
      </c>
      <c r="T18" t="str">
        <f t="shared" si="5"/>
        <v>技能伤害增加 +5%</v>
      </c>
      <c r="U18">
        <v>1</v>
      </c>
      <c r="V18">
        <v>16</v>
      </c>
      <c r="X18" s="4">
        <v>10</v>
      </c>
      <c r="AG18" t="str">
        <f>IF(ISERROR(VLOOKUP(V18,t_battle_attr!$A$3:$C$100,3,0)),"",VLOOKUP(V18,t_battle_attr!$A$3:$C$100,3,0))</f>
        <v>技能伤害增加 +{N1}%</v>
      </c>
      <c r="AH18" t="str">
        <f>IF(ISERROR(VLOOKUP(Z18,t_battle_attr!$A$3:$C$100,3,0)),"",VLOOKUP(Z18,t_battle_attr!$A$3:$C$100,3,0))</f>
        <v/>
      </c>
      <c r="AI18" t="str">
        <f>IF(ISERROR(VLOOKUP(AD18,t_battle_attr!$A$3:$C$100,3,0)),"",VLOOKUP(AD18,t_battle_attr!$A$3:$C$100,3,0))</f>
        <v/>
      </c>
      <c r="AJ18" t="str">
        <f t="shared" si="6"/>
        <v>技能伤害增加 +10%</v>
      </c>
      <c r="AK18">
        <v>1</v>
      </c>
      <c r="AL18">
        <v>16</v>
      </c>
      <c r="AN18" s="4">
        <v>15</v>
      </c>
      <c r="AW18" t="str">
        <f>IF(ISERROR(VLOOKUP(AL18,t_battle_attr!$A$3:$C$100,3,0)),"",VLOOKUP(AL18,t_battle_attr!$A$3:$C$100,3,0))</f>
        <v>技能伤害增加 +{N1}%</v>
      </c>
      <c r="AX18" t="str">
        <f>IF(ISERROR(VLOOKUP(AP18,t_battle_attr!$A$3:$C$100,3,0)),"",VLOOKUP(AP18,t_battle_attr!$A$3:$C$100,3,0))</f>
        <v/>
      </c>
      <c r="AY18" t="str">
        <f>IF(ISERROR(VLOOKUP(AT18,t_battle_attr!$A$3:$C$100,3,0)),"",VLOOKUP(AT18,t_battle_attr!$A$3:$C$100,3,0))</f>
        <v/>
      </c>
      <c r="AZ18" t="str">
        <f t="shared" si="7"/>
        <v>技能伤害增加 +15%</v>
      </c>
      <c r="BA18" t="str">
        <f t="shared" si="8"/>
        <v>技能伤害增加 +5/10/15%</v>
      </c>
    </row>
    <row r="19" spans="1:53">
      <c r="A19" s="38" t="s">
        <v>624</v>
      </c>
      <c r="B19" t="str">
        <f t="shared" si="1"/>
        <v>技能冷却时间减少 .+10/20/30%</v>
      </c>
      <c r="C19" s="4">
        <v>2001</v>
      </c>
      <c r="D19" s="4"/>
      <c r="E19">
        <v>1</v>
      </c>
      <c r="F19">
        <v>23</v>
      </c>
      <c r="H19" s="4">
        <v>10</v>
      </c>
      <c r="Q19" t="str">
        <f>IF(ISERROR(VLOOKUP(F19,t_battle_attr!$A$3:$C$100,3,0)),"",VLOOKUP(F19,t_battle_attr!$A$3:$C$100,3,0))</f>
        <v>技能冷却时间减少 .+{N1}%</v>
      </c>
      <c r="R19" t="str">
        <f>IF(ISERROR(VLOOKUP(J19,t_battle_attr!$A$3:$C$100,3,0)),"",VLOOKUP(J19,t_battle_attr!$A$3:$C$100,3,0))</f>
        <v/>
      </c>
      <c r="S19" t="str">
        <f>IF(ISERROR(VLOOKUP(N19,t_battle_attr!$A$3:$C$100,3,0)),"",VLOOKUP(N19,t_battle_attr!$A$3:$C$100,3,0))</f>
        <v/>
      </c>
      <c r="T19" t="str">
        <f t="shared" si="5"/>
        <v>技能冷却时间减少 .+10%</v>
      </c>
      <c r="U19">
        <v>1</v>
      </c>
      <c r="V19">
        <v>23</v>
      </c>
      <c r="X19" s="4">
        <v>20</v>
      </c>
      <c r="AG19" t="str">
        <f>IF(ISERROR(VLOOKUP(V19,t_battle_attr!$A$3:$C$100,3,0)),"",VLOOKUP(V19,t_battle_attr!$A$3:$C$100,3,0))</f>
        <v>技能冷却时间减少 .+{N1}%</v>
      </c>
      <c r="AH19" t="str">
        <f>IF(ISERROR(VLOOKUP(Z19,t_battle_attr!$A$3:$C$100,3,0)),"",VLOOKUP(Z19,t_battle_attr!$A$3:$C$100,3,0))</f>
        <v/>
      </c>
      <c r="AI19" t="str">
        <f>IF(ISERROR(VLOOKUP(AD19,t_battle_attr!$A$3:$C$100,3,0)),"",VLOOKUP(AD19,t_battle_attr!$A$3:$C$100,3,0))</f>
        <v/>
      </c>
      <c r="AJ19" t="str">
        <f t="shared" si="6"/>
        <v>技能冷却时间减少 .+20%</v>
      </c>
      <c r="AK19">
        <v>1</v>
      </c>
      <c r="AL19">
        <v>23</v>
      </c>
      <c r="AN19" s="4">
        <v>30</v>
      </c>
      <c r="AW19" t="str">
        <f>IF(ISERROR(VLOOKUP(AL19,t_battle_attr!$A$3:$C$100,3,0)),"",VLOOKUP(AL19,t_battle_attr!$A$3:$C$100,3,0))</f>
        <v>技能冷却时间减少 .+{N1}%</v>
      </c>
      <c r="AX19" t="str">
        <f>IF(ISERROR(VLOOKUP(AP19,t_battle_attr!$A$3:$C$100,3,0)),"",VLOOKUP(AP19,t_battle_attr!$A$3:$C$100,3,0))</f>
        <v/>
      </c>
      <c r="AY19" t="str">
        <f>IF(ISERROR(VLOOKUP(AT19,t_battle_attr!$A$3:$C$100,3,0)),"",VLOOKUP(AT19,t_battle_attr!$A$3:$C$100,3,0))</f>
        <v/>
      </c>
      <c r="AZ19" t="str">
        <f t="shared" si="7"/>
        <v>技能冷却时间减少 .+30%</v>
      </c>
      <c r="BA19" t="str">
        <f t="shared" si="8"/>
        <v>技能冷却时间减少 .+10/20/30%</v>
      </c>
    </row>
    <row r="20" spans="1:53">
      <c r="A20" s="40" t="s">
        <v>626</v>
      </c>
      <c r="B20" t="str">
        <f t="shared" si="1"/>
        <v>技能伤害增加 +5/10/15%</v>
      </c>
      <c r="C20" s="4">
        <v>2002</v>
      </c>
      <c r="D20" s="4"/>
      <c r="E20">
        <v>1</v>
      </c>
      <c r="F20">
        <v>16</v>
      </c>
      <c r="H20" s="4">
        <v>5</v>
      </c>
      <c r="Q20" t="str">
        <f>IF(ISERROR(VLOOKUP(F20,t_battle_attr!$A$3:$C$100,3,0)),"",VLOOKUP(F20,t_battle_attr!$A$3:$C$100,3,0))</f>
        <v>技能伤害增加 +{N1}%</v>
      </c>
      <c r="R20" t="str">
        <f>IF(ISERROR(VLOOKUP(J20,t_battle_attr!$A$3:$C$100,3,0)),"",VLOOKUP(J20,t_battle_attr!$A$3:$C$100,3,0))</f>
        <v/>
      </c>
      <c r="S20" t="str">
        <f>IF(ISERROR(VLOOKUP(N20,t_battle_attr!$A$3:$C$100,3,0)),"",VLOOKUP(N20,t_battle_attr!$A$3:$C$100,3,0))</f>
        <v/>
      </c>
      <c r="T20" t="str">
        <f t="shared" si="5"/>
        <v>技能伤害增加 +5%</v>
      </c>
      <c r="U20">
        <v>1</v>
      </c>
      <c r="V20">
        <v>16</v>
      </c>
      <c r="X20" s="4">
        <v>10</v>
      </c>
      <c r="AG20" t="str">
        <f>IF(ISERROR(VLOOKUP(V20,t_battle_attr!$A$3:$C$100,3,0)),"",VLOOKUP(V20,t_battle_attr!$A$3:$C$100,3,0))</f>
        <v>技能伤害增加 +{N1}%</v>
      </c>
      <c r="AH20" t="str">
        <f>IF(ISERROR(VLOOKUP(Z20,t_battle_attr!$A$3:$C$100,3,0)),"",VLOOKUP(Z20,t_battle_attr!$A$3:$C$100,3,0))</f>
        <v/>
      </c>
      <c r="AI20" t="str">
        <f>IF(ISERROR(VLOOKUP(AD20,t_battle_attr!$A$3:$C$100,3,0)),"",VLOOKUP(AD20,t_battle_attr!$A$3:$C$100,3,0))</f>
        <v/>
      </c>
      <c r="AJ20" t="str">
        <f t="shared" si="6"/>
        <v>技能伤害增加 +10%</v>
      </c>
      <c r="AK20">
        <v>1</v>
      </c>
      <c r="AL20">
        <v>16</v>
      </c>
      <c r="AN20" s="4">
        <v>15</v>
      </c>
      <c r="AW20" t="str">
        <f>IF(ISERROR(VLOOKUP(AL20,t_battle_attr!$A$3:$C$100,3,0)),"",VLOOKUP(AL20,t_battle_attr!$A$3:$C$100,3,0))</f>
        <v>技能伤害增加 +{N1}%</v>
      </c>
      <c r="AX20" t="str">
        <f>IF(ISERROR(VLOOKUP(AP20,t_battle_attr!$A$3:$C$100,3,0)),"",VLOOKUP(AP20,t_battle_attr!$A$3:$C$100,3,0))</f>
        <v/>
      </c>
      <c r="AY20" t="str">
        <f>IF(ISERROR(VLOOKUP(AT20,t_battle_attr!$A$3:$C$100,3,0)),"",VLOOKUP(AT20,t_battle_attr!$A$3:$C$100,3,0))</f>
        <v/>
      </c>
      <c r="AZ20" t="str">
        <f t="shared" si="7"/>
        <v>技能伤害增加 +15%</v>
      </c>
      <c r="BA20" t="str">
        <f t="shared" si="8"/>
        <v>技能伤害增加 +5/10/15%</v>
      </c>
    </row>
    <row r="21" spans="1:53">
      <c r="A21" s="41" t="s">
        <v>628</v>
      </c>
      <c r="B21" t="str">
        <f t="shared" si="1"/>
        <v>拾取技能球升2级概率 .+20/40/60%</v>
      </c>
      <c r="C21" s="4">
        <v>2002</v>
      </c>
      <c r="D21" s="4">
        <v>2003</v>
      </c>
      <c r="E21">
        <v>1</v>
      </c>
      <c r="F21">
        <v>44</v>
      </c>
      <c r="H21" s="4">
        <v>20</v>
      </c>
      <c r="Q21" t="str">
        <f>IF(ISERROR(VLOOKUP(F21,t_battle_attr!$A$3:$C$100,3,0)),"",VLOOKUP(F21,t_battle_attr!$A$3:$C$100,3,0))</f>
        <v>拾取技能球升2级概率 .+{N1}%</v>
      </c>
      <c r="R21" t="str">
        <f>IF(ISERROR(VLOOKUP(J21,t_battle_attr!$A$3:$C$100,3,0)),"",VLOOKUP(J21,t_battle_attr!$A$3:$C$100,3,0))</f>
        <v/>
      </c>
      <c r="S21" t="str">
        <f>IF(ISERROR(VLOOKUP(N21,t_battle_attr!$A$3:$C$100,3,0)),"",VLOOKUP(N21,t_battle_attr!$A$3:$C$100,3,0))</f>
        <v/>
      </c>
      <c r="T21" t="str">
        <f t="shared" si="5"/>
        <v>拾取技能球升2级概率 .+20%</v>
      </c>
      <c r="U21">
        <v>1</v>
      </c>
      <c r="V21">
        <v>44</v>
      </c>
      <c r="X21" s="4">
        <v>40</v>
      </c>
      <c r="AG21" t="str">
        <f>IF(ISERROR(VLOOKUP(V21,t_battle_attr!$A$3:$C$100,3,0)),"",VLOOKUP(V21,t_battle_attr!$A$3:$C$100,3,0))</f>
        <v>拾取技能球升2级概率 .+{N1}%</v>
      </c>
      <c r="AH21" t="str">
        <f>IF(ISERROR(VLOOKUP(Z21,t_battle_attr!$A$3:$C$100,3,0)),"",VLOOKUP(Z21,t_battle_attr!$A$3:$C$100,3,0))</f>
        <v/>
      </c>
      <c r="AI21" t="str">
        <f>IF(ISERROR(VLOOKUP(AD21,t_battle_attr!$A$3:$C$100,3,0)),"",VLOOKUP(AD21,t_battle_attr!$A$3:$C$100,3,0))</f>
        <v/>
      </c>
      <c r="AJ21" t="str">
        <f t="shared" si="6"/>
        <v>拾取技能球升2级概率 .+40%</v>
      </c>
      <c r="AK21">
        <v>1</v>
      </c>
      <c r="AL21">
        <v>44</v>
      </c>
      <c r="AN21" s="4">
        <v>60</v>
      </c>
      <c r="AW21" t="str">
        <f>IF(ISERROR(VLOOKUP(AL21,t_battle_attr!$A$3:$C$100,3,0)),"",VLOOKUP(AL21,t_battle_attr!$A$3:$C$100,3,0))</f>
        <v>拾取技能球升2级概率 .+{N1}%</v>
      </c>
      <c r="AX21" t="str">
        <f>IF(ISERROR(VLOOKUP(AP21,t_battle_attr!$A$3:$C$100,3,0)),"",VLOOKUP(AP21,t_battle_attr!$A$3:$C$100,3,0))</f>
        <v/>
      </c>
      <c r="AY21" t="str">
        <f>IF(ISERROR(VLOOKUP(AT21,t_battle_attr!$A$3:$C$100,3,0)),"",VLOOKUP(AT21,t_battle_attr!$A$3:$C$100,3,0))</f>
        <v/>
      </c>
      <c r="AZ21" t="str">
        <f t="shared" si="7"/>
        <v>拾取技能球升2级概率 .+60%</v>
      </c>
      <c r="BA21" t="str">
        <f t="shared" si="8"/>
        <v>拾取技能球升2级概率 .+20/40/60%</v>
      </c>
    </row>
    <row r="22" spans="1:53">
      <c r="A22" s="38" t="s">
        <v>630</v>
      </c>
      <c r="B22" t="str">
        <f t="shared" si="1"/>
        <v>控制敌人时间延长 +10/20/30%</v>
      </c>
      <c r="C22" s="4">
        <v>2003</v>
      </c>
      <c r="D22" s="4"/>
      <c r="E22">
        <v>1</v>
      </c>
      <c r="F22">
        <v>25</v>
      </c>
      <c r="H22" s="4">
        <v>10</v>
      </c>
      <c r="Q22" t="str">
        <f>IF(ISERROR(VLOOKUP(F22,t_battle_attr!$A$3:$C$100,3,0)),"",VLOOKUP(F22,t_battle_attr!$A$3:$C$100,3,0))</f>
        <v>控制敌人时间延长 +{N1}%</v>
      </c>
      <c r="R22" t="str">
        <f>IF(ISERROR(VLOOKUP(J22,t_battle_attr!$A$3:$C$100,3,0)),"",VLOOKUP(J22,t_battle_attr!$A$3:$C$100,3,0))</f>
        <v/>
      </c>
      <c r="S22" t="str">
        <f>IF(ISERROR(VLOOKUP(N22,t_battle_attr!$A$3:$C$100,3,0)),"",VLOOKUP(N22,t_battle_attr!$A$3:$C$100,3,0))</f>
        <v/>
      </c>
      <c r="T22" t="str">
        <f t="shared" si="5"/>
        <v>控制敌人时间延长 +10%</v>
      </c>
      <c r="U22">
        <v>1</v>
      </c>
      <c r="V22">
        <v>25</v>
      </c>
      <c r="X22" s="4">
        <v>20</v>
      </c>
      <c r="AG22" t="str">
        <f>IF(ISERROR(VLOOKUP(V22,t_battle_attr!$A$3:$C$100,3,0)),"",VLOOKUP(V22,t_battle_attr!$A$3:$C$100,3,0))</f>
        <v>控制敌人时间延长 +{N1}%</v>
      </c>
      <c r="AH22" t="str">
        <f>IF(ISERROR(VLOOKUP(Z22,t_battle_attr!$A$3:$C$100,3,0)),"",VLOOKUP(Z22,t_battle_attr!$A$3:$C$100,3,0))</f>
        <v/>
      </c>
      <c r="AI22" t="str">
        <f>IF(ISERROR(VLOOKUP(AD22,t_battle_attr!$A$3:$C$100,3,0)),"",VLOOKUP(AD22,t_battle_attr!$A$3:$C$100,3,0))</f>
        <v/>
      </c>
      <c r="AJ22" t="str">
        <f t="shared" si="6"/>
        <v>控制敌人时间延长 +20%</v>
      </c>
      <c r="AK22">
        <v>1</v>
      </c>
      <c r="AL22">
        <v>25</v>
      </c>
      <c r="AN22" s="4">
        <v>30</v>
      </c>
      <c r="AW22" t="str">
        <f>IF(ISERROR(VLOOKUP(AL22,t_battle_attr!$A$3:$C$100,3,0)),"",VLOOKUP(AL22,t_battle_attr!$A$3:$C$100,3,0))</f>
        <v>控制敌人时间延长 +{N1}%</v>
      </c>
      <c r="AX22" t="str">
        <f>IF(ISERROR(VLOOKUP(AP22,t_battle_attr!$A$3:$C$100,3,0)),"",VLOOKUP(AP22,t_battle_attr!$A$3:$C$100,3,0))</f>
        <v/>
      </c>
      <c r="AY22" t="str">
        <f>IF(ISERROR(VLOOKUP(AT22,t_battle_attr!$A$3:$C$100,3,0)),"",VLOOKUP(AT22,t_battle_attr!$A$3:$C$100,3,0))</f>
        <v/>
      </c>
      <c r="AZ22" t="str">
        <f t="shared" si="7"/>
        <v>控制敌人时间延长 +30%</v>
      </c>
      <c r="BA22" t="str">
        <f t="shared" si="8"/>
        <v>控制敌人时间延长 +10/20/30%</v>
      </c>
    </row>
    <row r="23" spans="1:53">
      <c r="A23" s="40" t="s">
        <v>632</v>
      </c>
      <c r="B23" t="str">
        <f t="shared" si="1"/>
        <v>技能伤害增加 +5/10/15%</v>
      </c>
      <c r="C23" s="4">
        <v>2004</v>
      </c>
      <c r="D23" s="4"/>
      <c r="E23">
        <v>1</v>
      </c>
      <c r="F23">
        <v>16</v>
      </c>
      <c r="H23" s="4">
        <v>5</v>
      </c>
      <c r="Q23" t="str">
        <f>IF(ISERROR(VLOOKUP(F23,t_battle_attr!$A$3:$C$100,3,0)),"",VLOOKUP(F23,t_battle_attr!$A$3:$C$100,3,0))</f>
        <v>技能伤害增加 +{N1}%</v>
      </c>
      <c r="R23" t="str">
        <f>IF(ISERROR(VLOOKUP(J23,t_battle_attr!$A$3:$C$100,3,0)),"",VLOOKUP(J23,t_battle_attr!$A$3:$C$100,3,0))</f>
        <v/>
      </c>
      <c r="S23" t="str">
        <f>IF(ISERROR(VLOOKUP(N23,t_battle_attr!$A$3:$C$100,3,0)),"",VLOOKUP(N23,t_battle_attr!$A$3:$C$100,3,0))</f>
        <v/>
      </c>
      <c r="T23" t="str">
        <f t="shared" si="5"/>
        <v>技能伤害增加 +5%</v>
      </c>
      <c r="U23">
        <v>1</v>
      </c>
      <c r="V23">
        <v>16</v>
      </c>
      <c r="X23" s="4">
        <v>10</v>
      </c>
      <c r="AG23" t="str">
        <f>IF(ISERROR(VLOOKUP(V23,t_battle_attr!$A$3:$C$100,3,0)),"",VLOOKUP(V23,t_battle_attr!$A$3:$C$100,3,0))</f>
        <v>技能伤害增加 +{N1}%</v>
      </c>
      <c r="AH23" t="str">
        <f>IF(ISERROR(VLOOKUP(Z23,t_battle_attr!$A$3:$C$100,3,0)),"",VLOOKUP(Z23,t_battle_attr!$A$3:$C$100,3,0))</f>
        <v/>
      </c>
      <c r="AI23" t="str">
        <f>IF(ISERROR(VLOOKUP(AD23,t_battle_attr!$A$3:$C$100,3,0)),"",VLOOKUP(AD23,t_battle_attr!$A$3:$C$100,3,0))</f>
        <v/>
      </c>
      <c r="AJ23" t="str">
        <f t="shared" si="6"/>
        <v>技能伤害增加 +10%</v>
      </c>
      <c r="AK23">
        <v>1</v>
      </c>
      <c r="AL23">
        <v>16</v>
      </c>
      <c r="AN23" s="4">
        <v>15</v>
      </c>
      <c r="AW23" t="str">
        <f>IF(ISERROR(VLOOKUP(AL23,t_battle_attr!$A$3:$C$100,3,0)),"",VLOOKUP(AL23,t_battle_attr!$A$3:$C$100,3,0))</f>
        <v>技能伤害增加 +{N1}%</v>
      </c>
      <c r="AX23" t="str">
        <f>IF(ISERROR(VLOOKUP(AP23,t_battle_attr!$A$3:$C$100,3,0)),"",VLOOKUP(AP23,t_battle_attr!$A$3:$C$100,3,0))</f>
        <v/>
      </c>
      <c r="AY23" t="str">
        <f>IF(ISERROR(VLOOKUP(AT23,t_battle_attr!$A$3:$C$100,3,0)),"",VLOOKUP(AT23,t_battle_attr!$A$3:$C$100,3,0))</f>
        <v/>
      </c>
      <c r="AZ23" t="str">
        <f t="shared" si="7"/>
        <v>技能伤害增加 +15%</v>
      </c>
      <c r="BA23" t="str">
        <f t="shared" si="8"/>
        <v>技能伤害增加 +5/10/15%</v>
      </c>
    </row>
    <row r="24" spans="1:53">
      <c r="A24" s="41" t="s">
        <v>645</v>
      </c>
      <c r="B24" t="str">
        <f t="shared" si="1"/>
        <v>攻击与自己拥有相同技能的目标伤害 +20/40/60%</v>
      </c>
      <c r="C24" s="14">
        <v>2004</v>
      </c>
      <c r="D24" s="14">
        <v>2005</v>
      </c>
      <c r="E24">
        <v>1</v>
      </c>
      <c r="F24">
        <v>80</v>
      </c>
      <c r="H24" s="4">
        <v>20</v>
      </c>
      <c r="K24" s="14"/>
      <c r="O24" s="14"/>
      <c r="Q24" t="str">
        <f>IF(ISERROR(VLOOKUP(F24,t_battle_attr!$A$3:$C$100,3,0)),"",VLOOKUP(F24,t_battle_attr!$A$3:$C$100,3,0))</f>
        <v>攻击与自己拥有相同技能的目标伤害 +{N1}%</v>
      </c>
      <c r="R24" t="str">
        <f>IF(ISERROR(VLOOKUP(J24,t_battle_attr!$A$3:$C$100,3,0)),"",VLOOKUP(J24,t_battle_attr!$A$3:$C$100,3,0))</f>
        <v/>
      </c>
      <c r="S24" t="str">
        <f>IF(ISERROR(VLOOKUP(N24,t_battle_attr!$A$3:$C$100,3,0)),"",VLOOKUP(N24,t_battle_attr!$A$3:$C$100,3,0))</f>
        <v/>
      </c>
      <c r="T24" t="str">
        <f t="shared" si="5"/>
        <v>攻击与自己拥有相同技能的目标伤害 +20%</v>
      </c>
      <c r="U24">
        <v>1</v>
      </c>
      <c r="V24">
        <v>80</v>
      </c>
      <c r="X24" s="4">
        <v>40</v>
      </c>
      <c r="AA24" s="14"/>
      <c r="AE24" s="14"/>
      <c r="AG24" t="str">
        <f>IF(ISERROR(VLOOKUP(V24,t_battle_attr!$A$3:$C$100,3,0)),"",VLOOKUP(V24,t_battle_attr!$A$3:$C$100,3,0))</f>
        <v>攻击与自己拥有相同技能的目标伤害 +{N1}%</v>
      </c>
      <c r="AH24" t="str">
        <f>IF(ISERROR(VLOOKUP(Z24,t_battle_attr!$A$3:$C$100,3,0)),"",VLOOKUP(Z24,t_battle_attr!$A$3:$C$100,3,0))</f>
        <v/>
      </c>
      <c r="AI24" t="str">
        <f>IF(ISERROR(VLOOKUP(AD24,t_battle_attr!$A$3:$C$100,3,0)),"",VLOOKUP(AD24,t_battle_attr!$A$3:$C$100,3,0))</f>
        <v/>
      </c>
      <c r="AJ24" t="str">
        <f t="shared" si="6"/>
        <v>攻击与自己拥有相同技能的目标伤害 +40%</v>
      </c>
      <c r="AK24">
        <v>1</v>
      </c>
      <c r="AL24">
        <v>80</v>
      </c>
      <c r="AN24" s="14">
        <v>60</v>
      </c>
      <c r="AQ24" s="14"/>
      <c r="AW24" t="str">
        <f>IF(ISERROR(VLOOKUP(AL24,t_battle_attr!$A$3:$C$100,3,0)),"",VLOOKUP(AL24,t_battle_attr!$A$3:$C$100,3,0))</f>
        <v>攻击与自己拥有相同技能的目标伤害 +{N1}%</v>
      </c>
      <c r="AX24" t="str">
        <f>IF(ISERROR(VLOOKUP(AP24,t_battle_attr!$A$3:$C$100,3,0)),"",VLOOKUP(AP24,t_battle_attr!$A$3:$C$100,3,0))</f>
        <v/>
      </c>
      <c r="AY24" t="str">
        <f>IF(ISERROR(VLOOKUP(AT24,t_battle_attr!$A$3:$C$100,3,0)),"",VLOOKUP(AT24,t_battle_attr!$A$3:$C$100,3,0))</f>
        <v/>
      </c>
      <c r="AZ24" t="str">
        <f t="shared" si="7"/>
        <v>攻击与自己拥有相同技能的目标伤害 +60%</v>
      </c>
      <c r="BA24" t="str">
        <f t="shared" si="8"/>
        <v>攻击与自己拥有相同技能的目标伤害 +20/40/60%</v>
      </c>
    </row>
    <row r="25" spans="1:53">
      <c r="A25" s="41" t="s">
        <v>636</v>
      </c>
      <c r="B25" t="str">
        <f t="shared" si="1"/>
        <v>释放技能回复生命 -+50/100/150</v>
      </c>
      <c r="C25" s="4">
        <v>2005</v>
      </c>
      <c r="D25" s="4">
        <v>2006</v>
      </c>
      <c r="E25">
        <v>1</v>
      </c>
      <c r="F25">
        <v>26</v>
      </c>
      <c r="H25" s="4">
        <v>50</v>
      </c>
      <c r="Q25" t="str">
        <f>IF(ISERROR(VLOOKUP(F25,t_battle_attr!$A$3:$C$100,3,0)),"",VLOOKUP(F25,t_battle_attr!$A$3:$C$100,3,0))</f>
        <v>释放技能回复生命 -+{N1}</v>
      </c>
      <c r="R25" t="str">
        <f>IF(ISERROR(VLOOKUP(J25,t_battle_attr!$A$3:$C$100,3,0)),"",VLOOKUP(J25,t_battle_attr!$A$3:$C$100,3,0))</f>
        <v/>
      </c>
      <c r="S25" t="str">
        <f>IF(ISERROR(VLOOKUP(N25,t_battle_attr!$A$3:$C$100,3,0)),"",VLOOKUP(N25,t_battle_attr!$A$3:$C$100,3,0))</f>
        <v/>
      </c>
      <c r="T25" t="str">
        <f t="shared" si="5"/>
        <v>释放技能回复生命 -+50</v>
      </c>
      <c r="U25">
        <v>1</v>
      </c>
      <c r="V25">
        <v>26</v>
      </c>
      <c r="X25" s="4">
        <v>100</v>
      </c>
      <c r="AG25" t="str">
        <f>IF(ISERROR(VLOOKUP(V25,t_battle_attr!$A$3:$C$100,3,0)),"",VLOOKUP(V25,t_battle_attr!$A$3:$C$100,3,0))</f>
        <v>释放技能回复生命 -+{N1}</v>
      </c>
      <c r="AH25" t="str">
        <f>IF(ISERROR(VLOOKUP(Z25,t_battle_attr!$A$3:$C$100,3,0)),"",VLOOKUP(Z25,t_battle_attr!$A$3:$C$100,3,0))</f>
        <v/>
      </c>
      <c r="AI25" t="str">
        <f>IF(ISERROR(VLOOKUP(AD25,t_battle_attr!$A$3:$C$100,3,0)),"",VLOOKUP(AD25,t_battle_attr!$A$3:$C$100,3,0))</f>
        <v/>
      </c>
      <c r="AJ25" t="str">
        <f t="shared" si="6"/>
        <v>释放技能回复生命 -+100</v>
      </c>
      <c r="AK25">
        <v>1</v>
      </c>
      <c r="AL25">
        <v>26</v>
      </c>
      <c r="AN25" s="4">
        <v>150</v>
      </c>
      <c r="AW25" t="str">
        <f>IF(ISERROR(VLOOKUP(AL25,t_battle_attr!$A$3:$C$100,3,0)),"",VLOOKUP(AL25,t_battle_attr!$A$3:$C$100,3,0))</f>
        <v>释放技能回复生命 -+{N1}</v>
      </c>
      <c r="AX25" t="str">
        <f>IF(ISERROR(VLOOKUP(AP25,t_battle_attr!$A$3:$C$100,3,0)),"",VLOOKUP(AP25,t_battle_attr!$A$3:$C$100,3,0))</f>
        <v/>
      </c>
      <c r="AY25" t="str">
        <f>IF(ISERROR(VLOOKUP(AT25,t_battle_attr!$A$3:$C$100,3,0)),"",VLOOKUP(AT25,t_battle_attr!$A$3:$C$100,3,0))</f>
        <v/>
      </c>
      <c r="AZ25" t="str">
        <f t="shared" si="7"/>
        <v>释放技能回复生命 -+150</v>
      </c>
      <c r="BA25" t="str">
        <f t="shared" si="8"/>
        <v>释放技能回复生命 -+50/100/150</v>
      </c>
    </row>
    <row r="26" spans="1:53" s="31" customFormat="1">
      <c r="A26" s="57" t="s">
        <v>794</v>
      </c>
      <c r="B26" s="31" t="str">
        <f>BA26</f>
        <v>技能冷却期间减伤 -+8/16/24%</v>
      </c>
      <c r="C26" s="31">
        <v>2006</v>
      </c>
      <c r="E26" s="31">
        <v>1</v>
      </c>
      <c r="F26" s="31">
        <v>28</v>
      </c>
      <c r="H26" s="31">
        <v>8</v>
      </c>
      <c r="Q26" s="31" t="str">
        <f>IF(ISERROR(VLOOKUP(F26,t_battle_attr!$A$3:$C$100,3,0)),"",VLOOKUP(F26,t_battle_attr!$A$3:$C$100,3,0))</f>
        <v>技能冷却期间减伤 -+{N1}%</v>
      </c>
      <c r="R26" s="31" t="str">
        <f>IF(ISERROR(VLOOKUP(J26,t_battle_attr!$A$3:$C$100,3,0)),"",VLOOKUP(J26,t_battle_attr!$A$3:$C$100,3,0))</f>
        <v/>
      </c>
      <c r="S26" s="31" t="str">
        <f>IF(ISERROR(VLOOKUP(N26,t_battle_attr!$A$3:$C$100,3,0)),"",VLOOKUP(N26,t_battle_attr!$A$3:$C$100,3,0))</f>
        <v/>
      </c>
      <c r="T26" s="31" t="str">
        <f t="shared" si="5"/>
        <v>技能冷却期间减伤 -+8%</v>
      </c>
      <c r="U26" s="31">
        <v>1</v>
      </c>
      <c r="V26" s="31">
        <v>28</v>
      </c>
      <c r="X26" s="31">
        <v>16</v>
      </c>
      <c r="AG26" s="31" t="str">
        <f>IF(ISERROR(VLOOKUP(V26,t_battle_attr!$A$3:$C$100,3,0)),"",VLOOKUP(V26,t_battle_attr!$A$3:$C$100,3,0))</f>
        <v>技能冷却期间减伤 -+{N1}%</v>
      </c>
      <c r="AH26" s="31" t="str">
        <f>IF(ISERROR(VLOOKUP(Z26,t_battle_attr!$A$3:$C$100,3,0)),"",VLOOKUP(Z26,t_battle_attr!$A$3:$C$100,3,0))</f>
        <v/>
      </c>
      <c r="AI26" s="31" t="str">
        <f>IF(ISERROR(VLOOKUP(AD26,t_battle_attr!$A$3:$C$100,3,0)),"",VLOOKUP(AD26,t_battle_attr!$A$3:$C$100,3,0))</f>
        <v/>
      </c>
      <c r="AJ26" s="31" t="str">
        <f t="shared" si="6"/>
        <v>技能冷却期间减伤 -+16%</v>
      </c>
      <c r="AK26" s="31">
        <v>1</v>
      </c>
      <c r="AL26" s="31">
        <v>28</v>
      </c>
      <c r="AN26" s="31">
        <v>24</v>
      </c>
      <c r="AW26" s="31" t="str">
        <f>IF(ISERROR(VLOOKUP(AL26,t_battle_attr!$A$3:$C$100,3,0)),"",VLOOKUP(AL26,t_battle_attr!$A$3:$C$100,3,0))</f>
        <v>技能冷却期间减伤 -+{N1}%</v>
      </c>
      <c r="AX26" s="31" t="str">
        <f>IF(ISERROR(VLOOKUP(AP26,t_battle_attr!$A$3:$C$100,3,0)),"",VLOOKUP(AP26,t_battle_attr!$A$3:$C$100,3,0))</f>
        <v/>
      </c>
      <c r="AY26" s="31" t="str">
        <f>IF(ISERROR(VLOOKUP(AT26,t_battle_attr!$A$3:$C$100,3,0)),"",VLOOKUP(AT26,t_battle_attr!$A$3:$C$100,3,0))</f>
        <v/>
      </c>
      <c r="AZ26" s="31" t="str">
        <f t="shared" si="7"/>
        <v>技能冷却期间减伤 -+24%</v>
      </c>
      <c r="BA26" s="31" t="str">
        <f t="shared" si="8"/>
        <v>技能冷却期间减伤 -+8/16/24%</v>
      </c>
    </row>
    <row r="27" spans="1:53">
      <c r="A27" s="40" t="s">
        <v>638</v>
      </c>
      <c r="B27" t="str">
        <f t="shared" si="1"/>
        <v>技能伤害增加 +10/20/30%</v>
      </c>
      <c r="C27" s="4">
        <v>2007</v>
      </c>
      <c r="D27" s="4"/>
      <c r="E27">
        <v>1</v>
      </c>
      <c r="F27">
        <v>16</v>
      </c>
      <c r="H27" s="4">
        <v>10</v>
      </c>
      <c r="Q27" t="str">
        <f>IF(ISERROR(VLOOKUP(F27,t_battle_attr!$A$3:$C$100,3,0)),"",VLOOKUP(F27,t_battle_attr!$A$3:$C$100,3,0))</f>
        <v>技能伤害增加 +{N1}%</v>
      </c>
      <c r="R27" t="str">
        <f>IF(ISERROR(VLOOKUP(J27,t_battle_attr!$A$3:$C$100,3,0)),"",VLOOKUP(J27,t_battle_attr!$A$3:$C$100,3,0))</f>
        <v/>
      </c>
      <c r="S27" t="str">
        <f>IF(ISERROR(VLOOKUP(N27,t_battle_attr!$A$3:$C$100,3,0)),"",VLOOKUP(N27,t_battle_attr!$A$3:$C$100,3,0))</f>
        <v/>
      </c>
      <c r="T27" t="str">
        <f t="shared" si="5"/>
        <v>技能伤害增加 +10%</v>
      </c>
      <c r="U27">
        <v>1</v>
      </c>
      <c r="V27">
        <v>16</v>
      </c>
      <c r="X27" s="4">
        <v>20</v>
      </c>
      <c r="AG27" t="str">
        <f>IF(ISERROR(VLOOKUP(V27,t_battle_attr!$A$3:$C$100,3,0)),"",VLOOKUP(V27,t_battle_attr!$A$3:$C$100,3,0))</f>
        <v>技能伤害增加 +{N1}%</v>
      </c>
      <c r="AH27" t="str">
        <f>IF(ISERROR(VLOOKUP(Z27,t_battle_attr!$A$3:$C$100,3,0)),"",VLOOKUP(Z27,t_battle_attr!$A$3:$C$100,3,0))</f>
        <v/>
      </c>
      <c r="AI27" t="str">
        <f>IF(ISERROR(VLOOKUP(AD27,t_battle_attr!$A$3:$C$100,3,0)),"",VLOOKUP(AD27,t_battle_attr!$A$3:$C$100,3,0))</f>
        <v/>
      </c>
      <c r="AJ27" t="str">
        <f t="shared" si="6"/>
        <v>技能伤害增加 +20%</v>
      </c>
      <c r="AK27">
        <v>1</v>
      </c>
      <c r="AL27">
        <v>16</v>
      </c>
      <c r="AN27" s="4">
        <v>30</v>
      </c>
      <c r="AW27" t="str">
        <f>IF(ISERROR(VLOOKUP(AL27,t_battle_attr!$A$3:$C$100,3,0)),"",VLOOKUP(AL27,t_battle_attr!$A$3:$C$100,3,0))</f>
        <v>技能伤害增加 +{N1}%</v>
      </c>
      <c r="AX27" t="str">
        <f>IF(ISERROR(VLOOKUP(AP27,t_battle_attr!$A$3:$C$100,3,0)),"",VLOOKUP(AP27,t_battle_attr!$A$3:$C$100,3,0))</f>
        <v/>
      </c>
      <c r="AY27" t="str">
        <f>IF(ISERROR(VLOOKUP(AT27,t_battle_attr!$A$3:$C$100,3,0)),"",VLOOKUP(AT27,t_battle_attr!$A$3:$C$100,3,0))</f>
        <v/>
      </c>
      <c r="AZ27" t="str">
        <f t="shared" si="7"/>
        <v>技能伤害增加 +30%</v>
      </c>
      <c r="BA27" t="str">
        <f t="shared" si="8"/>
        <v>技能伤害增加 +10/20/30%</v>
      </c>
    </row>
    <row r="28" spans="1:53">
      <c r="A28" s="41" t="s">
        <v>647</v>
      </c>
      <c r="B28" t="str">
        <f t="shared" si="1"/>
        <v>对技能释放者反弹伤害 -+20/40/60%</v>
      </c>
      <c r="C28" s="4">
        <v>2007</v>
      </c>
      <c r="D28" s="4">
        <v>2008</v>
      </c>
      <c r="E28">
        <v>1</v>
      </c>
      <c r="F28">
        <v>29</v>
      </c>
      <c r="H28" s="4">
        <v>20</v>
      </c>
      <c r="Q28" t="str">
        <f>IF(ISERROR(VLOOKUP(F28,t_battle_attr!$A$3:$C$100,3,0)),"",VLOOKUP(F28,t_battle_attr!$A$3:$C$100,3,0))</f>
        <v>对技能释放者反弹伤害 -+{N1}%</v>
      </c>
      <c r="R28" t="str">
        <f>IF(ISERROR(VLOOKUP(J28,t_battle_attr!$A$3:$C$100,3,0)),"",VLOOKUP(J28,t_battle_attr!$A$3:$C$100,3,0))</f>
        <v/>
      </c>
      <c r="S28" t="str">
        <f>IF(ISERROR(VLOOKUP(N28,t_battle_attr!$A$3:$C$100,3,0)),"",VLOOKUP(N28,t_battle_attr!$A$3:$C$100,3,0))</f>
        <v/>
      </c>
      <c r="T28" t="str">
        <f t="shared" si="5"/>
        <v>对技能释放者反弹伤害 -+20%</v>
      </c>
      <c r="U28">
        <v>1</v>
      </c>
      <c r="V28">
        <v>29</v>
      </c>
      <c r="X28" s="4">
        <v>40</v>
      </c>
      <c r="AG28" t="str">
        <f>IF(ISERROR(VLOOKUP(V28,t_battle_attr!$A$3:$C$100,3,0)),"",VLOOKUP(V28,t_battle_attr!$A$3:$C$100,3,0))</f>
        <v>对技能释放者反弹伤害 -+{N1}%</v>
      </c>
      <c r="AH28" t="str">
        <f>IF(ISERROR(VLOOKUP(Z28,t_battle_attr!$A$3:$C$100,3,0)),"",VLOOKUP(Z28,t_battle_attr!$A$3:$C$100,3,0))</f>
        <v/>
      </c>
      <c r="AI28" t="str">
        <f>IF(ISERROR(VLOOKUP(AD28,t_battle_attr!$A$3:$C$100,3,0)),"",VLOOKUP(AD28,t_battle_attr!$A$3:$C$100,3,0))</f>
        <v/>
      </c>
      <c r="AJ28" t="str">
        <f t="shared" si="6"/>
        <v>对技能释放者反弹伤害 -+40%</v>
      </c>
      <c r="AK28">
        <v>1</v>
      </c>
      <c r="AL28">
        <v>29</v>
      </c>
      <c r="AN28" s="4">
        <v>60</v>
      </c>
      <c r="AW28" t="str">
        <f>IF(ISERROR(VLOOKUP(AL28,t_battle_attr!$A$3:$C$100,3,0)),"",VLOOKUP(AL28,t_battle_attr!$A$3:$C$100,3,0))</f>
        <v>对技能释放者反弹伤害 -+{N1}%</v>
      </c>
      <c r="AX28" t="str">
        <f>IF(ISERROR(VLOOKUP(AP28,t_battle_attr!$A$3:$C$100,3,0)),"",VLOOKUP(AP28,t_battle_attr!$A$3:$C$100,3,0))</f>
        <v/>
      </c>
      <c r="AY28" t="str">
        <f>IF(ISERROR(VLOOKUP(AT28,t_battle_attr!$A$3:$C$100,3,0)),"",VLOOKUP(AT28,t_battle_attr!$A$3:$C$100,3,0))</f>
        <v/>
      </c>
      <c r="AZ28" t="str">
        <f t="shared" si="7"/>
        <v>对技能释放者反弹伤害 -+60%</v>
      </c>
      <c r="BA28" t="str">
        <f t="shared" si="8"/>
        <v>对技能释放者反弹伤害 -+20/40/60%</v>
      </c>
    </row>
    <row r="29" spans="1:53">
      <c r="A29" s="41" t="s">
        <v>640</v>
      </c>
      <c r="B29" t="str">
        <f t="shared" si="1"/>
        <v>释放技能回复至满生命值概率 -+5/10/15%</v>
      </c>
      <c r="C29" s="4">
        <v>2008</v>
      </c>
      <c r="D29" s="4">
        <v>2009</v>
      </c>
      <c r="E29">
        <v>1</v>
      </c>
      <c r="F29">
        <v>27</v>
      </c>
      <c r="H29" s="4">
        <v>5</v>
      </c>
      <c r="Q29" t="str">
        <f>IF(ISERROR(VLOOKUP(F29,t_battle_attr!$A$3:$C$100,3,0)),"",VLOOKUP(F29,t_battle_attr!$A$3:$C$100,3,0))</f>
        <v>释放技能回复至满生命值概率 -+{N1}%</v>
      </c>
      <c r="R29" t="str">
        <f>IF(ISERROR(VLOOKUP(J29,t_battle_attr!$A$3:$C$100,3,0)),"",VLOOKUP(J29,t_battle_attr!$A$3:$C$100,3,0))</f>
        <v/>
      </c>
      <c r="S29" t="str">
        <f>IF(ISERROR(VLOOKUP(N29,t_battle_attr!$A$3:$C$100,3,0)),"",VLOOKUP(N29,t_battle_attr!$A$3:$C$100,3,0))</f>
        <v/>
      </c>
      <c r="T29" t="str">
        <f t="shared" si="5"/>
        <v>释放技能回复至满生命值概率 -+5%</v>
      </c>
      <c r="U29">
        <v>1</v>
      </c>
      <c r="V29">
        <v>27</v>
      </c>
      <c r="X29" s="4">
        <v>10</v>
      </c>
      <c r="AG29" t="str">
        <f>IF(ISERROR(VLOOKUP(V29,t_battle_attr!$A$3:$C$100,3,0)),"",VLOOKUP(V29,t_battle_attr!$A$3:$C$100,3,0))</f>
        <v>释放技能回复至满生命值概率 -+{N1}%</v>
      </c>
      <c r="AH29" t="str">
        <f>IF(ISERROR(VLOOKUP(Z29,t_battle_attr!$A$3:$C$100,3,0)),"",VLOOKUP(Z29,t_battle_attr!$A$3:$C$100,3,0))</f>
        <v/>
      </c>
      <c r="AI29" t="str">
        <f>IF(ISERROR(VLOOKUP(AD29,t_battle_attr!$A$3:$C$100,3,0)),"",VLOOKUP(AD29,t_battle_attr!$A$3:$C$100,3,0))</f>
        <v/>
      </c>
      <c r="AJ29" t="str">
        <f t="shared" si="6"/>
        <v>释放技能回复至满生命值概率 -+10%</v>
      </c>
      <c r="AK29">
        <v>1</v>
      </c>
      <c r="AL29">
        <v>27</v>
      </c>
      <c r="AN29" s="4">
        <v>15</v>
      </c>
      <c r="AW29" t="str">
        <f>IF(ISERROR(VLOOKUP(AL29,t_battle_attr!$A$3:$C$100,3,0)),"",VLOOKUP(AL29,t_battle_attr!$A$3:$C$100,3,0))</f>
        <v>释放技能回复至满生命值概率 -+{N1}%</v>
      </c>
      <c r="AX29" t="str">
        <f>IF(ISERROR(VLOOKUP(AP29,t_battle_attr!$A$3:$C$100,3,0)),"",VLOOKUP(AP29,t_battle_attr!$A$3:$C$100,3,0))</f>
        <v/>
      </c>
      <c r="AY29" t="str">
        <f>IF(ISERROR(VLOOKUP(AT29,t_battle_attr!$A$3:$C$100,3,0)),"",VLOOKUP(AT29,t_battle_attr!$A$3:$C$100,3,0))</f>
        <v/>
      </c>
      <c r="AZ29" t="str">
        <f t="shared" si="7"/>
        <v>释放技能回复至满生命值概率 -+15%</v>
      </c>
      <c r="BA29" t="str">
        <f t="shared" si="8"/>
        <v>释放技能回复至满生命值概率 -+5/10/15%</v>
      </c>
    </row>
    <row r="30" spans="1:53">
      <c r="A30" s="41" t="s">
        <v>649</v>
      </c>
      <c r="B30" t="str">
        <f t="shared" si="1"/>
        <v>对自己当前的技能免疫概率 -+20/40/60%</v>
      </c>
      <c r="C30" s="14">
        <v>2009</v>
      </c>
      <c r="D30" s="14">
        <v>2010</v>
      </c>
      <c r="E30">
        <v>1</v>
      </c>
      <c r="F30">
        <v>89</v>
      </c>
      <c r="H30" s="14">
        <v>20</v>
      </c>
      <c r="K30" s="14"/>
      <c r="O30" s="14"/>
      <c r="Q30" t="str">
        <f>IF(ISERROR(VLOOKUP(F30,t_battle_attr!$A$3:$C$100,3,0)),"",VLOOKUP(F30,t_battle_attr!$A$3:$C$100,3,0))</f>
        <v>对自己当前的技能免疫概率 -+{N1}%</v>
      </c>
      <c r="R30" t="str">
        <f>IF(ISERROR(VLOOKUP(J30,t_battle_attr!$A$3:$C$100,3,0)),"",VLOOKUP(J30,t_battle_attr!$A$3:$C$100,3,0))</f>
        <v/>
      </c>
      <c r="S30" t="str">
        <f>IF(ISERROR(VLOOKUP(N30,t_battle_attr!$A$3:$C$100,3,0)),"",VLOOKUP(N30,t_battle_attr!$A$3:$C$100,3,0))</f>
        <v/>
      </c>
      <c r="T30" t="str">
        <f t="shared" si="5"/>
        <v>对自己当前的技能免疫概率 -+20%</v>
      </c>
      <c r="U30">
        <v>1</v>
      </c>
      <c r="V30">
        <v>89</v>
      </c>
      <c r="X30" s="14">
        <v>40</v>
      </c>
      <c r="AA30" s="14"/>
      <c r="AE30" s="14"/>
      <c r="AG30" t="str">
        <f>IF(ISERROR(VLOOKUP(V30,t_battle_attr!$A$3:$C$100,3,0)),"",VLOOKUP(V30,t_battle_attr!$A$3:$C$100,3,0))</f>
        <v>对自己当前的技能免疫概率 -+{N1}%</v>
      </c>
      <c r="AH30" t="str">
        <f>IF(ISERROR(VLOOKUP(Z30,t_battle_attr!$A$3:$C$100,3,0)),"",VLOOKUP(Z30,t_battle_attr!$A$3:$C$100,3,0))</f>
        <v/>
      </c>
      <c r="AI30" t="str">
        <f>IF(ISERROR(VLOOKUP(AD30,t_battle_attr!$A$3:$C$100,3,0)),"",VLOOKUP(AD30,t_battle_attr!$A$3:$C$100,3,0))</f>
        <v/>
      </c>
      <c r="AJ30" t="str">
        <f t="shared" si="6"/>
        <v>对自己当前的技能免疫概率 -+40%</v>
      </c>
      <c r="AK30">
        <v>1</v>
      </c>
      <c r="AL30">
        <v>89</v>
      </c>
      <c r="AN30" s="14">
        <v>60</v>
      </c>
      <c r="AQ30" s="14"/>
      <c r="AU30" s="14"/>
      <c r="AW30" t="str">
        <f>IF(ISERROR(VLOOKUP(AL30,t_battle_attr!$A$3:$C$100,3,0)),"",VLOOKUP(AL30,t_battle_attr!$A$3:$C$100,3,0))</f>
        <v>对自己当前的技能免疫概率 -+{N1}%</v>
      </c>
      <c r="AX30" t="str">
        <f>IF(ISERROR(VLOOKUP(AP30,t_battle_attr!$A$3:$C$100,3,0)),"",VLOOKUP(AP30,t_battle_attr!$A$3:$C$100,3,0))</f>
        <v/>
      </c>
      <c r="AY30" t="str">
        <f>IF(ISERROR(VLOOKUP(AT30,t_battle_attr!$A$3:$C$100,3,0)),"",VLOOKUP(AT30,t_battle_attr!$A$3:$C$100,3,0))</f>
        <v/>
      </c>
      <c r="AZ30" t="str">
        <f t="shared" si="7"/>
        <v>对自己当前的技能免疫概率 -+60%</v>
      </c>
      <c r="BA30" t="str">
        <f t="shared" si="8"/>
        <v>对自己当前的技能免疫概率 -+20/40/60%</v>
      </c>
    </row>
    <row r="31" spans="1:53" s="43" customFormat="1">
      <c r="A31" s="38" t="s">
        <v>643</v>
      </c>
      <c r="B31" s="43" t="str">
        <f t="shared" si="1"/>
        <v>释放技能免除冷却概率 .+10/20/30%</v>
      </c>
      <c r="C31" s="42">
        <v>2010</v>
      </c>
      <c r="D31" s="42"/>
      <c r="E31" s="43">
        <v>1</v>
      </c>
      <c r="F31" s="43">
        <v>30</v>
      </c>
      <c r="G31" s="42"/>
      <c r="H31" s="42">
        <v>10</v>
      </c>
      <c r="K31" s="42"/>
      <c r="O31" s="42"/>
      <c r="Q31" s="43" t="str">
        <f>IF(ISERROR(VLOOKUP(F31,t_battle_attr!$A$3:$C$100,3,0)),"",VLOOKUP(F31,t_battle_attr!$A$3:$C$100,3,0))</f>
        <v>释放技能免除冷却概率 .+{N1}%</v>
      </c>
      <c r="R31" s="43" t="str">
        <f>IF(ISERROR(VLOOKUP(J31,t_battle_attr!$A$3:$C$100,3,0)),"",VLOOKUP(J31,t_battle_attr!$A$3:$C$100,3,0))</f>
        <v/>
      </c>
      <c r="S31" s="43" t="str">
        <f>IF(ISERROR(VLOOKUP(N31,t_battle_attr!$A$3:$C$100,3,0)),"",VLOOKUP(N31,t_battle_attr!$A$3:$C$100,3,0))</f>
        <v/>
      </c>
      <c r="T31" s="43" t="str">
        <f t="shared" si="5"/>
        <v>释放技能免除冷却概率 .+10%</v>
      </c>
      <c r="U31" s="43">
        <v>1</v>
      </c>
      <c r="V31" s="43">
        <v>30</v>
      </c>
      <c r="W31" s="42"/>
      <c r="X31" s="42">
        <v>20</v>
      </c>
      <c r="AA31" s="42"/>
      <c r="AE31" s="42"/>
      <c r="AG31" s="43" t="str">
        <f>IF(ISERROR(VLOOKUP(V31,t_battle_attr!$A$3:$C$100,3,0)),"",VLOOKUP(V31,t_battle_attr!$A$3:$C$100,3,0))</f>
        <v>释放技能免除冷却概率 .+{N1}%</v>
      </c>
      <c r="AH31" s="43" t="str">
        <f>IF(ISERROR(VLOOKUP(Z31,t_battle_attr!$A$3:$C$100,3,0)),"",VLOOKUP(Z31,t_battle_attr!$A$3:$C$100,3,0))</f>
        <v/>
      </c>
      <c r="AI31" s="43" t="str">
        <f>IF(ISERROR(VLOOKUP(AD31,t_battle_attr!$A$3:$C$100,3,0)),"",VLOOKUP(AD31,t_battle_attr!$A$3:$C$100,3,0))</f>
        <v/>
      </c>
      <c r="AJ31" s="43" t="str">
        <f t="shared" si="6"/>
        <v>释放技能免除冷却概率 .+20%</v>
      </c>
      <c r="AK31" s="43">
        <v>1</v>
      </c>
      <c r="AL31" s="43">
        <v>30</v>
      </c>
      <c r="AM31" s="42"/>
      <c r="AN31" s="42">
        <v>30</v>
      </c>
      <c r="AQ31" s="42"/>
      <c r="AU31" s="42"/>
      <c r="AW31" s="43" t="str">
        <f>IF(ISERROR(VLOOKUP(AL31,t_battle_attr!$A$3:$C$100,3,0)),"",VLOOKUP(AL31,t_battle_attr!$A$3:$C$100,3,0))</f>
        <v>释放技能免除冷却概率 .+{N1}%</v>
      </c>
      <c r="AX31" s="43" t="str">
        <f>IF(ISERROR(VLOOKUP(AP31,t_battle_attr!$A$3:$C$100,3,0)),"",VLOOKUP(AP31,t_battle_attr!$A$3:$C$100,3,0))</f>
        <v/>
      </c>
      <c r="AY31" s="43" t="str">
        <f>IF(ISERROR(VLOOKUP(AT31,t_battle_attr!$A$3:$C$100,3,0)),"",VLOOKUP(AT31,t_battle_attr!$A$3:$C$100,3,0))</f>
        <v/>
      </c>
      <c r="AZ31" s="43" t="str">
        <f t="shared" si="7"/>
        <v>释放技能免除冷却概率 .+30%</v>
      </c>
      <c r="BA31" s="43" t="str">
        <f t="shared" si="8"/>
        <v>释放技能免除冷却概率 .+10/20/30%</v>
      </c>
    </row>
    <row r="32" spans="1:53">
      <c r="A32" s="45" t="s">
        <v>594</v>
      </c>
      <c r="B32" t="str">
        <f t="shared" si="1"/>
        <v>移速 .+1500/3000/4500</v>
      </c>
      <c r="C32" s="2"/>
      <c r="D32" s="2"/>
      <c r="E32">
        <v>1</v>
      </c>
      <c r="F32">
        <v>7</v>
      </c>
      <c r="H32" s="4">
        <v>1500</v>
      </c>
      <c r="Q32" t="str">
        <f>IF(ISERROR(VLOOKUP(F32,t_battle_attr!$A$3:$C$100,3,0)),"",VLOOKUP(F32,t_battle_attr!$A$3:$C$100,3,0))</f>
        <v>移速 .+{N1}</v>
      </c>
      <c r="R32" t="str">
        <f>IF(ISERROR(VLOOKUP(J32,t_battle_attr!$A$3:$C$100,3,0)),"",VLOOKUP(J32,t_battle_attr!$A$3:$C$100,3,0))</f>
        <v/>
      </c>
      <c r="S32" t="str">
        <f>IF(ISERROR(VLOOKUP(N32,t_battle_attr!$A$3:$C$100,3,0)),"",VLOOKUP(N32,t_battle_attr!$A$3:$C$100,3,0))</f>
        <v/>
      </c>
      <c r="T32" t="str">
        <f t="shared" si="5"/>
        <v>移速 .+1500</v>
      </c>
      <c r="U32">
        <v>1</v>
      </c>
      <c r="V32">
        <v>7</v>
      </c>
      <c r="X32" s="4">
        <v>3000</v>
      </c>
      <c r="AG32" t="str">
        <f>IF(ISERROR(VLOOKUP(V32,t_battle_attr!$A$3:$C$100,3,0)),"",VLOOKUP(V32,t_battle_attr!$A$3:$C$100,3,0))</f>
        <v>移速 .+{N1}</v>
      </c>
      <c r="AH32" t="str">
        <f>IF(ISERROR(VLOOKUP(Z32,t_battle_attr!$A$3:$C$100,3,0)),"",VLOOKUP(Z32,t_battle_attr!$A$3:$C$100,3,0))</f>
        <v/>
      </c>
      <c r="AI32" t="str">
        <f>IF(ISERROR(VLOOKUP(AD32,t_battle_attr!$A$3:$C$100,3,0)),"",VLOOKUP(AD32,t_battle_attr!$A$3:$C$100,3,0))</f>
        <v/>
      </c>
      <c r="AJ32" t="str">
        <f t="shared" si="6"/>
        <v>移速 .+3000</v>
      </c>
      <c r="AK32">
        <v>1</v>
      </c>
      <c r="AL32">
        <v>7</v>
      </c>
      <c r="AN32" s="4">
        <v>4500</v>
      </c>
      <c r="AW32" t="str">
        <f>IF(ISERROR(VLOOKUP(AL32,t_battle_attr!$A$3:$C$100,3,0)),"",VLOOKUP(AL32,t_battle_attr!$A$3:$C$100,3,0))</f>
        <v>移速 .+{N1}</v>
      </c>
      <c r="AX32" t="str">
        <f>IF(ISERROR(VLOOKUP(AP32,t_battle_attr!$A$3:$C$100,3,0)),"",VLOOKUP(AP32,t_battle_attr!$A$3:$C$100,3,0))</f>
        <v/>
      </c>
      <c r="AY32" t="str">
        <f>IF(ISERROR(VLOOKUP(AT32,t_battle_attr!$A$3:$C$100,3,0)),"",VLOOKUP(AT32,t_battle_attr!$A$3:$C$100,3,0))</f>
        <v/>
      </c>
      <c r="AZ32" t="str">
        <f t="shared" si="7"/>
        <v>移速 .+4500</v>
      </c>
      <c r="BA32" t="str">
        <f t="shared" si="8"/>
        <v>移速 .+1500/3000/4500</v>
      </c>
    </row>
    <row r="33" spans="1:53">
      <c r="A33" s="40" t="s">
        <v>596</v>
      </c>
      <c r="B33" t="str">
        <f t="shared" si="1"/>
        <v>拾取水晶额外积分 .+10/20/30</v>
      </c>
      <c r="C33" s="2">
        <v>3001</v>
      </c>
      <c r="D33" s="2"/>
      <c r="E33">
        <v>1</v>
      </c>
      <c r="F33">
        <v>31</v>
      </c>
      <c r="H33" s="4">
        <v>10</v>
      </c>
      <c r="Q33" t="str">
        <f>IF(ISERROR(VLOOKUP(F33,t_battle_attr!$A$3:$C$100,3,0)),"",VLOOKUP(F33,t_battle_attr!$A$3:$C$100,3,0))</f>
        <v>拾取水晶额外积分 .+{N1}</v>
      </c>
      <c r="R33" t="str">
        <f>IF(ISERROR(VLOOKUP(J33,t_battle_attr!$A$3:$C$100,3,0)),"",VLOOKUP(J33,t_battle_attr!$A$3:$C$100,3,0))</f>
        <v/>
      </c>
      <c r="S33" t="str">
        <f>IF(ISERROR(VLOOKUP(N33,t_battle_attr!$A$3:$C$100,3,0)),"",VLOOKUP(N33,t_battle_attr!$A$3:$C$100,3,0))</f>
        <v/>
      </c>
      <c r="T33" t="str">
        <f t="shared" si="5"/>
        <v>拾取水晶额外积分 .+10</v>
      </c>
      <c r="U33">
        <v>1</v>
      </c>
      <c r="V33">
        <v>31</v>
      </c>
      <c r="X33" s="4">
        <v>20</v>
      </c>
      <c r="AG33" t="str">
        <f>IF(ISERROR(VLOOKUP(V33,t_battle_attr!$A$3:$C$100,3,0)),"",VLOOKUP(V33,t_battle_attr!$A$3:$C$100,3,0))</f>
        <v>拾取水晶额外积分 .+{N1}</v>
      </c>
      <c r="AH33" t="str">
        <f>IF(ISERROR(VLOOKUP(Z33,t_battle_attr!$A$3:$C$100,3,0)),"",VLOOKUP(Z33,t_battle_attr!$A$3:$C$100,3,0))</f>
        <v/>
      </c>
      <c r="AI33" t="str">
        <f>IF(ISERROR(VLOOKUP(AD33,t_battle_attr!$A$3:$C$100,3,0)),"",VLOOKUP(AD33,t_battle_attr!$A$3:$C$100,3,0))</f>
        <v/>
      </c>
      <c r="AJ33" t="str">
        <f t="shared" si="6"/>
        <v>拾取水晶额外积分 .+20</v>
      </c>
      <c r="AK33">
        <v>1</v>
      </c>
      <c r="AL33">
        <v>31</v>
      </c>
      <c r="AN33" s="4">
        <v>30</v>
      </c>
      <c r="AW33" t="str">
        <f>IF(ISERROR(VLOOKUP(AL33,t_battle_attr!$A$3:$C$100,3,0)),"",VLOOKUP(AL33,t_battle_attr!$A$3:$C$100,3,0))</f>
        <v>拾取水晶额外积分 .+{N1}</v>
      </c>
      <c r="AX33" t="str">
        <f>IF(ISERROR(VLOOKUP(AP33,t_battle_attr!$A$3:$C$100,3,0)),"",VLOOKUP(AP33,t_battle_attr!$A$3:$C$100,3,0))</f>
        <v/>
      </c>
      <c r="AY33" t="str">
        <f>IF(ISERROR(VLOOKUP(AT33,t_battle_attr!$A$3:$C$100,3,0)),"",VLOOKUP(AT33,t_battle_attr!$A$3:$C$100,3,0))</f>
        <v/>
      </c>
      <c r="AZ33" t="str">
        <f t="shared" si="7"/>
        <v>拾取水晶额外积分 .+30</v>
      </c>
      <c r="BA33" t="str">
        <f t="shared" si="8"/>
        <v>拾取水晶额外积分 .+10/20/30</v>
      </c>
    </row>
    <row r="34" spans="1:53">
      <c r="A34" s="38" t="s">
        <v>598</v>
      </c>
      <c r="B34" t="str">
        <f t="shared" si="1"/>
        <v>物品拾取范围 .+10/20/30%</v>
      </c>
      <c r="C34" s="2">
        <v>3001</v>
      </c>
      <c r="D34" s="2"/>
      <c r="E34">
        <v>1</v>
      </c>
      <c r="F34">
        <v>33</v>
      </c>
      <c r="H34" s="4">
        <v>10</v>
      </c>
      <c r="Q34" t="str">
        <f>IF(ISERROR(VLOOKUP(F34,t_battle_attr!$A$3:$C$100,3,0)),"",VLOOKUP(F34,t_battle_attr!$A$3:$C$100,3,0))</f>
        <v>物品拾取范围 .+{N1}%</v>
      </c>
      <c r="R34" t="str">
        <f>IF(ISERROR(VLOOKUP(J34,t_battle_attr!$A$3:$C$100,3,0)),"",VLOOKUP(J34,t_battle_attr!$A$3:$C$100,3,0))</f>
        <v/>
      </c>
      <c r="S34" t="str">
        <f>IF(ISERROR(VLOOKUP(N34,t_battle_attr!$A$3:$C$100,3,0)),"",VLOOKUP(N34,t_battle_attr!$A$3:$C$100,3,0))</f>
        <v/>
      </c>
      <c r="T34" t="str">
        <f t="shared" si="5"/>
        <v>物品拾取范围 .+10%</v>
      </c>
      <c r="U34">
        <v>1</v>
      </c>
      <c r="V34">
        <v>33</v>
      </c>
      <c r="X34" s="4">
        <v>20</v>
      </c>
      <c r="AG34" t="str">
        <f>IF(ISERROR(VLOOKUP(V34,t_battle_attr!$A$3:$C$100,3,0)),"",VLOOKUP(V34,t_battle_attr!$A$3:$C$100,3,0))</f>
        <v>物品拾取范围 .+{N1}%</v>
      </c>
      <c r="AH34" t="str">
        <f>IF(ISERROR(VLOOKUP(Z34,t_battle_attr!$A$3:$C$100,3,0)),"",VLOOKUP(Z34,t_battle_attr!$A$3:$C$100,3,0))</f>
        <v/>
      </c>
      <c r="AI34" t="str">
        <f>IF(ISERROR(VLOOKUP(AD34,t_battle_attr!$A$3:$C$100,3,0)),"",VLOOKUP(AD34,t_battle_attr!$A$3:$C$100,3,0))</f>
        <v/>
      </c>
      <c r="AJ34" t="str">
        <f t="shared" si="6"/>
        <v>物品拾取范围 .+20%</v>
      </c>
      <c r="AK34">
        <v>1</v>
      </c>
      <c r="AL34">
        <v>33</v>
      </c>
      <c r="AN34" s="4">
        <v>30</v>
      </c>
      <c r="AW34" t="str">
        <f>IF(ISERROR(VLOOKUP(AL34,t_battle_attr!$A$3:$C$100,3,0)),"",VLOOKUP(AL34,t_battle_attr!$A$3:$C$100,3,0))</f>
        <v>物品拾取范围 .+{N1}%</v>
      </c>
      <c r="AX34" t="str">
        <f>IF(ISERROR(VLOOKUP(AP34,t_battle_attr!$A$3:$C$100,3,0)),"",VLOOKUP(AP34,t_battle_attr!$A$3:$C$100,3,0))</f>
        <v/>
      </c>
      <c r="AY34" t="str">
        <f>IF(ISERROR(VLOOKUP(AT34,t_battle_attr!$A$3:$C$100,3,0)),"",VLOOKUP(AT34,t_battle_attr!$A$3:$C$100,3,0))</f>
        <v/>
      </c>
      <c r="AZ34" t="str">
        <f t="shared" si="7"/>
        <v>物品拾取范围 .+30%</v>
      </c>
      <c r="BA34" t="str">
        <f t="shared" si="8"/>
        <v>物品拾取范围 .+10/20/30%</v>
      </c>
    </row>
    <row r="35" spans="1:53">
      <c r="A35" s="40" t="s">
        <v>590</v>
      </c>
      <c r="B35" t="str">
        <f t="shared" si="1"/>
        <v>拾取水晶回复生命 -+5/10/15</v>
      </c>
      <c r="C35" s="2">
        <v>3002</v>
      </c>
      <c r="D35" s="2"/>
      <c r="E35">
        <v>1</v>
      </c>
      <c r="F35">
        <v>34</v>
      </c>
      <c r="H35" s="4">
        <v>5</v>
      </c>
      <c r="Q35" t="str">
        <f>IF(ISERROR(VLOOKUP(F35,t_battle_attr!$A$3:$C$100,3,0)),"",VLOOKUP(F35,t_battle_attr!$A$3:$C$100,3,0))</f>
        <v>拾取水晶回复生命 -+{N1}</v>
      </c>
      <c r="R35" t="str">
        <f>IF(ISERROR(VLOOKUP(J35,t_battle_attr!$A$3:$C$100,3,0)),"",VLOOKUP(J35,t_battle_attr!$A$3:$C$100,3,0))</f>
        <v/>
      </c>
      <c r="S35" t="str">
        <f>IF(ISERROR(VLOOKUP(N35,t_battle_attr!$A$3:$C$100,3,0)),"",VLOOKUP(N35,t_battle_attr!$A$3:$C$100,3,0))</f>
        <v/>
      </c>
      <c r="T35" t="str">
        <f t="shared" si="5"/>
        <v>拾取水晶回复生命 -+5</v>
      </c>
      <c r="U35">
        <v>1</v>
      </c>
      <c r="V35">
        <v>34</v>
      </c>
      <c r="X35" s="4">
        <v>10</v>
      </c>
      <c r="AG35" t="str">
        <f>IF(ISERROR(VLOOKUP(V35,t_battle_attr!$A$3:$C$100,3,0)),"",VLOOKUP(V35,t_battle_attr!$A$3:$C$100,3,0))</f>
        <v>拾取水晶回复生命 -+{N1}</v>
      </c>
      <c r="AH35" t="str">
        <f>IF(ISERROR(VLOOKUP(Z35,t_battle_attr!$A$3:$C$100,3,0)),"",VLOOKUP(Z35,t_battle_attr!$A$3:$C$100,3,0))</f>
        <v/>
      </c>
      <c r="AI35" t="str">
        <f>IF(ISERROR(VLOOKUP(AD35,t_battle_attr!$A$3:$C$100,3,0)),"",VLOOKUP(AD35,t_battle_attr!$A$3:$C$100,3,0))</f>
        <v/>
      </c>
      <c r="AJ35" t="str">
        <f t="shared" si="6"/>
        <v>拾取水晶回复生命 -+10</v>
      </c>
      <c r="AK35">
        <v>1</v>
      </c>
      <c r="AL35">
        <v>34</v>
      </c>
      <c r="AN35" s="4">
        <v>15</v>
      </c>
      <c r="AW35" t="str">
        <f>IF(ISERROR(VLOOKUP(AL35,t_battle_attr!$A$3:$C$100,3,0)),"",VLOOKUP(AL35,t_battle_attr!$A$3:$C$100,3,0))</f>
        <v>拾取水晶回复生命 -+{N1}</v>
      </c>
      <c r="AX35" t="str">
        <f>IF(ISERROR(VLOOKUP(AP35,t_battle_attr!$A$3:$C$100,3,0)),"",VLOOKUP(AP35,t_battle_attr!$A$3:$C$100,3,0))</f>
        <v/>
      </c>
      <c r="AY35" t="str">
        <f>IF(ISERROR(VLOOKUP(AT35,t_battle_attr!$A$3:$C$100,3,0)),"",VLOOKUP(AT35,t_battle_attr!$A$3:$C$100,3,0))</f>
        <v/>
      </c>
      <c r="AZ35" t="str">
        <f t="shared" si="7"/>
        <v>拾取水晶回复生命 -+15</v>
      </c>
      <c r="BA35" t="str">
        <f t="shared" si="8"/>
        <v>拾取水晶回复生命 -+5/10/15</v>
      </c>
    </row>
    <row r="36" spans="1:53" s="17" customFormat="1">
      <c r="A36" s="44" t="s">
        <v>605</v>
      </c>
      <c r="B36" s="17" t="str">
        <f t="shared" si="1"/>
        <v>拾取技能球升2级概率 .+5/10/15%</v>
      </c>
      <c r="C36" s="17">
        <v>3002</v>
      </c>
      <c r="D36" s="17">
        <v>3003</v>
      </c>
      <c r="E36" s="17">
        <v>1</v>
      </c>
      <c r="F36" s="17">
        <v>44</v>
      </c>
      <c r="H36" s="17">
        <v>5</v>
      </c>
      <c r="Q36" s="17" t="str">
        <f>IF(ISERROR(VLOOKUP(F36,t_battle_attr!$A$3:$C$100,3,0)),"",VLOOKUP(F36,t_battle_attr!$A$3:$C$100,3,0))</f>
        <v>拾取技能球升2级概率 .+{N1}%</v>
      </c>
      <c r="R36" s="17" t="str">
        <f>IF(ISERROR(VLOOKUP(J36,t_battle_attr!$A$3:$C$100,3,0)),"",VLOOKUP(J36,t_battle_attr!$A$3:$C$100,3,0))</f>
        <v/>
      </c>
      <c r="S36" s="17" t="str">
        <f>IF(ISERROR(VLOOKUP(N36,t_battle_attr!$A$3:$C$100,3,0)),"",VLOOKUP(N36,t_battle_attr!$A$3:$C$100,3,0))</f>
        <v/>
      </c>
      <c r="T36" s="17" t="str">
        <f t="shared" si="5"/>
        <v>拾取技能球升2级概率 .+5%</v>
      </c>
      <c r="U36" s="17">
        <v>1</v>
      </c>
      <c r="V36" s="17">
        <v>44</v>
      </c>
      <c r="X36" s="17">
        <v>10</v>
      </c>
      <c r="AG36" s="17" t="str">
        <f>IF(ISERROR(VLOOKUP(V36,t_battle_attr!$A$3:$C$100,3,0)),"",VLOOKUP(V36,t_battle_attr!$A$3:$C$100,3,0))</f>
        <v>拾取技能球升2级概率 .+{N1}%</v>
      </c>
      <c r="AH36" s="17" t="str">
        <f>IF(ISERROR(VLOOKUP(Z36,t_battle_attr!$A$3:$C$100,3,0)),"",VLOOKUP(Z36,t_battle_attr!$A$3:$C$100,3,0))</f>
        <v/>
      </c>
      <c r="AI36" s="17" t="str">
        <f>IF(ISERROR(VLOOKUP(AD36,t_battle_attr!$A$3:$C$100,3,0)),"",VLOOKUP(AD36,t_battle_attr!$A$3:$C$100,3,0))</f>
        <v/>
      </c>
      <c r="AJ36" s="17" t="str">
        <f t="shared" si="6"/>
        <v>拾取技能球升2级概率 .+10%</v>
      </c>
      <c r="AK36" s="17">
        <v>1</v>
      </c>
      <c r="AL36" s="17">
        <v>44</v>
      </c>
      <c r="AN36" s="17">
        <v>15</v>
      </c>
      <c r="AW36" s="17" t="str">
        <f>IF(ISERROR(VLOOKUP(AL36,t_battle_attr!$A$3:$C$100,3,0)),"",VLOOKUP(AL36,t_battle_attr!$A$3:$C$100,3,0))</f>
        <v>拾取技能球升2级概率 .+{N1}%</v>
      </c>
      <c r="AX36" s="17" t="str">
        <f>IF(ISERROR(VLOOKUP(AP36,t_battle_attr!$A$3:$C$100,3,0)),"",VLOOKUP(AP36,t_battle_attr!$A$3:$C$100,3,0))</f>
        <v/>
      </c>
      <c r="AY36" s="17" t="str">
        <f>IF(ISERROR(VLOOKUP(AT36,t_battle_attr!$A$3:$C$100,3,0)),"",VLOOKUP(AT36,t_battle_attr!$A$3:$C$100,3,0))</f>
        <v/>
      </c>
      <c r="AZ36" s="17" t="str">
        <f t="shared" si="7"/>
        <v>拾取技能球升2级概率 .+15%</v>
      </c>
      <c r="BA36" s="17" t="str">
        <f t="shared" si="8"/>
        <v>拾取技能球升2级概率 .+5/10/15%</v>
      </c>
    </row>
    <row r="37" spans="1:53">
      <c r="A37" s="38" t="s">
        <v>600</v>
      </c>
      <c r="B37" t="str">
        <f t="shared" si="1"/>
        <v>拾取能力球升2级概率 .+5/10/15%</v>
      </c>
      <c r="C37" s="2">
        <v>3003</v>
      </c>
      <c r="D37" s="2"/>
      <c r="E37">
        <v>1</v>
      </c>
      <c r="F37">
        <v>43</v>
      </c>
      <c r="H37" s="4">
        <v>5</v>
      </c>
      <c r="Q37" t="str">
        <f>IF(ISERROR(VLOOKUP(F37,t_battle_attr!$A$3:$C$100,3,0)),"",VLOOKUP(F37,t_battle_attr!$A$3:$C$100,3,0))</f>
        <v>拾取能力球升2级概率 .+{N1}%</v>
      </c>
      <c r="R37" t="str">
        <f>IF(ISERROR(VLOOKUP(J37,t_battle_attr!$A$3:$C$100,3,0)),"",VLOOKUP(J37,t_battle_attr!$A$3:$C$100,3,0))</f>
        <v/>
      </c>
      <c r="S37" t="str">
        <f>IF(ISERROR(VLOOKUP(N37,t_battle_attr!$A$3:$C$100,3,0)),"",VLOOKUP(N37,t_battle_attr!$A$3:$C$100,3,0))</f>
        <v/>
      </c>
      <c r="T37" t="str">
        <f t="shared" si="5"/>
        <v>拾取能力球升2级概率 .+5%</v>
      </c>
      <c r="U37">
        <v>1</v>
      </c>
      <c r="V37">
        <v>43</v>
      </c>
      <c r="X37" s="4">
        <v>10</v>
      </c>
      <c r="AG37" t="str">
        <f>IF(ISERROR(VLOOKUP(V37,t_battle_attr!$A$3:$C$100,3,0)),"",VLOOKUP(V37,t_battle_attr!$A$3:$C$100,3,0))</f>
        <v>拾取能力球升2级概率 .+{N1}%</v>
      </c>
      <c r="AH37" t="str">
        <f>IF(ISERROR(VLOOKUP(Z37,t_battle_attr!$A$3:$C$100,3,0)),"",VLOOKUP(Z37,t_battle_attr!$A$3:$C$100,3,0))</f>
        <v/>
      </c>
      <c r="AI37" t="str">
        <f>IF(ISERROR(VLOOKUP(AD37,t_battle_attr!$A$3:$C$100,3,0)),"",VLOOKUP(AD37,t_battle_attr!$A$3:$C$100,3,0))</f>
        <v/>
      </c>
      <c r="AJ37" t="str">
        <f t="shared" si="6"/>
        <v>拾取能力球升2级概率 .+10%</v>
      </c>
      <c r="AK37">
        <v>1</v>
      </c>
      <c r="AL37">
        <v>43</v>
      </c>
      <c r="AN37" s="4">
        <v>15</v>
      </c>
      <c r="AW37" t="str">
        <f>IF(ISERROR(VLOOKUP(AL37,t_battle_attr!$A$3:$C$100,3,0)),"",VLOOKUP(AL37,t_battle_attr!$A$3:$C$100,3,0))</f>
        <v>拾取能力球升2级概率 .+{N1}%</v>
      </c>
      <c r="AX37" t="str">
        <f>IF(ISERROR(VLOOKUP(AP37,t_battle_attr!$A$3:$C$100,3,0)),"",VLOOKUP(AP37,t_battle_attr!$A$3:$C$100,3,0))</f>
        <v/>
      </c>
      <c r="AY37" t="str">
        <f>IF(ISERROR(VLOOKUP(AT37,t_battle_attr!$A$3:$C$100,3,0)),"",VLOOKUP(AT37,t_battle_attr!$A$3:$C$100,3,0))</f>
        <v/>
      </c>
      <c r="AZ37" t="str">
        <f t="shared" si="7"/>
        <v>拾取能力球升2级概率 .+15%</v>
      </c>
      <c r="BA37" t="str">
        <f t="shared" si="8"/>
        <v>拾取能力球升2级概率 .+5/10/15%</v>
      </c>
    </row>
    <row r="38" spans="1:53">
      <c r="A38" s="40" t="s">
        <v>603</v>
      </c>
      <c r="B38" t="str">
        <f t="shared" si="1"/>
        <v>血瓶回复量 -+20/40/60%</v>
      </c>
      <c r="C38" s="2">
        <v>3004</v>
      </c>
      <c r="D38" s="2"/>
      <c r="E38">
        <v>1</v>
      </c>
      <c r="F38">
        <v>35</v>
      </c>
      <c r="H38" s="4">
        <v>20</v>
      </c>
      <c r="Q38" t="str">
        <f>IF(ISERROR(VLOOKUP(F38,t_battle_attr!$A$3:$C$100,3,0)),"",VLOOKUP(F38,t_battle_attr!$A$3:$C$100,3,0))</f>
        <v>血瓶回复量 -+{N1}%</v>
      </c>
      <c r="R38" t="str">
        <f>IF(ISERROR(VLOOKUP(J38,t_battle_attr!$A$3:$C$100,3,0)),"",VLOOKUP(J38,t_battle_attr!$A$3:$C$100,3,0))</f>
        <v/>
      </c>
      <c r="S38" t="str">
        <f>IF(ISERROR(VLOOKUP(N38,t_battle_attr!$A$3:$C$100,3,0)),"",VLOOKUP(N38,t_battle_attr!$A$3:$C$100,3,0))</f>
        <v/>
      </c>
      <c r="T38" t="str">
        <f t="shared" si="5"/>
        <v>血瓶回复量 -+20%</v>
      </c>
      <c r="U38">
        <v>1</v>
      </c>
      <c r="V38">
        <v>35</v>
      </c>
      <c r="X38" s="4">
        <v>40</v>
      </c>
      <c r="AG38" t="str">
        <f>IF(ISERROR(VLOOKUP(V38,t_battle_attr!$A$3:$C$100,3,0)),"",VLOOKUP(V38,t_battle_attr!$A$3:$C$100,3,0))</f>
        <v>血瓶回复量 -+{N1}%</v>
      </c>
      <c r="AH38" t="str">
        <f>IF(ISERROR(VLOOKUP(Z38,t_battle_attr!$A$3:$C$100,3,0)),"",VLOOKUP(Z38,t_battle_attr!$A$3:$C$100,3,0))</f>
        <v/>
      </c>
      <c r="AI38" t="str">
        <f>IF(ISERROR(VLOOKUP(AD38,t_battle_attr!$A$3:$C$100,3,0)),"",VLOOKUP(AD38,t_battle_attr!$A$3:$C$100,3,0))</f>
        <v/>
      </c>
      <c r="AJ38" t="str">
        <f t="shared" si="6"/>
        <v>血瓶回复量 -+40%</v>
      </c>
      <c r="AK38">
        <v>1</v>
      </c>
      <c r="AL38">
        <v>35</v>
      </c>
      <c r="AN38" s="4">
        <v>60</v>
      </c>
      <c r="AW38" t="str">
        <f>IF(ISERROR(VLOOKUP(AL38,t_battle_attr!$A$3:$C$100,3,0)),"",VLOOKUP(AL38,t_battle_attr!$A$3:$C$100,3,0))</f>
        <v>血瓶回复量 -+{N1}%</v>
      </c>
      <c r="AX38" t="str">
        <f>IF(ISERROR(VLOOKUP(AP38,t_battle_attr!$A$3:$C$100,3,0)),"",VLOOKUP(AP38,t_battle_attr!$A$3:$C$100,3,0))</f>
        <v/>
      </c>
      <c r="AY38" t="str">
        <f>IF(ISERROR(VLOOKUP(AT38,t_battle_attr!$A$3:$C$100,3,0)),"",VLOOKUP(AT38,t_battle_attr!$A$3:$C$100,3,0))</f>
        <v/>
      </c>
      <c r="AZ38" t="str">
        <f t="shared" si="7"/>
        <v>血瓶回复量 -+60%</v>
      </c>
      <c r="BA38" t="str">
        <f t="shared" si="8"/>
        <v>血瓶回复量 -+20/40/60%</v>
      </c>
    </row>
    <row r="39" spans="1:53" s="17" customFormat="1">
      <c r="A39" s="44" t="s">
        <v>719</v>
      </c>
      <c r="B39" s="17" t="str">
        <f>BA39</f>
        <v>拾取水晶2倍积分概率 .+5/10/15%</v>
      </c>
      <c r="C39" s="17">
        <v>3004</v>
      </c>
      <c r="D39" s="17">
        <v>3005</v>
      </c>
      <c r="E39" s="17">
        <v>1</v>
      </c>
      <c r="F39" s="17">
        <v>45</v>
      </c>
      <c r="H39" s="17">
        <v>5</v>
      </c>
      <c r="Q39" s="17" t="str">
        <f>IF(ISERROR(VLOOKUP(F39,t_battle_attr!$A$3:$C$100,3,0)),"",VLOOKUP(F39,t_battle_attr!$A$3:$C$100,3,0))</f>
        <v>拾取水晶2倍积分概率 .+{N1}%</v>
      </c>
      <c r="R39" s="17" t="str">
        <f>IF(ISERROR(VLOOKUP(J39,t_battle_attr!$A$3:$C$100,3,0)),"",VLOOKUP(J39,t_battle_attr!$A$3:$C$100,3,0))</f>
        <v/>
      </c>
      <c r="S39" s="17" t="str">
        <f>IF(ISERROR(VLOOKUP(N39,t_battle_attr!$A$3:$C$100,3,0)),"",VLOOKUP(N39,t_battle_attr!$A$3:$C$100,3,0))</f>
        <v/>
      </c>
      <c r="T39" s="17" t="str">
        <f t="shared" si="5"/>
        <v>拾取水晶2倍积分概率 .+5%</v>
      </c>
      <c r="U39" s="17">
        <v>1</v>
      </c>
      <c r="V39" s="17">
        <v>45</v>
      </c>
      <c r="X39" s="17">
        <v>10</v>
      </c>
      <c r="AG39" s="17" t="str">
        <f>IF(ISERROR(VLOOKUP(V39,t_battle_attr!$A$3:$C$100,3,0)),"",VLOOKUP(V39,t_battle_attr!$A$3:$C$100,3,0))</f>
        <v>拾取水晶2倍积分概率 .+{N1}%</v>
      </c>
      <c r="AH39" s="17" t="str">
        <f>IF(ISERROR(VLOOKUP(Z39,t_battle_attr!$A$3:$C$100,3,0)),"",VLOOKUP(Z39,t_battle_attr!$A$3:$C$100,3,0))</f>
        <v/>
      </c>
      <c r="AI39" s="17" t="str">
        <f>IF(ISERROR(VLOOKUP(AD39,t_battle_attr!$A$3:$C$100,3,0)),"",VLOOKUP(AD39,t_battle_attr!$A$3:$C$100,3,0))</f>
        <v/>
      </c>
      <c r="AJ39" s="17" t="str">
        <f t="shared" si="6"/>
        <v>拾取水晶2倍积分概率 .+10%</v>
      </c>
      <c r="AK39" s="17">
        <v>1</v>
      </c>
      <c r="AL39" s="17">
        <v>45</v>
      </c>
      <c r="AN39" s="17">
        <v>15</v>
      </c>
      <c r="AW39" s="17" t="str">
        <f>IF(ISERROR(VLOOKUP(AL39,t_battle_attr!$A$3:$C$100,3,0)),"",VLOOKUP(AL39,t_battle_attr!$A$3:$C$100,3,0))</f>
        <v>拾取水晶2倍积分概率 .+{N1}%</v>
      </c>
      <c r="AX39" s="17" t="str">
        <f>IF(ISERROR(VLOOKUP(AP39,t_battle_attr!$A$3:$C$100,3,0)),"",VLOOKUP(AP39,t_battle_attr!$A$3:$C$100,3,0))</f>
        <v/>
      </c>
      <c r="AY39" s="17" t="str">
        <f>IF(ISERROR(VLOOKUP(AT39,t_battle_attr!$A$3:$C$100,3,0)),"",VLOOKUP(AT39,t_battle_attr!$A$3:$C$100,3,0))</f>
        <v/>
      </c>
      <c r="AZ39" s="17" t="str">
        <f t="shared" si="7"/>
        <v>拾取水晶2倍积分概率 .+15%</v>
      </c>
      <c r="BA39" s="17" t="str">
        <f t="shared" si="8"/>
        <v>拾取水晶2倍积分概率 .+5/10/15%</v>
      </c>
    </row>
    <row r="40" spans="1:53">
      <c r="A40" s="41" t="s">
        <v>607</v>
      </c>
      <c r="B40" t="str">
        <f t="shared" si="1"/>
        <v>拾取能力球增加积分 .+300/600/900</v>
      </c>
      <c r="C40" s="2">
        <v>3005</v>
      </c>
      <c r="D40" s="2">
        <v>3006</v>
      </c>
      <c r="E40">
        <v>1</v>
      </c>
      <c r="F40">
        <v>36</v>
      </c>
      <c r="H40" s="4">
        <v>300</v>
      </c>
      <c r="Q40" t="str">
        <f>IF(ISERROR(VLOOKUP(F40,t_battle_attr!$A$3:$C$100,3,0)),"",VLOOKUP(F40,t_battle_attr!$A$3:$C$100,3,0))</f>
        <v>拾取能力球增加积分 .+{N1}</v>
      </c>
      <c r="R40" t="str">
        <f>IF(ISERROR(VLOOKUP(J40,t_battle_attr!$A$3:$C$100,3,0)),"",VLOOKUP(J40,t_battle_attr!$A$3:$C$100,3,0))</f>
        <v/>
      </c>
      <c r="S40" t="str">
        <f>IF(ISERROR(VLOOKUP(N40,t_battle_attr!$A$3:$C$100,3,0)),"",VLOOKUP(N40,t_battle_attr!$A$3:$C$100,3,0))</f>
        <v/>
      </c>
      <c r="T40" t="str">
        <f t="shared" si="5"/>
        <v>拾取能力球增加积分 .+300</v>
      </c>
      <c r="U40">
        <v>1</v>
      </c>
      <c r="V40">
        <v>36</v>
      </c>
      <c r="X40" s="4">
        <v>600</v>
      </c>
      <c r="AG40" t="str">
        <f>IF(ISERROR(VLOOKUP(V40,t_battle_attr!$A$3:$C$100,3,0)),"",VLOOKUP(V40,t_battle_attr!$A$3:$C$100,3,0))</f>
        <v>拾取能力球增加积分 .+{N1}</v>
      </c>
      <c r="AH40" t="str">
        <f>IF(ISERROR(VLOOKUP(Z40,t_battle_attr!$A$3:$C$100,3,0)),"",VLOOKUP(Z40,t_battle_attr!$A$3:$C$100,3,0))</f>
        <v/>
      </c>
      <c r="AI40" t="str">
        <f>IF(ISERROR(VLOOKUP(AD40,t_battle_attr!$A$3:$C$100,3,0)),"",VLOOKUP(AD40,t_battle_attr!$A$3:$C$100,3,0))</f>
        <v/>
      </c>
      <c r="AJ40" t="str">
        <f t="shared" si="6"/>
        <v>拾取能力球增加积分 .+600</v>
      </c>
      <c r="AK40">
        <v>1</v>
      </c>
      <c r="AL40">
        <v>36</v>
      </c>
      <c r="AN40" s="4">
        <v>900</v>
      </c>
      <c r="AW40" t="str">
        <f>IF(ISERROR(VLOOKUP(AL40,t_battle_attr!$A$3:$C$100,3,0)),"",VLOOKUP(AL40,t_battle_attr!$A$3:$C$100,3,0))</f>
        <v>拾取能力球增加积分 .+{N1}</v>
      </c>
      <c r="AX40" t="str">
        <f>IF(ISERROR(VLOOKUP(AP40,t_battle_attr!$A$3:$C$100,3,0)),"",VLOOKUP(AP40,t_battle_attr!$A$3:$C$100,3,0))</f>
        <v/>
      </c>
      <c r="AY40" t="str">
        <f>IF(ISERROR(VLOOKUP(AT40,t_battle_attr!$A$3:$C$100,3,0)),"",VLOOKUP(AT40,t_battle_attr!$A$3:$C$100,3,0))</f>
        <v/>
      </c>
      <c r="AZ40" t="str">
        <f t="shared" si="7"/>
        <v>拾取能力球增加积分 .+900</v>
      </c>
      <c r="BA40" t="str">
        <f t="shared" si="8"/>
        <v>拾取能力球增加积分 .+300/600/900</v>
      </c>
    </row>
    <row r="41" spans="1:53">
      <c r="A41" s="38" t="s">
        <v>608</v>
      </c>
      <c r="B41" t="str">
        <f t="shared" si="1"/>
        <v>拾取能力雪球回复生命 -+20/40/60</v>
      </c>
      <c r="C41" s="16">
        <v>3006</v>
      </c>
      <c r="D41" s="16"/>
      <c r="E41">
        <v>1</v>
      </c>
      <c r="F41">
        <v>77</v>
      </c>
      <c r="H41" s="4">
        <v>20</v>
      </c>
      <c r="Q41" t="str">
        <f>IF(ISERROR(VLOOKUP(F41,t_battle_attr!$A$3:$C$100,3,0)),"",VLOOKUP(F41,t_battle_attr!$A$3:$C$100,3,0))</f>
        <v>拾取能力雪球回复生命 -+{N1}</v>
      </c>
      <c r="R41" t="str">
        <f>IF(ISERROR(VLOOKUP(J41,t_battle_attr!$A$3:$C$100,3,0)),"",VLOOKUP(J41,t_battle_attr!$A$3:$C$100,3,0))</f>
        <v/>
      </c>
      <c r="S41" t="str">
        <f>IF(ISERROR(VLOOKUP(N41,t_battle_attr!$A$3:$C$100,3,0)),"",VLOOKUP(N41,t_battle_attr!$A$3:$C$100,3,0))</f>
        <v/>
      </c>
      <c r="T41" t="str">
        <f t="shared" si="5"/>
        <v>拾取能力雪球回复生命 -+20</v>
      </c>
      <c r="U41">
        <v>1</v>
      </c>
      <c r="V41">
        <v>77</v>
      </c>
      <c r="X41" s="4">
        <v>40</v>
      </c>
      <c r="AG41" t="str">
        <f>IF(ISERROR(VLOOKUP(V41,t_battle_attr!$A$3:$C$100,3,0)),"",VLOOKUP(V41,t_battle_attr!$A$3:$C$100,3,0))</f>
        <v>拾取能力雪球回复生命 -+{N1}</v>
      </c>
      <c r="AH41" t="str">
        <f>IF(ISERROR(VLOOKUP(Z41,t_battle_attr!$A$3:$C$100,3,0)),"",VLOOKUP(Z41,t_battle_attr!$A$3:$C$100,3,0))</f>
        <v/>
      </c>
      <c r="AI41" t="str">
        <f>IF(ISERROR(VLOOKUP(AD41,t_battle_attr!$A$3:$C$100,3,0)),"",VLOOKUP(AD41,t_battle_attr!$A$3:$C$100,3,0))</f>
        <v/>
      </c>
      <c r="AJ41" t="str">
        <f t="shared" si="6"/>
        <v>拾取能力雪球回复生命 -+40</v>
      </c>
      <c r="AK41">
        <v>1</v>
      </c>
      <c r="AL41">
        <v>77</v>
      </c>
      <c r="AN41" s="4">
        <v>60</v>
      </c>
      <c r="AW41" t="str">
        <f>IF(ISERROR(VLOOKUP(AL41,t_battle_attr!$A$3:$C$100,3,0)),"",VLOOKUP(AL41,t_battle_attr!$A$3:$C$100,3,0))</f>
        <v>拾取能力雪球回复生命 -+{N1}</v>
      </c>
      <c r="AX41" t="str">
        <f>IF(ISERROR(VLOOKUP(AP41,t_battle_attr!$A$3:$C$100,3,0)),"",VLOOKUP(AP41,t_battle_attr!$A$3:$C$100,3,0))</f>
        <v/>
      </c>
      <c r="AY41" t="str">
        <f>IF(ISERROR(VLOOKUP(AT41,t_battle_attr!$A$3:$C$100,3,0)),"",VLOOKUP(AT41,t_battle_attr!$A$3:$C$100,3,0))</f>
        <v/>
      </c>
      <c r="AZ41" t="str">
        <f t="shared" si="7"/>
        <v>拾取能力雪球回复生命 -+60</v>
      </c>
      <c r="BA41" t="str">
        <f t="shared" si="8"/>
        <v>拾取能力雪球回复生命 -+20/40/60</v>
      </c>
    </row>
    <row r="42" spans="1:53">
      <c r="A42" s="40" t="s">
        <v>616</v>
      </c>
      <c r="B42" t="str">
        <f t="shared" si="1"/>
        <v>护盾抵挡伤害次数 -+1/2/3</v>
      </c>
      <c r="C42" s="16">
        <v>3007</v>
      </c>
      <c r="D42" s="16"/>
      <c r="E42">
        <v>1</v>
      </c>
      <c r="F42">
        <v>78</v>
      </c>
      <c r="H42" s="4">
        <v>1</v>
      </c>
      <c r="Q42" t="str">
        <f>IF(ISERROR(VLOOKUP(F42,t_battle_attr!$A$3:$C$100,3,0)),"",VLOOKUP(F42,t_battle_attr!$A$3:$C$100,3,0))</f>
        <v>护盾抵挡伤害次数 -+{N1}</v>
      </c>
      <c r="R42" t="str">
        <f>IF(ISERROR(VLOOKUP(J42,t_battle_attr!$A$3:$C$100,3,0)),"",VLOOKUP(J42,t_battle_attr!$A$3:$C$100,3,0))</f>
        <v/>
      </c>
      <c r="S42" t="str">
        <f>IF(ISERROR(VLOOKUP(N42,t_battle_attr!$A$3:$C$100,3,0)),"",VLOOKUP(N42,t_battle_attr!$A$3:$C$100,3,0))</f>
        <v/>
      </c>
      <c r="T42" t="str">
        <f t="shared" si="5"/>
        <v>护盾抵挡伤害次数 -+1</v>
      </c>
      <c r="U42">
        <v>1</v>
      </c>
      <c r="V42">
        <v>78</v>
      </c>
      <c r="X42" s="4">
        <v>2</v>
      </c>
      <c r="AG42" t="str">
        <f>IF(ISERROR(VLOOKUP(V42,t_battle_attr!$A$3:$C$100,3,0)),"",VLOOKUP(V42,t_battle_attr!$A$3:$C$100,3,0))</f>
        <v>护盾抵挡伤害次数 -+{N1}</v>
      </c>
      <c r="AH42" t="str">
        <f>IF(ISERROR(VLOOKUP(Z42,t_battle_attr!$A$3:$C$100,3,0)),"",VLOOKUP(Z42,t_battle_attr!$A$3:$C$100,3,0))</f>
        <v/>
      </c>
      <c r="AI42" t="str">
        <f>IF(ISERROR(VLOOKUP(AD42,t_battle_attr!$A$3:$C$100,3,0)),"",VLOOKUP(AD42,t_battle_attr!$A$3:$C$100,3,0))</f>
        <v/>
      </c>
      <c r="AJ42" t="str">
        <f t="shared" si="6"/>
        <v>护盾抵挡伤害次数 -+2</v>
      </c>
      <c r="AK42">
        <v>1</v>
      </c>
      <c r="AL42">
        <v>78</v>
      </c>
      <c r="AN42" s="4">
        <v>3</v>
      </c>
      <c r="AW42" t="str">
        <f>IF(ISERROR(VLOOKUP(AL42,t_battle_attr!$A$3:$C$100,3,0)),"",VLOOKUP(AL42,t_battle_attr!$A$3:$C$100,3,0))</f>
        <v>护盾抵挡伤害次数 -+{N1}</v>
      </c>
      <c r="AX42" t="str">
        <f>IF(ISERROR(VLOOKUP(AP42,t_battle_attr!$A$3:$C$100,3,0)),"",VLOOKUP(AP42,t_battle_attr!$A$3:$C$100,3,0))</f>
        <v/>
      </c>
      <c r="AY42" t="str">
        <f>IF(ISERROR(VLOOKUP(AT42,t_battle_attr!$A$3:$C$100,3,0)),"",VLOOKUP(AT42,t_battle_attr!$A$3:$C$100,3,0))</f>
        <v/>
      </c>
      <c r="AZ42" t="str">
        <f t="shared" si="7"/>
        <v>护盾抵挡伤害次数 -+3</v>
      </c>
      <c r="BA42" t="str">
        <f t="shared" si="8"/>
        <v>护盾抵挡伤害次数 -+1/2/3</v>
      </c>
    </row>
    <row r="43" spans="1:53">
      <c r="A43" s="41" t="s">
        <v>618</v>
      </c>
      <c r="B43" t="str">
        <f t="shared" si="1"/>
        <v>每10000积分攻击 +4/8/12</v>
      </c>
      <c r="C43" s="16">
        <v>3007</v>
      </c>
      <c r="D43" s="16">
        <v>3008</v>
      </c>
      <c r="E43">
        <v>1</v>
      </c>
      <c r="F43">
        <v>75</v>
      </c>
      <c r="H43" s="4">
        <v>4</v>
      </c>
      <c r="Q43" t="str">
        <f>IF(ISERROR(VLOOKUP(F43,t_battle_attr!$A$3:$C$100,3,0)),"",VLOOKUP(F43,t_battle_attr!$A$3:$C$100,3,0))</f>
        <v>每10000积分攻击 +{N1}</v>
      </c>
      <c r="R43" t="str">
        <f>IF(ISERROR(VLOOKUP(J43,t_battle_attr!$A$3:$C$100,3,0)),"",VLOOKUP(J43,t_battle_attr!$A$3:$C$100,3,0))</f>
        <v/>
      </c>
      <c r="S43" t="str">
        <f>IF(ISERROR(VLOOKUP(N43,t_battle_attr!$A$3:$C$100,3,0)),"",VLOOKUP(N43,t_battle_attr!$A$3:$C$100,3,0))</f>
        <v/>
      </c>
      <c r="T43" t="str">
        <f t="shared" si="5"/>
        <v>每10000积分攻击 +4</v>
      </c>
      <c r="U43">
        <v>1</v>
      </c>
      <c r="V43">
        <v>75</v>
      </c>
      <c r="X43" s="4">
        <v>8</v>
      </c>
      <c r="AG43" t="str">
        <f>IF(ISERROR(VLOOKUP(V43,t_battle_attr!$A$3:$C$100,3,0)),"",VLOOKUP(V43,t_battle_attr!$A$3:$C$100,3,0))</f>
        <v>每10000积分攻击 +{N1}</v>
      </c>
      <c r="AH43" t="str">
        <f>IF(ISERROR(VLOOKUP(Z43,t_battle_attr!$A$3:$C$100,3,0)),"",VLOOKUP(Z43,t_battle_attr!$A$3:$C$100,3,0))</f>
        <v/>
      </c>
      <c r="AI43" t="str">
        <f>IF(ISERROR(VLOOKUP(AD43,t_battle_attr!$A$3:$C$100,3,0)),"",VLOOKUP(AD43,t_battle_attr!$A$3:$C$100,3,0))</f>
        <v/>
      </c>
      <c r="AJ43" t="str">
        <f t="shared" si="6"/>
        <v>每10000积分攻击 +8</v>
      </c>
      <c r="AK43">
        <v>1</v>
      </c>
      <c r="AL43">
        <v>75</v>
      </c>
      <c r="AN43" s="4">
        <v>12</v>
      </c>
      <c r="AW43" t="str">
        <f>IF(ISERROR(VLOOKUP(AL43,t_battle_attr!$A$3:$C$100,3,0)),"",VLOOKUP(AL43,t_battle_attr!$A$3:$C$100,3,0))</f>
        <v>每10000积分攻击 +{N1}</v>
      </c>
      <c r="AX43" t="str">
        <f>IF(ISERROR(VLOOKUP(AP43,t_battle_attr!$A$3:$C$100,3,0)),"",VLOOKUP(AP43,t_battle_attr!$A$3:$C$100,3,0))</f>
        <v/>
      </c>
      <c r="AY43" t="str">
        <f>IF(ISERROR(VLOOKUP(AT43,t_battle_attr!$A$3:$C$100,3,0)),"",VLOOKUP(AT43,t_battle_attr!$A$3:$C$100,3,0))</f>
        <v/>
      </c>
      <c r="AZ43" t="str">
        <f t="shared" si="7"/>
        <v>每10000积分攻击 +12</v>
      </c>
      <c r="BA43" t="str">
        <f t="shared" si="8"/>
        <v>每10000积分攻击 +4/8/12</v>
      </c>
    </row>
    <row r="44" spans="1:53">
      <c r="A44" s="41" t="s">
        <v>612</v>
      </c>
      <c r="B44" t="str">
        <f t="shared" si="1"/>
        <v>每10000积分生命 -+20/40/60</v>
      </c>
      <c r="C44" s="16">
        <v>3008</v>
      </c>
      <c r="D44" s="16">
        <v>3009</v>
      </c>
      <c r="E44">
        <v>1</v>
      </c>
      <c r="F44">
        <v>76</v>
      </c>
      <c r="H44" s="4">
        <v>20</v>
      </c>
      <c r="Q44" t="str">
        <f>IF(ISERROR(VLOOKUP(F44,t_battle_attr!$A$3:$C$100,3,0)),"",VLOOKUP(F44,t_battle_attr!$A$3:$C$100,3,0))</f>
        <v>每10000积分生命 -+{N1}</v>
      </c>
      <c r="R44" t="str">
        <f>IF(ISERROR(VLOOKUP(J44,t_battle_attr!$A$3:$C$100,3,0)),"",VLOOKUP(J44,t_battle_attr!$A$3:$C$100,3,0))</f>
        <v/>
      </c>
      <c r="S44" t="str">
        <f>IF(ISERROR(VLOOKUP(N44,t_battle_attr!$A$3:$C$100,3,0)),"",VLOOKUP(N44,t_battle_attr!$A$3:$C$100,3,0))</f>
        <v/>
      </c>
      <c r="T44" t="str">
        <f t="shared" si="5"/>
        <v>每10000积分生命 -+20</v>
      </c>
      <c r="U44">
        <v>1</v>
      </c>
      <c r="V44">
        <v>76</v>
      </c>
      <c r="X44" s="4">
        <v>40</v>
      </c>
      <c r="AG44" t="str">
        <f>IF(ISERROR(VLOOKUP(V44,t_battle_attr!$A$3:$C$100,3,0)),"",VLOOKUP(V44,t_battle_attr!$A$3:$C$100,3,0))</f>
        <v>每10000积分生命 -+{N1}</v>
      </c>
      <c r="AH44" t="str">
        <f>IF(ISERROR(VLOOKUP(Z44,t_battle_attr!$A$3:$C$100,3,0)),"",VLOOKUP(Z44,t_battle_attr!$A$3:$C$100,3,0))</f>
        <v/>
      </c>
      <c r="AI44" t="str">
        <f>IF(ISERROR(VLOOKUP(AD44,t_battle_attr!$A$3:$C$100,3,0)),"",VLOOKUP(AD44,t_battle_attr!$A$3:$C$100,3,0))</f>
        <v/>
      </c>
      <c r="AJ44" t="str">
        <f t="shared" si="6"/>
        <v>每10000积分生命 -+40</v>
      </c>
      <c r="AK44">
        <v>1</v>
      </c>
      <c r="AL44">
        <v>76</v>
      </c>
      <c r="AN44" s="4">
        <v>60</v>
      </c>
      <c r="AW44" t="str">
        <f>IF(ISERROR(VLOOKUP(AL44,t_battle_attr!$A$3:$C$100,3,0)),"",VLOOKUP(AL44,t_battle_attr!$A$3:$C$100,3,0))</f>
        <v>每10000积分生命 -+{N1}</v>
      </c>
      <c r="AX44" t="str">
        <f>IF(ISERROR(VLOOKUP(AP44,t_battle_attr!$A$3:$C$100,3,0)),"",VLOOKUP(AP44,t_battle_attr!$A$3:$C$100,3,0))</f>
        <v/>
      </c>
      <c r="AY44" t="str">
        <f>IF(ISERROR(VLOOKUP(AT44,t_battle_attr!$A$3:$C$100,3,0)),"",VLOOKUP(AT44,t_battle_attr!$A$3:$C$100,3,0))</f>
        <v/>
      </c>
      <c r="AZ44" t="str">
        <f t="shared" si="7"/>
        <v>每10000积分生命 -+60</v>
      </c>
      <c r="BA44" t="str">
        <f t="shared" si="8"/>
        <v>每10000积分生命 -+20/40/60</v>
      </c>
    </row>
    <row r="45" spans="1:53">
      <c r="A45" s="41" t="s">
        <v>614</v>
      </c>
      <c r="B45" t="str">
        <f t="shared" si="1"/>
        <v>拾取能力雪球获得护盾概率 .+20/40/60%</v>
      </c>
      <c r="C45" s="16">
        <v>3009</v>
      </c>
      <c r="D45" s="16">
        <v>3010</v>
      </c>
      <c r="E45">
        <v>1</v>
      </c>
      <c r="F45">
        <v>79</v>
      </c>
      <c r="H45" s="14">
        <v>20</v>
      </c>
      <c r="K45" s="14"/>
      <c r="O45" s="14"/>
      <c r="Q45" t="str">
        <f>IF(ISERROR(VLOOKUP(F45,t_battle_attr!$A$3:$C$100,3,0)),"",VLOOKUP(F45,t_battle_attr!$A$3:$C$100,3,0))</f>
        <v>拾取能力雪球获得护盾概率 .+{N1}%</v>
      </c>
      <c r="R45" t="str">
        <f>IF(ISERROR(VLOOKUP(J45,t_battle_attr!$A$3:$C$100,3,0)),"",VLOOKUP(J45,t_battle_attr!$A$3:$C$100,3,0))</f>
        <v/>
      </c>
      <c r="S45" t="str">
        <f>IF(ISERROR(VLOOKUP(N45,t_battle_attr!$A$3:$C$100,3,0)),"",VLOOKUP(N45,t_battle_attr!$A$3:$C$100,3,0))</f>
        <v/>
      </c>
      <c r="T45" t="str">
        <f t="shared" si="5"/>
        <v>拾取能力雪球获得护盾概率 .+20%</v>
      </c>
      <c r="U45">
        <v>1</v>
      </c>
      <c r="V45">
        <v>79</v>
      </c>
      <c r="X45" s="14">
        <v>40</v>
      </c>
      <c r="AA45" s="14"/>
      <c r="AE45" s="14"/>
      <c r="AG45" t="str">
        <f>IF(ISERROR(VLOOKUP(V45,t_battle_attr!$A$3:$C$100,3,0)),"",VLOOKUP(V45,t_battle_attr!$A$3:$C$100,3,0))</f>
        <v>拾取能力雪球获得护盾概率 .+{N1}%</v>
      </c>
      <c r="AH45" t="str">
        <f>IF(ISERROR(VLOOKUP(Z45,t_battle_attr!$A$3:$C$100,3,0)),"",VLOOKUP(Z45,t_battle_attr!$A$3:$C$100,3,0))</f>
        <v/>
      </c>
      <c r="AI45" t="str">
        <f>IF(ISERROR(VLOOKUP(AD45,t_battle_attr!$A$3:$C$100,3,0)),"",VLOOKUP(AD45,t_battle_attr!$A$3:$C$100,3,0))</f>
        <v/>
      </c>
      <c r="AJ45" t="str">
        <f t="shared" si="6"/>
        <v>拾取能力雪球获得护盾概率 .+40%</v>
      </c>
      <c r="AK45">
        <v>1</v>
      </c>
      <c r="AL45">
        <v>79</v>
      </c>
      <c r="AN45" s="14">
        <v>60</v>
      </c>
      <c r="AQ45" s="14"/>
      <c r="AU45" s="14"/>
      <c r="AW45" t="str">
        <f>IF(ISERROR(VLOOKUP(AL45,t_battle_attr!$A$3:$C$100,3,0)),"",VLOOKUP(AL45,t_battle_attr!$A$3:$C$100,3,0))</f>
        <v>拾取能力雪球获得护盾概率 .+{N1}%</v>
      </c>
      <c r="AX45" t="str">
        <f>IF(ISERROR(VLOOKUP(AP45,t_battle_attr!$A$3:$C$100,3,0)),"",VLOOKUP(AP45,t_battle_attr!$A$3:$C$100,3,0))</f>
        <v/>
      </c>
      <c r="AY45" t="str">
        <f>IF(ISERROR(VLOOKUP(AT45,t_battle_attr!$A$3:$C$100,3,0)),"",VLOOKUP(AT45,t_battle_attr!$A$3:$C$100,3,0))</f>
        <v/>
      </c>
      <c r="AZ45" t="str">
        <f t="shared" si="7"/>
        <v>拾取能力雪球获得护盾概率 .+60%</v>
      </c>
      <c r="BA45" t="str">
        <f t="shared" si="8"/>
        <v>拾取能力雪球获得护盾概率 .+20/40/60%</v>
      </c>
    </row>
    <row r="46" spans="1:53">
      <c r="A46" s="38" t="s">
        <v>610</v>
      </c>
      <c r="B46" t="str">
        <f t="shared" si="1"/>
        <v>能力雪球最大等级提升 .+2/4/6</v>
      </c>
      <c r="C46" s="2">
        <v>3010</v>
      </c>
      <c r="D46" s="2"/>
      <c r="E46">
        <v>1</v>
      </c>
      <c r="F46">
        <v>37</v>
      </c>
      <c r="H46" s="4">
        <v>2</v>
      </c>
      <c r="Q46" t="str">
        <f>IF(ISERROR(VLOOKUP(F46,t_battle_attr!$A$3:$C$100,3,0)),"",VLOOKUP(F46,t_battle_attr!$A$3:$C$100,3,0))</f>
        <v>能力雪球最大等级提升 .+{N1}</v>
      </c>
      <c r="R46" t="str">
        <f>IF(ISERROR(VLOOKUP(J46,t_battle_attr!$A$3:$C$100,3,0)),"",VLOOKUP(J46,t_battle_attr!$A$3:$C$100,3,0))</f>
        <v/>
      </c>
      <c r="S46" t="str">
        <f>IF(ISERROR(VLOOKUP(N46,t_battle_attr!$A$3:$C$100,3,0)),"",VLOOKUP(N46,t_battle_attr!$A$3:$C$100,3,0))</f>
        <v/>
      </c>
      <c r="T46" t="str">
        <f t="shared" si="5"/>
        <v>能力雪球最大等级提升 .+2</v>
      </c>
      <c r="U46">
        <v>1</v>
      </c>
      <c r="V46">
        <v>37</v>
      </c>
      <c r="X46" s="4">
        <v>4</v>
      </c>
      <c r="AG46" t="str">
        <f>IF(ISERROR(VLOOKUP(V46,t_battle_attr!$A$3:$C$100,3,0)),"",VLOOKUP(V46,t_battle_attr!$A$3:$C$100,3,0))</f>
        <v>能力雪球最大等级提升 .+{N1}</v>
      </c>
      <c r="AH46" t="str">
        <f>IF(ISERROR(VLOOKUP(Z46,t_battle_attr!$A$3:$C$100,3,0)),"",VLOOKUP(Z46,t_battle_attr!$A$3:$C$100,3,0))</f>
        <v/>
      </c>
      <c r="AI46" t="str">
        <f>IF(ISERROR(VLOOKUP(AD46,t_battle_attr!$A$3:$C$100,3,0)),"",VLOOKUP(AD46,t_battle_attr!$A$3:$C$100,3,0))</f>
        <v/>
      </c>
      <c r="AJ46" t="str">
        <f t="shared" si="6"/>
        <v>能力雪球最大等级提升 .+4</v>
      </c>
      <c r="AK46">
        <v>1</v>
      </c>
      <c r="AL46">
        <v>37</v>
      </c>
      <c r="AN46" s="4">
        <v>6</v>
      </c>
      <c r="AW46" t="str">
        <f>IF(ISERROR(VLOOKUP(AL46,t_battle_attr!$A$3:$C$100,3,0)),"",VLOOKUP(AL46,t_battle_attr!$A$3:$C$100,3,0))</f>
        <v>能力雪球最大等级提升 .+{N1}</v>
      </c>
      <c r="AX46" t="str">
        <f>IF(ISERROR(VLOOKUP(AP46,t_battle_attr!$A$3:$C$100,3,0)),"",VLOOKUP(AP46,t_battle_attr!$A$3:$C$100,3,0))</f>
        <v/>
      </c>
      <c r="AY46" t="str">
        <f>IF(ISERROR(VLOOKUP(AT46,t_battle_attr!$A$3:$C$100,3,0)),"",VLOOKUP(AT46,t_battle_attr!$A$3:$C$100,3,0))</f>
        <v/>
      </c>
      <c r="AZ46" t="str">
        <f t="shared" si="7"/>
        <v>能力雪球最大等级提升 .+6</v>
      </c>
      <c r="BA46" t="str">
        <f t="shared" si="8"/>
        <v>能力雪球最大等级提升 .+2/4/6</v>
      </c>
    </row>
    <row r="47" spans="1:53">
      <c r="X47" s="4"/>
      <c r="AN47" s="4"/>
    </row>
    <row r="48" spans="1:53">
      <c r="AN48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t_role</vt:lpstr>
      <vt:lpstr>t_role_skill</vt:lpstr>
      <vt:lpstr>t_role_buff</vt:lpstr>
      <vt:lpstr>专属被动</vt:lpstr>
      <vt:lpstr>天赋树</vt:lpstr>
      <vt:lpstr>t_talent</vt:lpstr>
      <vt:lpstr>t_battle_attr</vt:lpstr>
      <vt:lpstr>t_attr</vt:lpstr>
      <vt:lpstr>DescEdit</vt:lpstr>
      <vt:lpstr>t_battle_skill_attr</vt:lpstr>
      <vt:lpstr>Sheet2</vt:lpstr>
      <vt:lpstr>color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2017-05-12T13:07:00Z</dcterms:modified>
</cp:coreProperties>
</file>