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98B3005-8AAA-4D4D-A96D-17EBB0E9D3D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1" l="1"/>
  <c r="T75" i="1"/>
  <c r="V74" i="1"/>
  <c r="T74" i="1"/>
  <c r="V71" i="1" l="1"/>
  <c r="V72" i="1"/>
  <c r="V70" i="1"/>
  <c r="V63" i="1"/>
  <c r="V64" i="1"/>
  <c r="V65" i="1"/>
  <c r="V66" i="1"/>
  <c r="V67" i="1"/>
  <c r="V68" i="1"/>
  <c r="V69" i="1"/>
  <c r="V62" i="1"/>
  <c r="V58" i="1"/>
  <c r="V56" i="1"/>
  <c r="V57" i="1"/>
  <c r="V59" i="1"/>
  <c r="V55" i="1"/>
  <c r="V44" i="1"/>
  <c r="V45" i="1"/>
  <c r="V46" i="1"/>
  <c r="V47" i="1"/>
  <c r="V48" i="1"/>
  <c r="V49" i="1"/>
  <c r="V50" i="1"/>
  <c r="V51" i="1"/>
  <c r="V52" i="1"/>
  <c r="V43" i="1"/>
  <c r="U31" i="1"/>
  <c r="U32" i="1"/>
  <c r="U33" i="1"/>
  <c r="U34" i="1"/>
  <c r="U35" i="1"/>
  <c r="U36" i="1"/>
  <c r="U37" i="1"/>
  <c r="U38" i="1"/>
  <c r="U39" i="1"/>
  <c r="U30" i="1"/>
  <c r="T31" i="1"/>
  <c r="T32" i="1"/>
  <c r="T33" i="1"/>
  <c r="T34" i="1"/>
  <c r="T35" i="1"/>
  <c r="T36" i="1"/>
  <c r="T37" i="1"/>
  <c r="T38" i="1"/>
  <c r="T39" i="1"/>
  <c r="T30" i="1"/>
  <c r="I41" i="1"/>
  <c r="I42" i="1"/>
  <c r="I43" i="1"/>
  <c r="I44" i="1"/>
  <c r="I45" i="1"/>
  <c r="I46" i="1"/>
  <c r="I47" i="1"/>
  <c r="I48" i="1"/>
  <c r="I51" i="1"/>
  <c r="I54" i="1"/>
  <c r="I55" i="1"/>
  <c r="I56" i="1"/>
  <c r="I57" i="1"/>
  <c r="H44" i="1"/>
  <c r="L44" i="1"/>
  <c r="M44" i="1"/>
  <c r="H45" i="1"/>
  <c r="L45" i="1"/>
  <c r="M45" i="1"/>
  <c r="H46" i="1"/>
  <c r="L46" i="1"/>
  <c r="H47" i="1"/>
  <c r="M47" i="1" s="1"/>
  <c r="L47" i="1"/>
  <c r="H48" i="1"/>
  <c r="L48" i="1"/>
  <c r="H49" i="1"/>
  <c r="M49" i="1" s="1"/>
  <c r="L49" i="1"/>
  <c r="H50" i="1"/>
  <c r="I50" i="1" s="1"/>
  <c r="L50" i="1"/>
  <c r="H51" i="1"/>
  <c r="M51" i="1" s="1"/>
  <c r="L51" i="1"/>
  <c r="H52" i="1"/>
  <c r="I52" i="1" s="1"/>
  <c r="L52" i="1"/>
  <c r="H53" i="1"/>
  <c r="I53" i="1" s="1"/>
  <c r="L53" i="1"/>
  <c r="M53" i="1"/>
  <c r="H31" i="1"/>
  <c r="I31" i="1" s="1"/>
  <c r="L31" i="1"/>
  <c r="H32" i="1"/>
  <c r="I32" i="1" s="1"/>
  <c r="L32" i="1"/>
  <c r="H33" i="1"/>
  <c r="I33" i="1" s="1"/>
  <c r="L33" i="1"/>
  <c r="M33" i="1"/>
  <c r="H34" i="1"/>
  <c r="I34" i="1" s="1"/>
  <c r="L34" i="1"/>
  <c r="H35" i="1"/>
  <c r="I35" i="1" s="1"/>
  <c r="L35" i="1"/>
  <c r="M35" i="1"/>
  <c r="H36" i="1"/>
  <c r="I36" i="1" s="1"/>
  <c r="L36" i="1"/>
  <c r="M36" i="1"/>
  <c r="H37" i="1"/>
  <c r="I37" i="1" s="1"/>
  <c r="L37" i="1"/>
  <c r="H38" i="1"/>
  <c r="I38" i="1" s="1"/>
  <c r="L38" i="1"/>
  <c r="M38" i="1"/>
  <c r="H39" i="1"/>
  <c r="I39" i="1" s="1"/>
  <c r="L39" i="1"/>
  <c r="H40" i="1"/>
  <c r="I40" i="1" s="1"/>
  <c r="L40" i="1"/>
  <c r="H41" i="1"/>
  <c r="L41" i="1"/>
  <c r="H42" i="1"/>
  <c r="L42" i="1"/>
  <c r="H43" i="1"/>
  <c r="L43" i="1"/>
  <c r="M30" i="1"/>
  <c r="L30" i="1"/>
  <c r="I30" i="1"/>
  <c r="H30" i="1"/>
  <c r="M52" i="1" l="1"/>
  <c r="M39" i="1"/>
  <c r="M50" i="1"/>
  <c r="I49" i="1"/>
  <c r="M48" i="1"/>
  <c r="M46" i="1"/>
  <c r="M43" i="1"/>
  <c r="M42" i="1"/>
  <c r="M41" i="1"/>
  <c r="M40" i="1"/>
  <c r="M37" i="1"/>
  <c r="M34" i="1"/>
  <c r="M32" i="1"/>
  <c r="M31" i="1"/>
  <c r="H21" i="1"/>
  <c r="L21" i="1"/>
  <c r="M21" i="1"/>
  <c r="H17" i="1"/>
  <c r="L17" i="1"/>
  <c r="H18" i="1"/>
  <c r="L18" i="1"/>
  <c r="H19" i="1"/>
  <c r="L19" i="1"/>
  <c r="H20" i="1"/>
  <c r="L20" i="1"/>
  <c r="M19" i="1" l="1"/>
  <c r="M20" i="1"/>
  <c r="M18" i="1"/>
  <c r="M17" i="1"/>
  <c r="L15" i="1"/>
  <c r="L14" i="1"/>
  <c r="L13" i="1"/>
  <c r="L12" i="1"/>
  <c r="L4" i="1" l="1"/>
  <c r="L6" i="1"/>
  <c r="L7" i="1"/>
  <c r="L8" i="1"/>
  <c r="L9" i="1"/>
  <c r="L10" i="1"/>
  <c r="L11" i="1"/>
  <c r="L5" i="1"/>
  <c r="H9" i="1" l="1"/>
  <c r="M9" i="1" s="1"/>
  <c r="H5" i="1" l="1"/>
  <c r="H6" i="1"/>
  <c r="H7" i="1"/>
  <c r="H8" i="1"/>
  <c r="H10" i="1"/>
  <c r="H11" i="1"/>
  <c r="H12" i="1"/>
  <c r="H13" i="1"/>
  <c r="H14" i="1"/>
  <c r="H15" i="1"/>
  <c r="I4" i="1"/>
  <c r="H4" i="1"/>
  <c r="I8" i="1" l="1"/>
  <c r="M8" i="1"/>
  <c r="M11" i="1"/>
  <c r="I11" i="1"/>
  <c r="I14" i="1"/>
  <c r="M14" i="1"/>
  <c r="I6" i="1"/>
  <c r="M6" i="1"/>
  <c r="I12" i="1"/>
  <c r="M12" i="1"/>
  <c r="I15" i="1"/>
  <c r="M15" i="1"/>
  <c r="I7" i="1"/>
  <c r="M7" i="1"/>
  <c r="I10" i="1"/>
  <c r="M10" i="1"/>
  <c r="I21" i="1"/>
  <c r="I19" i="1"/>
  <c r="I18" i="1"/>
  <c r="M4" i="1"/>
  <c r="I20" i="1"/>
  <c r="I17" i="1"/>
  <c r="I13" i="1"/>
  <c r="M13" i="1"/>
  <c r="I9" i="1"/>
  <c r="I5" i="1"/>
  <c r="M5" i="1"/>
</calcChain>
</file>

<file path=xl/sharedStrings.xml><?xml version="1.0" encoding="utf-8"?>
<sst xmlns="http://schemas.openxmlformats.org/spreadsheetml/2006/main" count="154" uniqueCount="68">
  <si>
    <t>Descr.</t>
  </si>
  <si>
    <t>Rounds\cycle</t>
  </si>
  <si>
    <t>LUT</t>
  </si>
  <si>
    <t>Adder</t>
  </si>
  <si>
    <t>Hashrate</t>
  </si>
  <si>
    <t>Fmax slow</t>
  </si>
  <si>
    <t>Fmax fast</t>
  </si>
  <si>
    <t>Boost</t>
  </si>
  <si>
    <t>Num</t>
  </si>
  <si>
    <t>RTL</t>
  </si>
  <si>
    <t>Default</t>
  </si>
  <si>
    <t>Sim succeed???</t>
  </si>
  <si>
    <t>+</t>
  </si>
  <si>
    <t>Parallel MF</t>
  </si>
  <si>
    <t>CSLA</t>
  </si>
  <si>
    <t>CSLA by RCA</t>
  </si>
  <si>
    <t>CSLA by CLA</t>
  </si>
  <si>
    <t>Single Mf</t>
  </si>
  <si>
    <t>-</t>
  </si>
  <si>
    <t>Mbit\s</t>
  </si>
  <si>
    <t>CSA tree</t>
  </si>
  <si>
    <t>Perform\LUT*1000</t>
  </si>
  <si>
    <t>rtl cpa</t>
  </si>
  <si>
    <t>CSA mixed tree</t>
  </si>
  <si>
    <t>Latest tests</t>
  </si>
  <si>
    <t>def</t>
  </si>
  <si>
    <t>DEF</t>
  </si>
  <si>
    <t>singl mf</t>
  </si>
  <si>
    <t>modelsim model fail</t>
  </si>
  <si>
    <t>par add mf</t>
  </si>
  <si>
    <t>KSA</t>
  </si>
  <si>
    <t>suka</t>
  </si>
  <si>
    <t xml:space="preserve">CSLA </t>
  </si>
  <si>
    <t>RCA</t>
  </si>
  <si>
    <t>CLA</t>
  </si>
  <si>
    <t>Mixed CSA</t>
  </si>
  <si>
    <t>rtl+reorder</t>
  </si>
  <si>
    <t>reorder</t>
  </si>
  <si>
    <t>RTL reorder</t>
  </si>
  <si>
    <t>CSA</t>
  </si>
  <si>
    <t>CSLA_CLA</t>
  </si>
  <si>
    <t>CSLA_RCA</t>
  </si>
  <si>
    <t>Fast Fmax</t>
  </si>
  <si>
    <t>Slow Fmax</t>
  </si>
  <si>
    <t>MIXED_CSA</t>
  </si>
  <si>
    <t>Приріст</t>
  </si>
  <si>
    <t>Хеш\с * 10^6</t>
  </si>
  <si>
    <t>Кількість LUT</t>
  </si>
  <si>
    <t>Використаний параметр</t>
  </si>
  <si>
    <t>ALTERA_SNGL</t>
  </si>
  <si>
    <t xml:space="preserve">ALTERA_PAR </t>
  </si>
  <si>
    <t>Хеш\LUT</t>
  </si>
  <si>
    <t>CSA REORDER</t>
  </si>
  <si>
    <t>RTL REORDER</t>
  </si>
  <si>
    <t>ALTERA_PAR  REORDER</t>
  </si>
  <si>
    <t>ALTERA_SNGL REORDER</t>
  </si>
  <si>
    <t>RTL 1 round</t>
  </si>
  <si>
    <t>RTL 4 round</t>
  </si>
  <si>
    <t>RTL 2 round</t>
  </si>
  <si>
    <t>RTL 8 round</t>
  </si>
  <si>
    <t>ALTERA_PAR 1 round</t>
  </si>
  <si>
    <t>ALTERA_PAR 2 round</t>
  </si>
  <si>
    <t>ALTERA_PAR 4 round</t>
  </si>
  <si>
    <t>ALTERA_PAR 8 round</t>
  </si>
  <si>
    <t>CSA 1 round</t>
  </si>
  <si>
    <t>CSA 2 round</t>
  </si>
  <si>
    <t>CSA 4 round</t>
  </si>
  <si>
    <t>Lattice 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</si>
</sst>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2" borderId="0" xfId="1"/>
    <xf numFmtId="0" fontId="3" fillId="0" borderId="0" xfId="0" applyFont="1"/>
    <xf numFmtId="10" fontId="3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2" fontId="0" fillId="0" borderId="1" xfId="0" applyNumberFormat="1" applyBorder="1"/>
    <xf numFmtId="2" fontId="0" fillId="0" borderId="8" xfId="0" applyNumberFormat="1" applyBorder="1"/>
    <xf numFmtId="1" fontId="0" fillId="0" borderId="6" xfId="0" applyNumberFormat="1" applyBorder="1"/>
    <xf numFmtId="168" fontId="0" fillId="0" borderId="8" xfId="0" applyNumberFormat="1" applyBorder="1"/>
    <xf numFmtId="1" fontId="0" fillId="0" borderId="9" xfId="0" applyNumberFormat="1" applyBorder="1"/>
    <xf numFmtId="0" fontId="0" fillId="0" borderId="11" xfId="0" applyBorder="1" applyAlignment="1">
      <alignment horizontal="center"/>
    </xf>
    <xf numFmtId="1" fontId="0" fillId="0" borderId="12" xfId="0" applyNumberFormat="1" applyBorder="1"/>
    <xf numFmtId="0" fontId="0" fillId="0" borderId="15" xfId="0" applyFill="1" applyBorder="1"/>
    <xf numFmtId="2" fontId="0" fillId="0" borderId="3" xfId="0" applyNumberFormat="1" applyBorder="1"/>
    <xf numFmtId="0" fontId="0" fillId="0" borderId="3" xfId="0" applyBorder="1" applyAlignment="1">
      <alignment horizontal="center"/>
    </xf>
    <xf numFmtId="1" fontId="0" fillId="0" borderId="4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2" fontId="0" fillId="0" borderId="0" xfId="0" applyNumberFormat="1"/>
    <xf numFmtId="1" fontId="0" fillId="0" borderId="0" xfId="0" applyNumberFormat="1" applyFill="1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75"/>
  <sheetViews>
    <sheetView tabSelected="1" topLeftCell="A38" workbookViewId="0">
      <selection activeCell="W58" sqref="W58"/>
    </sheetView>
  </sheetViews>
  <sheetFormatPr defaultRowHeight="15" x14ac:dyDescent="0.25"/>
  <cols>
    <col min="2" max="2" width="12.85546875" customWidth="1"/>
    <col min="3" max="3" width="16.5703125" customWidth="1"/>
  </cols>
  <sheetData>
    <row r="3" spans="1:13" x14ac:dyDescent="0.25">
      <c r="A3" t="s">
        <v>8</v>
      </c>
      <c r="B3" t="s">
        <v>3</v>
      </c>
      <c r="C3" t="s">
        <v>0</v>
      </c>
      <c r="D3" t="s">
        <v>1</v>
      </c>
      <c r="E3" t="s">
        <v>5</v>
      </c>
      <c r="F3" t="s">
        <v>6</v>
      </c>
      <c r="G3" t="s">
        <v>2</v>
      </c>
      <c r="H3" t="s">
        <v>4</v>
      </c>
      <c r="I3" t="s">
        <v>7</v>
      </c>
      <c r="J3" t="s">
        <v>11</v>
      </c>
      <c r="L3" t="s">
        <v>19</v>
      </c>
      <c r="M3" t="s">
        <v>21</v>
      </c>
    </row>
    <row r="4" spans="1:13" x14ac:dyDescent="0.25">
      <c r="A4">
        <v>1</v>
      </c>
      <c r="B4" t="s">
        <v>9</v>
      </c>
      <c r="C4" t="s">
        <v>10</v>
      </c>
      <c r="D4">
        <v>1</v>
      </c>
      <c r="E4">
        <v>108.41</v>
      </c>
      <c r="F4">
        <v>169.64</v>
      </c>
      <c r="G4">
        <v>2125</v>
      </c>
      <c r="H4">
        <f>F4/64*D4</f>
        <v>2.6506249999999998</v>
      </c>
      <c r="I4" s="1">
        <f>H4/$H$4-1</f>
        <v>0</v>
      </c>
      <c r="J4" t="s">
        <v>18</v>
      </c>
      <c r="L4">
        <f>512*D4/65*F4*1000000/1024/1024</f>
        <v>1274.3389423076922</v>
      </c>
      <c r="M4">
        <f>H4/G4*1000</f>
        <v>1.2473529411764706</v>
      </c>
    </row>
    <row r="5" spans="1:13" x14ac:dyDescent="0.25">
      <c r="A5">
        <v>2</v>
      </c>
      <c r="B5" t="s">
        <v>13</v>
      </c>
      <c r="C5" t="s">
        <v>3</v>
      </c>
      <c r="D5">
        <v>1</v>
      </c>
      <c r="E5">
        <v>124.39</v>
      </c>
      <c r="F5">
        <v>192.86</v>
      </c>
      <c r="G5">
        <v>2145</v>
      </c>
      <c r="H5">
        <f t="shared" ref="H5:H15" si="0">F5/64*D5</f>
        <v>3.0134375000000002</v>
      </c>
      <c r="I5" s="1">
        <f t="shared" ref="I5:I15" si="1">H5/$H$4-1</f>
        <v>0.13687809478896495</v>
      </c>
      <c r="J5" t="s">
        <v>18</v>
      </c>
      <c r="L5">
        <f>512*D5/65*F5*1000000/1024/1024</f>
        <v>1448.768028846154</v>
      </c>
      <c r="M5">
        <f t="shared" ref="M5:M15" si="2">H5/G5*1000</f>
        <v>1.4048659673659674</v>
      </c>
    </row>
    <row r="6" spans="1:13" x14ac:dyDescent="0.25">
      <c r="A6">
        <v>3</v>
      </c>
      <c r="B6" s="2" t="s">
        <v>14</v>
      </c>
      <c r="C6" s="2" t="s">
        <v>15</v>
      </c>
      <c r="D6" s="2">
        <v>1</v>
      </c>
      <c r="E6" s="2">
        <v>70.5</v>
      </c>
      <c r="F6" s="2">
        <v>111.3</v>
      </c>
      <c r="G6" s="2">
        <v>2914</v>
      </c>
      <c r="H6" s="2">
        <f t="shared" si="0"/>
        <v>1.7390625</v>
      </c>
      <c r="I6" s="3">
        <f t="shared" si="1"/>
        <v>-0.34390473944824329</v>
      </c>
      <c r="J6" s="2" t="s">
        <v>18</v>
      </c>
      <c r="K6" s="2"/>
      <c r="L6" s="2">
        <f t="shared" ref="L6:L15" si="3">512*D6/65*F6*1000000/1024/1024</f>
        <v>836.08774038461536</v>
      </c>
      <c r="M6" s="2">
        <f t="shared" si="2"/>
        <v>0.59679564172958122</v>
      </c>
    </row>
    <row r="7" spans="1:13" x14ac:dyDescent="0.25">
      <c r="A7">
        <v>4</v>
      </c>
      <c r="B7" s="2" t="s">
        <v>14</v>
      </c>
      <c r="C7" s="2" t="s">
        <v>16</v>
      </c>
      <c r="D7" s="2">
        <v>1</v>
      </c>
      <c r="E7" s="2">
        <v>68.94</v>
      </c>
      <c r="F7" s="2">
        <v>109.54</v>
      </c>
      <c r="G7" s="2">
        <v>2895</v>
      </c>
      <c r="H7" s="2">
        <f t="shared" si="0"/>
        <v>1.7115625000000001</v>
      </c>
      <c r="I7" s="3">
        <f t="shared" si="1"/>
        <v>-0.35427965102570136</v>
      </c>
      <c r="J7" s="2" t="s">
        <v>18</v>
      </c>
      <c r="K7" s="2"/>
      <c r="L7" s="2">
        <f t="shared" si="3"/>
        <v>822.86658653846155</v>
      </c>
      <c r="M7" s="2">
        <f t="shared" si="2"/>
        <v>0.59121329879101903</v>
      </c>
    </row>
    <row r="8" spans="1:13" x14ac:dyDescent="0.25">
      <c r="A8">
        <v>5</v>
      </c>
      <c r="B8" t="s">
        <v>17</v>
      </c>
      <c r="C8" t="s">
        <v>3</v>
      </c>
      <c r="D8">
        <v>1</v>
      </c>
      <c r="E8">
        <v>108.41</v>
      </c>
      <c r="F8">
        <v>169.64</v>
      </c>
      <c r="G8">
        <v>2125</v>
      </c>
      <c r="H8">
        <f t="shared" si="0"/>
        <v>2.6506249999999998</v>
      </c>
      <c r="I8" s="1">
        <f t="shared" si="1"/>
        <v>0</v>
      </c>
      <c r="J8" t="s">
        <v>18</v>
      </c>
      <c r="L8">
        <f t="shared" si="3"/>
        <v>1274.3389423076922</v>
      </c>
      <c r="M8">
        <f t="shared" si="2"/>
        <v>1.2473529411764706</v>
      </c>
    </row>
    <row r="9" spans="1:13" x14ac:dyDescent="0.25">
      <c r="A9">
        <v>6</v>
      </c>
      <c r="B9" t="s">
        <v>13</v>
      </c>
      <c r="D9">
        <v>2</v>
      </c>
      <c r="E9">
        <v>84.81</v>
      </c>
      <c r="F9">
        <v>131.63</v>
      </c>
      <c r="G9">
        <v>3528</v>
      </c>
      <c r="H9">
        <f>F9/64*D9</f>
        <v>4.1134374999999999</v>
      </c>
      <c r="I9" s="1">
        <f t="shared" si="1"/>
        <v>0.55187455788729078</v>
      </c>
      <c r="J9" t="s">
        <v>18</v>
      </c>
      <c r="L9">
        <f t="shared" si="3"/>
        <v>1977.6141826923078</v>
      </c>
      <c r="M9">
        <f t="shared" si="2"/>
        <v>1.1659403344671202</v>
      </c>
    </row>
    <row r="10" spans="1:13" x14ac:dyDescent="0.25">
      <c r="A10">
        <v>7</v>
      </c>
      <c r="B10" t="s">
        <v>13</v>
      </c>
      <c r="D10">
        <v>4</v>
      </c>
      <c r="E10">
        <v>44.24</v>
      </c>
      <c r="F10">
        <v>68.430000000000007</v>
      </c>
      <c r="G10">
        <v>4458</v>
      </c>
      <c r="H10">
        <f t="shared" si="0"/>
        <v>4.2768750000000004</v>
      </c>
      <c r="I10" s="1">
        <f t="shared" si="1"/>
        <v>0.61353454373968441</v>
      </c>
      <c r="J10" t="s">
        <v>18</v>
      </c>
      <c r="L10">
        <f t="shared" si="3"/>
        <v>2056.1899038461543</v>
      </c>
      <c r="M10">
        <f t="shared" si="2"/>
        <v>0.95937079407806192</v>
      </c>
    </row>
    <row r="11" spans="1:13" x14ac:dyDescent="0.25">
      <c r="A11">
        <v>8</v>
      </c>
      <c r="B11" t="s">
        <v>13</v>
      </c>
      <c r="D11">
        <v>8</v>
      </c>
      <c r="E11">
        <v>23.65</v>
      </c>
      <c r="F11">
        <v>36.69</v>
      </c>
      <c r="G11">
        <v>6553</v>
      </c>
      <c r="H11">
        <f t="shared" si="0"/>
        <v>4.5862499999999997</v>
      </c>
      <c r="I11" s="1">
        <f t="shared" si="1"/>
        <v>0.73025229898608823</v>
      </c>
      <c r="J11" t="s">
        <v>12</v>
      </c>
      <c r="L11">
        <f t="shared" si="3"/>
        <v>2204.9278846153848</v>
      </c>
      <c r="M11">
        <f t="shared" si="2"/>
        <v>0.69987028841751864</v>
      </c>
    </row>
    <row r="12" spans="1:13" x14ac:dyDescent="0.25">
      <c r="A12">
        <v>9</v>
      </c>
      <c r="B12" t="s">
        <v>20</v>
      </c>
      <c r="C12" t="s">
        <v>22</v>
      </c>
      <c r="D12">
        <v>1</v>
      </c>
      <c r="E12">
        <v>144.57</v>
      </c>
      <c r="F12">
        <v>220.8</v>
      </c>
      <c r="G12">
        <v>3109</v>
      </c>
      <c r="H12">
        <f t="shared" si="0"/>
        <v>3.45</v>
      </c>
      <c r="I12" s="1">
        <f t="shared" si="1"/>
        <v>0.30157981608111317</v>
      </c>
      <c r="J12" t="s">
        <v>12</v>
      </c>
      <c r="L12">
        <f t="shared" si="3"/>
        <v>1658.6538461538464</v>
      </c>
      <c r="M12">
        <f t="shared" si="2"/>
        <v>1.109681569636539</v>
      </c>
    </row>
    <row r="13" spans="1:13" x14ac:dyDescent="0.25">
      <c r="A13">
        <v>10</v>
      </c>
      <c r="B13" t="s">
        <v>20</v>
      </c>
      <c r="C13" t="s">
        <v>22</v>
      </c>
      <c r="D13">
        <v>2</v>
      </c>
      <c r="E13">
        <v>82.16</v>
      </c>
      <c r="F13">
        <v>124.39</v>
      </c>
      <c r="G13">
        <v>3692</v>
      </c>
      <c r="H13">
        <f t="shared" si="0"/>
        <v>3.8871875</v>
      </c>
      <c r="I13" s="1">
        <f t="shared" si="1"/>
        <v>0.46651733081820335</v>
      </c>
      <c r="L13">
        <f t="shared" si="3"/>
        <v>1868.8401442307693</v>
      </c>
      <c r="M13">
        <f t="shared" si="2"/>
        <v>1.0528676868905742</v>
      </c>
    </row>
    <row r="14" spans="1:13" x14ac:dyDescent="0.25">
      <c r="A14">
        <v>11</v>
      </c>
      <c r="B14" t="s">
        <v>20</v>
      </c>
      <c r="C14" t="s">
        <v>22</v>
      </c>
      <c r="D14">
        <v>4</v>
      </c>
      <c r="E14">
        <v>44.05</v>
      </c>
      <c r="F14">
        <v>66.790000000000006</v>
      </c>
      <c r="G14">
        <v>6072</v>
      </c>
      <c r="H14">
        <f t="shared" si="0"/>
        <v>4.1743750000000004</v>
      </c>
      <c r="I14" s="1">
        <f t="shared" si="1"/>
        <v>0.5748644187691585</v>
      </c>
      <c r="L14">
        <f t="shared" si="3"/>
        <v>2006.9110576923081</v>
      </c>
      <c r="M14">
        <f t="shared" si="2"/>
        <v>0.68747941370223986</v>
      </c>
    </row>
    <row r="15" spans="1:13" x14ac:dyDescent="0.25">
      <c r="A15">
        <v>12</v>
      </c>
      <c r="B15" t="s">
        <v>20</v>
      </c>
      <c r="C15" t="s">
        <v>22</v>
      </c>
      <c r="D15">
        <v>8</v>
      </c>
      <c r="E15">
        <v>21.83</v>
      </c>
      <c r="F15">
        <v>33.29</v>
      </c>
      <c r="G15">
        <v>9824</v>
      </c>
      <c r="H15">
        <f t="shared" si="0"/>
        <v>4.1612499999999999</v>
      </c>
      <c r="I15" s="1">
        <f t="shared" si="1"/>
        <v>0.56991275642537143</v>
      </c>
      <c r="L15">
        <f t="shared" si="3"/>
        <v>2000.6009615384617</v>
      </c>
      <c r="M15">
        <f t="shared" si="2"/>
        <v>0.42358000814332247</v>
      </c>
    </row>
    <row r="16" spans="1:13" x14ac:dyDescent="0.25">
      <c r="A16">
        <v>13</v>
      </c>
      <c r="I16" s="1"/>
    </row>
    <row r="17" spans="1:21" x14ac:dyDescent="0.25">
      <c r="A17">
        <v>14</v>
      </c>
      <c r="B17" t="s">
        <v>23</v>
      </c>
      <c r="D17">
        <v>1</v>
      </c>
      <c r="E17">
        <v>128.37</v>
      </c>
      <c r="F17">
        <v>199.72</v>
      </c>
      <c r="G17">
        <v>2779</v>
      </c>
      <c r="H17">
        <f t="shared" ref="H17:H21" si="4">F17/64*D17</f>
        <v>3.120625</v>
      </c>
      <c r="I17" s="1">
        <f t="shared" ref="I17:I21" si="5">H17/$H$4-1</f>
        <v>0.17731667059655742</v>
      </c>
      <c r="L17">
        <f t="shared" ref="L17:L21" si="6">512*D17/65*F17*1000000/1024/1024</f>
        <v>1500.3004807692309</v>
      </c>
      <c r="M17">
        <f t="shared" ref="M17:M21" si="7">H17/G17*1000</f>
        <v>1.1229309103994243</v>
      </c>
    </row>
    <row r="18" spans="1:21" x14ac:dyDescent="0.25">
      <c r="A18">
        <v>15</v>
      </c>
      <c r="B18" t="s">
        <v>23</v>
      </c>
      <c r="D18">
        <v>2</v>
      </c>
      <c r="E18">
        <v>77.05</v>
      </c>
      <c r="F18">
        <v>118.79</v>
      </c>
      <c r="G18">
        <v>3558</v>
      </c>
      <c r="H18">
        <f t="shared" si="4"/>
        <v>3.7121875000000002</v>
      </c>
      <c r="I18" s="1">
        <f t="shared" si="5"/>
        <v>0.40049516623437897</v>
      </c>
      <c r="L18">
        <f t="shared" si="6"/>
        <v>1784.705528846154</v>
      </c>
      <c r="M18">
        <f t="shared" si="7"/>
        <v>1.0433354412591342</v>
      </c>
    </row>
    <row r="19" spans="1:21" x14ac:dyDescent="0.25">
      <c r="A19">
        <v>16</v>
      </c>
      <c r="B19" t="s">
        <v>23</v>
      </c>
      <c r="D19">
        <v>4</v>
      </c>
      <c r="E19">
        <v>39.58</v>
      </c>
      <c r="F19">
        <v>61.31</v>
      </c>
      <c r="G19">
        <v>4858</v>
      </c>
      <c r="H19">
        <f t="shared" si="4"/>
        <v>3.8318750000000001</v>
      </c>
      <c r="I19" s="1">
        <f t="shared" si="5"/>
        <v>0.44564961094081612</v>
      </c>
      <c r="L19">
        <f t="shared" si="6"/>
        <v>1842.2475961538464</v>
      </c>
      <c r="M19">
        <f t="shared" si="7"/>
        <v>0.78877624536846436</v>
      </c>
    </row>
    <row r="20" spans="1:21" x14ac:dyDescent="0.25">
      <c r="A20">
        <v>17</v>
      </c>
      <c r="B20" t="s">
        <v>23</v>
      </c>
      <c r="D20">
        <v>8</v>
      </c>
      <c r="E20">
        <v>21.5</v>
      </c>
      <c r="F20">
        <v>33.19</v>
      </c>
      <c r="G20">
        <v>7535</v>
      </c>
      <c r="H20">
        <f t="shared" si="4"/>
        <v>4.1487499999999997</v>
      </c>
      <c r="I20" s="1">
        <f t="shared" si="5"/>
        <v>0.56519688752652675</v>
      </c>
      <c r="L20">
        <f t="shared" si="6"/>
        <v>1994.591346153846</v>
      </c>
      <c r="M20">
        <f t="shared" si="7"/>
        <v>0.55059721300597209</v>
      </c>
    </row>
    <row r="21" spans="1:21" x14ac:dyDescent="0.25">
      <c r="A21">
        <v>18</v>
      </c>
      <c r="H21">
        <f t="shared" si="4"/>
        <v>0</v>
      </c>
      <c r="I21" s="1">
        <f t="shared" si="5"/>
        <v>-1</v>
      </c>
      <c r="L21">
        <f t="shared" si="6"/>
        <v>0</v>
      </c>
      <c r="M21" t="e">
        <f t="shared" si="7"/>
        <v>#DIV/0!</v>
      </c>
    </row>
    <row r="27" spans="1:21" x14ac:dyDescent="0.25">
      <c r="A27" t="s">
        <v>24</v>
      </c>
    </row>
    <row r="29" spans="1:21" ht="15.75" x14ac:dyDescent="0.25">
      <c r="A29" t="s">
        <v>8</v>
      </c>
      <c r="B29" t="s">
        <v>3</v>
      </c>
      <c r="C29" t="s">
        <v>0</v>
      </c>
      <c r="D29" t="s">
        <v>1</v>
      </c>
      <c r="E29" t="s">
        <v>5</v>
      </c>
      <c r="F29" t="s">
        <v>6</v>
      </c>
      <c r="G29" t="s">
        <v>2</v>
      </c>
      <c r="H29" t="s">
        <v>4</v>
      </c>
      <c r="I29" t="s">
        <v>7</v>
      </c>
      <c r="L29" t="s">
        <v>19</v>
      </c>
      <c r="M29" t="s">
        <v>21</v>
      </c>
      <c r="O29" s="5" t="s">
        <v>48</v>
      </c>
      <c r="P29" s="5"/>
      <c r="Q29" s="5" t="s">
        <v>43</v>
      </c>
      <c r="R29" s="5" t="s">
        <v>42</v>
      </c>
      <c r="S29" s="5" t="s">
        <v>47</v>
      </c>
      <c r="T29" s="5" t="s">
        <v>46</v>
      </c>
      <c r="U29" s="5" t="s">
        <v>45</v>
      </c>
    </row>
    <row r="30" spans="1:21" ht="15.75" x14ac:dyDescent="0.25">
      <c r="A30">
        <v>1</v>
      </c>
      <c r="B30" t="s">
        <v>9</v>
      </c>
      <c r="C30" t="s">
        <v>25</v>
      </c>
      <c r="D30">
        <v>1</v>
      </c>
      <c r="E30">
        <v>83.44</v>
      </c>
      <c r="F30">
        <v>173.22</v>
      </c>
      <c r="G30">
        <v>2593</v>
      </c>
      <c r="H30">
        <f>F30/64*D30</f>
        <v>2.7065625</v>
      </c>
      <c r="I30" s="1">
        <f>H30/$H$30-1</f>
        <v>0</v>
      </c>
      <c r="L30">
        <f>512*D30/65*F30*1000000/1024/1024</f>
        <v>1301.2319711538462</v>
      </c>
      <c r="M30">
        <f>H30/G30*1000</f>
        <v>1.0437957963748552</v>
      </c>
      <c r="O30" s="5" t="s">
        <v>9</v>
      </c>
      <c r="P30" s="5">
        <v>1</v>
      </c>
      <c r="Q30" s="5">
        <v>83.44</v>
      </c>
      <c r="R30" s="5">
        <v>173.22</v>
      </c>
      <c r="S30" s="5">
        <v>2593</v>
      </c>
      <c r="T30" s="5">
        <f>R30/66*P30</f>
        <v>2.6245454545454545</v>
      </c>
      <c r="U30" s="6">
        <f>T30/$T$30-1</f>
        <v>0</v>
      </c>
    </row>
    <row r="31" spans="1:21" ht="15.75" x14ac:dyDescent="0.25">
      <c r="A31">
        <v>2</v>
      </c>
      <c r="B31" t="s">
        <v>9</v>
      </c>
      <c r="C31" t="s">
        <v>25</v>
      </c>
      <c r="D31">
        <v>2</v>
      </c>
      <c r="E31">
        <v>45.82</v>
      </c>
      <c r="F31">
        <v>97.88</v>
      </c>
      <c r="G31">
        <v>3083</v>
      </c>
      <c r="H31">
        <f t="shared" ref="H31:H43" si="8">F31/64*D31</f>
        <v>3.0587499999999999</v>
      </c>
      <c r="I31" s="1">
        <f t="shared" ref="I31:I57" si="9">H31/$H$30-1</f>
        <v>0.13012354231612977</v>
      </c>
      <c r="L31">
        <f t="shared" ref="L31:L43" si="10">512*D31/65*F31*1000000/1024/1024</f>
        <v>1470.5528846153845</v>
      </c>
      <c r="M31">
        <f t="shared" ref="M31:M43" si="11">H31/G31*1000</f>
        <v>0.99213428478754462</v>
      </c>
      <c r="O31" s="5" t="s">
        <v>49</v>
      </c>
      <c r="P31" s="5">
        <v>1</v>
      </c>
      <c r="Q31" s="5">
        <v>101.43</v>
      </c>
      <c r="R31" s="5">
        <v>212.59</v>
      </c>
      <c r="S31" s="5">
        <v>2622</v>
      </c>
      <c r="T31" s="5">
        <f t="shared" ref="T31:T39" si="12">R31/66*P31</f>
        <v>3.2210606060606062</v>
      </c>
      <c r="U31" s="6">
        <f t="shared" ref="U31:U39" si="13">T31/$T$30-1</f>
        <v>0.22728322364623033</v>
      </c>
    </row>
    <row r="32" spans="1:21" ht="15.75" x14ac:dyDescent="0.25">
      <c r="A32">
        <v>3</v>
      </c>
      <c r="B32" t="s">
        <v>9</v>
      </c>
      <c r="C32" t="s">
        <v>26</v>
      </c>
      <c r="D32">
        <v>4</v>
      </c>
      <c r="E32">
        <v>23.73</v>
      </c>
      <c r="F32">
        <v>50.5</v>
      </c>
      <c r="G32">
        <v>4221</v>
      </c>
      <c r="H32">
        <f t="shared" si="8"/>
        <v>3.15625</v>
      </c>
      <c r="I32" s="1">
        <f t="shared" si="9"/>
        <v>0.1661470961782705</v>
      </c>
      <c r="L32">
        <f t="shared" si="10"/>
        <v>1517.4278846153848</v>
      </c>
      <c r="M32">
        <f t="shared" si="11"/>
        <v>0.74774934849561714</v>
      </c>
      <c r="O32" s="5" t="s">
        <v>50</v>
      </c>
      <c r="P32" s="5">
        <v>1</v>
      </c>
      <c r="Q32" s="5">
        <v>111.69</v>
      </c>
      <c r="R32" s="5">
        <v>235.9</v>
      </c>
      <c r="S32" s="5">
        <v>2694</v>
      </c>
      <c r="T32" s="5">
        <f t="shared" si="12"/>
        <v>3.5742424242424242</v>
      </c>
      <c r="U32" s="6">
        <f t="shared" si="13"/>
        <v>0.36185198014086128</v>
      </c>
    </row>
    <row r="33" spans="1:22" ht="15.75" x14ac:dyDescent="0.25">
      <c r="A33">
        <v>4</v>
      </c>
      <c r="B33" t="s">
        <v>9</v>
      </c>
      <c r="C33" t="s">
        <v>26</v>
      </c>
      <c r="D33">
        <v>8</v>
      </c>
      <c r="E33">
        <v>12.57</v>
      </c>
      <c r="F33">
        <v>26.64</v>
      </c>
      <c r="G33">
        <v>6155</v>
      </c>
      <c r="H33">
        <f t="shared" si="8"/>
        <v>3.33</v>
      </c>
      <c r="I33" s="1">
        <f t="shared" si="9"/>
        <v>0.23034291652234162</v>
      </c>
      <c r="L33">
        <f t="shared" si="10"/>
        <v>1600.9615384615386</v>
      </c>
      <c r="M33">
        <f t="shared" si="11"/>
        <v>0.54102355808285951</v>
      </c>
      <c r="O33" s="5" t="s">
        <v>30</v>
      </c>
      <c r="P33" s="5">
        <v>1</v>
      </c>
      <c r="Q33" s="5">
        <v>67.45</v>
      </c>
      <c r="R33" s="5">
        <v>146.99</v>
      </c>
      <c r="S33" s="5">
        <v>4418</v>
      </c>
      <c r="T33" s="5">
        <f t="shared" si="12"/>
        <v>2.2271212121212121</v>
      </c>
      <c r="U33" s="6">
        <f t="shared" si="13"/>
        <v>-0.15142593234037638</v>
      </c>
    </row>
    <row r="34" spans="1:22" ht="15.75" x14ac:dyDescent="0.25">
      <c r="A34">
        <v>5</v>
      </c>
      <c r="B34" t="s">
        <v>27</v>
      </c>
      <c r="D34">
        <v>1</v>
      </c>
      <c r="E34">
        <v>101.43</v>
      </c>
      <c r="F34">
        <v>212.59</v>
      </c>
      <c r="G34">
        <v>2622</v>
      </c>
      <c r="H34">
        <f t="shared" si="8"/>
        <v>3.3217187500000001</v>
      </c>
      <c r="I34" s="1">
        <f t="shared" si="9"/>
        <v>0.22728322364623033</v>
      </c>
      <c r="J34" t="s">
        <v>28</v>
      </c>
      <c r="L34">
        <f t="shared" si="10"/>
        <v>1596.9801682692307</v>
      </c>
      <c r="M34">
        <f t="shared" si="11"/>
        <v>1.2668645118230359</v>
      </c>
      <c r="O34" s="5" t="s">
        <v>41</v>
      </c>
      <c r="P34" s="5">
        <v>1</v>
      </c>
      <c r="Q34" s="5">
        <v>57.45</v>
      </c>
      <c r="R34" s="5">
        <v>122.31</v>
      </c>
      <c r="S34" s="5">
        <v>3524</v>
      </c>
      <c r="T34" s="5">
        <f t="shared" si="12"/>
        <v>1.8531818181818183</v>
      </c>
      <c r="U34" s="6">
        <f t="shared" si="13"/>
        <v>-0.29390370626948381</v>
      </c>
    </row>
    <row r="35" spans="1:22" ht="15.75" x14ac:dyDescent="0.25">
      <c r="A35">
        <v>6</v>
      </c>
      <c r="D35">
        <v>2</v>
      </c>
      <c r="H35">
        <f t="shared" si="8"/>
        <v>0</v>
      </c>
      <c r="I35" s="1">
        <f t="shared" si="9"/>
        <v>-1</v>
      </c>
      <c r="L35">
        <f t="shared" si="10"/>
        <v>0</v>
      </c>
      <c r="M35" t="e">
        <f t="shared" si="11"/>
        <v>#DIV/0!</v>
      </c>
      <c r="O35" s="5" t="s">
        <v>40</v>
      </c>
      <c r="P35" s="5">
        <v>1</v>
      </c>
      <c r="Q35" s="5">
        <v>58.84</v>
      </c>
      <c r="R35" s="5">
        <v>128.47</v>
      </c>
      <c r="S35" s="5">
        <v>3564</v>
      </c>
      <c r="T35" s="5">
        <f t="shared" si="12"/>
        <v>1.9465151515151515</v>
      </c>
      <c r="U35" s="6">
        <f t="shared" si="13"/>
        <v>-0.2583419928414733</v>
      </c>
    </row>
    <row r="36" spans="1:22" ht="15.75" x14ac:dyDescent="0.25">
      <c r="A36">
        <v>7</v>
      </c>
      <c r="D36">
        <v>4</v>
      </c>
      <c r="H36">
        <f t="shared" si="8"/>
        <v>0</v>
      </c>
      <c r="I36" s="1">
        <f t="shared" si="9"/>
        <v>-1</v>
      </c>
      <c r="L36">
        <f t="shared" si="10"/>
        <v>0</v>
      </c>
      <c r="M36" t="e">
        <f t="shared" si="11"/>
        <v>#DIV/0!</v>
      </c>
      <c r="O36" s="5" t="s">
        <v>34</v>
      </c>
      <c r="P36" s="5">
        <v>1</v>
      </c>
      <c r="Q36" s="5">
        <v>47.29</v>
      </c>
      <c r="R36" s="5">
        <v>106.17</v>
      </c>
      <c r="S36" s="5">
        <v>3071</v>
      </c>
      <c r="T36" s="5">
        <f t="shared" si="12"/>
        <v>1.6086363636363636</v>
      </c>
      <c r="U36" s="6">
        <f t="shared" si="13"/>
        <v>-0.38708001385521307</v>
      </c>
    </row>
    <row r="37" spans="1:22" ht="15.75" x14ac:dyDescent="0.25">
      <c r="A37">
        <v>8</v>
      </c>
      <c r="D37">
        <v>8</v>
      </c>
      <c r="H37">
        <f t="shared" si="8"/>
        <v>0</v>
      </c>
      <c r="I37" s="1">
        <f t="shared" si="9"/>
        <v>-1</v>
      </c>
      <c r="L37">
        <f t="shared" si="10"/>
        <v>0</v>
      </c>
      <c r="M37" t="e">
        <f t="shared" si="11"/>
        <v>#DIV/0!</v>
      </c>
      <c r="O37" s="5" t="s">
        <v>39</v>
      </c>
      <c r="P37" s="5">
        <v>1</v>
      </c>
      <c r="Q37" s="5">
        <v>102.65</v>
      </c>
      <c r="R37" s="5">
        <v>216.73</v>
      </c>
      <c r="S37" s="5">
        <v>2537</v>
      </c>
      <c r="T37" s="5">
        <f t="shared" si="12"/>
        <v>3.2837878787878787</v>
      </c>
      <c r="U37" s="6">
        <f t="shared" si="13"/>
        <v>0.25118346611245812</v>
      </c>
    </row>
    <row r="38" spans="1:22" ht="15.75" x14ac:dyDescent="0.25">
      <c r="A38">
        <v>9</v>
      </c>
      <c r="B38" t="s">
        <v>29</v>
      </c>
      <c r="D38">
        <v>1</v>
      </c>
      <c r="E38">
        <v>111.69</v>
      </c>
      <c r="F38">
        <v>235.9</v>
      </c>
      <c r="G38">
        <v>2694</v>
      </c>
      <c r="H38">
        <f t="shared" si="8"/>
        <v>3.6859375000000001</v>
      </c>
      <c r="I38" s="1">
        <f t="shared" si="9"/>
        <v>0.36185198014086128</v>
      </c>
      <c r="L38">
        <f t="shared" si="10"/>
        <v>1772.0853365384617</v>
      </c>
      <c r="M38">
        <f t="shared" si="11"/>
        <v>1.3682024870081664</v>
      </c>
      <c r="O38" s="5" t="s">
        <v>44</v>
      </c>
      <c r="P38" s="5">
        <v>1</v>
      </c>
      <c r="Q38" s="5">
        <v>97.01</v>
      </c>
      <c r="R38" s="5">
        <v>200.6</v>
      </c>
      <c r="S38" s="5">
        <v>2789</v>
      </c>
      <c r="T38" s="5">
        <f t="shared" si="12"/>
        <v>3.0393939393939391</v>
      </c>
      <c r="U38" s="6">
        <f t="shared" si="13"/>
        <v>0.15806488858099521</v>
      </c>
    </row>
    <row r="39" spans="1:22" ht="15.75" x14ac:dyDescent="0.25">
      <c r="A39">
        <v>10</v>
      </c>
      <c r="D39">
        <v>2</v>
      </c>
      <c r="E39">
        <v>60.19</v>
      </c>
      <c r="F39">
        <v>125.38</v>
      </c>
      <c r="G39">
        <v>3297</v>
      </c>
      <c r="H39">
        <f t="shared" si="8"/>
        <v>3.9181249999999999</v>
      </c>
      <c r="I39" s="1">
        <f t="shared" si="9"/>
        <v>0.44763884078051031</v>
      </c>
      <c r="L39">
        <f t="shared" si="10"/>
        <v>1883.7139423076924</v>
      </c>
      <c r="M39">
        <f t="shared" si="11"/>
        <v>1.1883909614801336</v>
      </c>
      <c r="O39" s="5" t="s">
        <v>38</v>
      </c>
      <c r="P39" s="5">
        <v>1</v>
      </c>
      <c r="Q39" s="5">
        <v>105.36</v>
      </c>
      <c r="R39" s="5">
        <v>224.87</v>
      </c>
      <c r="S39" s="5">
        <v>2774</v>
      </c>
      <c r="T39" s="5">
        <f t="shared" si="12"/>
        <v>3.4071212121212122</v>
      </c>
      <c r="U39" s="6">
        <f t="shared" si="13"/>
        <v>0.29817573028518662</v>
      </c>
    </row>
    <row r="40" spans="1:22" x14ac:dyDescent="0.25">
      <c r="A40">
        <v>11</v>
      </c>
      <c r="D40">
        <v>4</v>
      </c>
      <c r="E40">
        <v>32.22</v>
      </c>
      <c r="F40">
        <v>67.95</v>
      </c>
      <c r="G40">
        <v>4474</v>
      </c>
      <c r="H40">
        <f t="shared" si="8"/>
        <v>4.2468750000000002</v>
      </c>
      <c r="I40" s="1">
        <f t="shared" si="9"/>
        <v>0.56910287495670264</v>
      </c>
      <c r="L40">
        <f t="shared" si="10"/>
        <v>2041.7668269230774</v>
      </c>
      <c r="M40">
        <f t="shared" si="11"/>
        <v>0.949234465802414</v>
      </c>
    </row>
    <row r="41" spans="1:22" ht="15.75" thickBot="1" x14ac:dyDescent="0.3">
      <c r="A41">
        <v>12</v>
      </c>
      <c r="D41">
        <v>8</v>
      </c>
      <c r="E41">
        <v>17.53</v>
      </c>
      <c r="F41">
        <v>37.020000000000003</v>
      </c>
      <c r="G41">
        <v>6717</v>
      </c>
      <c r="H41">
        <f t="shared" si="8"/>
        <v>4.6275000000000004</v>
      </c>
      <c r="I41" s="1">
        <f t="shared" si="9"/>
        <v>0.70973328714929007</v>
      </c>
      <c r="L41">
        <f t="shared" si="10"/>
        <v>2224.7596153846157</v>
      </c>
      <c r="M41">
        <f t="shared" si="11"/>
        <v>0.6889236266190264</v>
      </c>
    </row>
    <row r="42" spans="1:22" ht="15.75" thickBot="1" x14ac:dyDescent="0.3">
      <c r="A42">
        <v>13</v>
      </c>
      <c r="B42" s="4" t="s">
        <v>30</v>
      </c>
      <c r="C42" s="4" t="s">
        <v>31</v>
      </c>
      <c r="D42" s="4">
        <v>1</v>
      </c>
      <c r="E42" s="4">
        <v>67.45</v>
      </c>
      <c r="F42" s="4">
        <v>146.99</v>
      </c>
      <c r="G42" s="4">
        <v>4418</v>
      </c>
      <c r="H42" s="4">
        <f t="shared" si="8"/>
        <v>2.2967187500000001</v>
      </c>
      <c r="I42" s="1">
        <f t="shared" si="9"/>
        <v>-0.15142593234037638</v>
      </c>
      <c r="J42" s="4"/>
      <c r="K42" s="4"/>
      <c r="L42" s="4">
        <f t="shared" si="10"/>
        <v>1104.1917067307695</v>
      </c>
      <c r="M42" s="4">
        <f t="shared" si="11"/>
        <v>0.5198548551380715</v>
      </c>
      <c r="P42" s="16" t="s">
        <v>48</v>
      </c>
      <c r="Q42" s="17" t="s">
        <v>43</v>
      </c>
      <c r="R42" s="17" t="s">
        <v>42</v>
      </c>
      <c r="S42" s="17" t="s">
        <v>47</v>
      </c>
      <c r="T42" s="17" t="s">
        <v>46</v>
      </c>
      <c r="U42" s="17" t="s">
        <v>45</v>
      </c>
      <c r="V42" s="26" t="s">
        <v>51</v>
      </c>
    </row>
    <row r="43" spans="1:22" x14ac:dyDescent="0.25">
      <c r="A43">
        <v>14</v>
      </c>
      <c r="B43" s="4" t="s">
        <v>32</v>
      </c>
      <c r="C43" s="4" t="s">
        <v>33</v>
      </c>
      <c r="D43" s="4">
        <v>1</v>
      </c>
      <c r="E43" s="4">
        <v>57.45</v>
      </c>
      <c r="F43" s="4">
        <v>122.31</v>
      </c>
      <c r="G43" s="4">
        <v>3524</v>
      </c>
      <c r="H43" s="4">
        <f t="shared" si="8"/>
        <v>1.91109375</v>
      </c>
      <c r="I43" s="1">
        <f t="shared" si="9"/>
        <v>-0.29390370626948392</v>
      </c>
      <c r="J43" s="4"/>
      <c r="K43" s="4"/>
      <c r="L43" s="4">
        <f t="shared" si="10"/>
        <v>918.79507211538464</v>
      </c>
      <c r="M43" s="4">
        <f t="shared" si="11"/>
        <v>0.54230810158910325</v>
      </c>
      <c r="P43" s="14" t="s">
        <v>9</v>
      </c>
      <c r="Q43" s="15">
        <v>83.44</v>
      </c>
      <c r="R43" s="15">
        <v>173.22</v>
      </c>
      <c r="S43" s="15">
        <v>2593</v>
      </c>
      <c r="T43" s="18">
        <v>2.6245454545454545</v>
      </c>
      <c r="U43" s="24" t="s">
        <v>18</v>
      </c>
      <c r="V43" s="25">
        <f>T43/S43*1000000</f>
        <v>1012.1656207271325</v>
      </c>
    </row>
    <row r="44" spans="1:22" x14ac:dyDescent="0.25">
      <c r="A44">
        <v>15</v>
      </c>
      <c r="B44" s="4" t="s">
        <v>32</v>
      </c>
      <c r="C44" s="4" t="s">
        <v>34</v>
      </c>
      <c r="D44" s="4">
        <v>1</v>
      </c>
      <c r="E44" s="4">
        <v>58.84</v>
      </c>
      <c r="F44" s="4">
        <v>128.47</v>
      </c>
      <c r="G44" s="4">
        <v>3564</v>
      </c>
      <c r="H44" s="4">
        <f t="shared" ref="H44:H53" si="14">F44/64*D44</f>
        <v>2.00734375</v>
      </c>
      <c r="I44" s="1">
        <f t="shared" si="9"/>
        <v>-0.2583419928414733</v>
      </c>
      <c r="J44" s="4"/>
      <c r="K44" s="4"/>
      <c r="L44" s="4">
        <f t="shared" ref="L44:L53" si="15">512*D44/65*F44*1000000/1024/1024</f>
        <v>965.06911057692309</v>
      </c>
      <c r="M44" s="4">
        <f t="shared" ref="M44:M53" si="16">H44/G44*1000</f>
        <v>0.56322776374859707</v>
      </c>
      <c r="P44" s="11" t="s">
        <v>50</v>
      </c>
      <c r="Q44" s="7">
        <v>111.69</v>
      </c>
      <c r="R44" s="7">
        <v>235.9</v>
      </c>
      <c r="S44" s="7">
        <v>2694</v>
      </c>
      <c r="T44" s="19">
        <v>3.5742424242424242</v>
      </c>
      <c r="U44" s="8">
        <v>0.36185198014086128</v>
      </c>
      <c r="V44" s="21">
        <f t="shared" ref="V44:V52" si="17">T44/S44*1000000</f>
        <v>1326.7418055836763</v>
      </c>
    </row>
    <row r="45" spans="1:22" x14ac:dyDescent="0.25">
      <c r="A45">
        <v>16</v>
      </c>
      <c r="B45" s="4" t="s">
        <v>34</v>
      </c>
      <c r="D45" s="4">
        <v>1</v>
      </c>
      <c r="E45" s="4">
        <v>47.29</v>
      </c>
      <c r="F45" s="4">
        <v>106.17</v>
      </c>
      <c r="G45" s="4">
        <v>3071</v>
      </c>
      <c r="H45">
        <f t="shared" si="14"/>
        <v>1.65890625</v>
      </c>
      <c r="I45" s="1">
        <f t="shared" si="9"/>
        <v>-0.38708001385521296</v>
      </c>
      <c r="L45">
        <f t="shared" si="15"/>
        <v>797.55108173076928</v>
      </c>
      <c r="M45">
        <f t="shared" si="16"/>
        <v>0.54018438619342235</v>
      </c>
      <c r="P45" s="11" t="s">
        <v>38</v>
      </c>
      <c r="Q45" s="7">
        <v>105.36</v>
      </c>
      <c r="R45" s="7">
        <v>224.87</v>
      </c>
      <c r="S45" s="7">
        <v>2774</v>
      </c>
      <c r="T45" s="19">
        <v>3.4071212121212122</v>
      </c>
      <c r="U45" s="8">
        <v>0.29817573028518662</v>
      </c>
      <c r="V45" s="21">
        <f t="shared" si="17"/>
        <v>1228.2340346507613</v>
      </c>
    </row>
    <row r="46" spans="1:22" x14ac:dyDescent="0.25">
      <c r="A46">
        <v>17</v>
      </c>
      <c r="B46" t="s">
        <v>20</v>
      </c>
      <c r="D46">
        <v>1</v>
      </c>
      <c r="E46">
        <v>102.65</v>
      </c>
      <c r="F46">
        <v>216.73</v>
      </c>
      <c r="G46">
        <v>2537</v>
      </c>
      <c r="H46">
        <f t="shared" si="14"/>
        <v>3.3864062499999998</v>
      </c>
      <c r="I46" s="1">
        <f t="shared" si="9"/>
        <v>0.25118346611245812</v>
      </c>
      <c r="L46">
        <f t="shared" si="15"/>
        <v>1628.0799278846155</v>
      </c>
      <c r="M46">
        <f t="shared" si="16"/>
        <v>1.3348073512022072</v>
      </c>
      <c r="P46" s="11" t="s">
        <v>39</v>
      </c>
      <c r="Q46" s="7">
        <v>102.65</v>
      </c>
      <c r="R46" s="7">
        <v>216.73</v>
      </c>
      <c r="S46" s="7">
        <v>2537</v>
      </c>
      <c r="T46" s="19">
        <v>3.2837878787878787</v>
      </c>
      <c r="U46" s="8">
        <v>0.25118346611245812</v>
      </c>
      <c r="V46" s="21">
        <f t="shared" si="17"/>
        <v>1294.3586435900193</v>
      </c>
    </row>
    <row r="47" spans="1:22" x14ac:dyDescent="0.25">
      <c r="A47">
        <v>18</v>
      </c>
      <c r="B47" t="s">
        <v>35</v>
      </c>
      <c r="D47">
        <v>1</v>
      </c>
      <c r="E47">
        <v>97.01</v>
      </c>
      <c r="F47">
        <v>200.6</v>
      </c>
      <c r="G47">
        <v>2789</v>
      </c>
      <c r="H47">
        <f t="shared" si="14"/>
        <v>3.1343749999999999</v>
      </c>
      <c r="I47" s="1">
        <f t="shared" si="9"/>
        <v>0.15806488858099521</v>
      </c>
      <c r="L47">
        <f t="shared" si="15"/>
        <v>1506.9110576923076</v>
      </c>
      <c r="M47">
        <f t="shared" si="16"/>
        <v>1.1238347077805666</v>
      </c>
      <c r="P47" s="11" t="s">
        <v>49</v>
      </c>
      <c r="Q47" s="7">
        <v>101.43</v>
      </c>
      <c r="R47" s="7">
        <v>212.59</v>
      </c>
      <c r="S47" s="7">
        <v>2622</v>
      </c>
      <c r="T47" s="19">
        <v>3.2210606060606062</v>
      </c>
      <c r="U47" s="8">
        <v>0.22728322364623033</v>
      </c>
      <c r="V47" s="21">
        <f t="shared" si="17"/>
        <v>1228.4746781314288</v>
      </c>
    </row>
    <row r="48" spans="1:22" x14ac:dyDescent="0.25">
      <c r="A48">
        <v>19</v>
      </c>
      <c r="B48" t="s">
        <v>36</v>
      </c>
      <c r="C48" t="s">
        <v>37</v>
      </c>
      <c r="D48">
        <v>1</v>
      </c>
      <c r="E48">
        <v>105.36</v>
      </c>
      <c r="F48">
        <v>224.87</v>
      </c>
      <c r="G48">
        <v>2774</v>
      </c>
      <c r="H48">
        <f t="shared" si="14"/>
        <v>3.5135937500000001</v>
      </c>
      <c r="I48" s="1">
        <f t="shared" si="9"/>
        <v>0.2981757302851864</v>
      </c>
      <c r="L48">
        <f t="shared" si="15"/>
        <v>1689.2277644230771</v>
      </c>
      <c r="M48">
        <f t="shared" si="16"/>
        <v>1.2666163482335977</v>
      </c>
      <c r="P48" s="11" t="s">
        <v>44</v>
      </c>
      <c r="Q48" s="7">
        <v>97.01</v>
      </c>
      <c r="R48" s="7">
        <v>200.6</v>
      </c>
      <c r="S48" s="7">
        <v>2789</v>
      </c>
      <c r="T48" s="19">
        <v>3.0393939393939391</v>
      </c>
      <c r="U48" s="8">
        <v>0.15806488858099521</v>
      </c>
      <c r="V48" s="21">
        <f t="shared" si="17"/>
        <v>1089.7791105750948</v>
      </c>
    </row>
    <row r="49" spans="1:23" x14ac:dyDescent="0.25">
      <c r="A49">
        <v>20</v>
      </c>
      <c r="B49" t="s">
        <v>20</v>
      </c>
      <c r="C49" t="s">
        <v>37</v>
      </c>
      <c r="D49">
        <v>1</v>
      </c>
      <c r="E49">
        <v>110.57</v>
      </c>
      <c r="F49">
        <v>235.02</v>
      </c>
      <c r="G49">
        <v>3200</v>
      </c>
      <c r="H49">
        <f t="shared" si="14"/>
        <v>3.6721875000000002</v>
      </c>
      <c r="I49" s="1">
        <f t="shared" si="9"/>
        <v>0.35677173536543139</v>
      </c>
      <c r="L49">
        <f t="shared" si="15"/>
        <v>1765.4747596153848</v>
      </c>
      <c r="M49">
        <f t="shared" si="16"/>
        <v>1.1475585937500001</v>
      </c>
      <c r="P49" s="11" t="s">
        <v>30</v>
      </c>
      <c r="Q49" s="7">
        <v>67.45</v>
      </c>
      <c r="R49" s="7">
        <v>146.99</v>
      </c>
      <c r="S49" s="7">
        <v>4418</v>
      </c>
      <c r="T49" s="19">
        <v>2.2271212121212121</v>
      </c>
      <c r="U49" s="8">
        <v>-0.15142593234037638</v>
      </c>
      <c r="V49" s="21">
        <f t="shared" si="17"/>
        <v>504.10167770964512</v>
      </c>
    </row>
    <row r="50" spans="1:23" x14ac:dyDescent="0.25">
      <c r="A50">
        <v>21</v>
      </c>
      <c r="B50" t="s">
        <v>29</v>
      </c>
      <c r="C50" t="s">
        <v>37</v>
      </c>
      <c r="D50">
        <v>1</v>
      </c>
      <c r="E50">
        <v>123.93</v>
      </c>
      <c r="F50">
        <v>262.54000000000002</v>
      </c>
      <c r="G50">
        <v>2824</v>
      </c>
      <c r="H50">
        <f t="shared" si="14"/>
        <v>4.1021875000000003</v>
      </c>
      <c r="I50" s="1">
        <f t="shared" si="9"/>
        <v>0.51564484470615413</v>
      </c>
      <c r="L50">
        <f t="shared" si="15"/>
        <v>1972.2055288461543</v>
      </c>
      <c r="M50">
        <f t="shared" si="16"/>
        <v>1.4526159702549575</v>
      </c>
      <c r="P50" s="11" t="s">
        <v>40</v>
      </c>
      <c r="Q50" s="7">
        <v>58.84</v>
      </c>
      <c r="R50" s="7">
        <v>128.47</v>
      </c>
      <c r="S50" s="7">
        <v>3564</v>
      </c>
      <c r="T50" s="19">
        <v>1.9465151515151515</v>
      </c>
      <c r="U50" s="8">
        <v>-0.2583419928414733</v>
      </c>
      <c r="V50" s="21">
        <f t="shared" si="17"/>
        <v>546.16025575621529</v>
      </c>
    </row>
    <row r="51" spans="1:23" x14ac:dyDescent="0.25">
      <c r="A51">
        <v>22</v>
      </c>
      <c r="B51" t="s">
        <v>27</v>
      </c>
      <c r="C51" t="s">
        <v>37</v>
      </c>
      <c r="D51">
        <v>1</v>
      </c>
      <c r="E51">
        <v>112.84</v>
      </c>
      <c r="F51">
        <v>240.38</v>
      </c>
      <c r="G51">
        <v>2789</v>
      </c>
      <c r="H51">
        <f t="shared" si="14"/>
        <v>3.7559374999999999</v>
      </c>
      <c r="I51" s="1">
        <f t="shared" si="9"/>
        <v>0.38771504445214178</v>
      </c>
      <c r="L51">
        <f t="shared" si="15"/>
        <v>1805.7391826923076</v>
      </c>
      <c r="M51">
        <f t="shared" si="16"/>
        <v>1.3466968447472212</v>
      </c>
      <c r="P51" s="11" t="s">
        <v>41</v>
      </c>
      <c r="Q51" s="7">
        <v>57.45</v>
      </c>
      <c r="R51" s="7">
        <v>122.31</v>
      </c>
      <c r="S51" s="7">
        <v>3524</v>
      </c>
      <c r="T51" s="19">
        <v>1.8531818181818183</v>
      </c>
      <c r="U51" s="8">
        <v>-0.29390370626948381</v>
      </c>
      <c r="V51" s="21">
        <f t="shared" si="17"/>
        <v>525.87452275306987</v>
      </c>
    </row>
    <row r="52" spans="1:23" ht="15.75" thickBot="1" x14ac:dyDescent="0.3">
      <c r="A52">
        <v>23</v>
      </c>
      <c r="B52" t="s">
        <v>20</v>
      </c>
      <c r="D52">
        <v>2</v>
      </c>
      <c r="E52">
        <v>63.65</v>
      </c>
      <c r="F52">
        <v>132.72999999999999</v>
      </c>
      <c r="G52">
        <v>4243</v>
      </c>
      <c r="H52">
        <f t="shared" si="14"/>
        <v>4.1478124999999997</v>
      </c>
      <c r="I52" s="1">
        <f t="shared" si="9"/>
        <v>0.5325020205518991</v>
      </c>
      <c r="L52">
        <f t="shared" si="15"/>
        <v>1994.1406249999998</v>
      </c>
      <c r="M52">
        <f t="shared" si="16"/>
        <v>0.97756599104407249</v>
      </c>
      <c r="P52" s="12" t="s">
        <v>34</v>
      </c>
      <c r="Q52" s="13">
        <v>47.29</v>
      </c>
      <c r="R52" s="13">
        <v>106.17</v>
      </c>
      <c r="S52" s="13">
        <v>3071</v>
      </c>
      <c r="T52" s="20">
        <v>1.6086363636363636</v>
      </c>
      <c r="U52" s="22">
        <v>-0.38708001385521307</v>
      </c>
      <c r="V52" s="23">
        <f t="shared" si="17"/>
        <v>523.81516236937932</v>
      </c>
    </row>
    <row r="53" spans="1:23" ht="15.75" thickBot="1" x14ac:dyDescent="0.3">
      <c r="A53">
        <v>24</v>
      </c>
      <c r="D53">
        <v>4</v>
      </c>
      <c r="E53">
        <v>32.119999999999997</v>
      </c>
      <c r="F53">
        <v>66.52</v>
      </c>
      <c r="G53">
        <v>6543</v>
      </c>
      <c r="H53">
        <f t="shared" si="14"/>
        <v>4.1574999999999998</v>
      </c>
      <c r="I53" s="1">
        <f t="shared" si="9"/>
        <v>0.53608128391640686</v>
      </c>
      <c r="L53">
        <f t="shared" si="15"/>
        <v>1998.7980769230769</v>
      </c>
      <c r="M53">
        <f t="shared" si="16"/>
        <v>0.63541189057007486</v>
      </c>
    </row>
    <row r="54" spans="1:23" ht="15.75" thickBot="1" x14ac:dyDescent="0.3">
      <c r="A54">
        <v>25</v>
      </c>
      <c r="I54" s="1">
        <f t="shared" si="9"/>
        <v>-1</v>
      </c>
      <c r="P54" s="30" t="s">
        <v>48</v>
      </c>
      <c r="Q54" s="31" t="s">
        <v>43</v>
      </c>
      <c r="R54" s="31" t="s">
        <v>42</v>
      </c>
      <c r="S54" s="31" t="s">
        <v>47</v>
      </c>
      <c r="T54" s="31" t="s">
        <v>46</v>
      </c>
      <c r="U54" s="31" t="s">
        <v>45</v>
      </c>
      <c r="V54" s="32" t="s">
        <v>51</v>
      </c>
    </row>
    <row r="55" spans="1:23" x14ac:dyDescent="0.25">
      <c r="A55">
        <v>26</v>
      </c>
      <c r="I55" s="1">
        <f t="shared" si="9"/>
        <v>-1</v>
      </c>
      <c r="P55" s="9" t="s">
        <v>9</v>
      </c>
      <c r="Q55" s="10">
        <v>83.44</v>
      </c>
      <c r="R55" s="10">
        <v>173.22</v>
      </c>
      <c r="S55" s="10">
        <v>2593</v>
      </c>
      <c r="T55" s="27">
        <v>2.6245454545454545</v>
      </c>
      <c r="U55" s="28" t="s">
        <v>18</v>
      </c>
      <c r="V55" s="29">
        <f>T55/S55*1000000</f>
        <v>1012.1656207271325</v>
      </c>
    </row>
    <row r="56" spans="1:23" x14ac:dyDescent="0.25">
      <c r="A56">
        <v>27</v>
      </c>
      <c r="I56" s="1">
        <f t="shared" si="9"/>
        <v>-1</v>
      </c>
      <c r="P56" s="11" t="s">
        <v>54</v>
      </c>
      <c r="Q56" s="7">
        <v>123.93</v>
      </c>
      <c r="R56" s="7">
        <v>262.54000000000002</v>
      </c>
      <c r="S56" s="7">
        <v>2824</v>
      </c>
      <c r="T56" s="19">
        <v>4.1021875000000003</v>
      </c>
      <c r="U56" s="8">
        <v>0.51564484470615413</v>
      </c>
      <c r="V56" s="21">
        <f>T56/S56*1000000</f>
        <v>1452.6159702549576</v>
      </c>
    </row>
    <row r="57" spans="1:23" x14ac:dyDescent="0.25">
      <c r="A57">
        <v>28</v>
      </c>
      <c r="I57" s="1">
        <f t="shared" si="9"/>
        <v>-1</v>
      </c>
      <c r="P57" s="11" t="s">
        <v>55</v>
      </c>
      <c r="Q57" s="7">
        <v>112.84</v>
      </c>
      <c r="R57" s="7">
        <v>240.38</v>
      </c>
      <c r="S57" s="7">
        <v>2789</v>
      </c>
      <c r="T57" s="19">
        <v>3.7559374999999999</v>
      </c>
      <c r="U57" s="8">
        <v>0.38771504445214178</v>
      </c>
      <c r="V57" s="21">
        <f>T57/S57*1000000</f>
        <v>1346.6968447472213</v>
      </c>
      <c r="W57">
        <f>S56/S55</f>
        <v>1.0890860007713075</v>
      </c>
    </row>
    <row r="58" spans="1:23" x14ac:dyDescent="0.25">
      <c r="A58">
        <v>29</v>
      </c>
      <c r="P58" s="11" t="s">
        <v>52</v>
      </c>
      <c r="Q58" s="7">
        <v>110.57</v>
      </c>
      <c r="R58" s="7">
        <v>235.02</v>
      </c>
      <c r="S58" s="7">
        <v>3200</v>
      </c>
      <c r="T58" s="19">
        <v>3.6721875000000002</v>
      </c>
      <c r="U58" s="8">
        <v>0.35677173536543139</v>
      </c>
      <c r="V58" s="21">
        <f>T58/S58*1000000</f>
        <v>1147.55859375</v>
      </c>
    </row>
    <row r="59" spans="1:23" ht="15.75" thickBot="1" x14ac:dyDescent="0.3">
      <c r="A59">
        <v>30</v>
      </c>
      <c r="P59" s="12" t="s">
        <v>53</v>
      </c>
      <c r="Q59" s="13">
        <v>105.36</v>
      </c>
      <c r="R59" s="13">
        <v>224.87</v>
      </c>
      <c r="S59" s="13">
        <v>2774</v>
      </c>
      <c r="T59" s="20">
        <v>3.4071212121212122</v>
      </c>
      <c r="U59" s="22">
        <v>0.29817573028518662</v>
      </c>
      <c r="V59" s="23">
        <f>T59/S59*1000000</f>
        <v>1228.2340346507613</v>
      </c>
    </row>
    <row r="60" spans="1:23" ht="15.75" thickBot="1" x14ac:dyDescent="0.3">
      <c r="A60">
        <v>31</v>
      </c>
      <c r="W60" s="1"/>
    </row>
    <row r="61" spans="1:23" ht="15.75" thickBot="1" x14ac:dyDescent="0.3">
      <c r="A61">
        <v>32</v>
      </c>
      <c r="P61" s="30" t="s">
        <v>48</v>
      </c>
      <c r="Q61" s="31" t="s">
        <v>43</v>
      </c>
      <c r="R61" s="31" t="s">
        <v>42</v>
      </c>
      <c r="S61" s="31" t="s">
        <v>47</v>
      </c>
      <c r="T61" s="31" t="s">
        <v>46</v>
      </c>
      <c r="U61" s="31" t="s">
        <v>45</v>
      </c>
      <c r="V61" s="32" t="s">
        <v>51</v>
      </c>
    </row>
    <row r="62" spans="1:23" x14ac:dyDescent="0.25">
      <c r="A62">
        <v>33</v>
      </c>
      <c r="P62" s="9" t="s">
        <v>56</v>
      </c>
      <c r="Q62" s="10">
        <v>83.44</v>
      </c>
      <c r="R62" s="10">
        <v>173.22</v>
      </c>
      <c r="S62" s="10">
        <v>2593</v>
      </c>
      <c r="T62" s="27">
        <v>2.6245454545454545</v>
      </c>
      <c r="U62" s="28" t="s">
        <v>18</v>
      </c>
      <c r="V62" s="29">
        <f>T62/S62*1000000</f>
        <v>1012.1656207271325</v>
      </c>
    </row>
    <row r="63" spans="1:23" x14ac:dyDescent="0.25">
      <c r="A63">
        <v>34</v>
      </c>
      <c r="P63" s="11" t="s">
        <v>58</v>
      </c>
      <c r="Q63" s="7">
        <v>45.82</v>
      </c>
      <c r="R63" s="7">
        <v>97.88</v>
      </c>
      <c r="S63" s="7">
        <v>3083</v>
      </c>
      <c r="T63" s="19">
        <v>3.0587499999999999</v>
      </c>
      <c r="U63" s="8">
        <v>0.13012354231612977</v>
      </c>
      <c r="V63" s="21">
        <f t="shared" ref="V63:V72" si="18">T63/S63*1000000</f>
        <v>992.13428478754463</v>
      </c>
    </row>
    <row r="64" spans="1:23" x14ac:dyDescent="0.25">
      <c r="A64">
        <v>35</v>
      </c>
      <c r="P64" s="11" t="s">
        <v>57</v>
      </c>
      <c r="Q64" s="7">
        <v>23.73</v>
      </c>
      <c r="R64" s="7">
        <v>50.5</v>
      </c>
      <c r="S64" s="7">
        <v>4221</v>
      </c>
      <c r="T64" s="19">
        <v>3.15625</v>
      </c>
      <c r="U64" s="8">
        <v>0.1661470961782705</v>
      </c>
      <c r="V64" s="21">
        <f t="shared" si="18"/>
        <v>747.74934849561714</v>
      </c>
    </row>
    <row r="65" spans="16:22" x14ac:dyDescent="0.25">
      <c r="P65" s="11" t="s">
        <v>59</v>
      </c>
      <c r="Q65" s="7">
        <v>12.57</v>
      </c>
      <c r="R65" s="7">
        <v>26.64</v>
      </c>
      <c r="S65" s="7">
        <v>6155</v>
      </c>
      <c r="T65" s="19">
        <v>3.33</v>
      </c>
      <c r="U65" s="8">
        <v>0.23034291652234162</v>
      </c>
      <c r="V65" s="21">
        <f t="shared" si="18"/>
        <v>541.02355808285949</v>
      </c>
    </row>
    <row r="66" spans="16:22" x14ac:dyDescent="0.25">
      <c r="P66" s="11" t="s">
        <v>60</v>
      </c>
      <c r="Q66" s="7">
        <v>111.69</v>
      </c>
      <c r="R66" s="7">
        <v>235.9</v>
      </c>
      <c r="S66" s="7">
        <v>2694</v>
      </c>
      <c r="T66" s="19">
        <v>3.6859375000000001</v>
      </c>
      <c r="U66" s="8">
        <v>0.36185198014086128</v>
      </c>
      <c r="V66" s="21">
        <f t="shared" si="18"/>
        <v>1368.2024870081664</v>
      </c>
    </row>
    <row r="67" spans="16:22" x14ac:dyDescent="0.25">
      <c r="P67" s="11" t="s">
        <v>61</v>
      </c>
      <c r="Q67" s="7">
        <v>60.19</v>
      </c>
      <c r="R67" s="7">
        <v>125.38</v>
      </c>
      <c r="S67" s="7">
        <v>3297</v>
      </c>
      <c r="T67" s="19">
        <v>3.9181249999999999</v>
      </c>
      <c r="U67" s="8">
        <v>0.44763884078051031</v>
      </c>
      <c r="V67" s="21">
        <f t="shared" si="18"/>
        <v>1188.3909614801335</v>
      </c>
    </row>
    <row r="68" spans="16:22" x14ac:dyDescent="0.25">
      <c r="P68" s="11" t="s">
        <v>62</v>
      </c>
      <c r="Q68" s="7">
        <v>32.22</v>
      </c>
      <c r="R68" s="7">
        <v>67.95</v>
      </c>
      <c r="S68" s="7">
        <v>4474</v>
      </c>
      <c r="T68" s="19">
        <v>4.2468750000000002</v>
      </c>
      <c r="U68" s="8">
        <v>0.56910287495670264</v>
      </c>
      <c r="V68" s="21">
        <f t="shared" si="18"/>
        <v>949.23446580241398</v>
      </c>
    </row>
    <row r="69" spans="16:22" x14ac:dyDescent="0.25">
      <c r="P69" s="11" t="s">
        <v>63</v>
      </c>
      <c r="Q69" s="7">
        <v>17.53</v>
      </c>
      <c r="R69" s="7">
        <v>37.020000000000003</v>
      </c>
      <c r="S69" s="7">
        <v>6717</v>
      </c>
      <c r="T69" s="19">
        <v>4.6275000000000004</v>
      </c>
      <c r="U69" s="8">
        <v>0.70973328714929007</v>
      </c>
      <c r="V69" s="21">
        <f t="shared" si="18"/>
        <v>688.92362661902644</v>
      </c>
    </row>
    <row r="70" spans="16:22" x14ac:dyDescent="0.25">
      <c r="P70" s="11" t="s">
        <v>64</v>
      </c>
      <c r="Q70" s="7">
        <v>102.65</v>
      </c>
      <c r="R70" s="7">
        <v>216.73</v>
      </c>
      <c r="S70" s="7">
        <v>2537</v>
      </c>
      <c r="T70" s="19">
        <v>3.2837878787878787</v>
      </c>
      <c r="U70" s="8">
        <v>0.25118346611245812</v>
      </c>
      <c r="V70" s="21">
        <f t="shared" si="18"/>
        <v>1294.3586435900193</v>
      </c>
    </row>
    <row r="71" spans="16:22" x14ac:dyDescent="0.25">
      <c r="P71" s="11" t="s">
        <v>65</v>
      </c>
      <c r="Q71" s="7">
        <v>63.65</v>
      </c>
      <c r="R71" s="7">
        <v>132.72999999999999</v>
      </c>
      <c r="S71" s="7">
        <v>4243</v>
      </c>
      <c r="T71" s="19">
        <v>4.1478124999999997</v>
      </c>
      <c r="U71" s="8">
        <v>0.5325020205518991</v>
      </c>
      <c r="V71" s="21">
        <f t="shared" si="18"/>
        <v>977.56599104407246</v>
      </c>
    </row>
    <row r="72" spans="16:22" ht="15.75" thickBot="1" x14ac:dyDescent="0.3">
      <c r="P72" s="12" t="s">
        <v>66</v>
      </c>
      <c r="Q72" s="13">
        <v>32.119999999999997</v>
      </c>
      <c r="R72" s="13">
        <v>66.52</v>
      </c>
      <c r="S72" s="13">
        <v>6543</v>
      </c>
      <c r="T72" s="20">
        <v>4.1574999999999998</v>
      </c>
      <c r="U72" s="22">
        <v>0.53608128391640686</v>
      </c>
      <c r="V72" s="23">
        <f t="shared" si="18"/>
        <v>635.41189057007477</v>
      </c>
    </row>
    <row r="74" spans="16:22" x14ac:dyDescent="0.25">
      <c r="P74" t="s">
        <v>67</v>
      </c>
      <c r="Q74">
        <v>42.98</v>
      </c>
      <c r="S74">
        <v>3424</v>
      </c>
      <c r="T74" s="33">
        <f>Q74/64</f>
        <v>0.67156249999999995</v>
      </c>
      <c r="V74" s="34">
        <f>T74/S74*1000000</f>
        <v>196.13390771028037</v>
      </c>
    </row>
    <row r="75" spans="16:22" x14ac:dyDescent="0.25">
      <c r="T75">
        <f>T69/T74</f>
        <v>6.8906468124709175</v>
      </c>
    </row>
  </sheetData>
  <sortState ref="P56:V59">
    <sortCondition descending="1" ref="U56:U5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2018-05-14T05:42:25Z</dcterms:modified>
</cp:coreProperties>
</file>