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<sst xmlns="http://schemas.openxmlformats.org/spreadsheetml/2006/main" count="5674" uniqueCount="1905">
  <si>
    <t>Công ty tổ hợp cơ khí</t>
  </si>
  <si>
    <t>Địa chỉ:  Thaco Chu Lai</t>
  </si>
  <si>
    <t>Hotline: + 090 180 64 11</t>
  </si>
  <si>
    <t>BÁO CÁO SẢN XUẤT</t>
  </si>
  <si>
    <t>Ngày in biểu: Thứ sáu,14/10/2022 12:1:19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</si>
  <si>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</si>
  <si>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</si>
  <si>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</si>
  <si>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</si>
  <si>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</si>
  <si>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</si>
  <si>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</si>
  <si>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</si>
  <si>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</si>
  <si>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</si>
  <si>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</si>
  <si>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</si>
  <si>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</si>
  <si>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</si>
  <si>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</si>
  <si>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</si>
  <si>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</si>
  <si>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</si>
  <si>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</si>
  <si>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</si>
  <si>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</si>
  <si>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</si>
  <si>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</si>
  <si>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</si>
  <si>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</si>
  <si>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</si>
  <si>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</si>
  <si>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</si>
  <si>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</si>
  <si>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</si>
  <si>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</si>
  <si>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</si>
  <si>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</si>
  <si>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</si>
  <si>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</si>
  <si>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</si>
  <si>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</si>
  <si>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</si>
  <si>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</si>
  <si>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</si>
  <si>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</si>
  <si>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</si>
  <si>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</si>
  <si>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</si>
  <si>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</si>
  <si>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</si>
  <si>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</si>
  <si>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</si>
  <si>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</si>
  <si>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</si>
  <si>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</si>
  <si>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</si>
  <si>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</si>
  <si>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</si>
  <si>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</si>
  <si>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</si>
  <si>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</si>
  <si>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</si>
  <si>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</si>
  <si>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</si>
  <si>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</si>
  <si>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</si>
  <si>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</si>
  <si>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</si>
  <si>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</si>
  <si>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</si>
  <si>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</si>
  <si>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</si>
  <si>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</si>
  <si>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</si>
  <si>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</si>
  <si>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</si>
  <si>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</si>
  <si>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</si>
  <si>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</si>
  <si>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</si>
  <si>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</si>
  <si>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</si>
  <si>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</si>
  <si>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</si>
  <si>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</si>
  <si>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</si>
  <si>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</si>
  <si>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</si>
  <si>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</si>
  <si>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</si>
  <si>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</si>
  <si>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</si>
  <si>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</si>
  <si>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</si>
  <si>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</si>
  <si>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</si>
  <si>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</si>
  <si>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</si>
  <si>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</si>
  <si>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</si>
  <si>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</si>
  <si>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</si>
  <si>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</si>
  <si>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</si>
  <si>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</si>
  <si>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</si>
  <si>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</si>
  <si>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</si>
  <si>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</si>
  <si>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</si>
  <si>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</si>
  <si>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</si>
  <si>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</si>
  <si>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</si>
  <si>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</si>
  <si>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</si>
  <si>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</si>
  <si>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</si>
  <si>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</si>
  <si>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</si>
  <si>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</si>
  <si>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</si>
  <si>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</si>
  <si>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</si>
  <si>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</si>
  <si>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</si>
  <si>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</si>
  <si>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</si>
  <si>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</si>
  <si>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</si>
  <si>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</si>
  <si>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</si>
  <si>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</si>
  <si>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</si>
  <si>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</si>
  <si>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</si>
  <si>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</si>
  <si>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</si>
  <si>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</si>
  <si>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</si>
  <si>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</si>
  <si>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</si>
  <si>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</si>
  <si>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</si>
  <si>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</si>
  <si>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</si>
  <si>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</si>
  <si>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</si>
  <si>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</si>
  <si>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</si>
  <si>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</si>
  <si>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</si>
  <si>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</si>
  <si>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</si>
  <si>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</si>
  <si>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</si>
  <si>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</si>
  <si>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</si>
  <si>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</si>
  <si>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</si>
  <si>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</si>
  <si>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</si>
  <si>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</si>
  <si>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</si>
  <si>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</si>
  <si>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</si>
  <si>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</si>
  <si>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</si>
  <si>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</si>
  <si>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</si>
  <si>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</si>
  <si>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</si>
  <si>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</si>
  <si>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</si>
  <si>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</si>
  <si>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</si>
  <si>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</si>
  <si>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</si>
  <si>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</si>
  <si>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</si>
  <si>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</si>
  <si>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</si>
  <si>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</si>
  <si>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</si>
  <si>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</si>
  <si>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</si>
  <si>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</si>
  <si>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</si>
  <si>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</si>
  <si>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</si>
  <si>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</si>
  <si>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</si>
  <si>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</si>
  <si>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</si>
  <si>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</si>
  <si>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</si>
  <si>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</si>
  <si>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</si>
  <si>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</si>
  <si>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</si>
  <si>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</si>
  <si>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</si>
  <si>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</si>
  <si>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</si>
  <si>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</si>
  <si>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</si>
  <si>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</si>
  <si>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</si>
  <si>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</si>
  <si>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</si>
  <si>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</si>
  <si>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</si>
  <si>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</si>
  <si>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</si>
  <si>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</si>
  <si>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</si>
  <si>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</si>
  <si>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</si>
  <si>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</si>
  <si>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</si>
  <si>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</si>
  <si>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</si>
  <si>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</si>
  <si>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</si>
  <si>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</si>
  <si>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</si>
  <si>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</si>
  <si>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</si>
  <si>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</si>
  <si>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</si>
  <si>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</si>
  <si>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</si>
  <si>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</si>
  <si>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</si>
  <si>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</si>
  <si>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</si>
  <si>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</si>
  <si>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</si>
  <si>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</si>
  <si>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</si>
  <si>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</si>
  <si>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</si>
  <si>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</si>
  <si>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</si>
  <si>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</si>
  <si>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</si>
  <si>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</si>
  <si>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</si>
  <si>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</si>
  <si>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</si>
  <si>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</si>
  <si>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</si>
  <si>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</si>
  <si>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</si>
  <si>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</si>
  <si>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</si>
  <si>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</si>
  <si>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</si>
  <si>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</si>
  <si>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</si>
  <si>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</si>
  <si>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</si>
  <si>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</si>
  <si>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</si>
  <si>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</si>
  <si>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</si>
  <si>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</si>
  <si>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</si>
  <si>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</si>
  <si>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</si>
  <si>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</si>
  <si>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</si>
  <si>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</si>
  <si>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</si>
  <si>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</si>
  <si>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</si>
  <si>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</si>
  <si>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</si>
  <si>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</si>
  <si>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</si>
  <si>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</si>
  <si>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</si>
  <si>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</si>
  <si>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</si>
  <si>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</si>
  <si>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</si>
  <si>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</si>
  <si>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</si>
  <si>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</si>
  <si>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</si>
  <si>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</si>
  <si>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</si>
  <si>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</si>
  <si>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</si>
  <si>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</si>
  <si>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</si>
  <si>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</si>
  <si>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</si>
  <si>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</si>
  <si>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</si>
  <si>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</si>
  <si>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</si>
  <si>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</si>
  <si>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</si>
  <si>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</si>
  <si>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</si>
  <si>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</si>
  <si>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</si>
  <si>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</si>
  <si>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</si>
  <si>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</si>
  <si>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</si>
  <si>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</si>
  <si>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</si>
  <si>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</si>
  <si>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</si>
  <si>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</si>
  <si>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</si>
  <si>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</si>
  <si>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</si>
  <si>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</si>
  <si>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</si>
  <si>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</si>
  <si>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</si>
  <si>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</si>
  <si>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</si>
  <si>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</si>
  <si>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</si>
  <si>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</si>
  <si>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</si>
  <si>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</si>
  <si>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</si>
  <si>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</si>
  <si>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</si>
  <si>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</si>
  <si>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</si>
  <si>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</si>
  <si>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</si>
  <si>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</si>
  <si>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</si>
  <si>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</si>
  <si>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</si>
  <si>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</si>
  <si>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</si>
  <si>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</si>
  <si>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</si>
  <si>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</si>
  <si>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</si>
  <si>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</si>
  <si>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</si>
  <si>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</si>
  <si>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</si>
  <si>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</si>
  <si>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</si>
  <si>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</si>
  <si>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</si>
  <si>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</si>
  <si>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</si>
  <si>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</si>
  <si>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</si>
  <si>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</si>
  <si>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</si>
  <si>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</si>
  <si>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</si>
  <si>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</si>
  <si>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</si>
  <si>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</si>
  <si>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</si>
  <si>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</si>
  <si>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</si>
  <si>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</si>
  <si>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</si>
  <si>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</si>
  <si>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</si>
  <si>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</si>
  <si>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</si>
  <si>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</si>
  <si>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</si>
  <si>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</si>
  <si>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</si>
  <si>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</si>
  <si>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</si>
  <si>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</si>
  <si>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</si>
  <si>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</si>
  <si>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</si>
  <si>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</si>
  <si>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</si>
  <si>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</si>
  <si>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</si>
  <si>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</si>
  <si>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</si>
  <si>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</si>
  <si>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</si>
  <si>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</si>
  <si>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</si>
  <si>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</si>
  <si>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</si>
  <si>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</si>
  <si>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</si>
  <si>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</si>
  <si>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</si>
  <si>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</si>
  <si>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</si>
  <si>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</si>
  <si>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</si>
  <si>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</si>
  <si>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</si>
  <si>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</si>
  <si>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</si>
  <si>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</si>
  <si>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</si>
  <si>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</si>
  <si>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</si>
  <si>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</si>
  <si>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</si>
  <si>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</si>
  <si>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</si>
  <si>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</si>
  <si>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</si>
  <si>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</si>
  <si>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</si>
  <si>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</si>
  <si>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</si>
  <si>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</si>
  <si>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</si>
  <si>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</si>
  <si>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</si>
  <si>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</si>
  <si>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</si>
  <si>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</si>
  <si>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</si>
  <si>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</si>
  <si>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</si>
  <si>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</si>
  <si>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</si>
  <si>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</si>
  <si>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</si>
  <si>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</si>
  <si>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</si>
  <si>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</si>
  <si>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</si>
  <si>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</si>
  <si>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</si>
  <si>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</si>
  <si>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</si>
  <si>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</si>
  <si>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</si>
  <si>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</si>
  <si>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</si>
  <si>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</si>
  <si>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</si>
  <si>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</si>
  <si>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</si>
  <si>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</si>
  <si>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</si>
  <si>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</si>
  <si>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</si>
  <si>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</si>
  <si>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</si>
  <si>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</si>
  <si>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</si>
  <si>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</si>
  <si>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</si>
  <si>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</si>
  <si>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</si>
  <si>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</si>
  <si>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</si>
  <si>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</si>
  <si>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</si>
  <si>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</si>
  <si>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</si>
  <si>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</si>
  <si>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</si>
  <si>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</si>
  <si>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</si>
  <si>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</si>
  <si>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</si>
  <si>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</si>
  <si>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</si>
  <si>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</si>
  <si>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</si>
  <si>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</si>
  <si>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</si>
  <si>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</si>
  <si>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</si>
  <si>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</si>
  <si>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</si>
  <si>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</si>
  <si>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</si>
  <si>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</si>
  <si>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</si>
  <si>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</si>
  <si>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</si>
  <si>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</si>
  <si>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</si>
  <si>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</si>
  <si>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</si>
  <si>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</si>
  <si>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</si>
  <si>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</si>
  <si>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</si>
  <si>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</si>
  <si>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</si>
  <si>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</si>
  <si>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</si>
  <si>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</si>
  <si>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</si>
  <si>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</si>
  <si>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</si>
  <si>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</si>
  <si>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</si>
  <si>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</si>
  <si>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</si>
  <si>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</si>
  <si>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</si>
  <si>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</si>
  <si>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</si>
  <si>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</si>
  <si>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</si>
  <si>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</si>
  <si>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</si>
  <si>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</si>
  <si>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</si>
  <si>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</si>
  <si>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</si>
  <si>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</si>
  <si>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</si>
  <si>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</si>
  <si>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</si>
  <si>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</si>
  <si>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</si>
  <si>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</si>
  <si>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</si>
  <si>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</si>
  <si>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</si>
  <si>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</si>
  <si>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</si>
  <si>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</si>
  <si>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</si>
  <si>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</si>
  <si>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</si>
  <si>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</si>
  <si>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</si>
  <si>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</si>
  <si>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</si>
  <si>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</si>
  <si>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</si>
  <si>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</si>
  <si>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</si>
  <si>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</si>
  <si>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</si>
  <si>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</si>
  <si>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</si>
  <si>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</si>
  <si>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</si>
  <si>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</si>
  <si>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</si>
  <si>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</si>
  <si>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</si>
  <si>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</si>
  <si>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</si>
  <si>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</si>
  <si>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</si>
  <si>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</si>
  <si>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</si>
  <si>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</si>
  <si>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</si>
  <si>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</si>
  <si>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</si>
  <si>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</si>
  <si>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</si>
  <si>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</si>
  <si>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</si>
  <si>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</si>
  <si>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</si>
  <si>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</si>
  <si>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</si>
  <si>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</si>
  <si>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</si>
  <si>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</si>
  <si>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</si>
  <si>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</si>
  <si>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</si>
  <si>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</si>
  <si>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</si>
  <si>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</si>
  <si>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</si>
  <si>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</si>
  <si>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</si>
  <si>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</si>
  <si>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</si>
  <si>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</si>
  <si>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</si>
  <si>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</si>
  <si>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</si>
  <si>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</si>
  <si>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</si>
  <si>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</si>
  <si>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</si>
  <si>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</si>
  <si>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</si>
  <si>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</si>
  <si>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</si>
  <si>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</si>
  <si>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</si>
  <si>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</si>
  <si>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</si>
  <si>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</si>
  <si>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</si>
  <si>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</si>
  <si>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</si>
  <si>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</si>
  <si>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</si>
  <si>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</si>
  <si>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</si>
  <si>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</si>
  <si>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</si>
  <si>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</si>
  <si>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</si>
  <si>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</si>
  <si>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</si>
  <si>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</si>
  <si>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</si>
  <si>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</si>
  <si>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</si>
  <si>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</si>
  <si>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</si>
  <si>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</si>
  <si>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</si>
  <si>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</si>
  <si>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</si>
  <si>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</si>
  <si>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</si>
  <si>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</si>
  <si>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</si>
  <si>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</si>
  <si>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</si>
  <si>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</si>
  <si>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</si>
  <si>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</si>
  <si>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</si>
  <si>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</si>
  <si>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</si>
  <si>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</si>
  <si>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</si>
  <si>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</si>
  <si>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</si>
  <si>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</si>
  <si>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</si>
  <si>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</si>
  <si>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</si>
  <si>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</si>
  <si>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</si>
  <si>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</si>
  <si>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</si>
  <si>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</si>
  <si>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</si>
  <si>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</si>
  <si>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</si>
  <si>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</si>
  <si>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</si>
  <si>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</si>
  <si>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</si>
  <si>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</si>
  <si>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</si>
  <si>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</si>
  <si>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</si>
  <si>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</si>
  <si>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</si>
  <si>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</si>
  <si>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</si>
  <si>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</si>
  <si>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</si>
  <si>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</si>
  <si>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</si>
  <si>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</si>
  <si>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</si>
  <si>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</si>
  <si>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</si>
  <si>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</si>
  <si>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</si>
  <si>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</si>
  <si>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</si>
  <si>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</si>
  <si>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</si>
  <si>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</si>
  <si>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</si>
  <si>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</si>
  <si>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</si>
  <si>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</si>
  <si>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</si>
  <si>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</si>
  <si>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</si>
  <si>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</si>
  <si>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</si>
  <si>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</si>
  <si>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</si>
  <si>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</si>
  <si>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</si>
  <si>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</si>
  <si>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</si>
  <si>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</si>
  <si>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</si>
  <si>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</si>
  <si>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</si>
  <si>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</si>
  <si>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</si>
  <si>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</si>
  <si>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</si>
  <si>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</si>
  <si>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</si>
  <si>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</si>
  <si>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</si>
  <si>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</si>
  <si>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</si>
  <si>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</si>
  <si>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</si>
  <si>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</si>
  <si>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</si>
  <si>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</si>
  <si>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</si>
  <si>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</si>
  <si>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</si>
  <si>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</si>
  <si>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</si>
  <si>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</si>
  <si>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</si>
  <si>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</si>
  <si>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</si>
  <si>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</si>
  <si>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</si>
  <si>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</si>
  <si>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</si>
  <si>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</si>
  <si>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</si>
  <si>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</si>
  <si>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</si>
  <si>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</si>
  <si>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</si>
  <si>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</si>
  <si>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</si>
  <si>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</si>
  <si>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</si>
  <si>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</si>
  <si>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</si>
  <si>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</si>
  <si>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</si>
  <si>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</si>
  <si>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</si>
  <si>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</si>
  <si>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</si>
  <si>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</si>
  <si>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</si>
  <si>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</si>
  <si>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</si>
  <si>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</si>
  <si>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</si>
  <si>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</si>
  <si>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</si>
  <si>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</si>
  <si>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</si>
  <si>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</si>
  <si>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</si>
  <si>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</si>
  <si>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</si>
  <si>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</si>
  <si>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</si>
  <si>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</si>
  <si>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</si>
  <si>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</si>
  <si>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</si>
  <si>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</si>
  <si>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</si>
  <si>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</si>
  <si>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</si>
  <si>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</si>
  <si>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</si>
  <si>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</si>
  <si>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</si>
  <si>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</si>
  <si>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</si>
  <si>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</si>
  <si>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</si>
  <si>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</si>
  <si>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</si>
  <si>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</si>
  <si>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</si>
  <si>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</si>
  <si>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</si>
  <si>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</si>
  <si>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</si>
  <si>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</si>
  <si>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</si>
  <si>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</si>
  <si>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</si>
  <si>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</si>
  <si>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</si>
  <si>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</si>
  <si>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</si>
  <si>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</si>
  <si>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</si>
  <si>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</si>
  <si>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</si>
  <si>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</si>
  <si>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</si>
  <si>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</si>
  <si>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</si>
  <si>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</si>
  <si>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</si>
  <si>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</si>
  <si>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</si>
  <si>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</si>
  <si>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</si>
  <si>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</si>
  <si>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</si>
  <si>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</si>
  <si>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</si>
  <si>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</si>
  <si>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</si>
  <si>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</si>
  <si>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</si>
  <si>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</si>
  <si>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</si>
  <si>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</si>
  <si>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</si>
  <si>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</si>
  <si>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</si>
  <si>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</si>
  <si>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</si>
  <si>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</si>
  <si>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</si>
  <si>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</si>
  <si>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</si>
  <si>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</si>
  <si>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</si>
  <si>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</si>
  <si>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</si>
  <si>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</si>
  <si>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</si>
  <si>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</si>
  <si>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</si>
  <si>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</si>
  <si>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</si>
  <si>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</si>
  <si>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</si>
  <si>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</si>
  <si>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</si>
  <si>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</si>
  <si>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</si>
  <si>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</si>
  <si>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</si>
  <si>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</si>
  <si>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</si>
  <si>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</si>
  <si>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</si>
  <si>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</si>
  <si>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</si>
  <si>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</si>
  <si>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</si>
  <si>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</si>
  <si>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</si>
  <si>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</si>
  <si>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</si>
  <si>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</si>
  <si>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</si>
  <si>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</si>
  <si>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</si>
  <si>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</si>
  <si>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</si>
  <si>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</si>
  <si>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</si>
  <si>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</si>
  <si>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</si>
  <si>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</si>
  <si>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</si>
  <si>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</si>
  <si>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</si>
  <si>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</si>
  <si>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</si>
  <si>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</si>
  <si>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</si>
  <si>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</si>
  <si>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</si>
  <si>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</si>
  <si>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</si>
  <si>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</si>
  <si>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</si>
  <si>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</si>
  <si>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</si>
  <si>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</si>
  <si>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</si>
  <si>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</si>
  <si>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</si>
  <si>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</si>
  <si>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</si>
  <si>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</si>
  <si>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</si>
  <si>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</si>
  <si>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</si>
  <si>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</si>
  <si>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</si>
  <si>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</si>
  <si>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</si>
  <si>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</si>
  <si>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</si>
  <si>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</si>
  <si>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</si>
  <si>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</si>
  <si>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</si>
  <si>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</si>
  <si>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</si>
  <si>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</si>
  <si>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</si>
  <si>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</si>
  <si>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</si>
  <si>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</si>
  <si>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</si>
  <si>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</si>
  <si>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</si>
  <si>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</si>
  <si>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</si>
  <si>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</si>
  <si>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</si>
  <si>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</si>
  <si>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</si>
  <si>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</si>
  <si>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</si>
  <si>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</si>
  <si>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</si>
  <si>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</si>
  <si>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</si>
  <si>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</si>
  <si>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</si>
  <si>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</si>
  <si>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</si>
  <si>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</si>
  <si>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</si>
  <si>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</si>
  <si>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</si>
  <si>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</si>
  <si>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</si>
  <si>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</si>
  <si>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</si>
  <si>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</si>
  <si>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</si>
  <si>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</si>
  <si>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</si>
  <si>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</si>
  <si>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</si>
  <si>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</si>
  <si>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</si>
  <si>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</si>
  <si>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</si>
  <si>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</si>
  <si>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</si>
  <si>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</si>
  <si>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</si>
  <si>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</si>
  <si>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</si>
  <si>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</si>
  <si>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</si>
  <si>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</si>
  <si>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</si>
  <si>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</si>
  <si>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</si>
  <si>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</si>
  <si>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</si>
  <si>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</si>
  <si>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</si>
  <si>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</si>
  <si>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</si>
  <si>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</si>
  <si>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</si>
  <si>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</si>
  <si>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</si>
  <si>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</si>
  <si>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</si>
  <si>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</si>
  <si>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</si>
  <si>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</si>
  <si>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</si>
  <si>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</si>
  <si>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</si>
  <si>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</si>
  <si>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</si>
  <si>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</si>
  <si>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</si>
  <si>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</si>
  <si>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</si>
  <si>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</si>
  <si>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</si>
  <si>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</si>
  <si>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</si>
  <si>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</si>
  <si>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</si>
  <si>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</si>
  <si>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</si>
  <si>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</si>
  <si>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</si>
  <si>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</si>
  <si>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</si>
  <si>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</si>
  <si>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</si>
  <si>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</si>
  <si>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</si>
  <si>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</si>
  <si>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</si>
  <si>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</si>
  <si>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</si>
  <si>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</si>
  <si>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</si>
  <si>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</si>
  <si>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</si>
  <si>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</si>
  <si>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</si>
  <si>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</si>
  <si>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</si>
  <si>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</si>
  <si>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</si>
  <si>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</si>
  <si>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</si>
  <si>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</si>
  <si>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</si>
  <si>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</si>
  <si>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</si>
  <si>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</si>
  <si>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</si>
  <si>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</si>
  <si>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</si>
  <si>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</si>
  <si>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</si>
  <si>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</si>
  <si>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</si>
  <si>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</si>
  <si>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</si>
  <si>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</si>
  <si>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</si>
  <si>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</si>
  <si>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</si>
  <si>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</si>
  <si>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</si>
  <si>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</si>
  <si>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</si>
  <si>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</si>
  <si>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</si>
  <si>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</si>
  <si>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</si>
  <si>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</si>
  <si>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</si>
  <si>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</si>
  <si>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</si>
  <si>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</si>
  <si>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</si>
  <si>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</si>
  <si>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</si>
  <si>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</si>
  <si>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</si>
  <si>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</si>
  <si>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</si>
  <si>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</si>
  <si>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</si>
  <si>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</si>
  <si>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</si>
  <si>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</si>
  <si>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</si>
  <si>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</si>
  <si>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</si>
  <si>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</si>
  <si>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</si>
  <si>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</si>
  <si>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</si>
  <si>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</si>
  <si>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</si>
  <si>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</si>
  <si>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</si>
  <si>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</si>
  <si>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</si>
  <si>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</si>
  <si>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</si>
  <si>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</si>
  <si>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</si>
  <si>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</si>
  <si>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</si>
  <si>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</si>
  <si>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</si>
  <si>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</si>
  <si>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</si>
  <si>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</si>
  <si>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</si>
  <si>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</si>
  <si>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</si>
  <si>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</si>
  <si>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</si>
  <si>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</si>
  <si>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</si>
  <si>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</si>
  <si>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</si>
  <si>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</si>
  <si>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</si>
  <si>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</si>
  <si>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</si>
  <si>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</si>
  <si>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</si>
  <si>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</si>
  <si>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</si>
  <si>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</si>
  <si>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</si>
  <si>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</si>
  <si>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</si>
  <si>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</si>
  <si>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</si>
  <si>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</si>
  <si>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</si>
  <si>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</si>
  <si>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</si>
  <si>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</si>
  <si>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</si>
  <si>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</si>
  <si>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</si>
  <si>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</si>
  <si>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</si>
  <si>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</si>
  <si>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</si>
  <si>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</si>
  <si>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</si>
  <si>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</si>
  <si>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</si>
  <si>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</si>
  <si>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</si>
  <si>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</si>
  <si>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</si>
  <si>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</si>
  <si>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</si>
  <si>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</si>
  <si>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</si>
  <si>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</si>
  <si>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</si>
  <si>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</si>
  <si>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</si>
  <si>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</si>
  <si>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</si>
  <si>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</si>
  <si>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</si>
  <si>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</si>
  <si>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</si>
  <si>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</si>
  <si>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</si>
  <si>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</si>
  <si>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</si>
  <si>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</si>
  <si>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</si>
  <si>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</si>
  <si>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</si>
  <si>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</si>
  <si>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</si>
  <si>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</si>
  <si>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</si>
  <si>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</si>
  <si>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</si>
  <si>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</si>
  <si>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</si>
  <si>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</si>
  <si>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</si>
  <si>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</si>
  <si>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</si>
  <si>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</si>
  <si>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</si>
  <si>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</si>
  <si>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</si>
  <si>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</si>
  <si>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</si>
  <si>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</si>
  <si>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</si>
  <si>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</si>
  <si>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</si>
  <si>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</si>
  <si>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</si>
  <si>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</si>
  <si>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</si>
  <si>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</si>
  <si>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</si>
  <si>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</si>
  <si>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</si>
  <si>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</si>
  <si>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</si>
  <si>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</si>
  <si>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</si>
  <si>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</si>
  <si>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</si>
  <si>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</si>
  <si>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</si>
  <si>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</si>
  <si>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</si>
  <si>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</si>
  <si>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</si>
  <si>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</si>
  <si>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</si>
  <si>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</si>
  <si>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</si>
  <si>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</si>
  <si>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</si>
  <si>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</si>
  <si>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</si>
  <si>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</si>
  <si>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</si>
  <si>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</si>
  <si>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</si>
  <si>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</si>
  <si>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</si>
  <si>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</si>
  <si>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</si>
  <si>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</si>
  <si>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</si>
  <si>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</si>
  <si>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</si>
  <si>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</si>
  <si>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</si>
  <si>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</si>
  <si>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</si>
  <si>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</si>
  <si>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</si>
  <si>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</si>
  <si>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</si>
  <si>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</si>
  <si>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</si>
  <si>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</si>
  <si>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</si>
  <si>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</si>
  <si>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</si>
  <si>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</si>
  <si>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</si>
  <si>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</si>
  <si>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</si>
  <si>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</si>
  <si>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</si>
  <si>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</si>
  <si>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</si>
  <si>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</si>
  <si>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</si>
  <si>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</si>
  <si>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</si>
  <si>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</si>
  <si>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</si>
  <si>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</si>
  <si>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</si>
  <si>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</si>
  <si>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</si>
  <si>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</si>
  <si>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</si>
  <si>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</si>
  <si>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</si>
  <si>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</si>
  <si>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</si>
  <si>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</si>
  <si>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</si>
  <si>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</si>
  <si>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</si>
  <si>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</si>
  <si>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</si>
  <si>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</si>
  <si>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</si>
  <si>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</si>
  <si>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</si>
  <si>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</si>
  <si>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</si>
  <si>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</si>
  <si>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</si>
  <si>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</si>
  <si>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</si>
  <si>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</si>
  <si>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</si>
  <si>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</si>
  <si>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</si>
  <si>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</si>
  <si>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</si>
  <si>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</si>
  <si>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</si>
  <si>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</si>
  <si>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</si>
  <si>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</si>
  <si>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</si>
  <si>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</si>
  <si>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</si>
  <si>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</si>
  <si>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</si>
  <si>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</si>
  <si>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</si>
  <si>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</si>
  <si>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</si>
  <si>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</si>
  <si>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</si>
  <si>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</si>
  <si>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</si>
  <si>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</si>
  <si>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</si>
  <si>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</si>
  <si>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</si>
  <si>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</si>
  <si>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</si>
  <si>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</si>
  <si>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</si>
  <si>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</si>
  <si>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</si>
  <si>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</si>
  <si>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</si>
  <si>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</si>
  <si>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</si>
  <si>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</si>
  <si>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</si>
  <si>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</si>
  <si>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</si>
  <si>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</si>
  <si>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</si>
  <si>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</si>
  <si>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</si>
  <si>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</si>
  <si>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2022-10-14 10:43:08</t>
  </si>
  <si>
    <t>2022-10-14 10:43:16</t>
  </si>
  <si>
    <t>2022-10-14 10:43:24</t>
  </si>
  <si>
    <t>2022-10-14 10:43:32</t>
  </si>
  <si>
    <t>2022-10-14 10:43:40</t>
  </si>
  <si>
    <t>2022-10-14 10:43:48</t>
  </si>
  <si>
    <t>2022-10-14 10:43:56</t>
  </si>
  <si>
    <t>2022-10-14 10:44:04</t>
  </si>
  <si>
    <t>2022-10-14 10:44:12</t>
  </si>
  <si>
    <t>2022-10-14 10:44:20</t>
  </si>
  <si>
    <t>2022-10-14 10:44:28</t>
  </si>
  <si>
    <t>2022-10-14 10:44:36</t>
  </si>
  <si>
    <t>2022-10-14 10:44:44</t>
  </si>
  <si>
    <t>2022-10-14 10:44:52</t>
  </si>
  <si>
    <t>2022-10-14 10:45:00</t>
  </si>
  <si>
    <t>2022-10-14 10:45:08</t>
  </si>
  <si>
    <t>2022-10-14 10:45:16</t>
  </si>
  <si>
    <t>2022-10-14 10:45:24</t>
  </si>
  <si>
    <t>2022-10-14 10:45:32</t>
  </si>
  <si>
    <t>2022-10-14 10:45:40</t>
  </si>
  <si>
    <t>2022-10-14 10:45:56</t>
  </si>
  <si>
    <t>2022-10-14 10:46:20</t>
  </si>
  <si>
    <t>2022-10-14 10:46:28</t>
  </si>
  <si>
    <t>2022-10-14 10:46:36</t>
  </si>
  <si>
    <t>2022-10-14 10:46:44</t>
  </si>
  <si>
    <t>2022-10-14 10:46:52</t>
  </si>
  <si>
    <t>2022-10-14 10:47:00</t>
  </si>
  <si>
    <t>2022-10-14 10:47:08</t>
  </si>
  <si>
    <t>2022-10-14 10:47:16</t>
  </si>
  <si>
    <t>2022-10-14 10:47:24</t>
  </si>
  <si>
    <t>2022-10-14 10:47:32</t>
  </si>
  <si>
    <t>2022-10-14 10:47:40</t>
  </si>
  <si>
    <t>2022-10-14 10:47:48</t>
  </si>
  <si>
    <t>2022-10-14 10:47:56</t>
  </si>
  <si>
    <t>2022-10-14 10:48:04</t>
  </si>
  <si>
    <t>2022-10-14 10:48:12</t>
  </si>
  <si>
    <t>2022-10-14 10:48:20</t>
  </si>
  <si>
    <t>2022-10-14 10:48:28</t>
  </si>
  <si>
    <t>2022-10-14 10:48:36</t>
  </si>
  <si>
    <t>2022-10-14 10:48:44</t>
  </si>
  <si>
    <t>2022-10-14 10:48:52</t>
  </si>
  <si>
    <t>2022-10-14 10:49:00</t>
  </si>
  <si>
    <t>2022-10-14 10:49:08</t>
  </si>
  <si>
    <t>2022-10-14 10:49:16</t>
  </si>
  <si>
    <t>2022-10-14 10:49:24</t>
  </si>
  <si>
    <t>2022-10-14 10:49:32</t>
  </si>
  <si>
    <t>2022-10-14 10:49:40</t>
  </si>
  <si>
    <t>2022-10-14 10:49:48</t>
  </si>
  <si>
    <t>2022-10-14 10:49:56</t>
  </si>
  <si>
    <t>2022-10-14 10:50:04</t>
  </si>
  <si>
    <t>2022-10-14 10:50:13</t>
  </si>
  <si>
    <t>2022-10-14 10:50:21</t>
  </si>
  <si>
    <t>2022-10-14 10:50:28</t>
  </si>
  <si>
    <t>2022-10-14 10:50:36</t>
  </si>
  <si>
    <t>2022-10-14 10:50:45</t>
  </si>
  <si>
    <t>2022-10-14 10:50:53</t>
  </si>
  <si>
    <t>2022-10-14 10:51:01</t>
  </si>
  <si>
    <t>2022-10-14 10:51:09</t>
  </si>
  <si>
    <t>2022-10-14 10:51:17</t>
  </si>
  <si>
    <t>2022-10-14 10:51:25</t>
  </si>
  <si>
    <t>2022-10-14 10:51:33</t>
  </si>
  <si>
    <t>2022-10-14 10:51:41</t>
  </si>
  <si>
    <t>2022-10-14 10:51:49</t>
  </si>
  <si>
    <t>2022-10-14 10:51:57</t>
  </si>
  <si>
    <t>2022-10-14 10:52:05</t>
  </si>
  <si>
    <t>2022-10-14 10:52:13</t>
  </si>
  <si>
    <t>2022-10-14 10:52:21</t>
  </si>
  <si>
    <t>2022-10-14 10:52:29</t>
  </si>
  <si>
    <t>2022-10-14 10:52:37</t>
  </si>
  <si>
    <t>2022-10-14 10:52:45</t>
  </si>
  <si>
    <t>2022-10-14 10:52:53</t>
  </si>
  <si>
    <t>2022-10-14 10:53:01</t>
  </si>
  <si>
    <t>2022-10-14 10:53:09</t>
  </si>
  <si>
    <t>2022-10-14 10:53:17</t>
  </si>
  <si>
    <t>2022-10-14 10:53:25</t>
  </si>
  <si>
    <t>2022-10-14 10:53:33</t>
  </si>
  <si>
    <t>2022-10-14 10:53:41</t>
  </si>
  <si>
    <t>2022-10-14 10:53:49</t>
  </si>
  <si>
    <t>2022-10-14 10:53:57</t>
  </si>
  <si>
    <t>2022-10-14 10:54:05</t>
  </si>
  <si>
    <t>2022-10-14 10:54:13</t>
  </si>
  <si>
    <t>2022-10-14 10:54:21</t>
  </si>
  <si>
    <t>2022-10-14 10:54:29</t>
  </si>
  <si>
    <t>2022-10-14 10:54:37</t>
  </si>
  <si>
    <t>2022-10-14 10:54:45</t>
  </si>
  <si>
    <t>2022-10-14 10:54:53</t>
  </si>
  <si>
    <t>2022-10-14 10:55:01</t>
  </si>
  <si>
    <t>2022-10-14 10:55:09</t>
  </si>
  <si>
    <t>2022-10-14 10:55:17</t>
  </si>
  <si>
    <t>2022-10-14 10:55:25</t>
  </si>
  <si>
    <t>2022-10-14 10:55:33</t>
  </si>
  <si>
    <t>2022-10-14 10:55:41</t>
  </si>
  <si>
    <t>2022-10-14 10:55:49</t>
  </si>
  <si>
    <t>2022-10-14 10:55:57</t>
  </si>
  <si>
    <t>2022-10-14 10:56:05</t>
  </si>
  <si>
    <t>2022-10-14 10:56:13</t>
  </si>
  <si>
    <t>2022-10-14 10:56:21</t>
  </si>
  <si>
    <t>2022-10-14 10:56:29</t>
  </si>
  <si>
    <t>2022-10-14 10:56:37</t>
  </si>
  <si>
    <t>2022-10-14 10:56:45</t>
  </si>
  <si>
    <t>2022-10-14 10:56:53</t>
  </si>
  <si>
    <t>2022-10-14 10:57:01</t>
  </si>
  <si>
    <t>2022-10-14 10:57:10</t>
  </si>
  <si>
    <t>2022-10-14 10:57:17</t>
  </si>
  <si>
    <t>2022-10-14 10:57:25</t>
  </si>
  <si>
    <t>2022-10-14 10:57:34</t>
  </si>
  <si>
    <t>2022-10-14 10:57:42</t>
  </si>
  <si>
    <t>2022-10-14 10:57:50</t>
  </si>
  <si>
    <t>2022-10-14 10:57:58</t>
  </si>
  <si>
    <t>2022-10-14 10:58:06</t>
  </si>
  <si>
    <t>2022-10-14 10:58:14</t>
  </si>
  <si>
    <t>2022-10-14 10:58:22</t>
  </si>
  <si>
    <t>2022-10-14 10:58:30</t>
  </si>
  <si>
    <t>2022-10-14 10:58:38</t>
  </si>
  <si>
    <t>2022-10-14 10:58:46</t>
  </si>
  <si>
    <t>2022-10-14 10:58:54</t>
  </si>
  <si>
    <t>2022-10-14 10:59:02</t>
  </si>
  <si>
    <t>2022-10-14 10:59:10</t>
  </si>
  <si>
    <t>2022-10-14 10:59:18</t>
  </si>
  <si>
    <t>2022-10-14 10:59:26</t>
  </si>
  <si>
    <t>2022-10-14 10:59:34</t>
  </si>
  <si>
    <t>2022-10-14 10:59:42</t>
  </si>
  <si>
    <t>2022-10-14 10:59:50</t>
  </si>
  <si>
    <t>2022-10-14 10:59:58</t>
  </si>
  <si>
    <t>2022-10-14 11:00:06</t>
  </si>
  <si>
    <t>2022-10-14 11:00:14</t>
  </si>
  <si>
    <t>2022-10-14 11:00:22</t>
  </si>
  <si>
    <t>2022-10-14 11:00:30</t>
  </si>
  <si>
    <t>2022-10-14 11:00:38</t>
  </si>
  <si>
    <t>2022-10-14 11:00:46</t>
  </si>
  <si>
    <t>2022-10-14 11:00:54</t>
  </si>
  <si>
    <t>2022-10-14 11:01:02</t>
  </si>
  <si>
    <t>2022-10-14 11:01:10</t>
  </si>
  <si>
    <t>2022-10-14 11:01:18</t>
  </si>
  <si>
    <t>2022-10-14 11:01:26</t>
  </si>
  <si>
    <t>2022-10-14 11:01:34</t>
  </si>
  <si>
    <t>2022-10-14 11:01:42</t>
  </si>
  <si>
    <t>2022-10-14 11:01:50</t>
  </si>
  <si>
    <t>2022-10-14 11:01:58</t>
  </si>
  <si>
    <t>2022-10-14 11:02:06</t>
  </si>
  <si>
    <t>2022-10-14 11:02:14</t>
  </si>
  <si>
    <t>2022-10-14 11:02:22</t>
  </si>
  <si>
    <t>2022-10-14 11:02:30</t>
  </si>
  <si>
    <t>2022-10-14 11:02:38</t>
  </si>
  <si>
    <t>2022-10-14 11:02:46</t>
  </si>
  <si>
    <t>2022-10-14 11:02:54</t>
  </si>
  <si>
    <t>2022-10-14 11:03:02</t>
  </si>
  <si>
    <t>2022-10-14 11:03:10</t>
  </si>
  <si>
    <t>2022-10-14 11:03:18</t>
  </si>
  <si>
    <t>2022-10-14 11:03:26</t>
  </si>
  <si>
    <t>2022-10-14 11:03:34</t>
  </si>
  <si>
    <t>2022-10-14 11:03:42</t>
  </si>
  <si>
    <t>2022-10-14 11:03:50</t>
  </si>
  <si>
    <t>2022-10-14 11:03:58</t>
  </si>
  <si>
    <t>2022-10-14 11:04:06</t>
  </si>
  <si>
    <t>2022-10-14 11:04:14</t>
  </si>
  <si>
    <t>2022-10-14 11:04:22</t>
  </si>
  <si>
    <t>2022-10-14 11:04:30</t>
  </si>
  <si>
    <t>2022-10-14 11:04:38</t>
  </si>
  <si>
    <t>2022-10-14 11:04:46</t>
  </si>
  <si>
    <t>2022-10-14 11:04:54</t>
  </si>
  <si>
    <t>2022-10-14 11:05:02</t>
  </si>
  <si>
    <t>2022-10-14 11:05:10</t>
  </si>
  <si>
    <t>2022-10-14 11:05:18</t>
  </si>
  <si>
    <t>2022-10-14 11:05:27</t>
  </si>
  <si>
    <t>2022-10-14 11:05:35</t>
  </si>
  <si>
    <t>2022-10-14 11:05:42</t>
  </si>
  <si>
    <t>2022-10-14 11:05:51</t>
  </si>
  <si>
    <t>2022-10-14 11:05:59</t>
  </si>
  <si>
    <t>2022-10-14 11:06:07</t>
  </si>
  <si>
    <t>2022-10-14 11:06:15</t>
  </si>
  <si>
    <t>2022-10-14 11:06:23</t>
  </si>
  <si>
    <t>2022-10-14 11:06:31</t>
  </si>
  <si>
    <t>2022-10-14 11:06:39</t>
  </si>
  <si>
    <t>2022-10-14 11:06:47</t>
  </si>
  <si>
    <t>2022-10-14 11:06:55</t>
  </si>
  <si>
    <t>2022-10-14 11:07:03</t>
  </si>
  <si>
    <t>2022-10-14 11:07:11</t>
  </si>
  <si>
    <t>2022-10-14 11:07:19</t>
  </si>
  <si>
    <t>2022-10-14 11:07:27</t>
  </si>
  <si>
    <t>2022-10-14 11:07:35</t>
  </si>
  <si>
    <t>2022-10-14 11:07:43</t>
  </si>
  <si>
    <t>2022-10-14 11:07:51</t>
  </si>
  <si>
    <t>2022-10-14 11:07:59</t>
  </si>
  <si>
    <t>2022-10-14 11:08:07</t>
  </si>
  <si>
    <t>2022-10-14 11:08:15</t>
  </si>
  <si>
    <t>2022-10-14 11:08:23</t>
  </si>
  <si>
    <t>2022-10-14 11:08:31</t>
  </si>
  <si>
    <t>2022-10-14 11:08:39</t>
  </si>
  <si>
    <t>2022-10-14 11:08:47</t>
  </si>
  <si>
    <t>2022-10-14 11:08:55</t>
  </si>
  <si>
    <t>2022-10-14 11:09:03</t>
  </si>
  <si>
    <t>2022-10-14 11:09:11</t>
  </si>
  <si>
    <t>2022-10-14 11:09:19</t>
  </si>
  <si>
    <t>2022-10-14 11:09:27</t>
  </si>
  <si>
    <t>2022-10-14 11:09:35</t>
  </si>
  <si>
    <t>2022-10-14 11:09:43</t>
  </si>
  <si>
    <t>2022-10-14 11:09:51</t>
  </si>
  <si>
    <t>2022-10-14 11:09:59</t>
  </si>
  <si>
    <t>2022-10-14 11:10:07</t>
  </si>
  <si>
    <t>2022-10-14 11:10:15</t>
  </si>
  <si>
    <t>2022-10-14 11:10:23</t>
  </si>
  <si>
    <t>2022-10-14 11:10:31</t>
  </si>
  <si>
    <t>2022-10-14 11:10:39</t>
  </si>
  <si>
    <t>2022-10-14 11:10:47</t>
  </si>
  <si>
    <t>2022-10-14 11:10:55</t>
  </si>
  <si>
    <t>2022-10-14 11:11:03</t>
  </si>
  <si>
    <t>2022-10-14 11:11:11</t>
  </si>
  <si>
    <t>2022-10-14 11:11:19</t>
  </si>
  <si>
    <t>2022-10-14 11:11:27</t>
  </si>
  <si>
    <t>2022-10-14 11:11:35</t>
  </si>
  <si>
    <t>2022-10-14 11:11:43</t>
  </si>
  <si>
    <t>2022-10-14 11:11:51</t>
  </si>
  <si>
    <t>2022-10-14 11:11:59</t>
  </si>
  <si>
    <t>2022-10-14 11:12:07</t>
  </si>
  <si>
    <t>2022-10-14 11:12:15</t>
  </si>
  <si>
    <t>2022-10-14 11:12:23</t>
  </si>
  <si>
    <t>2022-10-14 11:12:31</t>
  </si>
  <si>
    <t>2022-10-14 11:12:39</t>
  </si>
  <si>
    <t>2022-10-14 11:12:47</t>
  </si>
  <si>
    <t>2022-10-14 11:12:55</t>
  </si>
  <si>
    <t>2022-10-14 11:13:03</t>
  </si>
  <si>
    <t>2022-10-14 11:13:11</t>
  </si>
  <si>
    <t>2022-10-14 11:13:19</t>
  </si>
  <si>
    <t>2022-10-14 11:13:28</t>
  </si>
  <si>
    <t>2022-10-14 11:13:36</t>
  </si>
  <si>
    <t>2022-10-14 11:13:44</t>
  </si>
  <si>
    <t>2022-10-14 11:13:51</t>
  </si>
  <si>
    <t>2022-10-14 11:14:00</t>
  </si>
  <si>
    <t>2022-10-14 11:14:08</t>
  </si>
  <si>
    <t>2022-10-14 11:14:16</t>
  </si>
  <si>
    <t>2022-10-14 11:14:24</t>
  </si>
  <si>
    <t>2022-10-14 11:14:32</t>
  </si>
  <si>
    <t>2022-10-14 11:14:40</t>
  </si>
  <si>
    <t>2022-10-14 11:14:48</t>
  </si>
  <si>
    <t>2022-10-14 11:14:56</t>
  </si>
  <si>
    <t>2022-10-14 11:15:04</t>
  </si>
  <si>
    <t>2022-10-14 11:15:12</t>
  </si>
  <si>
    <t>2022-10-14 11:15:20</t>
  </si>
  <si>
    <t>2022-10-14 11:15:28</t>
  </si>
  <si>
    <t>2022-10-14 11:15:36</t>
  </si>
  <si>
    <t>2022-10-14 11:15:44</t>
  </si>
  <si>
    <t>2022-10-14 11:15:52</t>
  </si>
  <si>
    <t>2022-10-14 11:16:00</t>
  </si>
  <si>
    <t>2022-10-14 11:16:08</t>
  </si>
  <si>
    <t>2022-10-14 11:16:16</t>
  </si>
  <si>
    <t>2022-10-14 11:16:24</t>
  </si>
  <si>
    <t>2022-10-14 11:16:32</t>
  </si>
  <si>
    <t>2022-10-14 11:16:40</t>
  </si>
  <si>
    <t>2022-10-14 11:16:48</t>
  </si>
  <si>
    <t>2022-10-14 11:16:56</t>
  </si>
  <si>
    <t>2022-10-14 11:17:04</t>
  </si>
  <si>
    <t>2022-10-14 11:17:12</t>
  </si>
  <si>
    <t>2022-10-14 11:17:20</t>
  </si>
  <si>
    <t>2022-10-14 11:17:28</t>
  </si>
  <si>
    <t>2022-10-14 11:17:36</t>
  </si>
  <si>
    <t>2022-10-14 11:17:44</t>
  </si>
  <si>
    <t>2022-10-14 11:17:52</t>
  </si>
  <si>
    <t>2022-10-14 11:18:00</t>
  </si>
  <si>
    <t>2022-10-14 11:18:08</t>
  </si>
  <si>
    <t>2022-10-14 11:18:16</t>
  </si>
  <si>
    <t>2022-10-14 11:18:24</t>
  </si>
  <si>
    <t>2022-10-14 11:18:32</t>
  </si>
  <si>
    <t>2022-10-14 11:18:40</t>
  </si>
  <si>
    <t>2022-10-14 11:18:48</t>
  </si>
  <si>
    <t>2022-10-14 11:18:56</t>
  </si>
  <si>
    <t>2022-10-14 11:19:04</t>
  </si>
  <si>
    <t>2022-10-14 11:19:12</t>
  </si>
  <si>
    <t>2022-10-14 11:19:20</t>
  </si>
  <si>
    <t>2022-10-14 11:19:28</t>
  </si>
  <si>
    <t>2022-10-14 11:19:36</t>
  </si>
  <si>
    <t>2022-10-14 11:19:44</t>
  </si>
  <si>
    <t>2022-10-14 11:19:52</t>
  </si>
  <si>
    <t>2022-10-14 11:20:00</t>
  </si>
  <si>
    <t>2022-10-14 11:20:08</t>
  </si>
  <si>
    <t>2022-10-14 11:20:16</t>
  </si>
  <si>
    <t>2022-10-14 11:20:24</t>
  </si>
  <si>
    <t>2022-10-14 11:20:32</t>
  </si>
  <si>
    <t>2022-10-14 11:20:40</t>
  </si>
  <si>
    <t>2022-10-14 11:20:48</t>
  </si>
  <si>
    <t>2022-10-14 11:20:56</t>
  </si>
  <si>
    <t>2022-10-14 11:21:04</t>
  </si>
  <si>
    <t>2022-10-14 11:21:13</t>
  </si>
  <si>
    <t>2022-10-14 11:21:21</t>
  </si>
  <si>
    <t>2022-10-14 11:21:29</t>
  </si>
  <si>
    <t>2022-10-14 11:21:37</t>
  </si>
  <si>
    <t>2022-10-14 11:21:45</t>
  </si>
  <si>
    <t>2022-10-14 11:21:53</t>
  </si>
  <si>
    <t>2022-10-14 11:22:01</t>
  </si>
  <si>
    <t>2022-10-14 11:22:09</t>
  </si>
  <si>
    <t>2022-10-14 11:22:17</t>
  </si>
  <si>
    <t>2022-10-14 11:22:25</t>
  </si>
  <si>
    <t>2022-10-14 11:22:33</t>
  </si>
  <si>
    <t>2022-10-14 11:22:41</t>
  </si>
  <si>
    <t>2022-10-14 11:22:49</t>
  </si>
  <si>
    <t>2022-10-14 11:22:57</t>
  </si>
  <si>
    <t>2022-10-14 11:23:05</t>
  </si>
  <si>
    <t>2022-10-14 11:23:13</t>
  </si>
  <si>
    <t>2022-10-14 11:23:21</t>
  </si>
  <si>
    <t>2022-10-14 11:23:29</t>
  </si>
  <si>
    <t>2022-10-14 11:23:37</t>
  </si>
  <si>
    <t>2022-10-14 11:23:45</t>
  </si>
  <si>
    <t>2022-10-14 11:23:53</t>
  </si>
  <si>
    <t>2022-10-14 11:24:01</t>
  </si>
  <si>
    <t>2022-10-14 11:24:09</t>
  </si>
  <si>
    <t>2022-10-14 11:24:17</t>
  </si>
  <si>
    <t>2022-10-14 11:24:25</t>
  </si>
  <si>
    <t>2022-10-14 11:24:33</t>
  </si>
  <si>
    <t>2022-10-14 11:24:41</t>
  </si>
  <si>
    <t>2022-10-14 11:24:49</t>
  </si>
  <si>
    <t>2022-10-14 11:24:57</t>
  </si>
  <si>
    <t>2022-10-14 11:25:05</t>
  </si>
  <si>
    <t>2022-10-14 11:25:13</t>
  </si>
  <si>
    <t>2022-10-14 11:25:21</t>
  </si>
  <si>
    <t>2022-10-14 11:25:29</t>
  </si>
  <si>
    <t>2022-10-14 11:25:37</t>
  </si>
  <si>
    <t>2022-10-14 11:25:45</t>
  </si>
  <si>
    <t>2022-10-14 11:25:53</t>
  </si>
  <si>
    <t>2022-10-14 11:26:01</t>
  </si>
  <si>
    <t>2022-10-14 11:26:09</t>
  </si>
  <si>
    <t>2022-10-14 11:26:17</t>
  </si>
  <si>
    <t>2022-10-14 11:26:25</t>
  </si>
  <si>
    <t>2022-10-14 11:26:33</t>
  </si>
  <si>
    <t>2022-10-14 11:26:41</t>
  </si>
  <si>
    <t>2022-10-14 11:26:49</t>
  </si>
  <si>
    <t>2022-10-14 11:26:57</t>
  </si>
  <si>
    <t>2022-10-14 11:27:05</t>
  </si>
  <si>
    <t>2022-10-14 11:27:13</t>
  </si>
  <si>
    <t>2022-10-14 11:27:21</t>
  </si>
  <si>
    <t>2022-10-14 11:27:29</t>
  </si>
  <si>
    <t>2022-10-14 11:27:37</t>
  </si>
  <si>
    <t>2022-10-14 11:27:45</t>
  </si>
  <si>
    <t>2022-10-14 11:27:53</t>
  </si>
  <si>
    <t>2022-10-14 11:28:01</t>
  </si>
  <si>
    <t>2022-10-14 11:28:09</t>
  </si>
  <si>
    <t>2022-10-14 11:28:17</t>
  </si>
  <si>
    <t>2022-10-14 11:28:25</t>
  </si>
  <si>
    <t>2022-10-14 11:28:33</t>
  </si>
  <si>
    <t>2022-10-14 11:28:41</t>
  </si>
  <si>
    <t>2022-10-14 11:28:49</t>
  </si>
  <si>
    <t>2022-10-14 11:28:57</t>
  </si>
  <si>
    <t>2022-10-14 11:29:05</t>
  </si>
  <si>
    <t>2022-10-14 11:29:13</t>
  </si>
  <si>
    <t>2022-10-14 11:29:21</t>
  </si>
  <si>
    <t>2022-10-14 11:29:29</t>
  </si>
  <si>
    <t>2022-10-14 11:29:38</t>
  </si>
  <si>
    <t>2022-10-14 11:29:46</t>
  </si>
  <si>
    <t>2022-10-14 11:29:54</t>
  </si>
  <si>
    <t>2022-10-14 11:30:02</t>
  </si>
  <si>
    <t>2022-10-14 11:30:10</t>
  </si>
  <si>
    <t>2022-10-14 11:30:18</t>
  </si>
  <si>
    <t>2022-10-14 11:30:26</t>
  </si>
  <si>
    <t>2022-10-14 11:30:34</t>
  </si>
  <si>
    <t>2022-10-14 11:30:42</t>
  </si>
  <si>
    <t>2022-10-14 11:30:50</t>
  </si>
  <si>
    <t>2022-10-14 11:30:58</t>
  </si>
  <si>
    <t>2022-10-14 11:31:06</t>
  </si>
  <si>
    <t>2022-10-14 11:31:14</t>
  </si>
  <si>
    <t>2022-10-14 11:31:22</t>
  </si>
  <si>
    <t>2022-10-14 11:31:30</t>
  </si>
  <si>
    <t>2022-10-14 11:31:38</t>
  </si>
  <si>
    <t>2022-10-14 11:31:46</t>
  </si>
  <si>
    <t>2022-10-14 11:31:54</t>
  </si>
  <si>
    <t>2022-10-14 11:32:02</t>
  </si>
  <si>
    <t>2022-10-14 11:32:10</t>
  </si>
  <si>
    <t>2022-10-14 11:32:18</t>
  </si>
  <si>
    <t>2022-10-14 11:32:26</t>
  </si>
  <si>
    <t>2022-10-14 11:32:34</t>
  </si>
  <si>
    <t>2022-10-14 11:32:42</t>
  </si>
  <si>
    <t>2022-10-14 11:32:50</t>
  </si>
  <si>
    <t>2022-10-14 11:32:58</t>
  </si>
  <si>
    <t>2022-10-14 11:33:06</t>
  </si>
  <si>
    <t>2022-10-14 11:33:14</t>
  </si>
  <si>
    <t>2022-10-14 11:33:22</t>
  </si>
  <si>
    <t>2022-10-14 11:33:30</t>
  </si>
  <si>
    <t>2022-10-14 11:33:38</t>
  </si>
  <si>
    <t>2022-10-14 11:33:46</t>
  </si>
  <si>
    <t>2022-10-14 11:33:54</t>
  </si>
  <si>
    <t>2022-10-14 11:34:02</t>
  </si>
  <si>
    <t>2022-10-14 11:34:10</t>
  </si>
  <si>
    <t>2022-10-14 11:34:18</t>
  </si>
  <si>
    <t>2022-10-14 11:34:26</t>
  </si>
  <si>
    <t>2022-10-14 11:34:34</t>
  </si>
  <si>
    <t>2022-10-14 11:34:42</t>
  </si>
  <si>
    <t>2022-10-14 11:34:50</t>
  </si>
  <si>
    <t>2022-10-14 11:34:58</t>
  </si>
  <si>
    <t>2022-10-14 11:35:06</t>
  </si>
  <si>
    <t>2022-10-14 11:35:14</t>
  </si>
  <si>
    <t>2022-10-14 11:35:22</t>
  </si>
  <si>
    <t>2022-10-14 11:35:30</t>
  </si>
  <si>
    <t>2022-10-14 11:35:38</t>
  </si>
  <si>
    <t>2022-10-14 11:35:47</t>
  </si>
  <si>
    <t>2022-10-14 11:35:54</t>
  </si>
  <si>
    <t>2022-10-14 11:36:03</t>
  </si>
  <si>
    <t>2022-10-14 11:36:11</t>
  </si>
  <si>
    <t>2022-10-14 11:36:19</t>
  </si>
  <si>
    <t>2022-10-14 11:36:27</t>
  </si>
  <si>
    <t>2022-10-14 11:36:35</t>
  </si>
  <si>
    <t>2022-10-14 11:36:43</t>
  </si>
  <si>
    <t>2022-10-14 11:36:51</t>
  </si>
  <si>
    <t>2022-10-14 11:36:59</t>
  </si>
  <si>
    <t>2022-10-14 11:37:07</t>
  </si>
  <si>
    <t>2022-10-14 11:37:15</t>
  </si>
  <si>
    <t>2022-10-14 11:37:23</t>
  </si>
  <si>
    <t>2022-10-14 11:37:31</t>
  </si>
  <si>
    <t>2022-10-14 11:37:39</t>
  </si>
  <si>
    <t>2022-10-14 11:37:47</t>
  </si>
  <si>
    <t>2022-10-14 11:37:55</t>
  </si>
  <si>
    <t>2022-10-14 11:38:03</t>
  </si>
  <si>
    <t>2022-10-14 11:38:11</t>
  </si>
  <si>
    <t>2022-10-14 11:38:19</t>
  </si>
  <si>
    <t>2022-10-14 11:38:27</t>
  </si>
  <si>
    <t>2022-10-14 11:38:35</t>
  </si>
  <si>
    <t>2022-10-14 11:38:43</t>
  </si>
  <si>
    <t>2022-10-14 11:38:51</t>
  </si>
  <si>
    <t>2022-10-14 11:38:59</t>
  </si>
  <si>
    <t>2022-10-14 11:39:07</t>
  </si>
  <si>
    <t>2022-10-14 11:39:15</t>
  </si>
  <si>
    <t>2022-10-14 11:39:23</t>
  </si>
  <si>
    <t>2022-10-14 11:39:31</t>
  </si>
  <si>
    <t>2022-10-14 11:39:39</t>
  </si>
  <si>
    <t>2022-10-14 11:39:47</t>
  </si>
  <si>
    <t>2022-10-14 11:39:55</t>
  </si>
  <si>
    <t>2022-10-14 11:40:03</t>
  </si>
  <si>
    <t>2022-10-14 11:40:11</t>
  </si>
  <si>
    <t>2022-10-14 11:40:19</t>
  </si>
  <si>
    <t>2022-10-14 11:40:27</t>
  </si>
  <si>
    <t>2022-10-14 11:40:35</t>
  </si>
  <si>
    <t>2022-10-14 11:40:43</t>
  </si>
  <si>
    <t>2022-10-14 11:40:51</t>
  </si>
  <si>
    <t>2022-10-14 11:40:59</t>
  </si>
  <si>
    <t>2022-10-14 11:41:07</t>
  </si>
  <si>
    <t>2022-10-14 11:41:15</t>
  </si>
  <si>
    <t>2022-10-14 11:41:23</t>
  </si>
  <si>
    <t>2022-10-14 11:41:31</t>
  </si>
  <si>
    <t>2022-10-14 11:41:39</t>
  </si>
  <si>
    <t>2022-10-14 11:41:47</t>
  </si>
  <si>
    <t>2022-10-14 11:41:55</t>
  </si>
  <si>
    <t>2022-10-14 11:42:03</t>
  </si>
  <si>
    <t>2022-10-14 11:42:11</t>
  </si>
  <si>
    <t>2022-10-14 11:42:19</t>
  </si>
  <si>
    <t>2022-10-14 11:42:27</t>
  </si>
  <si>
    <t>2022-10-14 11:42:35</t>
  </si>
  <si>
    <t>2022-10-14 11:42:43</t>
  </si>
  <si>
    <t>2022-10-14 11:42:51</t>
  </si>
  <si>
    <t>2022-10-14 11:42:59</t>
  </si>
  <si>
    <t>2022-10-14 11:43:08</t>
  </si>
  <si>
    <t>2022-10-14 11:43:15</t>
  </si>
  <si>
    <t>2022-10-14 11:43:24</t>
  </si>
  <si>
    <t>2022-10-14 11:43:31</t>
  </si>
  <si>
    <t>2022-10-14 11:43:40</t>
  </si>
  <si>
    <t>2022-10-14 11:43:48</t>
  </si>
  <si>
    <t>2022-10-14 11:43:56</t>
  </si>
  <si>
    <t>2022-10-14 11:44:04</t>
  </si>
  <si>
    <t>2022-10-14 11:44:12</t>
  </si>
  <si>
    <t>2022-10-14 11:44:20</t>
  </si>
  <si>
    <t>2022-10-14 11:44:28</t>
  </si>
  <si>
    <t>2022-10-14 11:44:36</t>
  </si>
  <si>
    <t>2022-10-14 11:44:44</t>
  </si>
  <si>
    <t>2022-10-14 11:44:52</t>
  </si>
  <si>
    <t>2022-10-14 11:45:00</t>
  </si>
  <si>
    <t>2022-10-14 11:45:08</t>
  </si>
  <si>
    <t>2022-10-14 11:45:16</t>
  </si>
  <si>
    <t>2022-10-14 11:45:24</t>
  </si>
  <si>
    <t>2022-10-14 11:45:32</t>
  </si>
  <si>
    <t>2022-10-14 11:45:40</t>
  </si>
  <si>
    <t>2022-10-14 11:45:48</t>
  </si>
  <si>
    <t>2022-10-14 11:45:56</t>
  </si>
  <si>
    <t>2022-10-14 11:46:04</t>
  </si>
  <si>
    <t>2022-10-14 11:46:12</t>
  </si>
  <si>
    <t>2022-10-14 11:46:20</t>
  </si>
  <si>
    <t>2022-10-14 11:46:28</t>
  </si>
  <si>
    <t>2022-10-14 11:46:36</t>
  </si>
  <si>
    <t>2022-10-14 11:46:44</t>
  </si>
  <si>
    <t>2022-10-14 11:46:52</t>
  </si>
  <si>
    <t>2022-10-14 11:47:00</t>
  </si>
  <si>
    <t>2022-10-14 11:47:08</t>
  </si>
  <si>
    <t>2022-10-14 11:47:16</t>
  </si>
  <si>
    <t>2022-10-14 11:47:24</t>
  </si>
  <si>
    <t>2022-10-14 11:47:32</t>
  </si>
  <si>
    <t>2022-10-14 11:47:40</t>
  </si>
  <si>
    <t>2022-10-14 11:47:48</t>
  </si>
  <si>
    <t>2022-10-14 11:47:56</t>
  </si>
  <si>
    <t>2022-10-14 11:48:04</t>
  </si>
  <si>
    <t>2022-10-14 11:48:12</t>
  </si>
  <si>
    <t>2022-10-14 11:48:20</t>
  </si>
  <si>
    <t>2022-10-14 11:48:28</t>
  </si>
  <si>
    <t>2022-10-14 11:48:36</t>
  </si>
  <si>
    <t>2022-10-14 11:48:44</t>
  </si>
  <si>
    <t>2022-10-14 11:48:52</t>
  </si>
  <si>
    <t>2022-10-14 11:49:00</t>
  </si>
  <si>
    <t>2022-10-14 11:49:08</t>
  </si>
  <si>
    <t>2022-10-14 11:49:16</t>
  </si>
  <si>
    <t>2022-10-14 11:49:24</t>
  </si>
  <si>
    <t>2022-10-14 11:49:32</t>
  </si>
  <si>
    <t>2022-10-14 11:49:40</t>
  </si>
  <si>
    <t>2022-10-14 11:49:48</t>
  </si>
  <si>
    <t>2022-10-14 11:49:56</t>
  </si>
  <si>
    <t>2022-10-14 11:50:04</t>
  </si>
  <si>
    <t>2022-10-14 11:50:12</t>
  </si>
  <si>
    <t>2022-10-14 11:50:20</t>
  </si>
  <si>
    <t>2022-10-14 11:50:28</t>
  </si>
  <si>
    <t>2022-10-14 11:50:36</t>
  </si>
  <si>
    <t>2022-10-14 11:50:44</t>
  </si>
  <si>
    <t>2022-10-14 11:50:53</t>
  </si>
  <si>
    <t>2022-10-14 11:51:00</t>
  </si>
  <si>
    <t>2022-10-14 11:51:09</t>
  </si>
  <si>
    <t>2022-10-14 11:51:16</t>
  </si>
  <si>
    <t>2022-10-14 11:51:25</t>
  </si>
  <si>
    <t>2022-10-14 11:51:33</t>
  </si>
  <si>
    <t>2022-10-14 11:51:41</t>
  </si>
  <si>
    <t>2022-10-14 11:51:49</t>
  </si>
  <si>
    <t>2022-10-14 11:51:57</t>
  </si>
  <si>
    <t>2022-10-14 11:52:05</t>
  </si>
  <si>
    <t>2022-10-14 11:52:13</t>
  </si>
  <si>
    <t>2022-10-14 11:52:21</t>
  </si>
  <si>
    <t>2022-10-14 11:52:29</t>
  </si>
  <si>
    <t>2022-10-14 11:52:37</t>
  </si>
  <si>
    <t>2022-10-14 11:52:45</t>
  </si>
  <si>
    <t>2022-10-14 11:52:53</t>
  </si>
  <si>
    <t>2022-10-14 11:53:01</t>
  </si>
  <si>
    <t>2022-10-14 11:53:09</t>
  </si>
  <si>
    <t>2022-10-14 11:53:17</t>
  </si>
  <si>
    <t>2022-10-14 11:53:25</t>
  </si>
  <si>
    <t>2022-10-14 11:53:33</t>
  </si>
  <si>
    <t>2022-10-14 11:53:41</t>
  </si>
  <si>
    <t>2022-10-14 11:53:49</t>
  </si>
  <si>
    <t>2022-10-14 11:53:57</t>
  </si>
  <si>
    <t>2022-10-14 11:54:05</t>
  </si>
  <si>
    <t>2022-10-14 11:54:13</t>
  </si>
  <si>
    <t>2022-10-14 11:54:21</t>
  </si>
  <si>
    <t>2022-10-14 11:54:29</t>
  </si>
  <si>
    <t>2022-10-14 11:54:37</t>
  </si>
  <si>
    <t>2022-10-14 11:54:45</t>
  </si>
  <si>
    <t>2022-10-14 11:54:53</t>
  </si>
  <si>
    <t>2022-10-14 11:55:01</t>
  </si>
  <si>
    <t>2022-10-14 11:55:09</t>
  </si>
  <si>
    <t>2022-10-14 11:55:17</t>
  </si>
  <si>
    <t>2022-10-14 11:55:25</t>
  </si>
  <si>
    <t>2022-10-14 11:55:33</t>
  </si>
  <si>
    <t>2022-10-14 11:55:41</t>
  </si>
  <si>
    <t>2022-10-14 11:55:49</t>
  </si>
  <si>
    <t>2022-10-14 11:55:57</t>
  </si>
  <si>
    <t>2022-10-14 11:56:05</t>
  </si>
  <si>
    <t>2022-10-14 11:56:13</t>
  </si>
  <si>
    <t>2022-10-14 11:56:21</t>
  </si>
  <si>
    <t>2022-10-14 11:56:29</t>
  </si>
  <si>
    <t>2022-10-14 11:56:37</t>
  </si>
  <si>
    <t>2022-10-14 11:56:45</t>
  </si>
  <si>
    <t>2022-10-14 11:56:53</t>
  </si>
  <si>
    <t>2022-10-14 11:57:01</t>
  </si>
  <si>
    <t>2022-10-14 11:57:09</t>
  </si>
  <si>
    <t>2022-10-14 11:57:17</t>
  </si>
  <si>
    <t>2022-10-14 11:57:25</t>
  </si>
  <si>
    <t>2022-10-14 11:57:33</t>
  </si>
  <si>
    <t>2022-10-14 11:57:41</t>
  </si>
  <si>
    <t>2022-10-14 11:57:49</t>
  </si>
  <si>
    <t>2022-10-14 11:57:57</t>
  </si>
  <si>
    <t>2022-10-14 11:58:05</t>
  </si>
  <si>
    <t>2022-10-14 11:58:13</t>
  </si>
  <si>
    <t>2022-10-14 11:58:21</t>
  </si>
  <si>
    <t>2022-10-14 11:58:29</t>
  </si>
  <si>
    <t>2022-10-14 11:58:37</t>
  </si>
  <si>
    <t>2022-10-14 11:58:46</t>
  </si>
  <si>
    <t>2022-10-14 11:58:53</t>
  </si>
  <si>
    <t>2022-10-14 11:59:02</t>
  </si>
  <si>
    <t>2022-10-14 11:59:10</t>
  </si>
  <si>
    <t>2022-10-14 11:59:18</t>
  </si>
  <si>
    <t>2022-10-14 11:59:26</t>
  </si>
  <si>
    <t>2022-10-14 11:59:34</t>
  </si>
  <si>
    <t>2022-10-14 11:59:42</t>
  </si>
  <si>
    <t>2022-10-14 11:59:50</t>
  </si>
  <si>
    <t>2022-10-14 11:59:58</t>
  </si>
  <si>
    <t>2022-10-14 12:00:06</t>
  </si>
  <si>
    <t>2022-10-14 12:00:14</t>
  </si>
  <si>
    <t>2022-10-14 12:00:22</t>
  </si>
  <si>
    <t>2022-10-14 12:00:30</t>
  </si>
  <si>
    <t>2022-10-14 12:00:38</t>
  </si>
  <si>
    <t>2022-10-14 12:00:46</t>
  </si>
  <si>
    <t>2022-10-14 12:00:54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</si>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</sst>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89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1433</v>
      </c>
      <c r="D8" s="5">
        <v>13594</v>
      </c>
      <c r="E8" s="5">
        <v>20000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1434</v>
      </c>
      <c r="D9" s="5">
        <v>13634</v>
      </c>
      <c r="E9" s="5">
        <v>20000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1435</v>
      </c>
      <c r="D10" s="5">
        <v>13674</v>
      </c>
      <c r="E10" s="5">
        <v>20000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1436</v>
      </c>
      <c r="D11" s="5">
        <v>13714</v>
      </c>
      <c r="E11" s="5">
        <v>20000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1437</v>
      </c>
      <c r="D12" s="5">
        <v>13754</v>
      </c>
      <c r="E12" s="5">
        <v>20000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1439</v>
      </c>
      <c r="D13" s="5">
        <v>13794</v>
      </c>
      <c r="E13" s="5">
        <v>20000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1440</v>
      </c>
      <c r="D14" s="5">
        <v>13834</v>
      </c>
      <c r="E14" s="5">
        <v>20000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1441</v>
      </c>
      <c r="D15" s="5">
        <v>13874</v>
      </c>
      <c r="E15" s="5">
        <v>20000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1442</v>
      </c>
      <c r="D16" s="5">
        <v>13914</v>
      </c>
      <c r="E16" s="5">
        <v>20000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1443</v>
      </c>
      <c r="D17" s="5">
        <v>13954</v>
      </c>
      <c r="E17" s="5">
        <v>20000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1444</v>
      </c>
      <c r="D18" s="5">
        <v>13994</v>
      </c>
      <c r="E18" s="5">
        <v>20000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1445</v>
      </c>
      <c r="D19" s="5">
        <v>14034</v>
      </c>
      <c r="E19" s="5">
        <v>20000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1447</v>
      </c>
      <c r="D20" s="5">
        <v>14074</v>
      </c>
      <c r="E20" s="5">
        <v>20000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1448</v>
      </c>
      <c r="D21" s="5">
        <v>14114</v>
      </c>
      <c r="E21" s="5">
        <v>20000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1449</v>
      </c>
      <c r="D22" s="5">
        <v>14154</v>
      </c>
      <c r="E22" s="5">
        <v>20000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1450</v>
      </c>
      <c r="D23" s="5">
        <v>14194</v>
      </c>
      <c r="E23" s="5">
        <v>20000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1451</v>
      </c>
      <c r="D24" s="5">
        <v>14234</v>
      </c>
      <c r="E24" s="5">
        <v>20000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1452</v>
      </c>
      <c r="D25" s="5">
        <v>14274</v>
      </c>
      <c r="E25" s="5">
        <v>20000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1453</v>
      </c>
      <c r="D26" s="5">
        <v>14314</v>
      </c>
      <c r="E26" s="5">
        <v>20000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1455</v>
      </c>
      <c r="D27" s="5">
        <v>14354</v>
      </c>
      <c r="E27" s="5">
        <v>20000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1456</v>
      </c>
      <c r="D28" s="5">
        <v>14394</v>
      </c>
      <c r="E28" s="5">
        <v>20000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1457</v>
      </c>
      <c r="D29" s="5">
        <v>14434</v>
      </c>
      <c r="E29" s="5">
        <v>20000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1458</v>
      </c>
      <c r="D30" s="5">
        <v>14474</v>
      </c>
      <c r="E30" s="5">
        <v>20000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1459</v>
      </c>
      <c r="D31" s="5">
        <v>14514</v>
      </c>
      <c r="E31" s="5">
        <v>20000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1460</v>
      </c>
      <c r="D32" s="5">
        <v>14554</v>
      </c>
      <c r="E32" s="5">
        <v>20000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1461</v>
      </c>
      <c r="D33" s="5">
        <v>14594</v>
      </c>
      <c r="E33" s="5">
        <v>20000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1463</v>
      </c>
      <c r="D34" s="5">
        <v>14634</v>
      </c>
      <c r="E34" s="5">
        <v>20000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1464</v>
      </c>
      <c r="D35" s="5">
        <v>14674</v>
      </c>
      <c r="E35" s="5">
        <v>20000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1465</v>
      </c>
      <c r="D36" s="5">
        <v>14714</v>
      </c>
      <c r="E36" s="5">
        <v>20000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1466</v>
      </c>
      <c r="D37" s="5">
        <v>14754</v>
      </c>
      <c r="E37" s="5">
        <v>20000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1467</v>
      </c>
      <c r="D38" s="5">
        <v>14794</v>
      </c>
      <c r="E38" s="5">
        <v>20000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1468</v>
      </c>
      <c r="D39" s="5">
        <v>14834</v>
      </c>
      <c r="E39" s="5">
        <v>20000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1469</v>
      </c>
      <c r="D40" s="5">
        <v>14874</v>
      </c>
      <c r="E40" s="5">
        <v>20000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1471</v>
      </c>
      <c r="D41" s="5">
        <v>14914</v>
      </c>
      <c r="E41" s="5">
        <v>20000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1472</v>
      </c>
      <c r="D42" s="5">
        <v>14954</v>
      </c>
      <c r="E42" s="5">
        <v>20000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1473</v>
      </c>
      <c r="D43" s="5">
        <v>14994</v>
      </c>
      <c r="E43" s="5">
        <v>20000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1474</v>
      </c>
      <c r="D44" s="5">
        <v>15034</v>
      </c>
      <c r="E44" s="5">
        <v>20000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1475</v>
      </c>
      <c r="D45" s="5">
        <v>15074</v>
      </c>
      <c r="E45" s="5">
        <v>20000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1476</v>
      </c>
      <c r="D46" s="5">
        <v>15114</v>
      </c>
      <c r="E46" s="5">
        <v>20000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1477</v>
      </c>
      <c r="D47" s="5">
        <v>15154</v>
      </c>
      <c r="E47" s="5">
        <v>20000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1479</v>
      </c>
      <c r="D48" s="5">
        <v>15194</v>
      </c>
      <c r="E48" s="5">
        <v>20000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1480</v>
      </c>
      <c r="D49" s="5">
        <v>15234</v>
      </c>
      <c r="E49" s="5">
        <v>20000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1481</v>
      </c>
      <c r="D50" s="5">
        <v>15274</v>
      </c>
      <c r="E50" s="5">
        <v>20000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1482</v>
      </c>
      <c r="D51" s="5">
        <v>15314</v>
      </c>
      <c r="E51" s="5">
        <v>20000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1483</v>
      </c>
      <c r="D52" s="5">
        <v>15354</v>
      </c>
      <c r="E52" s="5">
        <v>20000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1484</v>
      </c>
      <c r="D53" s="5">
        <v>15394</v>
      </c>
      <c r="E53" s="5">
        <v>20000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1485</v>
      </c>
      <c r="D54" s="5">
        <v>15434</v>
      </c>
      <c r="E54" s="5">
        <v>20000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1487</v>
      </c>
      <c r="D55" s="5">
        <v>15474</v>
      </c>
      <c r="E55" s="5">
        <v>20000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1488</v>
      </c>
      <c r="D56" s="5">
        <v>15514</v>
      </c>
      <c r="E56" s="5">
        <v>20000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1489</v>
      </c>
      <c r="D57" s="5">
        <v>15554</v>
      </c>
      <c r="E57" s="5">
        <v>20000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1490</v>
      </c>
      <c r="D58" s="5">
        <v>15594</v>
      </c>
      <c r="E58" s="5">
        <v>20000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1491</v>
      </c>
      <c r="D59" s="5">
        <v>15634</v>
      </c>
      <c r="E59" s="5">
        <v>20000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1492</v>
      </c>
      <c r="D60" s="5">
        <v>15674</v>
      </c>
      <c r="E60" s="5">
        <v>20000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1493</v>
      </c>
      <c r="D61" s="5">
        <v>15714</v>
      </c>
      <c r="E61" s="5">
        <v>20000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1495</v>
      </c>
      <c r="D62" s="5">
        <v>15754</v>
      </c>
      <c r="E62" s="5">
        <v>20000</v>
      </c>
      <c r="F62" s="5" t="s">
        <v>13</v>
      </c>
      <c r="G62" s="5" t="s">
        <v>14</v>
      </c>
    </row>
    <row r="63" spans="1:7" x14ac:dyDescent="0.25">
      <c r="A63" s="5">
        <f>56</f>
      </c>
      <c r="B63" s="5" t="s">
        <v>69</v>
      </c>
      <c r="C63" s="5">
        <v>1496</v>
      </c>
      <c r="D63" s="5">
        <v>15794</v>
      </c>
      <c r="E63" s="5">
        <v>20000</v>
      </c>
      <c r="F63" s="5" t="s">
        <v>13</v>
      </c>
      <c r="G63" s="5" t="s">
        <v>14</v>
      </c>
    </row>
    <row r="64" spans="1:7" x14ac:dyDescent="0.25">
      <c r="A64" s="5">
        <f>57</f>
      </c>
      <c r="B64" s="5" t="s">
        <v>70</v>
      </c>
      <c r="C64" s="5">
        <v>1497</v>
      </c>
      <c r="D64" s="5">
        <v>15834</v>
      </c>
      <c r="E64" s="5">
        <v>20000</v>
      </c>
      <c r="F64" s="5" t="s">
        <v>13</v>
      </c>
      <c r="G64" s="5" t="s">
        <v>14</v>
      </c>
    </row>
    <row r="65" spans="1:7" x14ac:dyDescent="0.25">
      <c r="A65" s="5">
        <f>58</f>
      </c>
      <c r="B65" s="5" t="s">
        <v>71</v>
      </c>
      <c r="C65" s="5">
        <v>1498</v>
      </c>
      <c r="D65" s="5">
        <v>15874</v>
      </c>
      <c r="E65" s="5">
        <v>20000</v>
      </c>
      <c r="F65" s="5" t="s">
        <v>13</v>
      </c>
      <c r="G65" s="5" t="s">
        <v>14</v>
      </c>
    </row>
    <row r="66" spans="1:7" x14ac:dyDescent="0.25">
      <c r="A66" s="5">
        <f>59</f>
      </c>
      <c r="B66" s="5" t="s">
        <v>72</v>
      </c>
      <c r="C66" s="5">
        <v>1499</v>
      </c>
      <c r="D66" s="5">
        <v>15914</v>
      </c>
      <c r="E66" s="5">
        <v>20000</v>
      </c>
      <c r="F66" s="5" t="s">
        <v>13</v>
      </c>
      <c r="G66" s="5" t="s">
        <v>14</v>
      </c>
    </row>
    <row r="67" spans="1:7" x14ac:dyDescent="0.25">
      <c r="A67" s="5">
        <f>60</f>
      </c>
      <c r="B67" s="5" t="s">
        <v>73</v>
      </c>
      <c r="C67" s="5">
        <v>1500</v>
      </c>
      <c r="D67" s="5">
        <v>15954</v>
      </c>
      <c r="E67" s="5">
        <v>20000</v>
      </c>
      <c r="F67" s="5" t="s">
        <v>13</v>
      </c>
      <c r="G67" s="5" t="s">
        <v>14</v>
      </c>
    </row>
    <row r="68" spans="1:7" x14ac:dyDescent="0.25">
      <c r="A68" s="5">
        <f>61</f>
      </c>
      <c r="B68" s="5" t="s">
        <v>74</v>
      </c>
      <c r="C68" s="5">
        <v>1501</v>
      </c>
      <c r="D68" s="5">
        <v>15994</v>
      </c>
      <c r="E68" s="5">
        <v>20000</v>
      </c>
      <c r="F68" s="5" t="s">
        <v>13</v>
      </c>
      <c r="G68" s="5" t="s">
        <v>14</v>
      </c>
    </row>
    <row r="69" spans="1:7" x14ac:dyDescent="0.25">
      <c r="A69" s="5">
        <f>62</f>
      </c>
      <c r="B69" s="5" t="s">
        <v>75</v>
      </c>
      <c r="C69" s="5">
        <v>1503</v>
      </c>
      <c r="D69" s="5">
        <v>16034</v>
      </c>
      <c r="E69" s="5">
        <v>20000</v>
      </c>
      <c r="F69" s="5" t="s">
        <v>13</v>
      </c>
      <c r="G69" s="5" t="s">
        <v>14</v>
      </c>
    </row>
    <row r="70" spans="1:7" x14ac:dyDescent="0.25">
      <c r="A70" s="5">
        <f>63</f>
      </c>
      <c r="B70" s="5" t="s">
        <v>76</v>
      </c>
      <c r="C70" s="5">
        <v>1504</v>
      </c>
      <c r="D70" s="5">
        <v>16074</v>
      </c>
      <c r="E70" s="5">
        <v>20000</v>
      </c>
      <c r="F70" s="5" t="s">
        <v>13</v>
      </c>
      <c r="G70" s="5" t="s">
        <v>14</v>
      </c>
    </row>
    <row r="71" spans="1:7" x14ac:dyDescent="0.25">
      <c r="A71" s="5">
        <f>64</f>
      </c>
      <c r="B71" s="5" t="s">
        <v>77</v>
      </c>
      <c r="C71" s="5">
        <v>1505</v>
      </c>
      <c r="D71" s="5">
        <v>16114</v>
      </c>
      <c r="E71" s="5">
        <v>20000</v>
      </c>
      <c r="F71" s="5" t="s">
        <v>13</v>
      </c>
      <c r="G71" s="5" t="s">
        <v>14</v>
      </c>
    </row>
    <row r="72" spans="1:7" x14ac:dyDescent="0.25">
      <c r="A72" s="5">
        <f>65</f>
      </c>
      <c r="B72" s="5" t="s">
        <v>78</v>
      </c>
      <c r="C72" s="5">
        <v>1506</v>
      </c>
      <c r="D72" s="5">
        <v>16154</v>
      </c>
      <c r="E72" s="5">
        <v>20000</v>
      </c>
      <c r="F72" s="5" t="s">
        <v>13</v>
      </c>
      <c r="G72" s="5" t="s">
        <v>14</v>
      </c>
    </row>
    <row r="73" spans="1:7" x14ac:dyDescent="0.25">
      <c r="A73" s="5">
        <f>66</f>
      </c>
      <c r="B73" s="5" t="s">
        <v>79</v>
      </c>
      <c r="C73" s="5">
        <v>1507</v>
      </c>
      <c r="D73" s="5">
        <v>16194</v>
      </c>
      <c r="E73" s="5">
        <v>20000</v>
      </c>
      <c r="F73" s="5" t="s">
        <v>13</v>
      </c>
      <c r="G73" s="5" t="s">
        <v>14</v>
      </c>
    </row>
    <row r="74" spans="1:7" x14ac:dyDescent="0.25">
      <c r="A74" s="5">
        <f>67</f>
      </c>
      <c r="B74" s="5" t="s">
        <v>80</v>
      </c>
      <c r="C74" s="5">
        <v>1508</v>
      </c>
      <c r="D74" s="5">
        <v>16234</v>
      </c>
      <c r="E74" s="5">
        <v>20000</v>
      </c>
      <c r="F74" s="5" t="s">
        <v>13</v>
      </c>
      <c r="G74" s="5" t="s">
        <v>14</v>
      </c>
    </row>
    <row r="75" spans="1:7" x14ac:dyDescent="0.25">
      <c r="A75" s="5">
        <f>68</f>
      </c>
      <c r="B75" s="5" t="s">
        <v>81</v>
      </c>
      <c r="C75" s="5">
        <v>1509</v>
      </c>
      <c r="D75" s="5">
        <v>16274</v>
      </c>
      <c r="E75" s="5">
        <v>20000</v>
      </c>
      <c r="F75" s="5" t="s">
        <v>13</v>
      </c>
      <c r="G75" s="5" t="s">
        <v>14</v>
      </c>
    </row>
    <row r="76" spans="1:7" x14ac:dyDescent="0.25">
      <c r="A76" s="5">
        <f>69</f>
      </c>
      <c r="B76" s="5" t="s">
        <v>82</v>
      </c>
      <c r="C76" s="5">
        <v>1511</v>
      </c>
      <c r="D76" s="5">
        <v>16314</v>
      </c>
      <c r="E76" s="5">
        <v>20000</v>
      </c>
      <c r="F76" s="5" t="s">
        <v>13</v>
      </c>
      <c r="G76" s="5" t="s">
        <v>14</v>
      </c>
    </row>
    <row r="77" spans="1:7" x14ac:dyDescent="0.25">
      <c r="A77" s="5">
        <f>70</f>
      </c>
      <c r="B77" s="5" t="s">
        <v>83</v>
      </c>
      <c r="C77" s="5">
        <v>1512</v>
      </c>
      <c r="D77" s="5">
        <v>16354</v>
      </c>
      <c r="E77" s="5">
        <v>20000</v>
      </c>
      <c r="F77" s="5" t="s">
        <v>13</v>
      </c>
      <c r="G77" s="5" t="s">
        <v>14</v>
      </c>
    </row>
    <row r="78" spans="1:7" x14ac:dyDescent="0.25">
      <c r="A78" s="5">
        <f>71</f>
      </c>
      <c r="B78" s="5" t="s">
        <v>84</v>
      </c>
      <c r="C78" s="5">
        <v>1513</v>
      </c>
      <c r="D78" s="5">
        <v>16394</v>
      </c>
      <c r="E78" s="5">
        <v>20000</v>
      </c>
      <c r="F78" s="5" t="s">
        <v>13</v>
      </c>
      <c r="G78" s="5" t="s">
        <v>14</v>
      </c>
    </row>
    <row r="79" spans="1:7" x14ac:dyDescent="0.25">
      <c r="A79" s="5">
        <f>72</f>
      </c>
      <c r="B79" s="5" t="s">
        <v>85</v>
      </c>
      <c r="C79" s="5">
        <v>1514</v>
      </c>
      <c r="D79" s="5">
        <v>16434</v>
      </c>
      <c r="E79" s="5">
        <v>20000</v>
      </c>
      <c r="F79" s="5" t="s">
        <v>13</v>
      </c>
      <c r="G79" s="5" t="s">
        <v>14</v>
      </c>
    </row>
    <row r="80" spans="1:7" x14ac:dyDescent="0.25">
      <c r="A80" s="5">
        <f>73</f>
      </c>
      <c r="B80" s="5" t="s">
        <v>86</v>
      </c>
      <c r="C80" s="5">
        <v>1515</v>
      </c>
      <c r="D80" s="5">
        <v>16474</v>
      </c>
      <c r="E80" s="5">
        <v>20000</v>
      </c>
      <c r="F80" s="5" t="s">
        <v>13</v>
      </c>
      <c r="G80" s="5" t="s">
        <v>14</v>
      </c>
    </row>
    <row r="81" spans="1:7" x14ac:dyDescent="0.25">
      <c r="A81" s="5">
        <f>74</f>
      </c>
      <c r="B81" s="5" t="s">
        <v>87</v>
      </c>
      <c r="C81" s="5">
        <v>1516</v>
      </c>
      <c r="D81" s="5">
        <v>16514</v>
      </c>
      <c r="E81" s="5">
        <v>20000</v>
      </c>
      <c r="F81" s="5" t="s">
        <v>13</v>
      </c>
      <c r="G81" s="5" t="s">
        <v>14</v>
      </c>
    </row>
    <row r="82" spans="1:7" x14ac:dyDescent="0.25">
      <c r="A82" s="5">
        <f>75</f>
      </c>
      <c r="B82" s="5" t="s">
        <v>88</v>
      </c>
      <c r="C82" s="5">
        <v>1517</v>
      </c>
      <c r="D82" s="5">
        <v>16554</v>
      </c>
      <c r="E82" s="5">
        <v>20000</v>
      </c>
      <c r="F82" s="5" t="s">
        <v>13</v>
      </c>
      <c r="G82" s="5" t="s">
        <v>14</v>
      </c>
    </row>
    <row r="83" spans="1:7" x14ac:dyDescent="0.25">
      <c r="A83" s="5">
        <f>76</f>
      </c>
      <c r="B83" s="5" t="s">
        <v>89</v>
      </c>
      <c r="C83" s="5">
        <v>1519</v>
      </c>
      <c r="D83" s="5">
        <v>16594</v>
      </c>
      <c r="E83" s="5">
        <v>20000</v>
      </c>
      <c r="F83" s="5" t="s">
        <v>13</v>
      </c>
      <c r="G83" s="5" t="s">
        <v>14</v>
      </c>
    </row>
    <row r="84" spans="1:7" x14ac:dyDescent="0.25">
      <c r="A84" s="5">
        <f>77</f>
      </c>
      <c r="B84" s="5" t="s">
        <v>90</v>
      </c>
      <c r="C84" s="5">
        <v>1520</v>
      </c>
      <c r="D84" s="5">
        <v>16634</v>
      </c>
      <c r="E84" s="5">
        <v>20000</v>
      </c>
      <c r="F84" s="5" t="s">
        <v>13</v>
      </c>
      <c r="G84" s="5" t="s">
        <v>14</v>
      </c>
    </row>
    <row r="85" spans="1:7" x14ac:dyDescent="0.25">
      <c r="A85" s="5">
        <f>78</f>
      </c>
      <c r="B85" s="5" t="s">
        <v>91</v>
      </c>
      <c r="C85" s="5">
        <v>1521</v>
      </c>
      <c r="D85" s="5">
        <v>16674</v>
      </c>
      <c r="E85" s="5">
        <v>20000</v>
      </c>
      <c r="F85" s="5" t="s">
        <v>13</v>
      </c>
      <c r="G85" s="5" t="s">
        <v>14</v>
      </c>
    </row>
    <row r="86" spans="1:7" x14ac:dyDescent="0.25">
      <c r="A86" s="5">
        <f>79</f>
      </c>
      <c r="B86" s="5" t="s">
        <v>92</v>
      </c>
      <c r="C86" s="5">
        <v>1522</v>
      </c>
      <c r="D86" s="5">
        <v>16714</v>
      </c>
      <c r="E86" s="5">
        <v>20000</v>
      </c>
      <c r="F86" s="5" t="s">
        <v>13</v>
      </c>
      <c r="G86" s="5" t="s">
        <v>14</v>
      </c>
    </row>
    <row r="87" spans="1:7" x14ac:dyDescent="0.25">
      <c r="A87" s="5">
        <f>80</f>
      </c>
      <c r="B87" s="5" t="s">
        <v>93</v>
      </c>
      <c r="C87" s="5">
        <v>1523</v>
      </c>
      <c r="D87" s="5">
        <v>16754</v>
      </c>
      <c r="E87" s="5">
        <v>20000</v>
      </c>
      <c r="F87" s="5" t="s">
        <v>13</v>
      </c>
      <c r="G87" s="5" t="s">
        <v>14</v>
      </c>
    </row>
    <row r="88" spans="1:7" x14ac:dyDescent="0.25">
      <c r="A88" s="5">
        <f>81</f>
      </c>
      <c r="B88" s="5" t="s">
        <v>94</v>
      </c>
      <c r="C88" s="5">
        <v>1524</v>
      </c>
      <c r="D88" s="5">
        <v>16794</v>
      </c>
      <c r="E88" s="5">
        <v>20000</v>
      </c>
      <c r="F88" s="5" t="s">
        <v>13</v>
      </c>
      <c r="G88" s="5" t="s">
        <v>14</v>
      </c>
    </row>
    <row r="89" spans="1:7" x14ac:dyDescent="0.25">
      <c r="A89" s="5">
        <f>82</f>
      </c>
      <c r="B89" s="5" t="s">
        <v>95</v>
      </c>
      <c r="C89" s="5">
        <v>1525</v>
      </c>
      <c r="D89" s="5">
        <v>16834</v>
      </c>
      <c r="E89" s="5">
        <v>20000</v>
      </c>
      <c r="F89" s="5" t="s">
        <v>13</v>
      </c>
      <c r="G89" s="5" t="s">
        <v>14</v>
      </c>
    </row>
    <row r="90" spans="1:7" x14ac:dyDescent="0.25">
      <c r="A90" s="5">
        <f>83</f>
      </c>
      <c r="B90" s="5" t="s">
        <v>96</v>
      </c>
      <c r="C90" s="5">
        <v>1527</v>
      </c>
      <c r="D90" s="5">
        <v>16874</v>
      </c>
      <c r="E90" s="5">
        <v>20000</v>
      </c>
      <c r="F90" s="5" t="s">
        <v>13</v>
      </c>
      <c r="G90" s="5" t="s">
        <v>14</v>
      </c>
    </row>
    <row r="91" spans="1:7" x14ac:dyDescent="0.25">
      <c r="A91" s="5">
        <f>84</f>
      </c>
      <c r="B91" s="5" t="s">
        <v>97</v>
      </c>
      <c r="C91" s="5">
        <v>1528</v>
      </c>
      <c r="D91" s="5">
        <v>16914</v>
      </c>
      <c r="E91" s="5">
        <v>20000</v>
      </c>
      <c r="F91" s="5" t="s">
        <v>13</v>
      </c>
      <c r="G91" s="5" t="s">
        <v>14</v>
      </c>
    </row>
    <row r="92" spans="1:7" x14ac:dyDescent="0.25">
      <c r="A92" s="5">
        <f>85</f>
      </c>
      <c r="B92" s="5" t="s">
        <v>98</v>
      </c>
      <c r="C92" s="5">
        <v>1529</v>
      </c>
      <c r="D92" s="5">
        <v>16954</v>
      </c>
      <c r="E92" s="5">
        <v>20000</v>
      </c>
      <c r="F92" s="5" t="s">
        <v>13</v>
      </c>
      <c r="G92" s="5" t="s">
        <v>14</v>
      </c>
    </row>
    <row r="93" spans="1:7" x14ac:dyDescent="0.25">
      <c r="A93" s="5">
        <f>86</f>
      </c>
      <c r="B93" s="5" t="s">
        <v>99</v>
      </c>
      <c r="C93" s="5">
        <v>1530</v>
      </c>
      <c r="D93" s="5">
        <v>16994</v>
      </c>
      <c r="E93" s="5">
        <v>20000</v>
      </c>
      <c r="F93" s="5" t="s">
        <v>13</v>
      </c>
      <c r="G93" s="5" t="s">
        <v>14</v>
      </c>
    </row>
    <row r="94" spans="1:7" x14ac:dyDescent="0.25">
      <c r="A94" s="5">
        <f>87</f>
      </c>
      <c r="B94" s="5" t="s">
        <v>100</v>
      </c>
      <c r="C94" s="5">
        <v>1531</v>
      </c>
      <c r="D94" s="5">
        <v>17034</v>
      </c>
      <c r="E94" s="5">
        <v>20000</v>
      </c>
      <c r="F94" s="5" t="s">
        <v>13</v>
      </c>
      <c r="G94" s="5" t="s">
        <v>14</v>
      </c>
    </row>
    <row r="95" spans="1:7" x14ac:dyDescent="0.25">
      <c r="A95" s="5">
        <f>88</f>
      </c>
      <c r="B95" s="5" t="s">
        <v>101</v>
      </c>
      <c r="C95" s="5">
        <v>1532</v>
      </c>
      <c r="D95" s="5">
        <v>17074</v>
      </c>
      <c r="E95" s="5">
        <v>20000</v>
      </c>
      <c r="F95" s="5" t="s">
        <v>13</v>
      </c>
      <c r="G95" s="5" t="s">
        <v>14</v>
      </c>
    </row>
    <row r="96" spans="1:7" x14ac:dyDescent="0.25">
      <c r="A96" s="5">
        <f>89</f>
      </c>
      <c r="B96" s="5" t="s">
        <v>102</v>
      </c>
      <c r="C96" s="5">
        <v>1533</v>
      </c>
      <c r="D96" s="5">
        <v>17114</v>
      </c>
      <c r="E96" s="5">
        <v>20000</v>
      </c>
      <c r="F96" s="5" t="s">
        <v>13</v>
      </c>
      <c r="G96" s="5" t="s">
        <v>14</v>
      </c>
    </row>
    <row r="97" spans="1:7" x14ac:dyDescent="0.25">
      <c r="A97" s="5">
        <f>90</f>
      </c>
      <c r="B97" s="5" t="s">
        <v>103</v>
      </c>
      <c r="C97" s="5">
        <v>1535</v>
      </c>
      <c r="D97" s="5">
        <v>17154</v>
      </c>
      <c r="E97" s="5">
        <v>20000</v>
      </c>
      <c r="F97" s="5" t="s">
        <v>13</v>
      </c>
      <c r="G97" s="5" t="s">
        <v>14</v>
      </c>
    </row>
    <row r="98" spans="1:7" x14ac:dyDescent="0.25">
      <c r="A98" s="5">
        <f>91</f>
      </c>
      <c r="B98" s="5" t="s">
        <v>104</v>
      </c>
      <c r="C98" s="5">
        <v>1536</v>
      </c>
      <c r="D98" s="5">
        <v>17194</v>
      </c>
      <c r="E98" s="5">
        <v>20000</v>
      </c>
      <c r="F98" s="5" t="s">
        <v>13</v>
      </c>
      <c r="G98" s="5" t="s">
        <v>14</v>
      </c>
    </row>
    <row r="99" spans="1:7" x14ac:dyDescent="0.25">
      <c r="A99" s="5">
        <f>92</f>
      </c>
      <c r="B99" s="5" t="s">
        <v>105</v>
      </c>
      <c r="C99" s="5">
        <v>1537</v>
      </c>
      <c r="D99" s="5">
        <v>17234</v>
      </c>
      <c r="E99" s="5">
        <v>20000</v>
      </c>
      <c r="F99" s="5" t="s">
        <v>13</v>
      </c>
      <c r="G99" s="5" t="s">
        <v>14</v>
      </c>
    </row>
    <row r="100" spans="1:7" x14ac:dyDescent="0.25">
      <c r="A100" s="5">
        <f>93</f>
      </c>
      <c r="B100" s="5" t="s">
        <v>106</v>
      </c>
      <c r="C100" s="5">
        <v>1538</v>
      </c>
      <c r="D100" s="5">
        <v>17274</v>
      </c>
      <c r="E100" s="5">
        <v>20000</v>
      </c>
      <c r="F100" s="5" t="s">
        <v>13</v>
      </c>
      <c r="G100" s="5" t="s">
        <v>14</v>
      </c>
    </row>
    <row r="101" spans="1:7" x14ac:dyDescent="0.25">
      <c r="A101" s="5">
        <f>94</f>
      </c>
      <c r="B101" s="5" t="s">
        <v>107</v>
      </c>
      <c r="C101" s="5">
        <v>1539</v>
      </c>
      <c r="D101" s="5">
        <v>17314</v>
      </c>
      <c r="E101" s="5">
        <v>20000</v>
      </c>
      <c r="F101" s="5" t="s">
        <v>13</v>
      </c>
      <c r="G101" s="5" t="s">
        <v>14</v>
      </c>
    </row>
    <row r="102" spans="1:7" x14ac:dyDescent="0.25">
      <c r="A102" s="5">
        <f>95</f>
      </c>
      <c r="B102" s="5" t="s">
        <v>108</v>
      </c>
      <c r="C102" s="5">
        <v>1540</v>
      </c>
      <c r="D102" s="5">
        <v>17354</v>
      </c>
      <c r="E102" s="5">
        <v>20000</v>
      </c>
      <c r="F102" s="5" t="s">
        <v>13</v>
      </c>
      <c r="G102" s="5" t="s">
        <v>14</v>
      </c>
    </row>
    <row r="103" spans="1:7" x14ac:dyDescent="0.25">
      <c r="A103" s="5">
        <f>96</f>
      </c>
      <c r="B103" s="5" t="s">
        <v>109</v>
      </c>
      <c r="C103" s="5">
        <v>1541</v>
      </c>
      <c r="D103" s="5">
        <v>17394</v>
      </c>
      <c r="E103" s="5">
        <v>20000</v>
      </c>
      <c r="F103" s="5" t="s">
        <v>13</v>
      </c>
      <c r="G103" s="5" t="s">
        <v>14</v>
      </c>
    </row>
    <row r="104" spans="1:7" x14ac:dyDescent="0.25">
      <c r="A104" s="5">
        <f>97</f>
      </c>
      <c r="B104" s="5" t="s">
        <v>110</v>
      </c>
      <c r="C104" s="5">
        <v>1543</v>
      </c>
      <c r="D104" s="5">
        <v>17434</v>
      </c>
      <c r="E104" s="5">
        <v>20000</v>
      </c>
      <c r="F104" s="5" t="s">
        <v>13</v>
      </c>
      <c r="G104" s="5" t="s">
        <v>14</v>
      </c>
    </row>
    <row r="105" spans="1:7" x14ac:dyDescent="0.25">
      <c r="A105" s="5">
        <f>98</f>
      </c>
      <c r="B105" s="5" t="s">
        <v>111</v>
      </c>
      <c r="C105" s="5">
        <v>1544</v>
      </c>
      <c r="D105" s="5">
        <v>17474</v>
      </c>
      <c r="E105" s="5">
        <v>20000</v>
      </c>
      <c r="F105" s="5" t="s">
        <v>13</v>
      </c>
      <c r="G105" s="5" t="s">
        <v>14</v>
      </c>
    </row>
    <row r="106" spans="1:7" x14ac:dyDescent="0.25">
      <c r="A106" s="5">
        <f>99</f>
      </c>
      <c r="B106" s="5" t="s">
        <v>112</v>
      </c>
      <c r="C106" s="5">
        <v>1545</v>
      </c>
      <c r="D106" s="5">
        <v>17514</v>
      </c>
      <c r="E106" s="5">
        <v>20000</v>
      </c>
      <c r="F106" s="5" t="s">
        <v>13</v>
      </c>
      <c r="G106" s="5" t="s">
        <v>14</v>
      </c>
    </row>
    <row r="107" spans="1:7" x14ac:dyDescent="0.25">
      <c r="A107" s="5">
        <f>100</f>
      </c>
      <c r="B107" s="5" t="s">
        <v>113</v>
      </c>
      <c r="C107" s="5">
        <v>1546</v>
      </c>
      <c r="D107" s="5">
        <v>17554</v>
      </c>
      <c r="E107" s="5">
        <v>20000</v>
      </c>
      <c r="F107" s="5" t="s">
        <v>13</v>
      </c>
      <c r="G107" s="5" t="s">
        <v>14</v>
      </c>
    </row>
    <row r="108" spans="1:7" x14ac:dyDescent="0.25">
      <c r="A108" s="5">
        <f>101</f>
      </c>
      <c r="B108" s="5" t="s">
        <v>114</v>
      </c>
      <c r="C108" s="5">
        <v>1547</v>
      </c>
      <c r="D108" s="5">
        <v>17594</v>
      </c>
      <c r="E108" s="5">
        <v>20000</v>
      </c>
      <c r="F108" s="5" t="s">
        <v>13</v>
      </c>
      <c r="G108" s="5" t="s">
        <v>14</v>
      </c>
    </row>
    <row r="109" spans="1:7" x14ac:dyDescent="0.25">
      <c r="A109" s="5">
        <f>102</f>
      </c>
      <c r="B109" s="5" t="s">
        <v>115</v>
      </c>
      <c r="C109" s="5">
        <v>1548</v>
      </c>
      <c r="D109" s="5">
        <v>17634</v>
      </c>
      <c r="E109" s="5">
        <v>20000</v>
      </c>
      <c r="F109" s="5" t="s">
        <v>13</v>
      </c>
      <c r="G109" s="5" t="s">
        <v>14</v>
      </c>
    </row>
    <row r="110" spans="1:7" x14ac:dyDescent="0.25">
      <c r="A110" s="5">
        <f>103</f>
      </c>
      <c r="B110" s="5" t="s">
        <v>116</v>
      </c>
      <c r="C110" s="5">
        <v>1549</v>
      </c>
      <c r="D110" s="5">
        <v>17674</v>
      </c>
      <c r="E110" s="5">
        <v>20000</v>
      </c>
      <c r="F110" s="5" t="s">
        <v>13</v>
      </c>
      <c r="G110" s="5" t="s">
        <v>14</v>
      </c>
    </row>
    <row r="111" spans="1:7" x14ac:dyDescent="0.25">
      <c r="A111" s="5">
        <f>104</f>
      </c>
      <c r="B111" s="5" t="s">
        <v>117</v>
      </c>
      <c r="C111" s="5">
        <v>1551</v>
      </c>
      <c r="D111" s="5">
        <v>17714</v>
      </c>
      <c r="E111" s="5">
        <v>20000</v>
      </c>
      <c r="F111" s="5" t="s">
        <v>13</v>
      </c>
      <c r="G111" s="5" t="s">
        <v>14</v>
      </c>
    </row>
    <row r="112" spans="1:7" x14ac:dyDescent="0.25">
      <c r="A112" s="5">
        <f>105</f>
      </c>
      <c r="B112" s="5" t="s">
        <v>118</v>
      </c>
      <c r="C112" s="5">
        <v>1552</v>
      </c>
      <c r="D112" s="5">
        <v>17754</v>
      </c>
      <c r="E112" s="5">
        <v>20000</v>
      </c>
      <c r="F112" s="5" t="s">
        <v>13</v>
      </c>
      <c r="G112" s="5" t="s">
        <v>14</v>
      </c>
    </row>
    <row r="113" spans="1:7" x14ac:dyDescent="0.25">
      <c r="A113" s="5">
        <f>106</f>
      </c>
      <c r="B113" s="5" t="s">
        <v>119</v>
      </c>
      <c r="C113" s="5">
        <v>1553</v>
      </c>
      <c r="D113" s="5">
        <v>17794</v>
      </c>
      <c r="E113" s="5">
        <v>20000</v>
      </c>
      <c r="F113" s="5" t="s">
        <v>13</v>
      </c>
      <c r="G113" s="5" t="s">
        <v>14</v>
      </c>
    </row>
    <row r="114" spans="1:7" x14ac:dyDescent="0.25">
      <c r="A114" s="5">
        <f>107</f>
      </c>
      <c r="B114" s="5" t="s">
        <v>120</v>
      </c>
      <c r="C114" s="5">
        <v>1554</v>
      </c>
      <c r="D114" s="5">
        <v>17834</v>
      </c>
      <c r="E114" s="5">
        <v>20000</v>
      </c>
      <c r="F114" s="5" t="s">
        <v>13</v>
      </c>
      <c r="G114" s="5" t="s">
        <v>14</v>
      </c>
    </row>
    <row r="115" spans="1:7" x14ac:dyDescent="0.25">
      <c r="A115" s="5">
        <f>108</f>
      </c>
      <c r="B115" s="5" t="s">
        <v>121</v>
      </c>
      <c r="C115" s="5">
        <v>1555</v>
      </c>
      <c r="D115" s="5">
        <v>17874</v>
      </c>
      <c r="E115" s="5">
        <v>20000</v>
      </c>
      <c r="F115" s="5" t="s">
        <v>13</v>
      </c>
      <c r="G115" s="5" t="s">
        <v>14</v>
      </c>
    </row>
    <row r="116" spans="1:7" x14ac:dyDescent="0.25">
      <c r="A116" s="5">
        <f>109</f>
      </c>
      <c r="B116" s="5" t="s">
        <v>122</v>
      </c>
      <c r="C116" s="5">
        <v>1556</v>
      </c>
      <c r="D116" s="5">
        <v>17914</v>
      </c>
      <c r="E116" s="5">
        <v>20000</v>
      </c>
      <c r="F116" s="5" t="s">
        <v>13</v>
      </c>
      <c r="G116" s="5" t="s">
        <v>14</v>
      </c>
    </row>
    <row r="117" spans="1:7" x14ac:dyDescent="0.25">
      <c r="A117" s="5">
        <f>110</f>
      </c>
      <c r="B117" s="5" t="s">
        <v>123</v>
      </c>
      <c r="C117" s="5">
        <v>1557</v>
      </c>
      <c r="D117" s="5">
        <v>17954</v>
      </c>
      <c r="E117" s="5">
        <v>20000</v>
      </c>
      <c r="F117" s="5" t="s">
        <v>13</v>
      </c>
      <c r="G117" s="5" t="s">
        <v>14</v>
      </c>
    </row>
    <row r="118" spans="1:7" x14ac:dyDescent="0.25">
      <c r="A118" s="5">
        <f>111</f>
      </c>
      <c r="B118" s="5" t="s">
        <v>124</v>
      </c>
      <c r="C118" s="5">
        <v>1559</v>
      </c>
      <c r="D118" s="5">
        <v>17994</v>
      </c>
      <c r="E118" s="5">
        <v>20000</v>
      </c>
      <c r="F118" s="5" t="s">
        <v>13</v>
      </c>
      <c r="G118" s="5" t="s">
        <v>14</v>
      </c>
    </row>
    <row r="119" spans="1:7" x14ac:dyDescent="0.25">
      <c r="A119" s="5">
        <f>112</f>
      </c>
      <c r="B119" s="5" t="s">
        <v>125</v>
      </c>
      <c r="C119" s="5">
        <v>1560</v>
      </c>
      <c r="D119" s="5">
        <v>18034</v>
      </c>
      <c r="E119" s="5">
        <v>20000</v>
      </c>
      <c r="F119" s="5" t="s">
        <v>13</v>
      </c>
      <c r="G119" s="5" t="s">
        <v>14</v>
      </c>
    </row>
    <row r="120" spans="1:7" x14ac:dyDescent="0.25">
      <c r="A120" s="5">
        <f>113</f>
      </c>
      <c r="B120" s="5" t="s">
        <v>126</v>
      </c>
      <c r="C120" s="5">
        <v>1561</v>
      </c>
      <c r="D120" s="5">
        <v>18074</v>
      </c>
      <c r="E120" s="5">
        <v>20000</v>
      </c>
      <c r="F120" s="5" t="s">
        <v>13</v>
      </c>
      <c r="G120" s="5" t="s">
        <v>14</v>
      </c>
    </row>
    <row r="121" spans="1:7" x14ac:dyDescent="0.25">
      <c r="A121" s="5">
        <f>114</f>
      </c>
      <c r="B121" s="5" t="s">
        <v>127</v>
      </c>
      <c r="C121" s="5">
        <v>1562</v>
      </c>
      <c r="D121" s="5">
        <v>18114</v>
      </c>
      <c r="E121" s="5">
        <v>20000</v>
      </c>
      <c r="F121" s="5" t="s">
        <v>13</v>
      </c>
      <c r="G121" s="5" t="s">
        <v>14</v>
      </c>
    </row>
    <row r="122" spans="1:7" x14ac:dyDescent="0.25">
      <c r="A122" s="5">
        <f>115</f>
      </c>
      <c r="B122" s="5" t="s">
        <v>128</v>
      </c>
      <c r="C122" s="5">
        <v>1563</v>
      </c>
      <c r="D122" s="5">
        <v>18154</v>
      </c>
      <c r="E122" s="5">
        <v>20000</v>
      </c>
      <c r="F122" s="5" t="s">
        <v>13</v>
      </c>
      <c r="G122" s="5" t="s">
        <v>14</v>
      </c>
    </row>
    <row r="123" spans="1:7" x14ac:dyDescent="0.25">
      <c r="A123" s="5">
        <f>116</f>
      </c>
      <c r="B123" s="5" t="s">
        <v>129</v>
      </c>
      <c r="C123" s="5">
        <v>1564</v>
      </c>
      <c r="D123" s="5">
        <v>18194</v>
      </c>
      <c r="E123" s="5">
        <v>20000</v>
      </c>
      <c r="F123" s="5" t="s">
        <v>13</v>
      </c>
      <c r="G123" s="5" t="s">
        <v>14</v>
      </c>
    </row>
    <row r="124" spans="1:7" x14ac:dyDescent="0.25">
      <c r="A124" s="5">
        <f>117</f>
      </c>
      <c r="B124" s="5" t="s">
        <v>130</v>
      </c>
      <c r="C124" s="5">
        <v>1565</v>
      </c>
      <c r="D124" s="5">
        <v>18234</v>
      </c>
      <c r="E124" s="5">
        <v>20000</v>
      </c>
      <c r="F124" s="5" t="s">
        <v>13</v>
      </c>
      <c r="G124" s="5" t="s">
        <v>14</v>
      </c>
    </row>
    <row r="125" spans="1:7" x14ac:dyDescent="0.25">
      <c r="A125" s="5">
        <f>118</f>
      </c>
      <c r="B125" s="5" t="s">
        <v>131</v>
      </c>
      <c r="C125" s="5">
        <v>1567</v>
      </c>
      <c r="D125" s="5">
        <v>18274</v>
      </c>
      <c r="E125" s="5">
        <v>20000</v>
      </c>
      <c r="F125" s="5" t="s">
        <v>13</v>
      </c>
      <c r="G125" s="5" t="s">
        <v>14</v>
      </c>
    </row>
    <row r="126" spans="1:7" x14ac:dyDescent="0.25">
      <c r="A126" s="5">
        <f>119</f>
      </c>
      <c r="B126" s="5" t="s">
        <v>132</v>
      </c>
      <c r="C126" s="5">
        <v>1568</v>
      </c>
      <c r="D126" s="5">
        <v>18314</v>
      </c>
      <c r="E126" s="5">
        <v>20000</v>
      </c>
      <c r="F126" s="5" t="s">
        <v>13</v>
      </c>
      <c r="G126" s="5" t="s">
        <v>14</v>
      </c>
    </row>
    <row r="127" spans="1:7" x14ac:dyDescent="0.25">
      <c r="A127" s="5">
        <f>120</f>
      </c>
      <c r="B127" s="5" t="s">
        <v>133</v>
      </c>
      <c r="C127" s="5">
        <v>1569</v>
      </c>
      <c r="D127" s="5">
        <v>18354</v>
      </c>
      <c r="E127" s="5">
        <v>20000</v>
      </c>
      <c r="F127" s="5" t="s">
        <v>13</v>
      </c>
      <c r="G127" s="5" t="s">
        <v>14</v>
      </c>
    </row>
    <row r="128" spans="1:7" x14ac:dyDescent="0.25">
      <c r="A128" s="5">
        <f>121</f>
      </c>
      <c r="B128" s="5" t="s">
        <v>134</v>
      </c>
      <c r="C128" s="5">
        <v>1570</v>
      </c>
      <c r="D128" s="5">
        <v>18394</v>
      </c>
      <c r="E128" s="5">
        <v>20000</v>
      </c>
      <c r="F128" s="5" t="s">
        <v>13</v>
      </c>
      <c r="G128" s="5" t="s">
        <v>14</v>
      </c>
    </row>
    <row r="129" spans="1:7" x14ac:dyDescent="0.25">
      <c r="A129" s="5">
        <f>122</f>
      </c>
      <c r="B129" s="5" t="s">
        <v>135</v>
      </c>
      <c r="C129" s="5">
        <v>1571</v>
      </c>
      <c r="D129" s="5">
        <v>18435</v>
      </c>
      <c r="E129" s="5">
        <v>20000</v>
      </c>
      <c r="F129" s="5" t="s">
        <v>13</v>
      </c>
      <c r="G129" s="5" t="s">
        <v>14</v>
      </c>
    </row>
    <row r="130" spans="1:7" x14ac:dyDescent="0.25">
      <c r="A130" s="5">
        <f>123</f>
      </c>
      <c r="B130" s="5" t="s">
        <v>136</v>
      </c>
      <c r="C130" s="5">
        <v>1572</v>
      </c>
      <c r="D130" s="5">
        <v>18474</v>
      </c>
      <c r="E130" s="5">
        <v>20000</v>
      </c>
      <c r="F130" s="5" t="s">
        <v>13</v>
      </c>
      <c r="G130" s="5" t="s">
        <v>14</v>
      </c>
    </row>
    <row r="131" spans="1:7" x14ac:dyDescent="0.25">
      <c r="A131" s="5">
        <f>124</f>
      </c>
      <c r="B131" s="5" t="s">
        <v>137</v>
      </c>
      <c r="C131" s="5">
        <v>1573</v>
      </c>
      <c r="D131" s="5">
        <v>18514</v>
      </c>
      <c r="E131" s="5">
        <v>20000</v>
      </c>
      <c r="F131" s="5" t="s">
        <v>13</v>
      </c>
      <c r="G131" s="5" t="s">
        <v>14</v>
      </c>
    </row>
    <row r="132" spans="1:7" x14ac:dyDescent="0.25">
      <c r="A132" s="5">
        <f>125</f>
      </c>
      <c r="B132" s="5" t="s">
        <v>138</v>
      </c>
      <c r="C132" s="5">
        <v>1575</v>
      </c>
      <c r="D132" s="5">
        <v>18555</v>
      </c>
      <c r="E132" s="5">
        <v>20000</v>
      </c>
      <c r="F132" s="5" t="s">
        <v>13</v>
      </c>
      <c r="G132" s="5" t="s">
        <v>14</v>
      </c>
    </row>
    <row r="133" spans="1:7" x14ac:dyDescent="0.25">
      <c r="A133" s="5">
        <f>126</f>
      </c>
      <c r="B133" s="5" t="s">
        <v>139</v>
      </c>
      <c r="C133" s="5">
        <v>1576</v>
      </c>
      <c r="D133" s="5">
        <v>18594</v>
      </c>
      <c r="E133" s="5">
        <v>20000</v>
      </c>
      <c r="F133" s="5" t="s">
        <v>13</v>
      </c>
      <c r="G133" s="5" t="s">
        <v>14</v>
      </c>
    </row>
    <row r="134" spans="1:7" x14ac:dyDescent="0.25">
      <c r="A134" s="5">
        <f>127</f>
      </c>
      <c r="B134" s="5" t="s">
        <v>140</v>
      </c>
      <c r="C134" s="5">
        <v>1577</v>
      </c>
      <c r="D134" s="5">
        <v>18634</v>
      </c>
      <c r="E134" s="5">
        <v>20000</v>
      </c>
      <c r="F134" s="5" t="s">
        <v>13</v>
      </c>
      <c r="G134" s="5" t="s">
        <v>14</v>
      </c>
    </row>
    <row r="135" spans="1:7" x14ac:dyDescent="0.25">
      <c r="A135" s="5">
        <f>128</f>
      </c>
      <c r="B135" s="5" t="s">
        <v>141</v>
      </c>
      <c r="C135" s="5">
        <v>1578</v>
      </c>
      <c r="D135" s="5">
        <v>18674</v>
      </c>
      <c r="E135" s="5">
        <v>20000</v>
      </c>
      <c r="F135" s="5" t="s">
        <v>13</v>
      </c>
      <c r="G135" s="5" t="s">
        <v>14</v>
      </c>
    </row>
    <row r="136" spans="1:7" x14ac:dyDescent="0.25">
      <c r="A136" s="5">
        <f>129</f>
      </c>
      <c r="B136" s="5" t="s">
        <v>142</v>
      </c>
      <c r="C136" s="5">
        <v>1579</v>
      </c>
      <c r="D136" s="5">
        <v>18714</v>
      </c>
      <c r="E136" s="5">
        <v>20000</v>
      </c>
      <c r="F136" s="5" t="s">
        <v>13</v>
      </c>
      <c r="G136" s="5" t="s">
        <v>14</v>
      </c>
    </row>
    <row r="137" spans="1:7" x14ac:dyDescent="0.25">
      <c r="A137" s="5">
        <f>130</f>
      </c>
      <c r="B137" s="5" t="s">
        <v>143</v>
      </c>
      <c r="C137" s="5">
        <v>1580</v>
      </c>
      <c r="D137" s="5">
        <v>18754</v>
      </c>
      <c r="E137" s="5">
        <v>20000</v>
      </c>
      <c r="F137" s="5" t="s">
        <v>13</v>
      </c>
      <c r="G137" s="5" t="s">
        <v>14</v>
      </c>
    </row>
    <row r="138" spans="1:7" x14ac:dyDescent="0.25">
      <c r="A138" s="5">
        <f>131</f>
      </c>
      <c r="B138" s="5" t="s">
        <v>144</v>
      </c>
      <c r="C138" s="5">
        <v>1581</v>
      </c>
      <c r="D138" s="5">
        <v>18794</v>
      </c>
      <c r="E138" s="5">
        <v>20000</v>
      </c>
      <c r="F138" s="5" t="s">
        <v>13</v>
      </c>
      <c r="G138" s="5" t="s">
        <v>14</v>
      </c>
    </row>
    <row r="139" spans="1:7" x14ac:dyDescent="0.25">
      <c r="A139" s="5">
        <f>132</f>
      </c>
      <c r="B139" s="5" t="s">
        <v>145</v>
      </c>
      <c r="C139" s="5">
        <v>1583</v>
      </c>
      <c r="D139" s="5">
        <v>18835</v>
      </c>
      <c r="E139" s="5">
        <v>20000</v>
      </c>
      <c r="F139" s="5" t="s">
        <v>13</v>
      </c>
      <c r="G139" s="5" t="s">
        <v>14</v>
      </c>
    </row>
    <row r="140" spans="1:7" x14ac:dyDescent="0.25">
      <c r="A140" s="5">
        <f>133</f>
      </c>
      <c r="B140" s="5" t="s">
        <v>146</v>
      </c>
      <c r="C140" s="5">
        <v>1584</v>
      </c>
      <c r="D140" s="5">
        <v>18874</v>
      </c>
      <c r="E140" s="5">
        <v>20000</v>
      </c>
      <c r="F140" s="5" t="s">
        <v>13</v>
      </c>
      <c r="G140" s="5" t="s">
        <v>14</v>
      </c>
    </row>
    <row r="141" spans="1:7" x14ac:dyDescent="0.25">
      <c r="A141" s="5">
        <f>134</f>
      </c>
      <c r="B141" s="5" t="s">
        <v>147</v>
      </c>
      <c r="C141" s="5">
        <v>1585</v>
      </c>
      <c r="D141" s="5">
        <v>18915</v>
      </c>
      <c r="E141" s="5">
        <v>20000</v>
      </c>
      <c r="F141" s="5" t="s">
        <v>13</v>
      </c>
      <c r="G141" s="5" t="s">
        <v>14</v>
      </c>
    </row>
    <row r="142" spans="1:7" x14ac:dyDescent="0.25">
      <c r="A142" s="5">
        <f>135</f>
      </c>
      <c r="B142" s="5" t="s">
        <v>148</v>
      </c>
      <c r="C142" s="5">
        <v>1586</v>
      </c>
      <c r="D142" s="5">
        <v>18954</v>
      </c>
      <c r="E142" s="5">
        <v>20000</v>
      </c>
      <c r="F142" s="5" t="s">
        <v>13</v>
      </c>
      <c r="G142" s="5" t="s">
        <v>14</v>
      </c>
    </row>
    <row r="143" spans="1:7" x14ac:dyDescent="0.25">
      <c r="A143" s="5">
        <f>136</f>
      </c>
      <c r="B143" s="5" t="s">
        <v>149</v>
      </c>
      <c r="C143" s="5">
        <v>1587</v>
      </c>
      <c r="D143" s="5">
        <v>18994</v>
      </c>
      <c r="E143" s="5">
        <v>20000</v>
      </c>
      <c r="F143" s="5" t="s">
        <v>13</v>
      </c>
      <c r="G143" s="5" t="s">
        <v>14</v>
      </c>
    </row>
    <row r="144" spans="1:7" x14ac:dyDescent="0.25">
      <c r="A144" s="5">
        <f>137</f>
      </c>
      <c r="B144" s="5" t="s">
        <v>150</v>
      </c>
      <c r="C144" s="5">
        <v>1588</v>
      </c>
      <c r="D144" s="5">
        <v>19034</v>
      </c>
      <c r="E144" s="5">
        <v>20000</v>
      </c>
      <c r="F144" s="5" t="s">
        <v>13</v>
      </c>
      <c r="G144" s="5" t="s">
        <v>14</v>
      </c>
    </row>
    <row r="145" spans="1:7" x14ac:dyDescent="0.25">
      <c r="A145" s="5">
        <f>138</f>
      </c>
      <c r="B145" s="5" t="s">
        <v>151</v>
      </c>
      <c r="C145" s="5">
        <v>1589</v>
      </c>
      <c r="D145" s="5">
        <v>19075</v>
      </c>
      <c r="E145" s="5">
        <v>20000</v>
      </c>
      <c r="F145" s="5" t="s">
        <v>13</v>
      </c>
      <c r="G145" s="5" t="s">
        <v>14</v>
      </c>
    </row>
    <row r="146" spans="1:7" x14ac:dyDescent="0.25">
      <c r="A146" s="5">
        <f>139</f>
      </c>
      <c r="B146" s="5" t="s">
        <v>152</v>
      </c>
      <c r="C146" s="5">
        <v>1591</v>
      </c>
      <c r="D146" s="5">
        <v>19114</v>
      </c>
      <c r="E146" s="5">
        <v>20000</v>
      </c>
      <c r="F146" s="5" t="s">
        <v>13</v>
      </c>
      <c r="G146" s="5" t="s">
        <v>14</v>
      </c>
    </row>
    <row r="147" spans="1:7" x14ac:dyDescent="0.25">
      <c r="A147" s="5">
        <f>140</f>
      </c>
      <c r="B147" s="5" t="s">
        <v>153</v>
      </c>
      <c r="C147" s="5">
        <v>1592</v>
      </c>
      <c r="D147" s="5">
        <v>19154</v>
      </c>
      <c r="E147" s="5">
        <v>20000</v>
      </c>
      <c r="F147" s="5" t="s">
        <v>13</v>
      </c>
      <c r="G147" s="5" t="s">
        <v>14</v>
      </c>
    </row>
    <row r="148" spans="1:7" x14ac:dyDescent="0.25">
      <c r="A148" s="5">
        <f>141</f>
      </c>
      <c r="B148" s="5" t="s">
        <v>154</v>
      </c>
      <c r="C148" s="5">
        <v>1593</v>
      </c>
      <c r="D148" s="5">
        <v>19194</v>
      </c>
      <c r="E148" s="5">
        <v>20000</v>
      </c>
      <c r="F148" s="5" t="s">
        <v>13</v>
      </c>
      <c r="G148" s="5" t="s">
        <v>14</v>
      </c>
    </row>
    <row r="149" spans="1:7" x14ac:dyDescent="0.25">
      <c r="A149" s="5">
        <f>142</f>
      </c>
      <c r="B149" s="5" t="s">
        <v>155</v>
      </c>
      <c r="C149" s="5">
        <v>1594</v>
      </c>
      <c r="D149" s="5">
        <v>19235</v>
      </c>
      <c r="E149" s="5">
        <v>20000</v>
      </c>
      <c r="F149" s="5" t="s">
        <v>13</v>
      </c>
      <c r="G149" s="5" t="s">
        <v>14</v>
      </c>
    </row>
    <row r="150" spans="1:7" x14ac:dyDescent="0.25">
      <c r="A150" s="5">
        <f>143</f>
      </c>
      <c r="B150" s="5" t="s">
        <v>156</v>
      </c>
      <c r="C150" s="5">
        <v>1595</v>
      </c>
      <c r="D150" s="5">
        <v>19275</v>
      </c>
      <c r="E150" s="5">
        <v>20000</v>
      </c>
      <c r="F150" s="5" t="s">
        <v>13</v>
      </c>
      <c r="G150" s="5" t="s">
        <v>14</v>
      </c>
    </row>
    <row r="151" spans="1:7" x14ac:dyDescent="0.25">
      <c r="A151" s="5">
        <f>144</f>
      </c>
      <c r="B151" s="5" t="s">
        <v>157</v>
      </c>
      <c r="C151" s="5">
        <v>1596</v>
      </c>
      <c r="D151" s="5">
        <v>19314</v>
      </c>
      <c r="E151" s="5">
        <v>20000</v>
      </c>
      <c r="F151" s="5" t="s">
        <v>13</v>
      </c>
      <c r="G151" s="5" t="s">
        <v>14</v>
      </c>
    </row>
    <row r="152" spans="1:7" x14ac:dyDescent="0.25">
      <c r="A152" s="5">
        <f>145</f>
      </c>
      <c r="B152" s="5" t="s">
        <v>158</v>
      </c>
      <c r="C152" s="5">
        <v>1597</v>
      </c>
      <c r="D152" s="5">
        <v>19355</v>
      </c>
      <c r="E152" s="5">
        <v>20000</v>
      </c>
      <c r="F152" s="5" t="s">
        <v>13</v>
      </c>
      <c r="G152" s="5" t="s">
        <v>14</v>
      </c>
    </row>
    <row r="153" spans="1:7" x14ac:dyDescent="0.25">
      <c r="A153" s="5">
        <f>146</f>
      </c>
      <c r="B153" s="5" t="s">
        <v>159</v>
      </c>
      <c r="C153" s="5">
        <v>1599</v>
      </c>
      <c r="D153" s="5">
        <v>19394</v>
      </c>
      <c r="E153" s="5">
        <v>20000</v>
      </c>
      <c r="F153" s="5" t="s">
        <v>13</v>
      </c>
      <c r="G153" s="5" t="s">
        <v>14</v>
      </c>
    </row>
    <row r="154" spans="1:7" x14ac:dyDescent="0.25">
      <c r="A154" s="5">
        <f>147</f>
      </c>
      <c r="B154" s="5" t="s">
        <v>160</v>
      </c>
      <c r="C154" s="5">
        <v>788</v>
      </c>
      <c r="D154" s="5">
        <v>0</v>
      </c>
      <c r="E154" s="5">
        <v>0</v>
      </c>
      <c r="F154" s="5" t="s">
        <v>14</v>
      </c>
      <c r="G154" s="5" t="s">
        <v>14</v>
      </c>
    </row>
    <row r="155" spans="1:7" x14ac:dyDescent="0.25">
      <c r="A155" s="5">
        <f>148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14</v>
      </c>
      <c r="G155" s="5" t="s">
        <v>14</v>
      </c>
    </row>
    <row r="156" spans="1:7" x14ac:dyDescent="0.25">
      <c r="A156" s="5">
        <f>149</f>
      </c>
      <c r="B156" s="5" t="s">
        <v>162</v>
      </c>
      <c r="C156" s="5">
        <v>788</v>
      </c>
      <c r="D156" s="5">
        <v>0</v>
      </c>
      <c r="E156" s="5">
        <v>10000</v>
      </c>
      <c r="F156" s="5" t="s">
        <v>14</v>
      </c>
      <c r="G156" s="5" t="s">
        <v>14</v>
      </c>
    </row>
    <row r="157" spans="1:7" x14ac:dyDescent="0.25">
      <c r="A157" s="5">
        <f>150</f>
      </c>
      <c r="B157" s="5" t="s">
        <v>163</v>
      </c>
      <c r="C157" s="5">
        <v>789</v>
      </c>
      <c r="D157" s="5">
        <v>40</v>
      </c>
      <c r="E157" s="5">
        <v>10000</v>
      </c>
      <c r="F157" s="5" t="s">
        <v>13</v>
      </c>
      <c r="G157" s="5" t="s">
        <v>14</v>
      </c>
    </row>
    <row r="158" spans="1:7" x14ac:dyDescent="0.25">
      <c r="A158" s="5">
        <f>151</f>
      </c>
      <c r="B158" s="5" t="s">
        <v>164</v>
      </c>
      <c r="C158" s="5">
        <v>790</v>
      </c>
      <c r="D158" s="5">
        <v>80</v>
      </c>
      <c r="E158" s="5">
        <v>10000</v>
      </c>
      <c r="F158" s="5" t="s">
        <v>13</v>
      </c>
      <c r="G158" s="5" t="s">
        <v>14</v>
      </c>
    </row>
    <row r="159" spans="1:7" x14ac:dyDescent="0.25">
      <c r="A159" s="5">
        <f>152</f>
      </c>
      <c r="B159" s="5" t="s">
        <v>165</v>
      </c>
      <c r="C159" s="5">
        <v>791</v>
      </c>
      <c r="D159" s="5">
        <v>120</v>
      </c>
      <c r="E159" s="5">
        <v>10000</v>
      </c>
      <c r="F159" s="5" t="s">
        <v>13</v>
      </c>
      <c r="G159" s="5" t="s">
        <v>14</v>
      </c>
    </row>
    <row r="160" spans="1:7" x14ac:dyDescent="0.25">
      <c r="A160" s="5">
        <f>153</f>
      </c>
      <c r="B160" s="5" t="s">
        <v>166</v>
      </c>
      <c r="C160" s="5">
        <v>792</v>
      </c>
      <c r="D160" s="5">
        <v>160</v>
      </c>
      <c r="E160" s="5">
        <v>10000</v>
      </c>
      <c r="F160" s="5" t="s">
        <v>13</v>
      </c>
      <c r="G160" s="5" t="s">
        <v>14</v>
      </c>
    </row>
    <row r="161" spans="1:7" x14ac:dyDescent="0.25">
      <c r="A161" s="5">
        <f>154</f>
      </c>
      <c r="B161" s="5" t="s">
        <v>167</v>
      </c>
      <c r="C161" s="5">
        <v>793</v>
      </c>
      <c r="D161" s="5">
        <v>200</v>
      </c>
      <c r="E161" s="5">
        <v>10000</v>
      </c>
      <c r="F161" s="5" t="s">
        <v>13</v>
      </c>
      <c r="G161" s="5" t="s">
        <v>14</v>
      </c>
    </row>
    <row r="162" spans="1:7" x14ac:dyDescent="0.25">
      <c r="A162" s="5">
        <f>155</f>
      </c>
      <c r="B162" s="5" t="s">
        <v>168</v>
      </c>
      <c r="C162" s="5">
        <v>794</v>
      </c>
      <c r="D162" s="5">
        <v>240</v>
      </c>
      <c r="E162" s="5">
        <v>10000</v>
      </c>
      <c r="F162" s="5" t="s">
        <v>13</v>
      </c>
      <c r="G162" s="5" t="s">
        <v>14</v>
      </c>
    </row>
    <row r="163" spans="1:7" x14ac:dyDescent="0.25">
      <c r="A163" s="5">
        <f>156</f>
      </c>
      <c r="B163" s="5" t="s">
        <v>169</v>
      </c>
      <c r="C163" s="5">
        <v>795</v>
      </c>
      <c r="D163" s="5">
        <v>280</v>
      </c>
      <c r="E163" s="5">
        <v>10000</v>
      </c>
      <c r="F163" s="5" t="s">
        <v>13</v>
      </c>
      <c r="G163" s="5" t="s">
        <v>14</v>
      </c>
    </row>
    <row r="164" spans="1:7" x14ac:dyDescent="0.25">
      <c r="A164" s="5">
        <f>157</f>
      </c>
      <c r="B164" s="5" t="s">
        <v>170</v>
      </c>
      <c r="C164" s="5">
        <v>857</v>
      </c>
      <c r="D164" s="5">
        <v>2440</v>
      </c>
      <c r="E164" s="5">
        <v>10000</v>
      </c>
      <c r="F164" s="5" t="s">
        <v>13</v>
      </c>
      <c r="G164" s="5" t="s">
        <v>14</v>
      </c>
    </row>
    <row r="165" spans="1:7" x14ac:dyDescent="0.25">
      <c r="A165" s="5">
        <f>158</f>
      </c>
      <c r="B165" s="5" t="s">
        <v>171</v>
      </c>
      <c r="C165" s="5">
        <v>858</v>
      </c>
      <c r="D165" s="5">
        <v>2480</v>
      </c>
      <c r="E165" s="5">
        <v>10000</v>
      </c>
      <c r="F165" s="5" t="s">
        <v>13</v>
      </c>
      <c r="G165" s="5" t="s">
        <v>14</v>
      </c>
    </row>
    <row r="166" spans="1:7" x14ac:dyDescent="0.25">
      <c r="A166" s="5">
        <f>159</f>
      </c>
      <c r="B166" s="5" t="s">
        <v>172</v>
      </c>
      <c r="C166" s="5">
        <v>859</v>
      </c>
      <c r="D166" s="5">
        <v>2520</v>
      </c>
      <c r="E166" s="5">
        <v>10000</v>
      </c>
      <c r="F166" s="5" t="s">
        <v>13</v>
      </c>
      <c r="G166" s="5" t="s">
        <v>14</v>
      </c>
    </row>
    <row r="167" spans="1:7" x14ac:dyDescent="0.25">
      <c r="A167" s="5">
        <f>160</f>
      </c>
      <c r="B167" s="5" t="s">
        <v>173</v>
      </c>
      <c r="C167" s="5">
        <v>861</v>
      </c>
      <c r="D167" s="5">
        <v>2560</v>
      </c>
      <c r="E167" s="5">
        <v>10000</v>
      </c>
      <c r="F167" s="5" t="s">
        <v>13</v>
      </c>
      <c r="G167" s="5" t="s">
        <v>14</v>
      </c>
    </row>
    <row r="168" spans="1:7" x14ac:dyDescent="0.25">
      <c r="A168" s="5">
        <f>161</f>
      </c>
      <c r="B168" s="5" t="s">
        <v>174</v>
      </c>
      <c r="C168" s="5">
        <v>862</v>
      </c>
      <c r="D168" s="5">
        <v>2600</v>
      </c>
      <c r="E168" s="5">
        <v>10000</v>
      </c>
      <c r="F168" s="5" t="s">
        <v>13</v>
      </c>
      <c r="G168" s="5" t="s">
        <v>14</v>
      </c>
    </row>
    <row r="169" spans="1:7" x14ac:dyDescent="0.25">
      <c r="A169" s="5">
        <f>162</f>
      </c>
      <c r="B169" s="5" t="s">
        <v>175</v>
      </c>
      <c r="C169" s="5">
        <v>863</v>
      </c>
      <c r="D169" s="5">
        <v>2640</v>
      </c>
      <c r="E169" s="5">
        <v>10000</v>
      </c>
      <c r="F169" s="5" t="s">
        <v>13</v>
      </c>
      <c r="G169" s="5" t="s">
        <v>14</v>
      </c>
    </row>
    <row r="170" spans="1:7" x14ac:dyDescent="0.25">
      <c r="A170" s="5">
        <f>163</f>
      </c>
      <c r="B170" s="5" t="s">
        <v>176</v>
      </c>
      <c r="C170" s="5">
        <v>864</v>
      </c>
      <c r="D170" s="5">
        <v>2680</v>
      </c>
      <c r="E170" s="5">
        <v>10000</v>
      </c>
      <c r="F170" s="5" t="s">
        <v>13</v>
      </c>
      <c r="G170" s="5" t="s">
        <v>14</v>
      </c>
    </row>
    <row r="171" spans="1:7" x14ac:dyDescent="0.25">
      <c r="A171" s="5">
        <f>164</f>
      </c>
      <c r="B171" s="5" t="s">
        <v>177</v>
      </c>
      <c r="C171" s="5">
        <v>865</v>
      </c>
      <c r="D171" s="5">
        <v>2720</v>
      </c>
      <c r="E171" s="5">
        <v>10000</v>
      </c>
      <c r="F171" s="5" t="s">
        <v>13</v>
      </c>
      <c r="G171" s="5" t="s">
        <v>14</v>
      </c>
    </row>
    <row r="172" spans="1:7" x14ac:dyDescent="0.25">
      <c r="A172" s="5">
        <f>165</f>
      </c>
      <c r="B172" s="5" t="s">
        <v>178</v>
      </c>
      <c r="C172" s="5">
        <v>866</v>
      </c>
      <c r="D172" s="5">
        <v>2760</v>
      </c>
      <c r="E172" s="5">
        <v>10000</v>
      </c>
      <c r="F172" s="5" t="s">
        <v>13</v>
      </c>
      <c r="G172" s="5" t="s">
        <v>14</v>
      </c>
    </row>
    <row r="173" spans="1:7" x14ac:dyDescent="0.25">
      <c r="A173" s="5">
        <f>166</f>
      </c>
      <c r="B173" s="5" t="s">
        <v>179</v>
      </c>
      <c r="C173" s="5">
        <v>867</v>
      </c>
      <c r="D173" s="5">
        <v>2800</v>
      </c>
      <c r="E173" s="5">
        <v>10000</v>
      </c>
      <c r="F173" s="5" t="s">
        <v>13</v>
      </c>
      <c r="G173" s="5" t="s">
        <v>14</v>
      </c>
    </row>
    <row r="174" spans="1:7" x14ac:dyDescent="0.25">
      <c r="A174" s="5">
        <f>167</f>
      </c>
      <c r="B174" s="5" t="s">
        <v>180</v>
      </c>
      <c r="C174" s="5">
        <v>869</v>
      </c>
      <c r="D174" s="5">
        <v>2840</v>
      </c>
      <c r="E174" s="5">
        <v>10000</v>
      </c>
      <c r="F174" s="5" t="s">
        <v>13</v>
      </c>
      <c r="G174" s="5" t="s">
        <v>14</v>
      </c>
    </row>
    <row r="175" spans="1:7" x14ac:dyDescent="0.25">
      <c r="A175" s="5">
        <f>168</f>
      </c>
      <c r="B175" s="5" t="s">
        <v>181</v>
      </c>
      <c r="C175" s="5">
        <v>870</v>
      </c>
      <c r="D175" s="5">
        <v>2880</v>
      </c>
      <c r="E175" s="5">
        <v>10000</v>
      </c>
      <c r="F175" s="5" t="s">
        <v>13</v>
      </c>
      <c r="G175" s="5" t="s">
        <v>14</v>
      </c>
    </row>
    <row r="176" spans="1:7" x14ac:dyDescent="0.25">
      <c r="A176" s="5">
        <f>169</f>
      </c>
      <c r="B176" s="5" t="s">
        <v>182</v>
      </c>
      <c r="C176" s="5">
        <v>871</v>
      </c>
      <c r="D176" s="5">
        <v>2920</v>
      </c>
      <c r="E176" s="5">
        <v>10000</v>
      </c>
      <c r="F176" s="5" t="s">
        <v>13</v>
      </c>
      <c r="G176" s="5" t="s">
        <v>14</v>
      </c>
    </row>
    <row r="177" spans="1:7" x14ac:dyDescent="0.25">
      <c r="A177" s="5">
        <f>170</f>
      </c>
      <c r="B177" s="5" t="s">
        <v>183</v>
      </c>
      <c r="C177" s="5">
        <v>872</v>
      </c>
      <c r="D177" s="5">
        <v>2960</v>
      </c>
      <c r="E177" s="5">
        <v>10000</v>
      </c>
      <c r="F177" s="5" t="s">
        <v>13</v>
      </c>
      <c r="G177" s="5" t="s">
        <v>14</v>
      </c>
    </row>
    <row r="178" spans="1:7" x14ac:dyDescent="0.25">
      <c r="A178" s="5">
        <f>171</f>
      </c>
      <c r="B178" s="5" t="s">
        <v>184</v>
      </c>
      <c r="C178" s="5">
        <v>873</v>
      </c>
      <c r="D178" s="5">
        <v>3000</v>
      </c>
      <c r="E178" s="5">
        <v>10000</v>
      </c>
      <c r="F178" s="5" t="s">
        <v>13</v>
      </c>
      <c r="G178" s="5" t="s">
        <v>14</v>
      </c>
    </row>
    <row r="179" spans="1:7" x14ac:dyDescent="0.25">
      <c r="A179" s="5">
        <f>172</f>
      </c>
      <c r="B179" s="5" t="s">
        <v>185</v>
      </c>
      <c r="C179" s="5">
        <v>874</v>
      </c>
      <c r="D179" s="5">
        <v>3040</v>
      </c>
      <c r="E179" s="5">
        <v>10000</v>
      </c>
      <c r="F179" s="5" t="s">
        <v>13</v>
      </c>
      <c r="G179" s="5" t="s">
        <v>14</v>
      </c>
    </row>
    <row r="180" spans="1:7" x14ac:dyDescent="0.25">
      <c r="A180" s="5">
        <f>173</f>
      </c>
      <c r="B180" s="5" t="s">
        <v>186</v>
      </c>
      <c r="C180" s="5">
        <v>875</v>
      </c>
      <c r="D180" s="5">
        <v>3080</v>
      </c>
      <c r="E180" s="5">
        <v>10000</v>
      </c>
      <c r="F180" s="5" t="s">
        <v>13</v>
      </c>
      <c r="G180" s="5" t="s">
        <v>14</v>
      </c>
    </row>
    <row r="181" spans="1:7" x14ac:dyDescent="0.25">
      <c r="A181" s="5">
        <f>174</f>
      </c>
      <c r="B181" s="5" t="s">
        <v>187</v>
      </c>
      <c r="C181" s="5">
        <v>877</v>
      </c>
      <c r="D181" s="5">
        <v>3120</v>
      </c>
      <c r="E181" s="5">
        <v>10000</v>
      </c>
      <c r="F181" s="5" t="s">
        <v>13</v>
      </c>
      <c r="G181" s="5" t="s">
        <v>14</v>
      </c>
    </row>
    <row r="182" spans="1:7" x14ac:dyDescent="0.25">
      <c r="A182" s="5">
        <f>175</f>
      </c>
      <c r="B182" s="5" t="s">
        <v>188</v>
      </c>
      <c r="C182" s="5">
        <v>878</v>
      </c>
      <c r="D182" s="5">
        <v>3160</v>
      </c>
      <c r="E182" s="5">
        <v>10000</v>
      </c>
      <c r="F182" s="5" t="s">
        <v>13</v>
      </c>
      <c r="G182" s="5" t="s">
        <v>14</v>
      </c>
    </row>
    <row r="183" spans="1:7" x14ac:dyDescent="0.25">
      <c r="A183" s="5">
        <f>176</f>
      </c>
      <c r="B183" s="5" t="s">
        <v>189</v>
      </c>
      <c r="C183" s="5">
        <v>879</v>
      </c>
      <c r="D183" s="5">
        <v>3200</v>
      </c>
      <c r="E183" s="5">
        <v>10000</v>
      </c>
      <c r="F183" s="5" t="s">
        <v>13</v>
      </c>
      <c r="G183" s="5" t="s">
        <v>14</v>
      </c>
    </row>
    <row r="184" spans="1:7" x14ac:dyDescent="0.25">
      <c r="A184" s="5">
        <f>177</f>
      </c>
      <c r="B184" s="5" t="s">
        <v>190</v>
      </c>
      <c r="C184" s="5">
        <v>880</v>
      </c>
      <c r="D184" s="5">
        <v>3240</v>
      </c>
      <c r="E184" s="5">
        <v>10000</v>
      </c>
      <c r="F184" s="5" t="s">
        <v>13</v>
      </c>
      <c r="G184" s="5" t="s">
        <v>14</v>
      </c>
    </row>
    <row r="185" spans="1:7" x14ac:dyDescent="0.25">
      <c r="A185" s="5">
        <f>178</f>
      </c>
      <c r="B185" s="5" t="s">
        <v>191</v>
      </c>
      <c r="C185" s="5">
        <v>881</v>
      </c>
      <c r="D185" s="5">
        <v>3280</v>
      </c>
      <c r="E185" s="5">
        <v>10000</v>
      </c>
      <c r="F185" s="5" t="s">
        <v>13</v>
      </c>
      <c r="G185" s="5" t="s">
        <v>14</v>
      </c>
    </row>
    <row r="186" spans="1:7" x14ac:dyDescent="0.25">
      <c r="A186" s="5">
        <f>179</f>
      </c>
      <c r="B186" s="5" t="s">
        <v>192</v>
      </c>
      <c r="C186" s="5">
        <v>882</v>
      </c>
      <c r="D186" s="5">
        <v>3320</v>
      </c>
      <c r="E186" s="5">
        <v>10000</v>
      </c>
      <c r="F186" s="5" t="s">
        <v>13</v>
      </c>
      <c r="G186" s="5" t="s">
        <v>14</v>
      </c>
    </row>
    <row r="187" spans="1:7" x14ac:dyDescent="0.25">
      <c r="A187" s="5">
        <f>180</f>
      </c>
      <c r="B187" s="5" t="s">
        <v>193</v>
      </c>
      <c r="C187" s="5">
        <v>883</v>
      </c>
      <c r="D187" s="5">
        <v>3360</v>
      </c>
      <c r="E187" s="5">
        <v>10000</v>
      </c>
      <c r="F187" s="5" t="s">
        <v>13</v>
      </c>
      <c r="G187" s="5" t="s">
        <v>14</v>
      </c>
    </row>
    <row r="188" spans="1:7" x14ac:dyDescent="0.25">
      <c r="A188" s="5">
        <f>181</f>
      </c>
      <c r="B188" s="5" t="s">
        <v>194</v>
      </c>
      <c r="C188" s="5">
        <v>885</v>
      </c>
      <c r="D188" s="5">
        <v>3400</v>
      </c>
      <c r="E188" s="5">
        <v>10000</v>
      </c>
      <c r="F188" s="5" t="s">
        <v>13</v>
      </c>
      <c r="G188" s="5" t="s">
        <v>14</v>
      </c>
    </row>
    <row r="189" spans="1:7" x14ac:dyDescent="0.25">
      <c r="A189" s="5">
        <f>182</f>
      </c>
      <c r="B189" s="5" t="s">
        <v>195</v>
      </c>
      <c r="C189" s="5">
        <v>886</v>
      </c>
      <c r="D189" s="5">
        <v>3440</v>
      </c>
      <c r="E189" s="5">
        <v>10000</v>
      </c>
      <c r="F189" s="5" t="s">
        <v>13</v>
      </c>
      <c r="G189" s="5" t="s">
        <v>14</v>
      </c>
    </row>
    <row r="190" spans="1:7" x14ac:dyDescent="0.25">
      <c r="A190" s="5">
        <f>183</f>
      </c>
      <c r="B190" s="5" t="s">
        <v>196</v>
      </c>
      <c r="C190" s="5">
        <v>887</v>
      </c>
      <c r="D190" s="5">
        <v>3480</v>
      </c>
      <c r="E190" s="5">
        <v>10000</v>
      </c>
      <c r="F190" s="5" t="s">
        <v>13</v>
      </c>
      <c r="G190" s="5" t="s">
        <v>14</v>
      </c>
    </row>
    <row r="191" spans="1:7" x14ac:dyDescent="0.25">
      <c r="A191" s="5">
        <f>184</f>
      </c>
      <c r="B191" s="5" t="s">
        <v>197</v>
      </c>
      <c r="C191" s="5">
        <v>888</v>
      </c>
      <c r="D191" s="5">
        <v>3521</v>
      </c>
      <c r="E191" s="5">
        <v>10000</v>
      </c>
      <c r="F191" s="5" t="s">
        <v>13</v>
      </c>
      <c r="G191" s="5" t="s">
        <v>14</v>
      </c>
    </row>
    <row r="192" spans="1:7" x14ac:dyDescent="0.25">
      <c r="A192" s="5">
        <f>185</f>
      </c>
      <c r="B192" s="5" t="s">
        <v>198</v>
      </c>
      <c r="C192" s="5">
        <v>889</v>
      </c>
      <c r="D192" s="5">
        <v>3561</v>
      </c>
      <c r="E192" s="5">
        <v>10000</v>
      </c>
      <c r="F192" s="5" t="s">
        <v>13</v>
      </c>
      <c r="G192" s="5" t="s">
        <v>14</v>
      </c>
    </row>
    <row r="193" spans="1:7" x14ac:dyDescent="0.25">
      <c r="A193" s="5">
        <f>186</f>
      </c>
      <c r="B193" s="5" t="s">
        <v>199</v>
      </c>
      <c r="C193" s="5">
        <v>890</v>
      </c>
      <c r="D193" s="5">
        <v>3601</v>
      </c>
      <c r="E193" s="5">
        <v>10000</v>
      </c>
      <c r="F193" s="5" t="s">
        <v>13</v>
      </c>
      <c r="G193" s="5" t="s">
        <v>14</v>
      </c>
    </row>
    <row r="194" spans="1:7" x14ac:dyDescent="0.25">
      <c r="A194" s="5">
        <f>187</f>
      </c>
      <c r="B194" s="5" t="s">
        <v>200</v>
      </c>
      <c r="C194" s="5">
        <v>891</v>
      </c>
      <c r="D194" s="5">
        <v>3641</v>
      </c>
      <c r="E194" s="5">
        <v>10000</v>
      </c>
      <c r="F194" s="5" t="s">
        <v>13</v>
      </c>
      <c r="G194" s="5" t="s">
        <v>14</v>
      </c>
    </row>
    <row r="195" spans="1:7" x14ac:dyDescent="0.25">
      <c r="A195" s="5">
        <f>188</f>
      </c>
      <c r="B195" s="5" t="s">
        <v>201</v>
      </c>
      <c r="C195" s="5">
        <v>893</v>
      </c>
      <c r="D195" s="5">
        <v>3681</v>
      </c>
      <c r="E195" s="5">
        <v>10000</v>
      </c>
      <c r="F195" s="5" t="s">
        <v>13</v>
      </c>
      <c r="G195" s="5" t="s">
        <v>14</v>
      </c>
    </row>
    <row r="196" spans="1:7" x14ac:dyDescent="0.25">
      <c r="A196" s="5">
        <f>189</f>
      </c>
      <c r="B196" s="5" t="s">
        <v>202</v>
      </c>
      <c r="C196" s="5">
        <v>894</v>
      </c>
      <c r="D196" s="5">
        <v>3721</v>
      </c>
      <c r="E196" s="5">
        <v>10000</v>
      </c>
      <c r="F196" s="5" t="s">
        <v>13</v>
      </c>
      <c r="G196" s="5" t="s">
        <v>14</v>
      </c>
    </row>
    <row r="197" spans="1:7" x14ac:dyDescent="0.25">
      <c r="A197" s="5">
        <f>190</f>
      </c>
      <c r="B197" s="5" t="s">
        <v>203</v>
      </c>
      <c r="C197" s="5">
        <v>895</v>
      </c>
      <c r="D197" s="5">
        <v>3760</v>
      </c>
      <c r="E197" s="5">
        <v>10000</v>
      </c>
      <c r="F197" s="5" t="s">
        <v>13</v>
      </c>
      <c r="G197" s="5" t="s">
        <v>14</v>
      </c>
    </row>
    <row r="198" spans="1:7" x14ac:dyDescent="0.25">
      <c r="A198" s="5">
        <f>191</f>
      </c>
      <c r="B198" s="5" t="s">
        <v>204</v>
      </c>
      <c r="C198" s="5">
        <v>896</v>
      </c>
      <c r="D198" s="5">
        <v>3800</v>
      </c>
      <c r="E198" s="5">
        <v>10000</v>
      </c>
      <c r="F198" s="5" t="s">
        <v>13</v>
      </c>
      <c r="G198" s="5" t="s">
        <v>14</v>
      </c>
    </row>
    <row r="199" spans="1:7" x14ac:dyDescent="0.25">
      <c r="A199" s="5">
        <f>192</f>
      </c>
      <c r="B199" s="5" t="s">
        <v>205</v>
      </c>
      <c r="C199" s="5">
        <v>897</v>
      </c>
      <c r="D199" s="5">
        <v>3840</v>
      </c>
      <c r="E199" s="5">
        <v>10000</v>
      </c>
      <c r="F199" s="5" t="s">
        <v>13</v>
      </c>
      <c r="G199" s="5" t="s">
        <v>14</v>
      </c>
    </row>
    <row r="200" spans="1:7" x14ac:dyDescent="0.25">
      <c r="A200" s="5">
        <f>193</f>
      </c>
      <c r="B200" s="5" t="s">
        <v>206</v>
      </c>
      <c r="C200" s="5">
        <v>898</v>
      </c>
      <c r="D200" s="5">
        <v>3880</v>
      </c>
      <c r="E200" s="5">
        <v>10000</v>
      </c>
      <c r="F200" s="5" t="s">
        <v>13</v>
      </c>
      <c r="G200" s="5" t="s">
        <v>14</v>
      </c>
    </row>
    <row r="201" spans="1:7" x14ac:dyDescent="0.25">
      <c r="A201" s="5">
        <f>194</f>
      </c>
      <c r="B201" s="5" t="s">
        <v>207</v>
      </c>
      <c r="C201" s="5">
        <v>899</v>
      </c>
      <c r="D201" s="5">
        <v>3920</v>
      </c>
      <c r="E201" s="5">
        <v>10000</v>
      </c>
      <c r="F201" s="5" t="s">
        <v>13</v>
      </c>
      <c r="G201" s="5" t="s">
        <v>14</v>
      </c>
    </row>
    <row r="202" spans="1:7" x14ac:dyDescent="0.25">
      <c r="A202" s="5">
        <f>195</f>
      </c>
      <c r="B202" s="5" t="s">
        <v>208</v>
      </c>
      <c r="C202" s="5">
        <v>901</v>
      </c>
      <c r="D202" s="5">
        <v>3960</v>
      </c>
      <c r="E202" s="5">
        <v>10000</v>
      </c>
      <c r="F202" s="5" t="s">
        <v>13</v>
      </c>
      <c r="G202" s="5" t="s">
        <v>14</v>
      </c>
    </row>
    <row r="203" spans="1:7" x14ac:dyDescent="0.25">
      <c r="A203" s="5">
        <f>196</f>
      </c>
      <c r="B203" s="5" t="s">
        <v>209</v>
      </c>
      <c r="C203" s="5">
        <v>902</v>
      </c>
      <c r="D203" s="5">
        <v>4000</v>
      </c>
      <c r="E203" s="5">
        <v>10000</v>
      </c>
      <c r="F203" s="5" t="s">
        <v>13</v>
      </c>
      <c r="G203" s="5" t="s">
        <v>14</v>
      </c>
    </row>
    <row r="204" spans="1:7" x14ac:dyDescent="0.25">
      <c r="A204" s="5">
        <f>197</f>
      </c>
      <c r="B204" s="5" t="s">
        <v>210</v>
      </c>
      <c r="C204" s="5">
        <v>903</v>
      </c>
      <c r="D204" s="5">
        <v>4040</v>
      </c>
      <c r="E204" s="5">
        <v>10000</v>
      </c>
      <c r="F204" s="5" t="s">
        <v>13</v>
      </c>
      <c r="G204" s="5" t="s">
        <v>14</v>
      </c>
    </row>
    <row r="205" spans="1:7" x14ac:dyDescent="0.25">
      <c r="A205" s="5">
        <f>198</f>
      </c>
      <c r="B205" s="5" t="s">
        <v>211</v>
      </c>
      <c r="C205" s="5">
        <v>904</v>
      </c>
      <c r="D205" s="5">
        <v>4080</v>
      </c>
      <c r="E205" s="5">
        <v>10000</v>
      </c>
      <c r="F205" s="5" t="s">
        <v>13</v>
      </c>
      <c r="G205" s="5" t="s">
        <v>14</v>
      </c>
    </row>
    <row r="206" spans="1:7" x14ac:dyDescent="0.25">
      <c r="A206" s="5">
        <f>199</f>
      </c>
      <c r="B206" s="5" t="s">
        <v>212</v>
      </c>
      <c r="C206" s="5">
        <v>905</v>
      </c>
      <c r="D206" s="5">
        <v>4120</v>
      </c>
      <c r="E206" s="5">
        <v>10000</v>
      </c>
      <c r="F206" s="5" t="s">
        <v>13</v>
      </c>
      <c r="G206" s="5" t="s">
        <v>14</v>
      </c>
    </row>
    <row r="207" spans="1:7" x14ac:dyDescent="0.25">
      <c r="A207" s="5">
        <f>200</f>
      </c>
      <c r="B207" s="5" t="s">
        <v>213</v>
      </c>
      <c r="C207" s="5">
        <v>906</v>
      </c>
      <c r="D207" s="5">
        <v>4160</v>
      </c>
      <c r="E207" s="5">
        <v>10000</v>
      </c>
      <c r="F207" s="5" t="s">
        <v>13</v>
      </c>
      <c r="G207" s="5" t="s">
        <v>14</v>
      </c>
    </row>
    <row r="208" spans="1:7" x14ac:dyDescent="0.25">
      <c r="A208" s="5">
        <f>201</f>
      </c>
      <c r="B208" s="5" t="s">
        <v>214</v>
      </c>
      <c r="C208" s="5">
        <v>907</v>
      </c>
      <c r="D208" s="5">
        <v>4201</v>
      </c>
      <c r="E208" s="5">
        <v>10000</v>
      </c>
      <c r="F208" s="5" t="s">
        <v>13</v>
      </c>
      <c r="G208" s="5" t="s">
        <v>14</v>
      </c>
    </row>
    <row r="209" spans="1:7" x14ac:dyDescent="0.25">
      <c r="A209" s="5">
        <f>202</f>
      </c>
      <c r="B209" s="5" t="s">
        <v>215</v>
      </c>
      <c r="C209" s="5">
        <v>909</v>
      </c>
      <c r="D209" s="5">
        <v>4241</v>
      </c>
      <c r="E209" s="5">
        <v>10000</v>
      </c>
      <c r="F209" s="5" t="s">
        <v>13</v>
      </c>
      <c r="G209" s="5" t="s">
        <v>14</v>
      </c>
    </row>
    <row r="210" spans="1:7" x14ac:dyDescent="0.25">
      <c r="A210" s="5">
        <f>203</f>
      </c>
      <c r="B210" s="5" t="s">
        <v>216</v>
      </c>
      <c r="C210" s="5">
        <v>910</v>
      </c>
      <c r="D210" s="5">
        <v>4281</v>
      </c>
      <c r="E210" s="5">
        <v>10000</v>
      </c>
      <c r="F210" s="5" t="s">
        <v>13</v>
      </c>
      <c r="G210" s="5" t="s">
        <v>14</v>
      </c>
    </row>
    <row r="211" spans="1:7" x14ac:dyDescent="0.25">
      <c r="A211" s="5">
        <f>204</f>
      </c>
      <c r="B211" s="5" t="s">
        <v>217</v>
      </c>
      <c r="C211" s="5">
        <v>911</v>
      </c>
      <c r="D211" s="5">
        <v>4323</v>
      </c>
      <c r="E211" s="5">
        <v>10000</v>
      </c>
      <c r="F211" s="5" t="s">
        <v>13</v>
      </c>
      <c r="G211" s="5" t="s">
        <v>14</v>
      </c>
    </row>
    <row r="212" spans="1:7" x14ac:dyDescent="0.25">
      <c r="A212" s="5">
        <f>205</f>
      </c>
      <c r="B212" s="5" t="s">
        <v>218</v>
      </c>
      <c r="C212" s="5">
        <v>912</v>
      </c>
      <c r="D212" s="5">
        <v>4361</v>
      </c>
      <c r="E212" s="5">
        <v>10000</v>
      </c>
      <c r="F212" s="5" t="s">
        <v>13</v>
      </c>
      <c r="G212" s="5" t="s">
        <v>14</v>
      </c>
    </row>
    <row r="213" spans="1:7" x14ac:dyDescent="0.25">
      <c r="A213" s="5">
        <f>206</f>
      </c>
      <c r="B213" s="5" t="s">
        <v>219</v>
      </c>
      <c r="C213" s="5">
        <v>913</v>
      </c>
      <c r="D213" s="5">
        <v>4401</v>
      </c>
      <c r="E213" s="5">
        <v>10000</v>
      </c>
      <c r="F213" s="5" t="s">
        <v>13</v>
      </c>
      <c r="G213" s="5" t="s">
        <v>14</v>
      </c>
    </row>
    <row r="214" spans="1:7" x14ac:dyDescent="0.25">
      <c r="A214" s="5">
        <f>207</f>
      </c>
      <c r="B214" s="5" t="s">
        <v>220</v>
      </c>
      <c r="C214" s="5">
        <v>914</v>
      </c>
      <c r="D214" s="5">
        <v>4440</v>
      </c>
      <c r="E214" s="5">
        <v>10000</v>
      </c>
      <c r="F214" s="5" t="s">
        <v>13</v>
      </c>
      <c r="G214" s="5" t="s">
        <v>14</v>
      </c>
    </row>
    <row r="215" spans="1:7" x14ac:dyDescent="0.25">
      <c r="A215" s="5">
        <f>208</f>
      </c>
      <c r="B215" s="5" t="s">
        <v>221</v>
      </c>
      <c r="C215" s="5">
        <v>915</v>
      </c>
      <c r="D215" s="5">
        <v>4480</v>
      </c>
      <c r="E215" s="5">
        <v>10000</v>
      </c>
      <c r="F215" s="5" t="s">
        <v>13</v>
      </c>
      <c r="G215" s="5" t="s">
        <v>14</v>
      </c>
    </row>
    <row r="216" spans="1:7" x14ac:dyDescent="0.25">
      <c r="A216" s="5">
        <f>209</f>
      </c>
      <c r="B216" s="5" t="s">
        <v>222</v>
      </c>
      <c r="C216" s="5">
        <v>917</v>
      </c>
      <c r="D216" s="5">
        <v>4520</v>
      </c>
      <c r="E216" s="5">
        <v>10000</v>
      </c>
      <c r="F216" s="5" t="s">
        <v>13</v>
      </c>
      <c r="G216" s="5" t="s">
        <v>14</v>
      </c>
    </row>
    <row r="217" spans="1:7" x14ac:dyDescent="0.25">
      <c r="A217" s="5">
        <f>210</f>
      </c>
      <c r="B217" s="5" t="s">
        <v>223</v>
      </c>
      <c r="C217" s="5">
        <v>918</v>
      </c>
      <c r="D217" s="5">
        <v>4560</v>
      </c>
      <c r="E217" s="5">
        <v>10000</v>
      </c>
      <c r="F217" s="5" t="s">
        <v>13</v>
      </c>
      <c r="G217" s="5" t="s">
        <v>14</v>
      </c>
    </row>
    <row r="218" spans="1:7" x14ac:dyDescent="0.25">
      <c r="A218" s="5">
        <f>211</f>
      </c>
      <c r="B218" s="5" t="s">
        <v>224</v>
      </c>
      <c r="C218" s="5">
        <v>919</v>
      </c>
      <c r="D218" s="5">
        <v>4600</v>
      </c>
      <c r="E218" s="5">
        <v>10000</v>
      </c>
      <c r="F218" s="5" t="s">
        <v>13</v>
      </c>
      <c r="G218" s="5" t="s">
        <v>14</v>
      </c>
    </row>
    <row r="219" spans="1:7" x14ac:dyDescent="0.25">
      <c r="A219" s="5">
        <f>212</f>
      </c>
      <c r="B219" s="5" t="s">
        <v>225</v>
      </c>
      <c r="C219" s="5">
        <v>920</v>
      </c>
      <c r="D219" s="5">
        <v>4640</v>
      </c>
      <c r="E219" s="5">
        <v>10000</v>
      </c>
      <c r="F219" s="5" t="s">
        <v>13</v>
      </c>
      <c r="G219" s="5" t="s">
        <v>14</v>
      </c>
    </row>
    <row r="220" spans="1:7" x14ac:dyDescent="0.25">
      <c r="A220" s="5">
        <f>213</f>
      </c>
      <c r="B220" s="5" t="s">
        <v>226</v>
      </c>
      <c r="C220" s="5">
        <v>921</v>
      </c>
      <c r="D220" s="5">
        <v>4680</v>
      </c>
      <c r="E220" s="5">
        <v>10000</v>
      </c>
      <c r="F220" s="5" t="s">
        <v>13</v>
      </c>
      <c r="G220" s="5" t="s">
        <v>14</v>
      </c>
    </row>
    <row r="221" spans="1:7" x14ac:dyDescent="0.25">
      <c r="A221" s="5">
        <f>214</f>
      </c>
      <c r="B221" s="5" t="s">
        <v>227</v>
      </c>
      <c r="C221" s="5">
        <v>922</v>
      </c>
      <c r="D221" s="5">
        <v>4720</v>
      </c>
      <c r="E221" s="5">
        <v>10000</v>
      </c>
      <c r="F221" s="5" t="s">
        <v>13</v>
      </c>
      <c r="G221" s="5" t="s">
        <v>14</v>
      </c>
    </row>
    <row r="222" spans="1:7" x14ac:dyDescent="0.25">
      <c r="A222" s="5">
        <f>215</f>
      </c>
      <c r="B222" s="5" t="s">
        <v>228</v>
      </c>
      <c r="C222" s="5">
        <v>923</v>
      </c>
      <c r="D222" s="5">
        <v>4761</v>
      </c>
      <c r="E222" s="5">
        <v>10000</v>
      </c>
      <c r="F222" s="5" t="s">
        <v>13</v>
      </c>
      <c r="G222" s="5" t="s">
        <v>14</v>
      </c>
    </row>
    <row r="223" spans="1:7" x14ac:dyDescent="0.25">
      <c r="A223" s="5">
        <f>216</f>
      </c>
      <c r="B223" s="5" t="s">
        <v>229</v>
      </c>
      <c r="C223" s="5">
        <v>925</v>
      </c>
      <c r="D223" s="5">
        <v>4801</v>
      </c>
      <c r="E223" s="5">
        <v>10000</v>
      </c>
      <c r="F223" s="5" t="s">
        <v>13</v>
      </c>
      <c r="G223" s="5" t="s">
        <v>14</v>
      </c>
    </row>
    <row r="224" spans="1:7" x14ac:dyDescent="0.25">
      <c r="A224" s="5">
        <f>217</f>
      </c>
      <c r="B224" s="5" t="s">
        <v>230</v>
      </c>
      <c r="C224" s="5">
        <v>926</v>
      </c>
      <c r="D224" s="5">
        <v>4841</v>
      </c>
      <c r="E224" s="5">
        <v>10000</v>
      </c>
      <c r="F224" s="5" t="s">
        <v>13</v>
      </c>
      <c r="G224" s="5" t="s">
        <v>14</v>
      </c>
    </row>
    <row r="225" spans="1:7" x14ac:dyDescent="0.25">
      <c r="A225" s="5">
        <f>218</f>
      </c>
      <c r="B225" s="5" t="s">
        <v>231</v>
      </c>
      <c r="C225" s="5">
        <v>927</v>
      </c>
      <c r="D225" s="5">
        <v>4881</v>
      </c>
      <c r="E225" s="5">
        <v>10000</v>
      </c>
      <c r="F225" s="5" t="s">
        <v>13</v>
      </c>
      <c r="G225" s="5" t="s">
        <v>14</v>
      </c>
    </row>
    <row r="226" spans="1:7" x14ac:dyDescent="0.25">
      <c r="A226" s="5">
        <f>219</f>
      </c>
      <c r="B226" s="5" t="s">
        <v>232</v>
      </c>
      <c r="C226" s="5">
        <v>928</v>
      </c>
      <c r="D226" s="5">
        <v>4921</v>
      </c>
      <c r="E226" s="5">
        <v>10000</v>
      </c>
      <c r="F226" s="5" t="s">
        <v>13</v>
      </c>
      <c r="G226" s="5" t="s">
        <v>14</v>
      </c>
    </row>
    <row r="227" spans="1:7" x14ac:dyDescent="0.25">
      <c r="A227" s="5">
        <f>220</f>
      </c>
      <c r="B227" s="5" t="s">
        <v>233</v>
      </c>
      <c r="C227" s="5">
        <v>929</v>
      </c>
      <c r="D227" s="5">
        <v>4961</v>
      </c>
      <c r="E227" s="5">
        <v>10000</v>
      </c>
      <c r="F227" s="5" t="s">
        <v>13</v>
      </c>
      <c r="G227" s="5" t="s">
        <v>14</v>
      </c>
    </row>
    <row r="228" spans="1:7" x14ac:dyDescent="0.25">
      <c r="A228" s="5">
        <f>221</f>
      </c>
      <c r="B228" s="5" t="s">
        <v>234</v>
      </c>
      <c r="C228" s="5">
        <v>930</v>
      </c>
      <c r="D228" s="5">
        <v>5001</v>
      </c>
      <c r="E228" s="5">
        <v>10000</v>
      </c>
      <c r="F228" s="5" t="s">
        <v>13</v>
      </c>
      <c r="G228" s="5" t="s">
        <v>14</v>
      </c>
    </row>
    <row r="229" spans="1:7" x14ac:dyDescent="0.25">
      <c r="A229" s="5">
        <f>222</f>
      </c>
      <c r="B229" s="5" t="s">
        <v>235</v>
      </c>
      <c r="C229" s="5">
        <v>931</v>
      </c>
      <c r="D229" s="5">
        <v>5040</v>
      </c>
      <c r="E229" s="5">
        <v>10000</v>
      </c>
      <c r="F229" s="5" t="s">
        <v>13</v>
      </c>
      <c r="G229" s="5" t="s">
        <v>14</v>
      </c>
    </row>
    <row r="230" spans="1:7" x14ac:dyDescent="0.25">
      <c r="A230" s="5">
        <f>223</f>
      </c>
      <c r="B230" s="5" t="s">
        <v>236</v>
      </c>
      <c r="C230" s="5">
        <v>933</v>
      </c>
      <c r="D230" s="5">
        <v>5080</v>
      </c>
      <c r="E230" s="5">
        <v>10000</v>
      </c>
      <c r="F230" s="5" t="s">
        <v>13</v>
      </c>
      <c r="G230" s="5" t="s">
        <v>14</v>
      </c>
    </row>
    <row r="231" spans="1:7" x14ac:dyDescent="0.25">
      <c r="A231" s="5">
        <f>224</f>
      </c>
      <c r="B231" s="5" t="s">
        <v>237</v>
      </c>
      <c r="C231" s="5">
        <v>934</v>
      </c>
      <c r="D231" s="5">
        <v>5121</v>
      </c>
      <c r="E231" s="5">
        <v>10000</v>
      </c>
      <c r="F231" s="5" t="s">
        <v>13</v>
      </c>
      <c r="G231" s="5" t="s">
        <v>14</v>
      </c>
    </row>
    <row r="232" spans="1:7" x14ac:dyDescent="0.25">
      <c r="A232" s="5">
        <f>225</f>
      </c>
      <c r="B232" s="5" t="s">
        <v>238</v>
      </c>
      <c r="C232" s="5">
        <v>935</v>
      </c>
      <c r="D232" s="5">
        <v>5161</v>
      </c>
      <c r="E232" s="5">
        <v>10000</v>
      </c>
      <c r="F232" s="5" t="s">
        <v>13</v>
      </c>
      <c r="G232" s="5" t="s">
        <v>14</v>
      </c>
    </row>
    <row r="233" spans="1:7" x14ac:dyDescent="0.25">
      <c r="A233" s="5">
        <f>226</f>
      </c>
      <c r="B233" s="5" t="s">
        <v>239</v>
      </c>
      <c r="C233" s="5">
        <v>936</v>
      </c>
      <c r="D233" s="5">
        <v>5201</v>
      </c>
      <c r="E233" s="5">
        <v>10000</v>
      </c>
      <c r="F233" s="5" t="s">
        <v>13</v>
      </c>
      <c r="G233" s="5" t="s">
        <v>14</v>
      </c>
    </row>
    <row r="234" spans="1:7" x14ac:dyDescent="0.25">
      <c r="A234" s="5">
        <f>227</f>
      </c>
      <c r="B234" s="5" t="s">
        <v>240</v>
      </c>
      <c r="C234" s="5">
        <v>937</v>
      </c>
      <c r="D234" s="5">
        <v>5242</v>
      </c>
      <c r="E234" s="5">
        <v>10000</v>
      </c>
      <c r="F234" s="5" t="s">
        <v>13</v>
      </c>
      <c r="G234" s="5" t="s">
        <v>14</v>
      </c>
    </row>
    <row r="235" spans="1:7" x14ac:dyDescent="0.25">
      <c r="A235" s="5">
        <f>228</f>
      </c>
      <c r="B235" s="5" t="s">
        <v>241</v>
      </c>
      <c r="C235" s="5">
        <v>944</v>
      </c>
      <c r="D235" s="5">
        <v>5481</v>
      </c>
      <c r="E235" s="5">
        <v>10000</v>
      </c>
      <c r="F235" s="5" t="s">
        <v>13</v>
      </c>
      <c r="G235" s="5" t="s">
        <v>14</v>
      </c>
    </row>
    <row r="236" spans="1:7" x14ac:dyDescent="0.25">
      <c r="A236" s="5">
        <f>229</f>
      </c>
      <c r="B236" s="5" t="s">
        <v>242</v>
      </c>
      <c r="C236" s="5">
        <v>945</v>
      </c>
      <c r="D236" s="5">
        <v>5521</v>
      </c>
      <c r="E236" s="5">
        <v>10000</v>
      </c>
      <c r="F236" s="5" t="s">
        <v>13</v>
      </c>
      <c r="G236" s="5" t="s">
        <v>14</v>
      </c>
    </row>
    <row r="237" spans="1:7" x14ac:dyDescent="0.25">
      <c r="A237" s="5">
        <f>230</f>
      </c>
      <c r="B237" s="5" t="s">
        <v>243</v>
      </c>
      <c r="C237" s="5">
        <v>946</v>
      </c>
      <c r="D237" s="5">
        <v>5561</v>
      </c>
      <c r="E237" s="5">
        <v>10000</v>
      </c>
      <c r="F237" s="5" t="s">
        <v>13</v>
      </c>
      <c r="G237" s="5" t="s">
        <v>14</v>
      </c>
    </row>
    <row r="238" spans="1:7" x14ac:dyDescent="0.25">
      <c r="A238" s="5">
        <f>231</f>
      </c>
      <c r="B238" s="5" t="s">
        <v>244</v>
      </c>
      <c r="C238" s="5">
        <v>951</v>
      </c>
      <c r="D238" s="5">
        <v>5721</v>
      </c>
      <c r="E238" s="5">
        <v>10000</v>
      </c>
      <c r="F238" s="5" t="s">
        <v>13</v>
      </c>
      <c r="G238" s="5" t="s">
        <v>14</v>
      </c>
    </row>
    <row r="239" spans="1:7" x14ac:dyDescent="0.25">
      <c r="A239" s="5">
        <f>232</f>
      </c>
      <c r="B239" s="5" t="s">
        <v>245</v>
      </c>
      <c r="C239" s="5">
        <v>952</v>
      </c>
      <c r="D239" s="5">
        <v>5761</v>
      </c>
      <c r="E239" s="5">
        <v>10000</v>
      </c>
      <c r="F239" s="5" t="s">
        <v>13</v>
      </c>
      <c r="G239" s="5" t="s">
        <v>14</v>
      </c>
    </row>
    <row r="240" spans="1:7" x14ac:dyDescent="0.25">
      <c r="A240" s="5">
        <f>233</f>
      </c>
      <c r="B240" s="5" t="s">
        <v>246</v>
      </c>
      <c r="C240" s="5">
        <v>953</v>
      </c>
      <c r="D240" s="5">
        <v>5801</v>
      </c>
      <c r="E240" s="5">
        <v>10000</v>
      </c>
      <c r="F240" s="5" t="s">
        <v>13</v>
      </c>
      <c r="G240" s="5" t="s">
        <v>14</v>
      </c>
    </row>
    <row r="241" spans="1:7" x14ac:dyDescent="0.25">
      <c r="A241" s="5">
        <f>234</f>
      </c>
      <c r="B241" s="5" t="s">
        <v>247</v>
      </c>
      <c r="C241" s="5">
        <v>954</v>
      </c>
      <c r="D241" s="5">
        <v>5841</v>
      </c>
      <c r="E241" s="5">
        <v>10000</v>
      </c>
      <c r="F241" s="5" t="s">
        <v>13</v>
      </c>
      <c r="G241" s="5" t="s">
        <v>14</v>
      </c>
    </row>
    <row r="242" spans="1:7" x14ac:dyDescent="0.25">
      <c r="A242" s="5">
        <f>235</f>
      </c>
      <c r="B242" s="5" t="s">
        <v>248</v>
      </c>
      <c r="C242" s="5">
        <v>955</v>
      </c>
      <c r="D242" s="5">
        <v>5881</v>
      </c>
      <c r="E242" s="5">
        <v>10000</v>
      </c>
      <c r="F242" s="5" t="s">
        <v>13</v>
      </c>
      <c r="G242" s="5" t="s">
        <v>14</v>
      </c>
    </row>
    <row r="243" spans="1:7" x14ac:dyDescent="0.25">
      <c r="A243" s="5">
        <f>236</f>
      </c>
      <c r="B243" s="5" t="s">
        <v>249</v>
      </c>
      <c r="C243" s="5">
        <v>957</v>
      </c>
      <c r="D243" s="5">
        <v>5920</v>
      </c>
      <c r="E243" s="5">
        <v>10000</v>
      </c>
      <c r="F243" s="5" t="s">
        <v>13</v>
      </c>
      <c r="G243" s="5" t="s">
        <v>14</v>
      </c>
    </row>
    <row r="244" spans="1:7" x14ac:dyDescent="0.25">
      <c r="A244" s="5">
        <f>237</f>
      </c>
      <c r="B244" s="5" t="s">
        <v>250</v>
      </c>
      <c r="C244" s="5">
        <v>958</v>
      </c>
      <c r="D244" s="5">
        <v>5961</v>
      </c>
      <c r="E244" s="5">
        <v>10000</v>
      </c>
      <c r="F244" s="5" t="s">
        <v>13</v>
      </c>
      <c r="G244" s="5" t="s">
        <v>14</v>
      </c>
    </row>
    <row r="245" spans="1:7" x14ac:dyDescent="0.25">
      <c r="A245" s="5">
        <f>238</f>
      </c>
      <c r="B245" s="5" t="s">
        <v>251</v>
      </c>
      <c r="C245" s="5">
        <v>959</v>
      </c>
      <c r="D245" s="5">
        <v>6001</v>
      </c>
      <c r="E245" s="5">
        <v>10000</v>
      </c>
      <c r="F245" s="5" t="s">
        <v>13</v>
      </c>
      <c r="G245" s="5" t="s">
        <v>14</v>
      </c>
    </row>
    <row r="246" spans="1:7" x14ac:dyDescent="0.25">
      <c r="A246" s="5">
        <f>239</f>
      </c>
      <c r="B246" s="5" t="s">
        <v>252</v>
      </c>
      <c r="C246" s="5">
        <v>960</v>
      </c>
      <c r="D246" s="5">
        <v>6041</v>
      </c>
      <c r="E246" s="5">
        <v>10000</v>
      </c>
      <c r="F246" s="5" t="s">
        <v>13</v>
      </c>
      <c r="G246" s="5" t="s">
        <v>14</v>
      </c>
    </row>
    <row r="247" spans="1:7" x14ac:dyDescent="0.25">
      <c r="A247" s="5">
        <f>240</f>
      </c>
      <c r="B247" s="5" t="s">
        <v>253</v>
      </c>
      <c r="C247" s="5">
        <v>961</v>
      </c>
      <c r="D247" s="5">
        <v>6081</v>
      </c>
      <c r="E247" s="5">
        <v>10000</v>
      </c>
      <c r="F247" s="5" t="s">
        <v>13</v>
      </c>
      <c r="G247" s="5" t="s">
        <v>14</v>
      </c>
    </row>
    <row r="248" spans="1:7" x14ac:dyDescent="0.25">
      <c r="A248" s="5">
        <f>241</f>
      </c>
      <c r="B248" s="5" t="s">
        <v>254</v>
      </c>
      <c r="C248" s="5">
        <v>962</v>
      </c>
      <c r="D248" s="5">
        <v>6121</v>
      </c>
      <c r="E248" s="5">
        <v>10000</v>
      </c>
      <c r="F248" s="5" t="s">
        <v>13</v>
      </c>
      <c r="G248" s="5" t="s">
        <v>14</v>
      </c>
    </row>
    <row r="249" spans="1:7" x14ac:dyDescent="0.25">
      <c r="A249" s="5">
        <f>242</f>
      </c>
      <c r="B249" s="5" t="s">
        <v>255</v>
      </c>
      <c r="C249" s="5">
        <v>963</v>
      </c>
      <c r="D249" s="5">
        <v>6161</v>
      </c>
      <c r="E249" s="5">
        <v>10000</v>
      </c>
      <c r="F249" s="5" t="s">
        <v>13</v>
      </c>
      <c r="G249" s="5" t="s">
        <v>14</v>
      </c>
    </row>
    <row r="250" spans="1:7" x14ac:dyDescent="0.25">
      <c r="A250" s="5">
        <f>243</f>
      </c>
      <c r="B250" s="5" t="s">
        <v>256</v>
      </c>
      <c r="C250" s="5">
        <v>965</v>
      </c>
      <c r="D250" s="5">
        <v>6201</v>
      </c>
      <c r="E250" s="5">
        <v>10000</v>
      </c>
      <c r="F250" s="5" t="s">
        <v>13</v>
      </c>
      <c r="G250" s="5" t="s">
        <v>14</v>
      </c>
    </row>
    <row r="251" spans="1:7" x14ac:dyDescent="0.25">
      <c r="A251" s="5">
        <f>244</f>
      </c>
      <c r="B251" s="5" t="s">
        <v>257</v>
      </c>
      <c r="C251" s="5">
        <v>966</v>
      </c>
      <c r="D251" s="5">
        <v>6241</v>
      </c>
      <c r="E251" s="5">
        <v>10000</v>
      </c>
      <c r="F251" s="5" t="s">
        <v>13</v>
      </c>
      <c r="G251" s="5" t="s">
        <v>14</v>
      </c>
    </row>
    <row r="252" spans="1:7" x14ac:dyDescent="0.25">
      <c r="A252" s="5">
        <f>245</f>
      </c>
      <c r="B252" s="5" t="s">
        <v>258</v>
      </c>
      <c r="C252" s="5">
        <v>967</v>
      </c>
      <c r="D252" s="5">
        <v>6280</v>
      </c>
      <c r="E252" s="5">
        <v>10000</v>
      </c>
      <c r="F252" s="5" t="s">
        <v>13</v>
      </c>
      <c r="G252" s="5" t="s">
        <v>14</v>
      </c>
    </row>
    <row r="253" spans="1:7" x14ac:dyDescent="0.25">
      <c r="A253" s="5">
        <f>246</f>
      </c>
      <c r="B253" s="5" t="s">
        <v>259</v>
      </c>
      <c r="C253" s="5">
        <v>968</v>
      </c>
      <c r="D253" s="5">
        <v>6321</v>
      </c>
      <c r="E253" s="5">
        <v>10000</v>
      </c>
      <c r="F253" s="5" t="s">
        <v>13</v>
      </c>
      <c r="G253" s="5" t="s">
        <v>14</v>
      </c>
    </row>
    <row r="254" spans="1:7" x14ac:dyDescent="0.25">
      <c r="A254" s="5">
        <f>247</f>
      </c>
      <c r="B254" s="5" t="s">
        <v>260</v>
      </c>
      <c r="C254" s="5">
        <v>969</v>
      </c>
      <c r="D254" s="5">
        <v>6361</v>
      </c>
      <c r="E254" s="5">
        <v>10000</v>
      </c>
      <c r="F254" s="5" t="s">
        <v>13</v>
      </c>
      <c r="G254" s="5" t="s">
        <v>14</v>
      </c>
    </row>
    <row r="255" spans="1:7" x14ac:dyDescent="0.25">
      <c r="A255" s="5">
        <f>248</f>
      </c>
      <c r="B255" s="5" t="s">
        <v>261</v>
      </c>
      <c r="C255" s="5">
        <v>970</v>
      </c>
      <c r="D255" s="5">
        <v>6401</v>
      </c>
      <c r="E255" s="5">
        <v>10000</v>
      </c>
      <c r="F255" s="5" t="s">
        <v>13</v>
      </c>
      <c r="G255" s="5" t="s">
        <v>14</v>
      </c>
    </row>
    <row r="256" spans="1:7" x14ac:dyDescent="0.25">
      <c r="A256" s="5">
        <f>249</f>
      </c>
      <c r="B256" s="5" t="s">
        <v>262</v>
      </c>
      <c r="C256" s="5">
        <v>971</v>
      </c>
      <c r="D256" s="5">
        <v>6441</v>
      </c>
      <c r="E256" s="5">
        <v>10000</v>
      </c>
      <c r="F256" s="5" t="s">
        <v>13</v>
      </c>
      <c r="G256" s="5" t="s">
        <v>14</v>
      </c>
    </row>
    <row r="257" spans="1:7" x14ac:dyDescent="0.25">
      <c r="A257" s="5">
        <f>250</f>
      </c>
      <c r="B257" s="5" t="s">
        <v>263</v>
      </c>
      <c r="C257" s="5">
        <v>973</v>
      </c>
      <c r="D257" s="5">
        <v>6481</v>
      </c>
      <c r="E257" s="5">
        <v>10000</v>
      </c>
      <c r="F257" s="5" t="s">
        <v>13</v>
      </c>
      <c r="G257" s="5" t="s">
        <v>14</v>
      </c>
    </row>
    <row r="258" spans="1:7" x14ac:dyDescent="0.25">
      <c r="A258" s="5">
        <f>251</f>
      </c>
      <c r="B258" s="5" t="s">
        <v>264</v>
      </c>
      <c r="C258" s="5">
        <v>974</v>
      </c>
      <c r="D258" s="5">
        <v>6521</v>
      </c>
      <c r="E258" s="5">
        <v>10000</v>
      </c>
      <c r="F258" s="5" t="s">
        <v>13</v>
      </c>
      <c r="G258" s="5" t="s">
        <v>14</v>
      </c>
    </row>
    <row r="259" spans="1:7" x14ac:dyDescent="0.25">
      <c r="A259" s="5">
        <f>252</f>
      </c>
      <c r="B259" s="5" t="s">
        <v>265</v>
      </c>
      <c r="C259" s="5">
        <v>975</v>
      </c>
      <c r="D259" s="5">
        <v>6561</v>
      </c>
      <c r="E259" s="5">
        <v>10000</v>
      </c>
      <c r="F259" s="5" t="s">
        <v>13</v>
      </c>
      <c r="G259" s="5" t="s">
        <v>14</v>
      </c>
    </row>
    <row r="260" spans="1:7" x14ac:dyDescent="0.25">
      <c r="A260" s="5">
        <f>253</f>
      </c>
      <c r="B260" s="5" t="s">
        <v>266</v>
      </c>
      <c r="C260" s="5">
        <v>976</v>
      </c>
      <c r="D260" s="5">
        <v>6601</v>
      </c>
      <c r="E260" s="5">
        <v>10000</v>
      </c>
      <c r="F260" s="5" t="s">
        <v>13</v>
      </c>
      <c r="G260" s="5" t="s">
        <v>14</v>
      </c>
    </row>
    <row r="261" spans="1:7" x14ac:dyDescent="0.25">
      <c r="A261" s="5">
        <f>254</f>
      </c>
      <c r="B261" s="5" t="s">
        <v>267</v>
      </c>
      <c r="C261" s="5">
        <v>1008</v>
      </c>
      <c r="D261" s="5">
        <v>7721</v>
      </c>
      <c r="E261" s="5">
        <v>10000</v>
      </c>
      <c r="F261" s="5" t="s">
        <v>13</v>
      </c>
      <c r="G261" s="5" t="s">
        <v>14</v>
      </c>
    </row>
    <row r="262" spans="1:7" x14ac:dyDescent="0.25">
      <c r="A262" s="5">
        <f>255</f>
      </c>
      <c r="B262" s="5" t="s">
        <v>268</v>
      </c>
      <c r="C262" s="5">
        <v>1009</v>
      </c>
      <c r="D262" s="5">
        <v>7761</v>
      </c>
      <c r="E262" s="5">
        <v>10000</v>
      </c>
      <c r="F262" s="5" t="s">
        <v>13</v>
      </c>
      <c r="G262" s="5" t="s">
        <v>14</v>
      </c>
    </row>
    <row r="263" spans="1:7" x14ac:dyDescent="0.25">
      <c r="A263" s="5">
        <f>256</f>
      </c>
      <c r="B263" s="5" t="s">
        <v>269</v>
      </c>
      <c r="C263" s="5">
        <v>1010</v>
      </c>
      <c r="D263" s="5">
        <v>7801</v>
      </c>
      <c r="E263" s="5">
        <v>10000</v>
      </c>
      <c r="F263" s="5" t="s">
        <v>13</v>
      </c>
      <c r="G263" s="5" t="s">
        <v>14</v>
      </c>
    </row>
    <row r="264" spans="1:7" x14ac:dyDescent="0.25">
      <c r="A264" s="5">
        <f>257</f>
      </c>
      <c r="B264" s="5" t="s">
        <v>270</v>
      </c>
      <c r="C264" s="5">
        <v>1011</v>
      </c>
      <c r="D264" s="5">
        <v>7841</v>
      </c>
      <c r="E264" s="5">
        <v>10000</v>
      </c>
      <c r="F264" s="5" t="s">
        <v>13</v>
      </c>
      <c r="G264" s="5" t="s">
        <v>14</v>
      </c>
    </row>
    <row r="265" spans="1:7" x14ac:dyDescent="0.25">
      <c r="A265" s="5">
        <f>258</f>
      </c>
      <c r="B265" s="5" t="s">
        <v>271</v>
      </c>
      <c r="C265" s="5">
        <v>1013</v>
      </c>
      <c r="D265" s="5">
        <v>7881</v>
      </c>
      <c r="E265" s="5">
        <v>10000</v>
      </c>
      <c r="F265" s="5" t="s">
        <v>13</v>
      </c>
      <c r="G265" s="5" t="s">
        <v>14</v>
      </c>
    </row>
    <row r="266" spans="1:7" x14ac:dyDescent="0.25">
      <c r="A266" s="5">
        <f>259</f>
      </c>
      <c r="B266" s="5" t="s">
        <v>272</v>
      </c>
      <c r="C266" s="5">
        <v>1014</v>
      </c>
      <c r="D266" s="5">
        <v>7921</v>
      </c>
      <c r="E266" s="5">
        <v>10000</v>
      </c>
      <c r="F266" s="5" t="s">
        <v>13</v>
      </c>
      <c r="G266" s="5" t="s">
        <v>14</v>
      </c>
    </row>
    <row r="267" spans="1:7" x14ac:dyDescent="0.25">
      <c r="A267" s="5">
        <f>260</f>
      </c>
      <c r="B267" s="5" t="s">
        <v>273</v>
      </c>
      <c r="C267" s="5">
        <v>1015</v>
      </c>
      <c r="D267" s="5">
        <v>7961</v>
      </c>
      <c r="E267" s="5">
        <v>10000</v>
      </c>
      <c r="F267" s="5" t="s">
        <v>13</v>
      </c>
      <c r="G267" s="5" t="s">
        <v>14</v>
      </c>
    </row>
    <row r="268" spans="1:7" x14ac:dyDescent="0.25">
      <c r="A268" s="5">
        <f>261</f>
      </c>
      <c r="B268" s="5" t="s">
        <v>274</v>
      </c>
      <c r="C268" s="5">
        <v>1016</v>
      </c>
      <c r="D268" s="5">
        <v>8001</v>
      </c>
      <c r="E268" s="5">
        <v>10000</v>
      </c>
      <c r="F268" s="5" t="s">
        <v>13</v>
      </c>
      <c r="G268" s="5" t="s">
        <v>14</v>
      </c>
    </row>
    <row r="269" spans="1:7" x14ac:dyDescent="0.25">
      <c r="A269" s="5">
        <f>262</f>
      </c>
      <c r="B269" s="5" t="s">
        <v>275</v>
      </c>
      <c r="C269" s="5">
        <v>1017</v>
      </c>
      <c r="D269" s="5">
        <v>8041</v>
      </c>
      <c r="E269" s="5">
        <v>10000</v>
      </c>
      <c r="F269" s="5" t="s">
        <v>13</v>
      </c>
      <c r="G269" s="5" t="s">
        <v>14</v>
      </c>
    </row>
    <row r="270" spans="1:7" x14ac:dyDescent="0.25">
      <c r="A270" s="5">
        <f>263</f>
      </c>
      <c r="B270" s="5" t="s">
        <v>276</v>
      </c>
      <c r="C270" s="5">
        <v>1018</v>
      </c>
      <c r="D270" s="5">
        <v>8081</v>
      </c>
      <c r="E270" s="5">
        <v>10000</v>
      </c>
      <c r="F270" s="5" t="s">
        <v>13</v>
      </c>
      <c r="G270" s="5" t="s">
        <v>14</v>
      </c>
    </row>
    <row r="271" spans="1:7" x14ac:dyDescent="0.25">
      <c r="A271" s="5">
        <f>264</f>
      </c>
      <c r="B271" s="5" t="s">
        <v>277</v>
      </c>
      <c r="C271" s="5">
        <v>1019</v>
      </c>
      <c r="D271" s="5">
        <v>8121</v>
      </c>
      <c r="E271" s="5">
        <v>10000</v>
      </c>
      <c r="F271" s="5" t="s">
        <v>13</v>
      </c>
      <c r="G271" s="5" t="s">
        <v>14</v>
      </c>
    </row>
    <row r="272" spans="1:7" x14ac:dyDescent="0.25">
      <c r="A272" s="5">
        <f>265</f>
      </c>
      <c r="B272" s="5" t="s">
        <v>278</v>
      </c>
      <c r="C272" s="5">
        <v>1021</v>
      </c>
      <c r="D272" s="5">
        <v>8161</v>
      </c>
      <c r="E272" s="5">
        <v>10000</v>
      </c>
      <c r="F272" s="5" t="s">
        <v>13</v>
      </c>
      <c r="G272" s="5" t="s">
        <v>14</v>
      </c>
    </row>
    <row r="273" spans="1:7" x14ac:dyDescent="0.25">
      <c r="A273" s="5">
        <f>266</f>
      </c>
      <c r="B273" s="5" t="s">
        <v>279</v>
      </c>
      <c r="C273" s="5">
        <v>1022</v>
      </c>
      <c r="D273" s="5">
        <v>8201</v>
      </c>
      <c r="E273" s="5">
        <v>10000</v>
      </c>
      <c r="F273" s="5" t="s">
        <v>13</v>
      </c>
      <c r="G273" s="5" t="s">
        <v>14</v>
      </c>
    </row>
    <row r="274" spans="1:7" x14ac:dyDescent="0.25">
      <c r="A274" s="5">
        <f>267</f>
      </c>
      <c r="B274" s="5" t="s">
        <v>280</v>
      </c>
      <c r="C274" s="5">
        <v>1023</v>
      </c>
      <c r="D274" s="5">
        <v>8241</v>
      </c>
      <c r="E274" s="5">
        <v>10000</v>
      </c>
      <c r="F274" s="5" t="s">
        <v>13</v>
      </c>
      <c r="G274" s="5" t="s">
        <v>14</v>
      </c>
    </row>
    <row r="275" spans="1:7" x14ac:dyDescent="0.25">
      <c r="A275" s="5">
        <f>268</f>
      </c>
      <c r="B275" s="5" t="s">
        <v>281</v>
      </c>
      <c r="C275" s="5">
        <v>1024</v>
      </c>
      <c r="D275" s="5">
        <v>8281</v>
      </c>
      <c r="E275" s="5">
        <v>10000</v>
      </c>
      <c r="F275" s="5" t="s">
        <v>13</v>
      </c>
      <c r="G275" s="5" t="s">
        <v>14</v>
      </c>
    </row>
    <row r="276" spans="1:7" x14ac:dyDescent="0.25">
      <c r="A276" s="5">
        <f>269</f>
      </c>
      <c r="B276" s="5" t="s">
        <v>282</v>
      </c>
      <c r="C276" s="5">
        <v>1025</v>
      </c>
      <c r="D276" s="5">
        <v>8321</v>
      </c>
      <c r="E276" s="5">
        <v>10000</v>
      </c>
      <c r="F276" s="5" t="s">
        <v>13</v>
      </c>
      <c r="G276" s="5" t="s">
        <v>14</v>
      </c>
    </row>
    <row r="277" spans="1:7" x14ac:dyDescent="0.25">
      <c r="A277" s="5">
        <f>270</f>
      </c>
      <c r="B277" s="5" t="s">
        <v>283</v>
      </c>
      <c r="C277" s="5">
        <v>1026</v>
      </c>
      <c r="D277" s="5">
        <v>8361</v>
      </c>
      <c r="E277" s="5">
        <v>10000</v>
      </c>
      <c r="F277" s="5" t="s">
        <v>13</v>
      </c>
      <c r="G277" s="5" t="s">
        <v>14</v>
      </c>
    </row>
    <row r="278" spans="1:7" x14ac:dyDescent="0.25">
      <c r="A278" s="5">
        <f>271</f>
      </c>
      <c r="B278" s="5" t="s">
        <v>284</v>
      </c>
      <c r="C278" s="5">
        <v>1027</v>
      </c>
      <c r="D278" s="5">
        <v>8401</v>
      </c>
      <c r="E278" s="5">
        <v>10000</v>
      </c>
      <c r="F278" s="5" t="s">
        <v>13</v>
      </c>
      <c r="G278" s="5" t="s">
        <v>14</v>
      </c>
    </row>
    <row r="279" spans="1:7" x14ac:dyDescent="0.25">
      <c r="A279" s="5">
        <f>272</f>
      </c>
      <c r="B279" s="5" t="s">
        <v>285</v>
      </c>
      <c r="C279" s="5">
        <v>1029</v>
      </c>
      <c r="D279" s="5">
        <v>8441</v>
      </c>
      <c r="E279" s="5">
        <v>10000</v>
      </c>
      <c r="F279" s="5" t="s">
        <v>13</v>
      </c>
      <c r="G279" s="5" t="s">
        <v>14</v>
      </c>
    </row>
    <row r="280" spans="1:7" x14ac:dyDescent="0.25">
      <c r="A280" s="5">
        <f>273</f>
      </c>
      <c r="B280" s="5" t="s">
        <v>286</v>
      </c>
      <c r="C280" s="5">
        <v>1030</v>
      </c>
      <c r="D280" s="5">
        <v>8481</v>
      </c>
      <c r="E280" s="5">
        <v>10000</v>
      </c>
      <c r="F280" s="5" t="s">
        <v>13</v>
      </c>
      <c r="G280" s="5" t="s">
        <v>14</v>
      </c>
    </row>
    <row r="281" spans="1:7" x14ac:dyDescent="0.25">
      <c r="A281" s="5">
        <f>274</f>
      </c>
      <c r="B281" s="5" t="s">
        <v>287</v>
      </c>
      <c r="C281" s="5">
        <v>1031</v>
      </c>
      <c r="D281" s="5">
        <v>8521</v>
      </c>
      <c r="E281" s="5">
        <v>10000</v>
      </c>
      <c r="F281" s="5" t="s">
        <v>13</v>
      </c>
      <c r="G281" s="5" t="s">
        <v>14</v>
      </c>
    </row>
    <row r="282" spans="1:7" x14ac:dyDescent="0.25">
      <c r="A282" s="5">
        <f>275</f>
      </c>
      <c r="B282" s="5" t="s">
        <v>288</v>
      </c>
      <c r="C282" s="5">
        <v>1032</v>
      </c>
      <c r="D282" s="5">
        <v>8561</v>
      </c>
      <c r="E282" s="5">
        <v>10000</v>
      </c>
      <c r="F282" s="5" t="s">
        <v>13</v>
      </c>
      <c r="G282" s="5" t="s">
        <v>14</v>
      </c>
    </row>
    <row r="283" spans="1:7" x14ac:dyDescent="0.25">
      <c r="A283" s="5">
        <f>276</f>
      </c>
      <c r="B283" s="5" t="s">
        <v>289</v>
      </c>
      <c r="C283" s="5">
        <v>1033</v>
      </c>
      <c r="D283" s="5">
        <v>8601</v>
      </c>
      <c r="E283" s="5">
        <v>10000</v>
      </c>
      <c r="F283" s="5" t="s">
        <v>13</v>
      </c>
      <c r="G283" s="5" t="s">
        <v>14</v>
      </c>
    </row>
    <row r="284" spans="1:7" x14ac:dyDescent="0.25">
      <c r="A284" s="5">
        <f>277</f>
      </c>
      <c r="B284" s="5" t="s">
        <v>290</v>
      </c>
      <c r="C284" s="5">
        <v>1034</v>
      </c>
      <c r="D284" s="5">
        <v>8641</v>
      </c>
      <c r="E284" s="5">
        <v>10000</v>
      </c>
      <c r="F284" s="5" t="s">
        <v>13</v>
      </c>
      <c r="G284" s="5" t="s">
        <v>14</v>
      </c>
    </row>
    <row r="285" spans="1:7" x14ac:dyDescent="0.25">
      <c r="A285" s="5">
        <f>278</f>
      </c>
      <c r="B285" s="5" t="s">
        <v>291</v>
      </c>
      <c r="C285" s="5">
        <v>1035</v>
      </c>
      <c r="D285" s="5">
        <v>8681</v>
      </c>
      <c r="E285" s="5">
        <v>10000</v>
      </c>
      <c r="F285" s="5" t="s">
        <v>13</v>
      </c>
      <c r="G285" s="5" t="s">
        <v>14</v>
      </c>
    </row>
    <row r="286" spans="1:7" x14ac:dyDescent="0.25">
      <c r="A286" s="5">
        <f>279</f>
      </c>
      <c r="B286" s="5" t="s">
        <v>292</v>
      </c>
      <c r="C286" s="5">
        <v>1037</v>
      </c>
      <c r="D286" s="5">
        <v>8721</v>
      </c>
      <c r="E286" s="5">
        <v>10000</v>
      </c>
      <c r="F286" s="5" t="s">
        <v>13</v>
      </c>
      <c r="G286" s="5" t="s">
        <v>14</v>
      </c>
    </row>
    <row r="287" spans="1:7" x14ac:dyDescent="0.25">
      <c r="A287" s="5">
        <f>280</f>
      </c>
      <c r="B287" s="5" t="s">
        <v>293</v>
      </c>
      <c r="C287" s="5">
        <v>1038</v>
      </c>
      <c r="D287" s="5">
        <v>8761</v>
      </c>
      <c r="E287" s="5">
        <v>10000</v>
      </c>
      <c r="F287" s="5" t="s">
        <v>13</v>
      </c>
      <c r="G287" s="5" t="s">
        <v>14</v>
      </c>
    </row>
    <row r="288" spans="1:7" x14ac:dyDescent="0.25">
      <c r="A288" s="5">
        <f>281</f>
      </c>
      <c r="B288" s="5" t="s">
        <v>294</v>
      </c>
      <c r="C288" s="5">
        <v>1039</v>
      </c>
      <c r="D288" s="5">
        <v>8801</v>
      </c>
      <c r="E288" s="5">
        <v>10000</v>
      </c>
      <c r="F288" s="5" t="s">
        <v>13</v>
      </c>
      <c r="G288" s="5" t="s">
        <v>14</v>
      </c>
    </row>
    <row r="289" spans="1:7" x14ac:dyDescent="0.25">
      <c r="A289" s="5">
        <f>282</f>
      </c>
      <c r="B289" s="5" t="s">
        <v>295</v>
      </c>
      <c r="C289" s="5">
        <v>1040</v>
      </c>
      <c r="D289" s="5">
        <v>8841</v>
      </c>
      <c r="E289" s="5">
        <v>10000</v>
      </c>
      <c r="F289" s="5" t="s">
        <v>13</v>
      </c>
      <c r="G289" s="5" t="s">
        <v>14</v>
      </c>
    </row>
    <row r="290" spans="1:7" x14ac:dyDescent="0.25">
      <c r="A290" s="5">
        <f>283</f>
      </c>
      <c r="B290" s="5" t="s">
        <v>296</v>
      </c>
      <c r="C290" s="5">
        <v>1041</v>
      </c>
      <c r="D290" s="5">
        <v>8881</v>
      </c>
      <c r="E290" s="5">
        <v>10000</v>
      </c>
      <c r="F290" s="5" t="s">
        <v>13</v>
      </c>
      <c r="G290" s="5" t="s">
        <v>14</v>
      </c>
    </row>
    <row r="291" spans="1:7" x14ac:dyDescent="0.25">
      <c r="A291" s="5">
        <f>284</f>
      </c>
      <c r="B291" s="5" t="s">
        <v>297</v>
      </c>
      <c r="C291" s="5">
        <v>1042</v>
      </c>
      <c r="D291" s="5">
        <v>8921</v>
      </c>
      <c r="E291" s="5">
        <v>10000</v>
      </c>
      <c r="F291" s="5" t="s">
        <v>13</v>
      </c>
      <c r="G291" s="5" t="s">
        <v>14</v>
      </c>
    </row>
    <row r="292" spans="1:7" x14ac:dyDescent="0.25">
      <c r="A292" s="5">
        <f>285</f>
      </c>
      <c r="B292" s="5" t="s">
        <v>298</v>
      </c>
      <c r="C292" s="5">
        <v>1043</v>
      </c>
      <c r="D292" s="5">
        <v>8961</v>
      </c>
      <c r="E292" s="5">
        <v>10000</v>
      </c>
      <c r="F292" s="5" t="s">
        <v>13</v>
      </c>
      <c r="G292" s="5" t="s">
        <v>14</v>
      </c>
    </row>
    <row r="293" spans="1:7" x14ac:dyDescent="0.25">
      <c r="A293" s="5">
        <f>286</f>
      </c>
      <c r="B293" s="5" t="s">
        <v>299</v>
      </c>
      <c r="C293" s="5">
        <v>1045</v>
      </c>
      <c r="D293" s="5">
        <v>9001</v>
      </c>
      <c r="E293" s="5">
        <v>10000</v>
      </c>
      <c r="F293" s="5" t="s">
        <v>13</v>
      </c>
      <c r="G293" s="5" t="s">
        <v>14</v>
      </c>
    </row>
    <row r="294" spans="1:7" x14ac:dyDescent="0.25">
      <c r="A294" s="5">
        <f>287</f>
      </c>
      <c r="B294" s="5" t="s">
        <v>300</v>
      </c>
      <c r="C294" s="5">
        <v>1046</v>
      </c>
      <c r="D294" s="5">
        <v>9041</v>
      </c>
      <c r="E294" s="5">
        <v>10000</v>
      </c>
      <c r="F294" s="5" t="s">
        <v>13</v>
      </c>
      <c r="G294" s="5" t="s">
        <v>14</v>
      </c>
    </row>
    <row r="295" spans="1:7" x14ac:dyDescent="0.25">
      <c r="A295" s="5">
        <f>288</f>
      </c>
      <c r="B295" s="5" t="s">
        <v>301</v>
      </c>
      <c r="C295" s="5">
        <v>1047</v>
      </c>
      <c r="D295" s="5">
        <v>9081</v>
      </c>
      <c r="E295" s="5">
        <v>10000</v>
      </c>
      <c r="F295" s="5" t="s">
        <v>13</v>
      </c>
      <c r="G295" s="5" t="s">
        <v>14</v>
      </c>
    </row>
    <row r="296" spans="1:7" x14ac:dyDescent="0.25">
      <c r="A296" s="5">
        <f>289</f>
      </c>
      <c r="B296" s="5" t="s">
        <v>302</v>
      </c>
      <c r="C296" s="5">
        <v>1048</v>
      </c>
      <c r="D296" s="5">
        <v>9121</v>
      </c>
      <c r="E296" s="5">
        <v>10000</v>
      </c>
      <c r="F296" s="5" t="s">
        <v>13</v>
      </c>
      <c r="G296" s="5" t="s">
        <v>14</v>
      </c>
    </row>
    <row r="297" spans="1:7" x14ac:dyDescent="0.25">
      <c r="A297" s="5">
        <f>290</f>
      </c>
      <c r="B297" s="5" t="s">
        <v>303</v>
      </c>
      <c r="C297" s="5">
        <v>1049</v>
      </c>
      <c r="D297" s="5">
        <v>9161</v>
      </c>
      <c r="E297" s="5">
        <v>10000</v>
      </c>
      <c r="F297" s="5" t="s">
        <v>13</v>
      </c>
      <c r="G297" s="5" t="s">
        <v>14</v>
      </c>
    </row>
    <row r="298" spans="1:7" x14ac:dyDescent="0.25">
      <c r="A298" s="5">
        <f>291</f>
      </c>
      <c r="B298" s="5" t="s">
        <v>304</v>
      </c>
      <c r="C298" s="5">
        <v>1050</v>
      </c>
      <c r="D298" s="5">
        <v>9201</v>
      </c>
      <c r="E298" s="5">
        <v>10000</v>
      </c>
      <c r="F298" s="5" t="s">
        <v>13</v>
      </c>
      <c r="G298" s="5" t="s">
        <v>14</v>
      </c>
    </row>
    <row r="299" spans="1:7" x14ac:dyDescent="0.25">
      <c r="A299" s="5">
        <f>292</f>
      </c>
      <c r="B299" s="5" t="s">
        <v>305</v>
      </c>
      <c r="C299" s="5">
        <v>1051</v>
      </c>
      <c r="D299" s="5">
        <v>9241</v>
      </c>
      <c r="E299" s="5">
        <v>10000</v>
      </c>
      <c r="F299" s="5" t="s">
        <v>13</v>
      </c>
      <c r="G299" s="5" t="s">
        <v>14</v>
      </c>
    </row>
    <row r="300" spans="1:7" x14ac:dyDescent="0.25">
      <c r="A300" s="5">
        <f>293</f>
      </c>
      <c r="B300" s="5" t="s">
        <v>306</v>
      </c>
      <c r="C300" s="5">
        <v>1053</v>
      </c>
      <c r="D300" s="5">
        <v>9281</v>
      </c>
      <c r="E300" s="5">
        <v>10000</v>
      </c>
      <c r="F300" s="5" t="s">
        <v>13</v>
      </c>
      <c r="G300" s="5" t="s">
        <v>14</v>
      </c>
    </row>
    <row r="301" spans="1:7" x14ac:dyDescent="0.25">
      <c r="A301" s="5">
        <f>294</f>
      </c>
      <c r="B301" s="5" t="s">
        <v>307</v>
      </c>
      <c r="C301" s="5">
        <v>1054</v>
      </c>
      <c r="D301" s="5">
        <v>9321</v>
      </c>
      <c r="E301" s="5">
        <v>10000</v>
      </c>
      <c r="F301" s="5" t="s">
        <v>13</v>
      </c>
      <c r="G301" s="5" t="s">
        <v>14</v>
      </c>
    </row>
    <row r="302" spans="1:7" x14ac:dyDescent="0.25">
      <c r="A302" s="5">
        <f>295</f>
      </c>
      <c r="B302" s="5" t="s">
        <v>308</v>
      </c>
      <c r="C302" s="5">
        <v>1055</v>
      </c>
      <c r="D302" s="5">
        <v>9361</v>
      </c>
      <c r="E302" s="5">
        <v>10000</v>
      </c>
      <c r="F302" s="5" t="s">
        <v>13</v>
      </c>
      <c r="G302" s="5" t="s">
        <v>14</v>
      </c>
    </row>
    <row r="303" spans="1:7" x14ac:dyDescent="0.25">
      <c r="A303" s="5">
        <f>296</f>
      </c>
      <c r="B303" s="5" t="s">
        <v>309</v>
      </c>
      <c r="C303" s="5">
        <v>1056</v>
      </c>
      <c r="D303" s="5">
        <v>9401</v>
      </c>
      <c r="E303" s="5">
        <v>10000</v>
      </c>
      <c r="F303" s="5" t="s">
        <v>13</v>
      </c>
      <c r="G303" s="5" t="s">
        <v>14</v>
      </c>
    </row>
    <row r="304" spans="1:7" x14ac:dyDescent="0.25">
      <c r="A304" s="5">
        <f>297</f>
      </c>
      <c r="B304" s="5" t="s">
        <v>310</v>
      </c>
      <c r="C304" s="5">
        <v>1057</v>
      </c>
      <c r="D304" s="5">
        <v>9441</v>
      </c>
      <c r="E304" s="5">
        <v>10000</v>
      </c>
      <c r="F304" s="5" t="s">
        <v>13</v>
      </c>
      <c r="G304" s="5" t="s">
        <v>14</v>
      </c>
    </row>
    <row r="305" spans="1:7" x14ac:dyDescent="0.25">
      <c r="A305" s="5">
        <f>298</f>
      </c>
      <c r="B305" s="5" t="s">
        <v>311</v>
      </c>
      <c r="C305" s="5">
        <v>1058</v>
      </c>
      <c r="D305" s="5">
        <v>9481</v>
      </c>
      <c r="E305" s="5">
        <v>10000</v>
      </c>
      <c r="F305" s="5" t="s">
        <v>13</v>
      </c>
      <c r="G305" s="5" t="s">
        <v>14</v>
      </c>
    </row>
    <row r="306" spans="1:7" x14ac:dyDescent="0.25">
      <c r="A306" s="5">
        <f>299</f>
      </c>
      <c r="B306" s="5" t="s">
        <v>312</v>
      </c>
      <c r="C306" s="5">
        <v>1059</v>
      </c>
      <c r="D306" s="5">
        <v>9521</v>
      </c>
      <c r="E306" s="5">
        <v>10000</v>
      </c>
      <c r="F306" s="5" t="s">
        <v>13</v>
      </c>
      <c r="G306" s="5" t="s">
        <v>14</v>
      </c>
    </row>
    <row r="307" spans="1:7" x14ac:dyDescent="0.25">
      <c r="A307" s="5">
        <f>300</f>
      </c>
      <c r="B307" s="5" t="s">
        <v>313</v>
      </c>
      <c r="C307" s="5">
        <v>1061</v>
      </c>
      <c r="D307" s="5">
        <v>9561</v>
      </c>
      <c r="E307" s="5">
        <v>10000</v>
      </c>
      <c r="F307" s="5" t="s">
        <v>13</v>
      </c>
      <c r="G307" s="5" t="s">
        <v>14</v>
      </c>
    </row>
    <row r="308" spans="1:7" x14ac:dyDescent="0.25">
      <c r="A308" s="5">
        <f>301</f>
      </c>
      <c r="B308" s="5" t="s">
        <v>314</v>
      </c>
      <c r="C308" s="5">
        <v>1062</v>
      </c>
      <c r="D308" s="5">
        <v>9601</v>
      </c>
      <c r="E308" s="5">
        <v>10000</v>
      </c>
      <c r="F308" s="5" t="s">
        <v>13</v>
      </c>
      <c r="G308" s="5" t="s">
        <v>14</v>
      </c>
    </row>
    <row r="309" spans="1:7" x14ac:dyDescent="0.25">
      <c r="A309" s="5">
        <f>302</f>
      </c>
      <c r="B309" s="5" t="s">
        <v>315</v>
      </c>
      <c r="C309" s="5">
        <v>1063</v>
      </c>
      <c r="D309" s="5">
        <v>9641</v>
      </c>
      <c r="E309" s="5">
        <v>10000</v>
      </c>
      <c r="F309" s="5" t="s">
        <v>13</v>
      </c>
      <c r="G309" s="5" t="s">
        <v>14</v>
      </c>
    </row>
    <row r="310" spans="1:7" x14ac:dyDescent="0.25">
      <c r="A310" s="5">
        <f>303</f>
      </c>
      <c r="B310" s="5" t="s">
        <v>316</v>
      </c>
      <c r="C310" s="5">
        <v>1064</v>
      </c>
      <c r="D310" s="5">
        <v>9681</v>
      </c>
      <c r="E310" s="5">
        <v>10000</v>
      </c>
      <c r="F310" s="5" t="s">
        <v>13</v>
      </c>
      <c r="G310" s="5" t="s">
        <v>14</v>
      </c>
    </row>
    <row r="311" spans="1:7" x14ac:dyDescent="0.25">
      <c r="A311" s="5">
        <f>304</f>
      </c>
      <c r="B311" s="5" t="s">
        <v>317</v>
      </c>
      <c r="C311" s="5">
        <v>1065</v>
      </c>
      <c r="D311" s="5">
        <v>9721</v>
      </c>
      <c r="E311" s="5">
        <v>10000</v>
      </c>
      <c r="F311" s="5" t="s">
        <v>13</v>
      </c>
      <c r="G311" s="5" t="s">
        <v>14</v>
      </c>
    </row>
    <row r="312" spans="1:7" x14ac:dyDescent="0.25">
      <c r="A312" s="5">
        <f>305</f>
      </c>
      <c r="B312" s="5" t="s">
        <v>318</v>
      </c>
      <c r="C312" s="5">
        <v>1066</v>
      </c>
      <c r="D312" s="5">
        <v>9761</v>
      </c>
      <c r="E312" s="5">
        <v>10000</v>
      </c>
      <c r="F312" s="5" t="s">
        <v>13</v>
      </c>
      <c r="G312" s="5" t="s">
        <v>14</v>
      </c>
    </row>
    <row r="313" spans="1:7" x14ac:dyDescent="0.25">
      <c r="A313" s="5">
        <f>306</f>
      </c>
      <c r="B313" s="5" t="s">
        <v>319</v>
      </c>
      <c r="C313" s="5">
        <v>1067</v>
      </c>
      <c r="D313" s="5">
        <v>9801</v>
      </c>
      <c r="E313" s="5">
        <v>10000</v>
      </c>
      <c r="F313" s="5" t="s">
        <v>13</v>
      </c>
      <c r="G313" s="5" t="s">
        <v>14</v>
      </c>
    </row>
    <row r="314" spans="1:7" x14ac:dyDescent="0.25">
      <c r="A314" s="5">
        <f>307</f>
      </c>
      <c r="B314" s="5" t="s">
        <v>320</v>
      </c>
      <c r="C314" s="5">
        <v>1069</v>
      </c>
      <c r="D314" s="5">
        <v>9841</v>
      </c>
      <c r="E314" s="5">
        <v>10000</v>
      </c>
      <c r="F314" s="5" t="s">
        <v>13</v>
      </c>
      <c r="G314" s="5" t="s">
        <v>14</v>
      </c>
    </row>
    <row r="315" spans="1:7" x14ac:dyDescent="0.25">
      <c r="A315" s="5">
        <f>308</f>
      </c>
      <c r="B315" s="5" t="s">
        <v>321</v>
      </c>
      <c r="C315" s="5">
        <v>1070</v>
      </c>
      <c r="D315" s="5">
        <v>9881</v>
      </c>
      <c r="E315" s="5">
        <v>10000</v>
      </c>
      <c r="F315" s="5" t="s">
        <v>13</v>
      </c>
      <c r="G315" s="5" t="s">
        <v>14</v>
      </c>
    </row>
    <row r="316" spans="1:7" x14ac:dyDescent="0.25">
      <c r="A316" s="5">
        <f>309</f>
      </c>
      <c r="B316" s="5" t="s">
        <v>322</v>
      </c>
      <c r="C316" s="5">
        <v>1071</v>
      </c>
      <c r="D316" s="5">
        <v>9921</v>
      </c>
      <c r="E316" s="5">
        <v>10000</v>
      </c>
      <c r="F316" s="5" t="s">
        <v>13</v>
      </c>
      <c r="G316" s="5" t="s">
        <v>14</v>
      </c>
    </row>
    <row r="317" spans="1:7" x14ac:dyDescent="0.25">
      <c r="A317" s="5">
        <f>310</f>
      </c>
      <c r="B317" s="5" t="s">
        <v>323</v>
      </c>
      <c r="C317" s="5">
        <v>1072</v>
      </c>
      <c r="D317" s="5">
        <v>9961</v>
      </c>
      <c r="E317" s="5">
        <v>10000</v>
      </c>
      <c r="F317" s="5" t="s">
        <v>13</v>
      </c>
      <c r="G317" s="5" t="s">
        <v>14</v>
      </c>
    </row>
    <row r="318" spans="1:7" x14ac:dyDescent="0.25">
      <c r="A318" s="5">
        <f>311</f>
      </c>
      <c r="B318" s="5" t="s">
        <v>324</v>
      </c>
      <c r="C318" s="5">
        <v>1073</v>
      </c>
      <c r="D318" s="5">
        <v>10001</v>
      </c>
      <c r="E318" s="5">
        <v>10000</v>
      </c>
      <c r="F318" s="5" t="s">
        <v>13</v>
      </c>
      <c r="G318" s="5" t="s">
        <v>14</v>
      </c>
    </row>
    <row r="319" spans="1:7" x14ac:dyDescent="0.25">
      <c r="A319" s="5">
        <f>312</f>
      </c>
      <c r="B319" s="5" t="s">
        <v>325</v>
      </c>
      <c r="C319" s="5">
        <v>1074</v>
      </c>
      <c r="D319" s="5">
        <v>10041</v>
      </c>
      <c r="E319" s="5">
        <v>10000</v>
      </c>
      <c r="F319" s="5" t="s">
        <v>13</v>
      </c>
      <c r="G319" s="5" t="s">
        <v>14</v>
      </c>
    </row>
    <row r="320" spans="1:7" x14ac:dyDescent="0.25">
      <c r="A320" s="5">
        <f>313</f>
      </c>
      <c r="B320" s="5" t="s">
        <v>326</v>
      </c>
      <c r="C320" s="5">
        <v>1075</v>
      </c>
      <c r="D320" s="5">
        <v>10081</v>
      </c>
      <c r="E320" s="5">
        <v>10000</v>
      </c>
      <c r="F320" s="5" t="s">
        <v>13</v>
      </c>
      <c r="G320" s="5" t="s">
        <v>14</v>
      </c>
    </row>
    <row r="321" spans="1:7" x14ac:dyDescent="0.25">
      <c r="A321" s="5">
        <f>314</f>
      </c>
      <c r="B321" s="5" t="s">
        <v>327</v>
      </c>
      <c r="C321" s="5">
        <v>1076</v>
      </c>
      <c r="D321" s="5">
        <v>0</v>
      </c>
      <c r="E321" s="5">
        <v>0</v>
      </c>
      <c r="F321" s="5" t="s">
        <v>14</v>
      </c>
      <c r="G321" s="5" t="s">
        <v>13</v>
      </c>
    </row>
    <row r="322" spans="1:7" x14ac:dyDescent="0.25">
      <c r="A322" s="5">
        <f>315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14</v>
      </c>
      <c r="G322" s="5" t="s">
        <v>13</v>
      </c>
    </row>
    <row r="323" spans="1:7" x14ac:dyDescent="0.25">
      <c r="A323" s="5">
        <f>316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14</v>
      </c>
      <c r="G323" s="5" t="s">
        <v>13</v>
      </c>
    </row>
    <row r="324" spans="1:7" x14ac:dyDescent="0.25">
      <c r="A324" s="5">
        <f>317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14</v>
      </c>
      <c r="G324" s="5" t="s">
        <v>13</v>
      </c>
    </row>
    <row r="325" spans="1:7" x14ac:dyDescent="0.25">
      <c r="A325" s="5">
        <f>318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14</v>
      </c>
      <c r="G325" s="5" t="s">
        <v>13</v>
      </c>
    </row>
    <row r="326" spans="1:7" x14ac:dyDescent="0.25">
      <c r="A326" s="5">
        <f>319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14</v>
      </c>
      <c r="G326" s="5" t="s">
        <v>13</v>
      </c>
    </row>
    <row r="327" spans="1:7" x14ac:dyDescent="0.25">
      <c r="A327" s="5">
        <f>320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14</v>
      </c>
      <c r="G327" s="5" t="s">
        <v>13</v>
      </c>
    </row>
    <row r="328" spans="1:7" x14ac:dyDescent="0.25">
      <c r="A328" s="5">
        <f>321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14</v>
      </c>
      <c r="G328" s="5" t="s">
        <v>13</v>
      </c>
    </row>
    <row r="329" spans="1:7" x14ac:dyDescent="0.25">
      <c r="A329" s="5">
        <f>322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14</v>
      </c>
      <c r="G329" s="5" t="s">
        <v>13</v>
      </c>
    </row>
    <row r="330" spans="1:7" x14ac:dyDescent="0.25">
      <c r="A330" s="5">
        <f>323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14</v>
      </c>
      <c r="G330" s="5" t="s">
        <v>13</v>
      </c>
    </row>
    <row r="331" spans="1:7" x14ac:dyDescent="0.25">
      <c r="A331" s="5">
        <f>324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14</v>
      </c>
      <c r="G331" s="5" t="s">
        <v>13</v>
      </c>
    </row>
    <row r="332" spans="1:7" x14ac:dyDescent="0.25">
      <c r="A332" s="5">
        <f>325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14</v>
      </c>
      <c r="G332" s="5" t="s">
        <v>13</v>
      </c>
    </row>
    <row r="333" spans="1:7" x14ac:dyDescent="0.25">
      <c r="A333" s="5">
        <f>326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14</v>
      </c>
      <c r="G333" s="5" t="s">
        <v>13</v>
      </c>
    </row>
    <row r="334" spans="1:7" x14ac:dyDescent="0.25">
      <c r="A334" s="5">
        <f>327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14</v>
      </c>
      <c r="G334" s="5" t="s">
        <v>13</v>
      </c>
    </row>
    <row r="335" spans="1:7" x14ac:dyDescent="0.25">
      <c r="A335" s="5">
        <f>328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14</v>
      </c>
      <c r="G335" s="5" t="s">
        <v>13</v>
      </c>
    </row>
    <row r="336" spans="1:7" x14ac:dyDescent="0.25">
      <c r="A336" s="5">
        <f>329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14</v>
      </c>
      <c r="G336" s="5" t="s">
        <v>13</v>
      </c>
    </row>
    <row r="337" spans="1:7" x14ac:dyDescent="0.25">
      <c r="A337" s="5">
        <f>330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14</v>
      </c>
      <c r="G337" s="5" t="s">
        <v>13</v>
      </c>
    </row>
    <row r="338" spans="1:7" x14ac:dyDescent="0.25">
      <c r="A338" s="5">
        <f>331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14</v>
      </c>
      <c r="G338" s="5" t="s">
        <v>13</v>
      </c>
    </row>
    <row r="339" spans="1:7" x14ac:dyDescent="0.25">
      <c r="A339" s="5">
        <f>332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14</v>
      </c>
      <c r="G339" s="5" t="s">
        <v>13</v>
      </c>
    </row>
    <row r="340" spans="1:7" x14ac:dyDescent="0.25">
      <c r="A340" s="5">
        <f>333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14</v>
      </c>
      <c r="G340" s="5" t="s">
        <v>13</v>
      </c>
    </row>
    <row r="341" spans="1:7" x14ac:dyDescent="0.25">
      <c r="A341" s="5">
        <f>334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14</v>
      </c>
      <c r="G341" s="5" t="s">
        <v>13</v>
      </c>
    </row>
    <row r="342" spans="1:7" x14ac:dyDescent="0.25">
      <c r="A342" s="5">
        <f>335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14</v>
      </c>
      <c r="G342" s="5" t="s">
        <v>13</v>
      </c>
    </row>
    <row r="343" spans="1:7" x14ac:dyDescent="0.25">
      <c r="A343" s="5">
        <f>336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14</v>
      </c>
      <c r="G343" s="5" t="s">
        <v>13</v>
      </c>
    </row>
    <row r="344" spans="1:7" x14ac:dyDescent="0.25">
      <c r="A344" s="5">
        <f>337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14</v>
      </c>
      <c r="G344" s="5" t="s">
        <v>13</v>
      </c>
    </row>
    <row r="345" spans="1:7" x14ac:dyDescent="0.25">
      <c r="A345" s="5">
        <f>338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14</v>
      </c>
      <c r="G345" s="5" t="s">
        <v>13</v>
      </c>
    </row>
    <row r="346" spans="1:7" x14ac:dyDescent="0.25">
      <c r="A346" s="5">
        <f>339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14</v>
      </c>
      <c r="G346" s="5" t="s">
        <v>13</v>
      </c>
    </row>
    <row r="347" spans="1:7" x14ac:dyDescent="0.25">
      <c r="A347" s="5">
        <f>340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14</v>
      </c>
      <c r="G347" s="5" t="s">
        <v>13</v>
      </c>
    </row>
    <row r="348" spans="1:7" x14ac:dyDescent="0.25">
      <c r="A348" s="5">
        <f>341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14</v>
      </c>
      <c r="G348" s="5" t="s">
        <v>13</v>
      </c>
    </row>
    <row r="349" spans="1:7" x14ac:dyDescent="0.25">
      <c r="A349" s="5">
        <f>342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14</v>
      </c>
      <c r="G349" s="5" t="s">
        <v>13</v>
      </c>
    </row>
    <row r="350" spans="1:7" x14ac:dyDescent="0.25">
      <c r="A350" s="5">
        <f>343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14</v>
      </c>
      <c r="G350" s="5" t="s">
        <v>13</v>
      </c>
    </row>
    <row r="351" spans="1:7" x14ac:dyDescent="0.25">
      <c r="A351" s="5">
        <f>344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14</v>
      </c>
      <c r="G351" s="5" t="s">
        <v>13</v>
      </c>
    </row>
    <row r="352" spans="1:7" x14ac:dyDescent="0.25">
      <c r="A352" s="5">
        <f>345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14</v>
      </c>
      <c r="G352" s="5" t="s">
        <v>13</v>
      </c>
    </row>
    <row r="353" spans="1:7" x14ac:dyDescent="0.25">
      <c r="A353" s="5">
        <f>346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14</v>
      </c>
      <c r="G353" s="5" t="s">
        <v>13</v>
      </c>
    </row>
    <row r="354" spans="1:7" x14ac:dyDescent="0.25">
      <c r="A354" s="5">
        <f>347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14</v>
      </c>
      <c r="G354" s="5" t="s">
        <v>13</v>
      </c>
    </row>
    <row r="355" spans="1:7" x14ac:dyDescent="0.25">
      <c r="A355" s="5">
        <f>348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14</v>
      </c>
      <c r="G355" s="5" t="s">
        <v>13</v>
      </c>
    </row>
    <row r="356" spans="1:7" x14ac:dyDescent="0.25">
      <c r="A356" s="5">
        <f>349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14</v>
      </c>
      <c r="G356" s="5" t="s">
        <v>13</v>
      </c>
    </row>
    <row r="357" spans="1:7" x14ac:dyDescent="0.25">
      <c r="A357" s="5">
        <f>350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14</v>
      </c>
      <c r="G357" s="5" t="s">
        <v>13</v>
      </c>
    </row>
    <row r="358" spans="1:7" x14ac:dyDescent="0.25">
      <c r="A358" s="5">
        <f>351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14</v>
      </c>
      <c r="G358" s="5" t="s">
        <v>13</v>
      </c>
    </row>
    <row r="359" spans="1:7" x14ac:dyDescent="0.25">
      <c r="A359" s="5">
        <f>352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14</v>
      </c>
      <c r="G359" s="5" t="s">
        <v>13</v>
      </c>
    </row>
    <row r="360" spans="1:7" x14ac:dyDescent="0.25">
      <c r="A360" s="5">
        <f>353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14</v>
      </c>
      <c r="G360" s="5" t="s">
        <v>13</v>
      </c>
    </row>
    <row r="361" spans="1:7" x14ac:dyDescent="0.25">
      <c r="A361" s="5">
        <f>354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14</v>
      </c>
      <c r="G361" s="5" t="s">
        <v>13</v>
      </c>
    </row>
    <row r="362" spans="1:7" x14ac:dyDescent="0.25">
      <c r="A362" s="5">
        <f>355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14</v>
      </c>
      <c r="G362" s="5" t="s">
        <v>13</v>
      </c>
    </row>
    <row r="363" spans="1:7" x14ac:dyDescent="0.25">
      <c r="A363" s="5">
        <f>356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14</v>
      </c>
      <c r="G363" s="5" t="s">
        <v>13</v>
      </c>
    </row>
    <row r="364" spans="1:7" x14ac:dyDescent="0.25">
      <c r="A364" s="5">
        <f>357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14</v>
      </c>
      <c r="G364" s="5" t="s">
        <v>13</v>
      </c>
    </row>
    <row r="365" spans="1:7" x14ac:dyDescent="0.25">
      <c r="A365" s="5">
        <f>358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14</v>
      </c>
      <c r="G365" s="5" t="s">
        <v>13</v>
      </c>
    </row>
    <row r="366" spans="1:7" x14ac:dyDescent="0.25">
      <c r="A366" s="5">
        <f>359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14</v>
      </c>
      <c r="G366" s="5" t="s">
        <v>13</v>
      </c>
    </row>
    <row r="367" spans="1:7" x14ac:dyDescent="0.25">
      <c r="A367" s="5">
        <f>360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14</v>
      </c>
      <c r="G367" s="5" t="s">
        <v>13</v>
      </c>
    </row>
    <row r="368" spans="1:7" x14ac:dyDescent="0.25">
      <c r="A368" s="5">
        <f>361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14</v>
      </c>
      <c r="G368" s="5" t="s">
        <v>13</v>
      </c>
    </row>
    <row r="369" spans="1:7" x14ac:dyDescent="0.25">
      <c r="A369" s="5">
        <f>362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14</v>
      </c>
      <c r="G369" s="5" t="s">
        <v>13</v>
      </c>
    </row>
    <row r="370" spans="1:7" x14ac:dyDescent="0.25">
      <c r="A370" s="5">
        <f>363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14</v>
      </c>
      <c r="G370" s="5" t="s">
        <v>13</v>
      </c>
    </row>
    <row r="371" spans="1:7" x14ac:dyDescent="0.25">
      <c r="A371" s="5">
        <f>364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14</v>
      </c>
      <c r="G371" s="5" t="s">
        <v>13</v>
      </c>
    </row>
    <row r="372" spans="1:7" x14ac:dyDescent="0.25">
      <c r="A372" s="5">
        <f>365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14</v>
      </c>
      <c r="G372" s="5" t="s">
        <v>13</v>
      </c>
    </row>
    <row r="373" spans="1:7" x14ac:dyDescent="0.25">
      <c r="A373" s="5">
        <f>366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14</v>
      </c>
      <c r="G373" s="5" t="s">
        <v>13</v>
      </c>
    </row>
    <row r="374" spans="1:7" x14ac:dyDescent="0.25">
      <c r="A374" s="5">
        <f>367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14</v>
      </c>
      <c r="G374" s="5" t="s">
        <v>13</v>
      </c>
    </row>
    <row r="375" spans="1:7" x14ac:dyDescent="0.25">
      <c r="A375" s="5">
        <f>368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14</v>
      </c>
      <c r="G375" s="5" t="s">
        <v>13</v>
      </c>
    </row>
    <row r="376" spans="1:7" x14ac:dyDescent="0.25">
      <c r="A376" s="5">
        <f>369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14</v>
      </c>
      <c r="G376" s="5" t="s">
        <v>13</v>
      </c>
    </row>
    <row r="377" spans="1:7" x14ac:dyDescent="0.25">
      <c r="A377" s="5">
        <f>370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14</v>
      </c>
      <c r="G377" s="5" t="s">
        <v>13</v>
      </c>
    </row>
    <row r="378" spans="1:7" x14ac:dyDescent="0.25">
      <c r="A378" s="5">
        <f>371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14</v>
      </c>
      <c r="G378" s="5" t="s">
        <v>13</v>
      </c>
    </row>
    <row r="379" spans="1:7" x14ac:dyDescent="0.25">
      <c r="A379" s="5">
        <f>372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14</v>
      </c>
      <c r="G379" s="5" t="s">
        <v>13</v>
      </c>
    </row>
    <row r="380" spans="1:7" x14ac:dyDescent="0.25">
      <c r="A380" s="5">
        <f>373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14</v>
      </c>
      <c r="G380" s="5" t="s">
        <v>13</v>
      </c>
    </row>
    <row r="381" spans="1:7" x14ac:dyDescent="0.25">
      <c r="A381" s="5">
        <f>374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14</v>
      </c>
      <c r="G381" s="5" t="s">
        <v>13</v>
      </c>
    </row>
    <row r="382" spans="1:7" x14ac:dyDescent="0.25">
      <c r="A382" s="5">
        <f>375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14</v>
      </c>
      <c r="G382" s="5" t="s">
        <v>13</v>
      </c>
    </row>
    <row r="383" spans="1:7" x14ac:dyDescent="0.25">
      <c r="A383" s="5">
        <f>376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14</v>
      </c>
      <c r="G383" s="5" t="s">
        <v>13</v>
      </c>
    </row>
    <row r="384" spans="1:7" x14ac:dyDescent="0.25">
      <c r="A384" s="5">
        <f>377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14</v>
      </c>
      <c r="G384" s="5" t="s">
        <v>13</v>
      </c>
    </row>
    <row r="385" spans="1:7" x14ac:dyDescent="0.25">
      <c r="A385" s="5">
        <f>378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14</v>
      </c>
      <c r="G385" s="5" t="s">
        <v>13</v>
      </c>
    </row>
    <row r="386" spans="1:7" x14ac:dyDescent="0.25">
      <c r="A386" s="5">
        <f>379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14</v>
      </c>
      <c r="G386" s="5" t="s">
        <v>13</v>
      </c>
    </row>
    <row r="387" spans="1:7" x14ac:dyDescent="0.25">
      <c r="A387" s="5">
        <f>380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14</v>
      </c>
      <c r="G387" s="5" t="s">
        <v>13</v>
      </c>
    </row>
    <row r="388" spans="1:7" x14ac:dyDescent="0.25">
      <c r="A388" s="5">
        <f>381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14</v>
      </c>
      <c r="G388" s="5" t="s">
        <v>13</v>
      </c>
    </row>
    <row r="389" spans="1:7" x14ac:dyDescent="0.25">
      <c r="A389" s="5">
        <f>382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14</v>
      </c>
      <c r="G389" s="5" t="s">
        <v>13</v>
      </c>
    </row>
    <row r="390" spans="1:7" x14ac:dyDescent="0.25">
      <c r="A390" s="5">
        <f>383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14</v>
      </c>
      <c r="G390" s="5" t="s">
        <v>13</v>
      </c>
    </row>
    <row r="391" spans="1:7" x14ac:dyDescent="0.25">
      <c r="A391" s="5">
        <f>384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14</v>
      </c>
      <c r="G391" s="5" t="s">
        <v>13</v>
      </c>
    </row>
    <row r="392" spans="1:7" x14ac:dyDescent="0.25">
      <c r="A392" s="5">
        <f>385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14</v>
      </c>
      <c r="G392" s="5" t="s">
        <v>13</v>
      </c>
    </row>
    <row r="393" spans="1:7" x14ac:dyDescent="0.25">
      <c r="A393" s="5">
        <f>386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14</v>
      </c>
      <c r="G393" s="5" t="s">
        <v>13</v>
      </c>
    </row>
    <row r="394" spans="1:7" x14ac:dyDescent="0.25">
      <c r="A394" s="5">
        <f>387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14</v>
      </c>
      <c r="G394" s="5" t="s">
        <v>13</v>
      </c>
    </row>
    <row r="395" spans="1:7" x14ac:dyDescent="0.25">
      <c r="A395" s="5">
        <f>388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14</v>
      </c>
      <c r="G395" s="5" t="s">
        <v>13</v>
      </c>
    </row>
    <row r="396" spans="1:7" x14ac:dyDescent="0.25">
      <c r="A396" s="5">
        <f>389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14</v>
      </c>
      <c r="G396" s="5" t="s">
        <v>13</v>
      </c>
    </row>
    <row r="397" spans="1:7" x14ac:dyDescent="0.25">
      <c r="A397" s="5">
        <f>390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14</v>
      </c>
      <c r="G397" s="5" t="s">
        <v>13</v>
      </c>
    </row>
    <row r="398" spans="1:7" x14ac:dyDescent="0.25">
      <c r="A398" s="5">
        <f>391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14</v>
      </c>
      <c r="G398" s="5" t="s">
        <v>13</v>
      </c>
    </row>
    <row r="399" spans="1:7" x14ac:dyDescent="0.25">
      <c r="A399" s="5">
        <f>392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14</v>
      </c>
      <c r="G399" s="5" t="s">
        <v>13</v>
      </c>
    </row>
    <row r="400" spans="1:7" x14ac:dyDescent="0.25">
      <c r="A400" s="5">
        <f>393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14</v>
      </c>
      <c r="G400" s="5" t="s">
        <v>13</v>
      </c>
    </row>
    <row r="401" spans="1:7" x14ac:dyDescent="0.25">
      <c r="A401" s="5">
        <f>394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14</v>
      </c>
      <c r="G401" s="5" t="s">
        <v>13</v>
      </c>
    </row>
    <row r="402" spans="1:7" x14ac:dyDescent="0.25">
      <c r="A402" s="5">
        <f>395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14</v>
      </c>
      <c r="G402" s="5" t="s">
        <v>13</v>
      </c>
    </row>
    <row r="403" spans="1:7" x14ac:dyDescent="0.25">
      <c r="A403" s="5">
        <f>396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14</v>
      </c>
      <c r="G403" s="5" t="s">
        <v>13</v>
      </c>
    </row>
    <row r="404" spans="1:7" x14ac:dyDescent="0.25">
      <c r="A404" s="5">
        <f>397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14</v>
      </c>
      <c r="G404" s="5" t="s">
        <v>13</v>
      </c>
    </row>
    <row r="405" spans="1:7" x14ac:dyDescent="0.25">
      <c r="A405" s="5">
        <f>398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14</v>
      </c>
      <c r="G405" s="5" t="s">
        <v>13</v>
      </c>
    </row>
    <row r="406" spans="1:7" x14ac:dyDescent="0.25">
      <c r="A406" s="5">
        <f>399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14</v>
      </c>
      <c r="G406" s="5" t="s">
        <v>13</v>
      </c>
    </row>
    <row r="407" spans="1:7" x14ac:dyDescent="0.25">
      <c r="A407" s="5">
        <f>400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14</v>
      </c>
      <c r="G407" s="5" t="s">
        <v>13</v>
      </c>
    </row>
    <row r="408" spans="1:7" x14ac:dyDescent="0.25">
      <c r="A408" s="5">
        <f>401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14</v>
      </c>
      <c r="G408" s="5" t="s">
        <v>13</v>
      </c>
    </row>
    <row r="409" spans="1:7" x14ac:dyDescent="0.25">
      <c r="A409" s="5">
        <f>402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14</v>
      </c>
      <c r="G409" s="5" t="s">
        <v>13</v>
      </c>
    </row>
    <row r="410" spans="1:7" x14ac:dyDescent="0.25">
      <c r="A410" s="5">
        <f>403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14</v>
      </c>
      <c r="G410" s="5" t="s">
        <v>13</v>
      </c>
    </row>
    <row r="411" spans="1:7" x14ac:dyDescent="0.25">
      <c r="A411" s="5">
        <f>404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14</v>
      </c>
      <c r="G411" s="5" t="s">
        <v>13</v>
      </c>
    </row>
    <row r="412" spans="1:7" x14ac:dyDescent="0.25">
      <c r="A412" s="5">
        <f>405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14</v>
      </c>
      <c r="G412" s="5" t="s">
        <v>13</v>
      </c>
    </row>
    <row r="413" spans="1:7" x14ac:dyDescent="0.25">
      <c r="A413" s="5">
        <f>406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14</v>
      </c>
      <c r="G413" s="5" t="s">
        <v>13</v>
      </c>
    </row>
    <row r="414" spans="1:7" x14ac:dyDescent="0.25">
      <c r="A414" s="5">
        <f>407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14</v>
      </c>
      <c r="G414" s="5" t="s">
        <v>13</v>
      </c>
    </row>
    <row r="415" spans="1:7" x14ac:dyDescent="0.25">
      <c r="A415" s="5">
        <f>408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14</v>
      </c>
      <c r="G415" s="5" t="s">
        <v>13</v>
      </c>
    </row>
    <row r="416" spans="1:7" x14ac:dyDescent="0.25">
      <c r="A416" s="5">
        <f>409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14</v>
      </c>
      <c r="G416" s="5" t="s">
        <v>13</v>
      </c>
    </row>
    <row r="417" spans="1:7" x14ac:dyDescent="0.25">
      <c r="A417" s="5">
        <f>410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14</v>
      </c>
      <c r="G417" s="5" t="s">
        <v>13</v>
      </c>
    </row>
    <row r="418" spans="1:7" x14ac:dyDescent="0.25">
      <c r="A418" s="5">
        <f>411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14</v>
      </c>
      <c r="G418" s="5" t="s">
        <v>13</v>
      </c>
    </row>
    <row r="419" spans="1:7" x14ac:dyDescent="0.25">
      <c r="A419" s="5">
        <f>412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14</v>
      </c>
      <c r="G419" s="5" t="s">
        <v>13</v>
      </c>
    </row>
    <row r="420" spans="1:7" x14ac:dyDescent="0.25">
      <c r="A420" s="5">
        <f>413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14</v>
      </c>
      <c r="G420" s="5" t="s">
        <v>13</v>
      </c>
    </row>
    <row r="421" spans="1:7" x14ac:dyDescent="0.25">
      <c r="A421" s="5">
        <f>414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14</v>
      </c>
      <c r="G421" s="5" t="s">
        <v>13</v>
      </c>
    </row>
    <row r="422" spans="1:7" x14ac:dyDescent="0.25">
      <c r="A422" s="5">
        <f>415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14</v>
      </c>
      <c r="G422" s="5" t="s">
        <v>13</v>
      </c>
    </row>
    <row r="423" spans="1:7" x14ac:dyDescent="0.25">
      <c r="A423" s="5">
        <f>416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14</v>
      </c>
      <c r="G423" s="5" t="s">
        <v>13</v>
      </c>
    </row>
    <row r="424" spans="1:7" x14ac:dyDescent="0.25">
      <c r="A424" s="5">
        <f>417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14</v>
      </c>
      <c r="G424" s="5" t="s">
        <v>13</v>
      </c>
    </row>
    <row r="425" spans="1:7" x14ac:dyDescent="0.25">
      <c r="A425" s="5">
        <f>418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14</v>
      </c>
      <c r="G425" s="5" t="s">
        <v>13</v>
      </c>
    </row>
    <row r="426" spans="1:7" x14ac:dyDescent="0.25">
      <c r="A426" s="5">
        <f>419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14</v>
      </c>
      <c r="G426" s="5" t="s">
        <v>13</v>
      </c>
    </row>
    <row r="427" spans="1:7" x14ac:dyDescent="0.25">
      <c r="A427" s="5">
        <f>420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14</v>
      </c>
      <c r="G427" s="5" t="s">
        <v>13</v>
      </c>
    </row>
    <row r="428" spans="1:7" x14ac:dyDescent="0.25">
      <c r="A428" s="5">
        <f>421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14</v>
      </c>
      <c r="G428" s="5" t="s">
        <v>13</v>
      </c>
    </row>
    <row r="429" spans="1:7" x14ac:dyDescent="0.25">
      <c r="A429" s="5">
        <f>422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14</v>
      </c>
      <c r="G429" s="5" t="s">
        <v>13</v>
      </c>
    </row>
    <row r="430" spans="1:7" x14ac:dyDescent="0.25">
      <c r="A430" s="5">
        <f>423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14</v>
      </c>
      <c r="G430" s="5" t="s">
        <v>13</v>
      </c>
    </row>
    <row r="431" spans="1:7" x14ac:dyDescent="0.25">
      <c r="A431" s="5">
        <f>424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14</v>
      </c>
      <c r="G431" s="5" t="s">
        <v>13</v>
      </c>
    </row>
    <row r="432" spans="1:7" x14ac:dyDescent="0.25">
      <c r="A432" s="5">
        <f>425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14</v>
      </c>
      <c r="G432" s="5" t="s">
        <v>13</v>
      </c>
    </row>
    <row r="433" spans="1:7" x14ac:dyDescent="0.25">
      <c r="A433" s="5">
        <f>426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14</v>
      </c>
      <c r="G433" s="5" t="s">
        <v>13</v>
      </c>
    </row>
    <row r="434" spans="1:7" x14ac:dyDescent="0.25">
      <c r="A434" s="5">
        <f>427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14</v>
      </c>
      <c r="G434" s="5" t="s">
        <v>13</v>
      </c>
    </row>
    <row r="435" spans="1:7" x14ac:dyDescent="0.25">
      <c r="A435" s="5">
        <f>428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14</v>
      </c>
      <c r="G435" s="5" t="s">
        <v>13</v>
      </c>
    </row>
    <row r="436" spans="1:7" x14ac:dyDescent="0.25">
      <c r="A436" s="5">
        <f>429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14</v>
      </c>
      <c r="G436" s="5" t="s">
        <v>13</v>
      </c>
    </row>
    <row r="437" spans="1:7" x14ac:dyDescent="0.25">
      <c r="A437" s="5">
        <f>430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14</v>
      </c>
      <c r="G437" s="5" t="s">
        <v>13</v>
      </c>
    </row>
    <row r="438" spans="1:7" x14ac:dyDescent="0.25">
      <c r="A438" s="5">
        <f>431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14</v>
      </c>
      <c r="G438" s="5" t="s">
        <v>13</v>
      </c>
    </row>
    <row r="439" spans="1:7" x14ac:dyDescent="0.25">
      <c r="A439" s="5">
        <f>432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14</v>
      </c>
      <c r="G439" s="5" t="s">
        <v>13</v>
      </c>
    </row>
    <row r="440" spans="1:7" x14ac:dyDescent="0.25">
      <c r="A440" s="5">
        <f>433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14</v>
      </c>
      <c r="G440" s="5" t="s">
        <v>13</v>
      </c>
    </row>
    <row r="441" spans="1:7" x14ac:dyDescent="0.25">
      <c r="A441" s="5">
        <f>434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14</v>
      </c>
      <c r="G441" s="5" t="s">
        <v>13</v>
      </c>
    </row>
    <row r="442" spans="1:7" x14ac:dyDescent="0.25">
      <c r="A442" s="5">
        <f>435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14</v>
      </c>
      <c r="G442" s="5" t="s">
        <v>13</v>
      </c>
    </row>
    <row r="443" spans="1:7" x14ac:dyDescent="0.25">
      <c r="A443" s="5">
        <f>436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14</v>
      </c>
      <c r="G443" s="5" t="s">
        <v>13</v>
      </c>
    </row>
    <row r="444" spans="1:7" x14ac:dyDescent="0.25">
      <c r="A444" s="5">
        <f>437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14</v>
      </c>
      <c r="G444" s="5" t="s">
        <v>13</v>
      </c>
    </row>
    <row r="445" spans="1:7" x14ac:dyDescent="0.25">
      <c r="A445" s="5">
        <f>438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14</v>
      </c>
      <c r="G445" s="5" t="s">
        <v>13</v>
      </c>
    </row>
    <row r="446" spans="1:7" x14ac:dyDescent="0.25">
      <c r="A446" s="5">
        <f>439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14</v>
      </c>
      <c r="G446" s="5" t="s">
        <v>13</v>
      </c>
    </row>
    <row r="447" spans="1:7" x14ac:dyDescent="0.25">
      <c r="A447" s="5">
        <f>440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14</v>
      </c>
      <c r="G447" s="5" t="s">
        <v>13</v>
      </c>
    </row>
    <row r="448" spans="1:7" x14ac:dyDescent="0.25">
      <c r="A448" s="5">
        <f>441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14</v>
      </c>
      <c r="G448" s="5" t="s">
        <v>13</v>
      </c>
    </row>
    <row r="449" spans="1:7" x14ac:dyDescent="0.25">
      <c r="A449" s="5">
        <f>442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14</v>
      </c>
      <c r="G449" s="5" t="s">
        <v>13</v>
      </c>
    </row>
    <row r="450" spans="1:7" x14ac:dyDescent="0.25">
      <c r="A450" s="5">
        <f>443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14</v>
      </c>
      <c r="G450" s="5" t="s">
        <v>13</v>
      </c>
    </row>
    <row r="451" spans="1:7" x14ac:dyDescent="0.25">
      <c r="A451" s="5">
        <f>444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14</v>
      </c>
      <c r="G451" s="5" t="s">
        <v>13</v>
      </c>
    </row>
    <row r="452" spans="1:7" x14ac:dyDescent="0.25">
      <c r="A452" s="5">
        <f>445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14</v>
      </c>
      <c r="G452" s="5" t="s">
        <v>13</v>
      </c>
    </row>
    <row r="453" spans="1:7" x14ac:dyDescent="0.25">
      <c r="A453" s="5">
        <f>446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14</v>
      </c>
      <c r="G453" s="5" t="s">
        <v>13</v>
      </c>
    </row>
    <row r="454" spans="1:7" x14ac:dyDescent="0.25">
      <c r="A454" s="5">
        <f>447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14</v>
      </c>
      <c r="G454" s="5" t="s">
        <v>13</v>
      </c>
    </row>
    <row r="455" spans="1:7" x14ac:dyDescent="0.25">
      <c r="A455" s="5">
        <f>448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14</v>
      </c>
      <c r="G455" s="5" t="s">
        <v>13</v>
      </c>
    </row>
    <row r="456" spans="1:7" x14ac:dyDescent="0.25">
      <c r="A456" s="5">
        <f>449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14</v>
      </c>
      <c r="G456" s="5" t="s">
        <v>13</v>
      </c>
    </row>
    <row r="457" spans="1:7" x14ac:dyDescent="0.25">
      <c r="A457" s="5">
        <f>450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14</v>
      </c>
      <c r="G457" s="5" t="s">
        <v>13</v>
      </c>
    </row>
    <row r="458" spans="1:7" x14ac:dyDescent="0.25">
      <c r="A458" s="5">
        <f>451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14</v>
      </c>
      <c r="G458" s="5" t="s">
        <v>13</v>
      </c>
    </row>
    <row r="459" spans="1:7" x14ac:dyDescent="0.25">
      <c r="A459" s="5">
        <f>452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14</v>
      </c>
      <c r="G459" s="5" t="s">
        <v>13</v>
      </c>
    </row>
    <row r="460" spans="1:7" x14ac:dyDescent="0.25">
      <c r="A460" s="5">
        <f>453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14</v>
      </c>
      <c r="G460" s="5" t="s">
        <v>13</v>
      </c>
    </row>
    <row r="461" spans="1:7" x14ac:dyDescent="0.25">
      <c r="A461" s="5">
        <f>454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14</v>
      </c>
      <c r="G461" s="5" t="s">
        <v>13</v>
      </c>
    </row>
    <row r="462" spans="1:7" x14ac:dyDescent="0.25">
      <c r="A462" s="5">
        <f>455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14</v>
      </c>
      <c r="G462" s="5" t="s">
        <v>13</v>
      </c>
    </row>
    <row r="463" spans="1:7" x14ac:dyDescent="0.25">
      <c r="A463" s="5">
        <f>456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14</v>
      </c>
      <c r="G463" s="5" t="s">
        <v>13</v>
      </c>
    </row>
    <row r="464" spans="1:7" x14ac:dyDescent="0.25">
      <c r="A464" s="5">
        <f>457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14</v>
      </c>
      <c r="G464" s="5" t="s">
        <v>13</v>
      </c>
    </row>
    <row r="465" spans="1:7" x14ac:dyDescent="0.25">
      <c r="A465" s="5">
        <f>458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14</v>
      </c>
      <c r="G465" s="5" t="s">
        <v>13</v>
      </c>
    </row>
    <row r="466" spans="1:7" x14ac:dyDescent="0.25">
      <c r="A466" s="5">
        <f>459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14</v>
      </c>
      <c r="G466" s="5" t="s">
        <v>13</v>
      </c>
    </row>
    <row r="467" spans="1:7" x14ac:dyDescent="0.25">
      <c r="A467" s="5">
        <f>460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14</v>
      </c>
      <c r="G467" s="5" t="s">
        <v>13</v>
      </c>
    </row>
    <row r="468" spans="1:7" x14ac:dyDescent="0.25">
      <c r="A468" s="5">
        <f>461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14</v>
      </c>
      <c r="G468" s="5" t="s">
        <v>13</v>
      </c>
    </row>
    <row r="469" spans="1:7" x14ac:dyDescent="0.25">
      <c r="A469" s="5">
        <f>462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14</v>
      </c>
      <c r="G469" s="5" t="s">
        <v>13</v>
      </c>
    </row>
    <row r="470" spans="1:7" x14ac:dyDescent="0.25">
      <c r="A470" s="5">
        <f>463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14</v>
      </c>
      <c r="G470" s="5" t="s">
        <v>13</v>
      </c>
    </row>
    <row r="471" spans="1:7" x14ac:dyDescent="0.25">
      <c r="A471" s="5">
        <f>464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14</v>
      </c>
      <c r="G471" s="5" t="s">
        <v>13</v>
      </c>
    </row>
    <row r="472" spans="1:7" x14ac:dyDescent="0.25">
      <c r="A472" s="5">
        <f>465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14</v>
      </c>
      <c r="G472" s="5" t="s">
        <v>13</v>
      </c>
    </row>
    <row r="473" spans="1:7" x14ac:dyDescent="0.25">
      <c r="A473" s="5">
        <f>466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14</v>
      </c>
      <c r="G473" s="5" t="s">
        <v>13</v>
      </c>
    </row>
    <row r="474" spans="1:7" x14ac:dyDescent="0.25">
      <c r="A474" s="5">
        <f>467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14</v>
      </c>
      <c r="G474" s="5" t="s">
        <v>13</v>
      </c>
    </row>
    <row r="475" spans="1:7" x14ac:dyDescent="0.25">
      <c r="A475" s="5">
        <f>468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14</v>
      </c>
      <c r="G475" s="5" t="s">
        <v>13</v>
      </c>
    </row>
    <row r="476" spans="1:7" x14ac:dyDescent="0.25">
      <c r="A476" s="5">
        <f>469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14</v>
      </c>
      <c r="G476" s="5" t="s">
        <v>13</v>
      </c>
    </row>
    <row r="477" spans="1:7" x14ac:dyDescent="0.25">
      <c r="A477" s="5">
        <f>470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14</v>
      </c>
      <c r="G477" s="5" t="s">
        <v>13</v>
      </c>
    </row>
    <row r="478" spans="1:7" x14ac:dyDescent="0.25">
      <c r="A478" s="5">
        <f>471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14</v>
      </c>
      <c r="G478" s="5" t="s">
        <v>13</v>
      </c>
    </row>
    <row r="479" spans="1:7" x14ac:dyDescent="0.25">
      <c r="A479" s="5">
        <f>472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14</v>
      </c>
      <c r="G479" s="5" t="s">
        <v>13</v>
      </c>
    </row>
    <row r="480" spans="1:7" x14ac:dyDescent="0.25">
      <c r="A480" s="5">
        <f>473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14</v>
      </c>
      <c r="G480" s="5" t="s">
        <v>13</v>
      </c>
    </row>
    <row r="481" spans="1:7" x14ac:dyDescent="0.25">
      <c r="A481" s="5">
        <f>474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14</v>
      </c>
      <c r="G481" s="5" t="s">
        <v>13</v>
      </c>
    </row>
    <row r="482" spans="1:7" x14ac:dyDescent="0.25">
      <c r="A482" s="5">
        <f>475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14</v>
      </c>
      <c r="G482" s="5" t="s">
        <v>13</v>
      </c>
    </row>
    <row r="483" spans="1:7" x14ac:dyDescent="0.25">
      <c r="A483" s="5">
        <f>476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14</v>
      </c>
      <c r="G483" s="5" t="s">
        <v>13</v>
      </c>
    </row>
    <row r="484" spans="1:7" x14ac:dyDescent="0.25">
      <c r="A484" s="5">
        <f>477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14</v>
      </c>
      <c r="G484" s="5" t="s">
        <v>13</v>
      </c>
    </row>
    <row r="485" spans="1:7" x14ac:dyDescent="0.25">
      <c r="A485" s="5">
        <f>478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14</v>
      </c>
      <c r="G485" s="5" t="s">
        <v>13</v>
      </c>
    </row>
    <row r="486" spans="1:7" x14ac:dyDescent="0.25">
      <c r="A486" s="5">
        <f>479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14</v>
      </c>
      <c r="G486" s="5" t="s">
        <v>13</v>
      </c>
    </row>
    <row r="487" spans="1:7" x14ac:dyDescent="0.25">
      <c r="A487" s="5">
        <f>480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14</v>
      </c>
      <c r="G487" s="5" t="s">
        <v>13</v>
      </c>
    </row>
    <row r="488" spans="1:7" x14ac:dyDescent="0.25">
      <c r="A488" s="5">
        <f>481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14</v>
      </c>
      <c r="G488" s="5" t="s">
        <v>13</v>
      </c>
    </row>
    <row r="489" spans="1:7" x14ac:dyDescent="0.25">
      <c r="A489" s="5">
        <f>482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14</v>
      </c>
      <c r="G489" s="5" t="s">
        <v>13</v>
      </c>
    </row>
    <row r="490" spans="1:7" x14ac:dyDescent="0.25">
      <c r="A490" s="5">
        <f>483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14</v>
      </c>
      <c r="G490" s="5" t="s">
        <v>13</v>
      </c>
    </row>
    <row r="491" spans="1:7" x14ac:dyDescent="0.25">
      <c r="A491" s="5">
        <f>484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14</v>
      </c>
      <c r="G491" s="5" t="s">
        <v>13</v>
      </c>
    </row>
    <row r="492" spans="1:7" x14ac:dyDescent="0.25">
      <c r="A492" s="5">
        <f>485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14</v>
      </c>
      <c r="G492" s="5" t="s">
        <v>13</v>
      </c>
    </row>
    <row r="493" spans="1:7" x14ac:dyDescent="0.25">
      <c r="A493" s="5">
        <f>486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14</v>
      </c>
      <c r="G493" s="5" t="s">
        <v>13</v>
      </c>
    </row>
    <row r="494" spans="1:7" x14ac:dyDescent="0.25">
      <c r="A494" s="5">
        <f>487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14</v>
      </c>
      <c r="G494" s="5" t="s">
        <v>13</v>
      </c>
    </row>
    <row r="495" spans="1:7" x14ac:dyDescent="0.25">
      <c r="A495" s="5">
        <f>488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14</v>
      </c>
      <c r="G495" s="5" t="s">
        <v>13</v>
      </c>
    </row>
    <row r="496" spans="1:7" x14ac:dyDescent="0.25">
      <c r="A496" s="5">
        <f>489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14</v>
      </c>
      <c r="G496" s="5" t="s">
        <v>13</v>
      </c>
    </row>
    <row r="497" spans="1:7" x14ac:dyDescent="0.25">
      <c r="A497" s="5">
        <f>490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14</v>
      </c>
      <c r="G497" s="5" t="s">
        <v>13</v>
      </c>
    </row>
    <row r="498" spans="1:7" x14ac:dyDescent="0.25">
      <c r="A498" s="5">
        <f>491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14</v>
      </c>
      <c r="G498" s="5" t="s">
        <v>13</v>
      </c>
    </row>
    <row r="499" spans="1:7" x14ac:dyDescent="0.25">
      <c r="A499" s="5">
        <f>492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14</v>
      </c>
      <c r="G499" s="5" t="s">
        <v>13</v>
      </c>
    </row>
    <row r="500" spans="1:7" x14ac:dyDescent="0.25">
      <c r="A500" s="5">
        <f>493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14</v>
      </c>
      <c r="G500" s="5" t="s">
        <v>13</v>
      </c>
    </row>
    <row r="501" spans="1:7" x14ac:dyDescent="0.25">
      <c r="A501" s="5">
        <f>494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14</v>
      </c>
      <c r="G501" s="5" t="s">
        <v>13</v>
      </c>
    </row>
    <row r="502" spans="1:7" x14ac:dyDescent="0.25">
      <c r="A502" s="5">
        <f>495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14</v>
      </c>
      <c r="G502" s="5" t="s">
        <v>13</v>
      </c>
    </row>
    <row r="503" spans="1:7" x14ac:dyDescent="0.25">
      <c r="A503" s="5">
        <f>496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14</v>
      </c>
      <c r="G503" s="5" t="s">
        <v>13</v>
      </c>
    </row>
    <row r="504" spans="1:7" x14ac:dyDescent="0.25">
      <c r="A504" s="5">
        <f>497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14</v>
      </c>
      <c r="G504" s="5" t="s">
        <v>13</v>
      </c>
    </row>
    <row r="505" spans="1:7" x14ac:dyDescent="0.25">
      <c r="A505" s="5">
        <f>498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14</v>
      </c>
      <c r="G505" s="5" t="s">
        <v>13</v>
      </c>
    </row>
    <row r="506" spans="1:7" x14ac:dyDescent="0.25">
      <c r="A506" s="5">
        <f>499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14</v>
      </c>
      <c r="G506" s="5" t="s">
        <v>13</v>
      </c>
    </row>
    <row r="507" spans="1:7" x14ac:dyDescent="0.25">
      <c r="A507" s="5">
        <f>500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14</v>
      </c>
      <c r="G507" s="5" t="s">
        <v>13</v>
      </c>
    </row>
    <row r="508" spans="1:7" x14ac:dyDescent="0.25">
      <c r="A508" s="5">
        <f>501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14</v>
      </c>
      <c r="G508" s="5" t="s">
        <v>13</v>
      </c>
    </row>
    <row r="509" spans="1:7" x14ac:dyDescent="0.25">
      <c r="A509" s="5">
        <f>502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14</v>
      </c>
      <c r="G509" s="5" t="s">
        <v>13</v>
      </c>
    </row>
    <row r="510" spans="1:7" x14ac:dyDescent="0.25">
      <c r="A510" s="5">
        <f>503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14</v>
      </c>
      <c r="G510" s="5" t="s">
        <v>13</v>
      </c>
    </row>
    <row r="511" spans="1:7" x14ac:dyDescent="0.25">
      <c r="A511" s="5">
        <f>504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14</v>
      </c>
      <c r="G511" s="5" t="s">
        <v>13</v>
      </c>
    </row>
    <row r="512" spans="1:7" x14ac:dyDescent="0.25">
      <c r="A512" s="5">
        <f>505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14</v>
      </c>
      <c r="G512" s="5" t="s">
        <v>13</v>
      </c>
    </row>
    <row r="513" spans="1:7" x14ac:dyDescent="0.25">
      <c r="A513" s="5">
        <f>506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14</v>
      </c>
      <c r="G513" s="5" t="s">
        <v>13</v>
      </c>
    </row>
    <row r="514" spans="1:7" x14ac:dyDescent="0.25">
      <c r="A514" s="5">
        <f>507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14</v>
      </c>
      <c r="G514" s="5" t="s">
        <v>13</v>
      </c>
    </row>
    <row r="515" spans="1:7" x14ac:dyDescent="0.25">
      <c r="A515" s="5">
        <f>508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14</v>
      </c>
      <c r="G515" s="5" t="s">
        <v>13</v>
      </c>
    </row>
    <row r="516" spans="1:7" x14ac:dyDescent="0.25">
      <c r="A516" s="5">
        <f>509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14</v>
      </c>
      <c r="G516" s="5" t="s">
        <v>13</v>
      </c>
    </row>
    <row r="517" spans="1:7" x14ac:dyDescent="0.25">
      <c r="A517" s="5">
        <f>510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14</v>
      </c>
      <c r="G517" s="5" t="s">
        <v>13</v>
      </c>
    </row>
    <row r="518" spans="1:7" x14ac:dyDescent="0.25">
      <c r="A518" s="5">
        <f>511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14</v>
      </c>
      <c r="G518" s="5" t="s">
        <v>13</v>
      </c>
    </row>
    <row r="519" spans="1:7" x14ac:dyDescent="0.25">
      <c r="A519" s="5">
        <f>512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14</v>
      </c>
      <c r="G519" s="5" t="s">
        <v>13</v>
      </c>
    </row>
    <row r="520" spans="1:7" x14ac:dyDescent="0.25">
      <c r="A520" s="5">
        <f>513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14</v>
      </c>
      <c r="G520" s="5" t="s">
        <v>13</v>
      </c>
    </row>
    <row r="521" spans="1:7" x14ac:dyDescent="0.25">
      <c r="A521" s="5">
        <f>514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14</v>
      </c>
      <c r="G521" s="5" t="s">
        <v>13</v>
      </c>
    </row>
    <row r="522" spans="1:7" x14ac:dyDescent="0.25">
      <c r="A522" s="5">
        <f>515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14</v>
      </c>
      <c r="G522" s="5" t="s">
        <v>13</v>
      </c>
    </row>
    <row r="523" spans="1:7" x14ac:dyDescent="0.25">
      <c r="A523" s="5">
        <f>516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14</v>
      </c>
      <c r="G523" s="5" t="s">
        <v>13</v>
      </c>
    </row>
    <row r="524" spans="1:7" x14ac:dyDescent="0.25">
      <c r="A524" s="5">
        <f>517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14</v>
      </c>
      <c r="G524" s="5" t="s">
        <v>13</v>
      </c>
    </row>
    <row r="525" spans="1:7" x14ac:dyDescent="0.25">
      <c r="A525" s="5">
        <f>518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14</v>
      </c>
      <c r="G525" s="5" t="s">
        <v>13</v>
      </c>
    </row>
    <row r="526" spans="1:7" x14ac:dyDescent="0.25">
      <c r="A526" s="5">
        <f>519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14</v>
      </c>
      <c r="G526" s="5" t="s">
        <v>13</v>
      </c>
    </row>
    <row r="527" spans="1:7" x14ac:dyDescent="0.25">
      <c r="A527" s="5">
        <f>520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14</v>
      </c>
      <c r="G527" s="5" t="s">
        <v>13</v>
      </c>
    </row>
    <row r="528" spans="1:7" x14ac:dyDescent="0.25">
      <c r="A528" s="5">
        <f>521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14</v>
      </c>
      <c r="G528" s="5" t="s">
        <v>13</v>
      </c>
    </row>
    <row r="529" spans="1:7" x14ac:dyDescent="0.25">
      <c r="A529" s="5">
        <f>522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14</v>
      </c>
      <c r="G529" s="5" t="s">
        <v>13</v>
      </c>
    </row>
    <row r="530" spans="1:7" x14ac:dyDescent="0.25">
      <c r="A530" s="5">
        <f>523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14</v>
      </c>
      <c r="G530" s="5" t="s">
        <v>13</v>
      </c>
    </row>
    <row r="531" spans="1:7" x14ac:dyDescent="0.25">
      <c r="A531" s="5">
        <f>524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14</v>
      </c>
      <c r="G531" s="5" t="s">
        <v>13</v>
      </c>
    </row>
    <row r="532" spans="1:7" x14ac:dyDescent="0.25">
      <c r="A532" s="5">
        <f>525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14</v>
      </c>
      <c r="G532" s="5" t="s">
        <v>13</v>
      </c>
    </row>
    <row r="533" spans="1:7" x14ac:dyDescent="0.25">
      <c r="A533" s="5">
        <f>526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14</v>
      </c>
      <c r="G533" s="5" t="s">
        <v>13</v>
      </c>
    </row>
    <row r="534" spans="1:7" x14ac:dyDescent="0.25">
      <c r="A534" s="5">
        <f>527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14</v>
      </c>
      <c r="G534" s="5" t="s">
        <v>13</v>
      </c>
    </row>
    <row r="535" spans="1:7" x14ac:dyDescent="0.25">
      <c r="A535" s="5">
        <f>528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14</v>
      </c>
      <c r="G535" s="5" t="s">
        <v>13</v>
      </c>
    </row>
    <row r="536" spans="1:7" x14ac:dyDescent="0.25">
      <c r="A536" s="5">
        <f>529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14</v>
      </c>
      <c r="G536" s="5" t="s">
        <v>13</v>
      </c>
    </row>
    <row r="537" spans="1:7" x14ac:dyDescent="0.25">
      <c r="A537" s="5">
        <f>530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14</v>
      </c>
      <c r="G537" s="5" t="s">
        <v>13</v>
      </c>
    </row>
    <row r="538" spans="1:7" x14ac:dyDescent="0.25">
      <c r="A538" s="5">
        <f>531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14</v>
      </c>
      <c r="G538" s="5" t="s">
        <v>13</v>
      </c>
    </row>
    <row r="539" spans="1:7" x14ac:dyDescent="0.25">
      <c r="A539" s="5">
        <f>532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14</v>
      </c>
      <c r="G539" s="5" t="s">
        <v>13</v>
      </c>
    </row>
    <row r="540" spans="1:7" x14ac:dyDescent="0.25">
      <c r="A540" s="5">
        <f>533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14</v>
      </c>
      <c r="G540" s="5" t="s">
        <v>13</v>
      </c>
    </row>
    <row r="541" spans="1:7" x14ac:dyDescent="0.25">
      <c r="A541" s="5">
        <f>534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14</v>
      </c>
      <c r="G541" s="5" t="s">
        <v>13</v>
      </c>
    </row>
    <row r="542" spans="1:7" x14ac:dyDescent="0.25">
      <c r="A542" s="5">
        <f>535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14</v>
      </c>
      <c r="G542" s="5" t="s">
        <v>13</v>
      </c>
    </row>
    <row r="543" spans="1:7" x14ac:dyDescent="0.25">
      <c r="A543" s="5">
        <f>536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14</v>
      </c>
      <c r="G543" s="5" t="s">
        <v>13</v>
      </c>
    </row>
    <row r="544" spans="1:7" x14ac:dyDescent="0.25">
      <c r="A544" s="5">
        <f>537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14</v>
      </c>
      <c r="G544" s="5" t="s">
        <v>13</v>
      </c>
    </row>
    <row r="545" spans="1:7" x14ac:dyDescent="0.25">
      <c r="A545" s="5">
        <f>538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14</v>
      </c>
      <c r="G545" s="5" t="s">
        <v>13</v>
      </c>
    </row>
    <row r="546" spans="1:7" x14ac:dyDescent="0.25">
      <c r="A546" s="5">
        <f>539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14</v>
      </c>
      <c r="G546" s="5" t="s">
        <v>13</v>
      </c>
    </row>
    <row r="547" spans="1:7" x14ac:dyDescent="0.25">
      <c r="A547" s="5">
        <f>540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14</v>
      </c>
      <c r="G547" s="5" t="s">
        <v>13</v>
      </c>
    </row>
    <row r="548" spans="1:7" x14ac:dyDescent="0.25">
      <c r="A548" s="5">
        <f>541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14</v>
      </c>
      <c r="G548" s="5" t="s">
        <v>13</v>
      </c>
    </row>
    <row r="549" spans="1:7" x14ac:dyDescent="0.25">
      <c r="A549" s="5">
        <f>542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14</v>
      </c>
      <c r="G549" s="5" t="s">
        <v>13</v>
      </c>
    </row>
    <row r="550" spans="1:7" x14ac:dyDescent="0.25">
      <c r="A550" s="5">
        <f>543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14</v>
      </c>
      <c r="G550" s="5" t="s">
        <v>13</v>
      </c>
    </row>
    <row r="551" spans="1:7" x14ac:dyDescent="0.25">
      <c r="A551" s="5">
        <f>544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14</v>
      </c>
      <c r="G551" s="5" t="s">
        <v>13</v>
      </c>
    </row>
    <row r="552" spans="1:7" x14ac:dyDescent="0.25">
      <c r="A552" s="5">
        <f>545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14</v>
      </c>
      <c r="G552" s="5" t="s">
        <v>13</v>
      </c>
    </row>
    <row r="553" spans="1:7" x14ac:dyDescent="0.25">
      <c r="A553" s="5">
        <f>546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14</v>
      </c>
      <c r="G553" s="5" t="s">
        <v>13</v>
      </c>
    </row>
    <row r="554" spans="1:7" x14ac:dyDescent="0.25">
      <c r="A554" s="5">
        <f>547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14</v>
      </c>
      <c r="G554" s="5" t="s">
        <v>13</v>
      </c>
    </row>
    <row r="555" spans="1:7" x14ac:dyDescent="0.25">
      <c r="A555" s="5">
        <f>548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14</v>
      </c>
      <c r="G555" s="5" t="s">
        <v>13</v>
      </c>
    </row>
    <row r="556" spans="1:7" x14ac:dyDescent="0.25">
      <c r="A556" s="5">
        <f>549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14</v>
      </c>
      <c r="G556" s="5" t="s">
        <v>13</v>
      </c>
    </row>
    <row r="557" spans="1:7" x14ac:dyDescent="0.25">
      <c r="A557" s="5">
        <f>550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14</v>
      </c>
      <c r="G557" s="5" t="s">
        <v>13</v>
      </c>
    </row>
    <row r="558" spans="1:7" x14ac:dyDescent="0.25">
      <c r="A558" s="5">
        <f>551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14</v>
      </c>
      <c r="G558" s="5" t="s">
        <v>13</v>
      </c>
    </row>
    <row r="559" spans="1:7" x14ac:dyDescent="0.25">
      <c r="A559" s="5">
        <f>552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14</v>
      </c>
      <c r="G559" s="5" t="s">
        <v>13</v>
      </c>
    </row>
    <row r="560" spans="1:7" x14ac:dyDescent="0.25">
      <c r="A560" s="5">
        <f>553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14</v>
      </c>
      <c r="G560" s="5" t="s">
        <v>13</v>
      </c>
    </row>
    <row r="561" spans="1:7" x14ac:dyDescent="0.25">
      <c r="A561" s="5">
        <f>554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14</v>
      </c>
      <c r="G561" s="5" t="s">
        <v>13</v>
      </c>
    </row>
    <row r="562" spans="1:7" x14ac:dyDescent="0.25">
      <c r="A562" s="5">
        <f>555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14</v>
      </c>
      <c r="G562" s="5" t="s">
        <v>13</v>
      </c>
    </row>
    <row r="563" spans="1:7" x14ac:dyDescent="0.25">
      <c r="A563" s="5">
        <f>556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14</v>
      </c>
      <c r="G563" s="5" t="s">
        <v>13</v>
      </c>
    </row>
    <row r="564" spans="1:7" x14ac:dyDescent="0.25">
      <c r="A564" s="5">
        <f>557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14</v>
      </c>
      <c r="G564" s="5" t="s">
        <v>13</v>
      </c>
    </row>
    <row r="565" spans="1:7" x14ac:dyDescent="0.25">
      <c r="A565" s="5">
        <f>558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14</v>
      </c>
      <c r="G565" s="5" t="s">
        <v>13</v>
      </c>
    </row>
    <row r="566" spans="1:7" x14ac:dyDescent="0.25">
      <c r="A566" s="5">
        <f>559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14</v>
      </c>
      <c r="G566" s="5" t="s">
        <v>13</v>
      </c>
    </row>
    <row r="567" spans="1:7" x14ac:dyDescent="0.25">
      <c r="A567" s="5">
        <f>560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14</v>
      </c>
      <c r="G567" s="5" t="s">
        <v>13</v>
      </c>
    </row>
    <row r="568" spans="1:7" x14ac:dyDescent="0.25">
      <c r="A568" s="5">
        <f>561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14</v>
      </c>
      <c r="G568" s="5" t="s">
        <v>13</v>
      </c>
    </row>
    <row r="569" spans="1:7" x14ac:dyDescent="0.25">
      <c r="A569" s="5">
        <f>562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14</v>
      </c>
      <c r="G569" s="5" t="s">
        <v>13</v>
      </c>
    </row>
    <row r="570" spans="1:7" x14ac:dyDescent="0.25">
      <c r="A570" s="5">
        <f>563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14</v>
      </c>
      <c r="G570" s="5" t="s">
        <v>13</v>
      </c>
    </row>
    <row r="571" spans="1:7" x14ac:dyDescent="0.25">
      <c r="A571" s="5">
        <f>564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14</v>
      </c>
      <c r="G571" s="5" t="s">
        <v>13</v>
      </c>
    </row>
    <row r="572" spans="1:7" x14ac:dyDescent="0.25">
      <c r="A572" s="5">
        <f>565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14</v>
      </c>
      <c r="G572" s="5" t="s">
        <v>13</v>
      </c>
    </row>
    <row r="573" spans="1:7" x14ac:dyDescent="0.25">
      <c r="A573" s="5">
        <f>566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14</v>
      </c>
      <c r="G573" s="5" t="s">
        <v>13</v>
      </c>
    </row>
    <row r="574" spans="1:7" x14ac:dyDescent="0.25">
      <c r="A574" s="5">
        <f>567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14</v>
      </c>
      <c r="G574" s="5" t="s">
        <v>13</v>
      </c>
    </row>
    <row r="575" spans="1:7" x14ac:dyDescent="0.25">
      <c r="A575" s="5">
        <f>568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14</v>
      </c>
      <c r="G575" s="5" t="s">
        <v>13</v>
      </c>
    </row>
    <row r="576" spans="1:7" x14ac:dyDescent="0.25">
      <c r="A576" s="5">
        <f>569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14</v>
      </c>
      <c r="G576" s="5" t="s">
        <v>13</v>
      </c>
    </row>
    <row r="577" spans="1:7" x14ac:dyDescent="0.25">
      <c r="A577" s="5">
        <f>570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14</v>
      </c>
      <c r="G577" s="5" t="s">
        <v>13</v>
      </c>
    </row>
    <row r="578" spans="1:7" x14ac:dyDescent="0.25">
      <c r="A578" s="5">
        <f>571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14</v>
      </c>
      <c r="G578" s="5" t="s">
        <v>13</v>
      </c>
    </row>
    <row r="579" spans="1:7" x14ac:dyDescent="0.25">
      <c r="A579" s="5">
        <f>572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14</v>
      </c>
      <c r="G579" s="5" t="s">
        <v>13</v>
      </c>
    </row>
    <row r="580" spans="1:7" x14ac:dyDescent="0.25">
      <c r="A580" s="5">
        <f>573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14</v>
      </c>
      <c r="G580" s="5" t="s">
        <v>13</v>
      </c>
    </row>
    <row r="581" spans="1:7" x14ac:dyDescent="0.25">
      <c r="A581" s="5">
        <f>574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14</v>
      </c>
      <c r="G581" s="5" t="s">
        <v>13</v>
      </c>
    </row>
    <row r="582" spans="1:7" x14ac:dyDescent="0.25">
      <c r="A582" s="5">
        <f>575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14</v>
      </c>
      <c r="G582" s="5" t="s">
        <v>13</v>
      </c>
    </row>
    <row r="583" spans="1:7" x14ac:dyDescent="0.25">
      <c r="A583" s="5">
        <f>576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14</v>
      </c>
      <c r="G583" s="5" t="s">
        <v>13</v>
      </c>
    </row>
    <row r="584" spans="1:7" x14ac:dyDescent="0.25">
      <c r="A584" s="5">
        <f>577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14</v>
      </c>
      <c r="G584" s="5" t="s">
        <v>13</v>
      </c>
    </row>
    <row r="585" spans="1:7" x14ac:dyDescent="0.25">
      <c r="A585" s="5">
        <f>578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14</v>
      </c>
      <c r="G585" s="5" t="s">
        <v>13</v>
      </c>
    </row>
    <row r="586" spans="1:7" x14ac:dyDescent="0.25">
      <c r="A586" s="5">
        <f>579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14</v>
      </c>
      <c r="G586" s="5" t="s">
        <v>13</v>
      </c>
    </row>
    <row r="587" spans="1:7" x14ac:dyDescent="0.25">
      <c r="A587" s="5">
        <f>580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14</v>
      </c>
      <c r="G587" s="5" t="s">
        <v>13</v>
      </c>
    </row>
    <row r="588" spans="1:7" x14ac:dyDescent="0.25">
      <c r="A588" s="5">
        <f>581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14</v>
      </c>
      <c r="G588" s="5" t="s">
        <v>13</v>
      </c>
    </row>
    <row r="589" spans="1:7" x14ac:dyDescent="0.25">
      <c r="A589" s="5">
        <f>582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14</v>
      </c>
      <c r="G589" s="5" t="s">
        <v>13</v>
      </c>
    </row>
    <row r="590" spans="1:7" x14ac:dyDescent="0.25">
      <c r="A590" s="5">
        <f>583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14</v>
      </c>
      <c r="G590" s="5" t="s">
        <v>13</v>
      </c>
    </row>
    <row r="591" spans="1:7" x14ac:dyDescent="0.25">
      <c r="A591" s="5">
        <f>584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14</v>
      </c>
      <c r="G591" s="5" t="s">
        <v>13</v>
      </c>
    </row>
    <row r="592" spans="1:7" x14ac:dyDescent="0.25">
      <c r="A592" s="5">
        <f>585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14</v>
      </c>
      <c r="G592" s="5" t="s">
        <v>13</v>
      </c>
    </row>
    <row r="593" spans="1:7" x14ac:dyDescent="0.25">
      <c r="A593" s="5">
        <f>586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14</v>
      </c>
      <c r="G593" s="5" t="s">
        <v>13</v>
      </c>
    </row>
    <row r="594" spans="1:7" x14ac:dyDescent="0.25">
      <c r="A594" s="5">
        <f>587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14</v>
      </c>
      <c r="G594" s="5" t="s">
        <v>13</v>
      </c>
    </row>
    <row r="595" spans="1:7" x14ac:dyDescent="0.25">
      <c r="A595" s="5">
        <f>588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14</v>
      </c>
      <c r="G595" s="5" t="s">
        <v>13</v>
      </c>
    </row>
    <row r="596" spans="1:7" x14ac:dyDescent="0.25">
      <c r="A596" s="5">
        <f>589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14</v>
      </c>
      <c r="G596" s="5" t="s">
        <v>13</v>
      </c>
    </row>
    <row r="597" spans="1:7" x14ac:dyDescent="0.25">
      <c r="A597" s="5">
        <f>590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14</v>
      </c>
      <c r="G597" s="5" t="s">
        <v>13</v>
      </c>
    </row>
    <row r="598" spans="1:7" x14ac:dyDescent="0.25">
      <c r="A598" s="5">
        <f>591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14</v>
      </c>
      <c r="G598" s="5" t="s">
        <v>13</v>
      </c>
    </row>
    <row r="599" spans="1:7" x14ac:dyDescent="0.25">
      <c r="A599" s="5">
        <f>592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14</v>
      </c>
      <c r="G599" s="5" t="s">
        <v>13</v>
      </c>
    </row>
    <row r="600" spans="1:7" x14ac:dyDescent="0.25">
      <c r="A600" s="5">
        <f>593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14</v>
      </c>
      <c r="G600" s="5" t="s">
        <v>13</v>
      </c>
    </row>
    <row r="601" spans="1:7" x14ac:dyDescent="0.25">
      <c r="A601" s="5">
        <f>594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14</v>
      </c>
      <c r="G601" s="5" t="s">
        <v>13</v>
      </c>
    </row>
    <row r="602" spans="1:7" x14ac:dyDescent="0.25">
      <c r="A602" s="5">
        <f>595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14</v>
      </c>
      <c r="G602" s="5" t="s">
        <v>13</v>
      </c>
    </row>
    <row r="603" spans="1:7" x14ac:dyDescent="0.25">
      <c r="A603" s="5">
        <f>596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14</v>
      </c>
      <c r="G603" s="5" t="s">
        <v>13</v>
      </c>
    </row>
    <row r="604" spans="1:7" x14ac:dyDescent="0.25">
      <c r="A604" s="5">
        <f>597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14</v>
      </c>
      <c r="G604" s="5" t="s">
        <v>13</v>
      </c>
    </row>
    <row r="605" spans="1:7" x14ac:dyDescent="0.25">
      <c r="A605" s="5">
        <f>598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14</v>
      </c>
      <c r="G605" s="5" t="s">
        <v>13</v>
      </c>
    </row>
    <row r="606" spans="1:7" x14ac:dyDescent="0.25">
      <c r="A606" s="5">
        <f>599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14</v>
      </c>
      <c r="G606" s="5" t="s">
        <v>13</v>
      </c>
    </row>
    <row r="607" spans="1:7" x14ac:dyDescent="0.25">
      <c r="A607" s="5">
        <f>600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14</v>
      </c>
      <c r="G607" s="5" t="s">
        <v>13</v>
      </c>
    </row>
    <row r="608" spans="1:7" x14ac:dyDescent="0.25">
      <c r="A608" s="5">
        <f>601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14</v>
      </c>
      <c r="G608" s="5" t="s">
        <v>13</v>
      </c>
    </row>
    <row r="609" spans="1:7" x14ac:dyDescent="0.25">
      <c r="A609" s="5">
        <f>602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14</v>
      </c>
      <c r="G609" s="5" t="s">
        <v>13</v>
      </c>
    </row>
    <row r="610" spans="1:7" x14ac:dyDescent="0.25">
      <c r="A610" s="5">
        <f>603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14</v>
      </c>
      <c r="G610" s="5" t="s">
        <v>13</v>
      </c>
    </row>
    <row r="611" spans="1:7" x14ac:dyDescent="0.25">
      <c r="A611" s="5">
        <f>604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14</v>
      </c>
      <c r="G611" s="5" t="s">
        <v>13</v>
      </c>
    </row>
    <row r="612" spans="1:7" x14ac:dyDescent="0.25">
      <c r="A612" s="5">
        <f>605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14</v>
      </c>
      <c r="G612" s="5" t="s">
        <v>13</v>
      </c>
    </row>
    <row r="613" spans="1:7" x14ac:dyDescent="0.25">
      <c r="A613" s="5">
        <f>606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14</v>
      </c>
      <c r="G613" s="5" t="s">
        <v>13</v>
      </c>
    </row>
    <row r="614" spans="1:7" x14ac:dyDescent="0.25">
      <c r="A614" s="5">
        <f>607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14</v>
      </c>
      <c r="G614" s="5" t="s">
        <v>13</v>
      </c>
    </row>
    <row r="615" spans="1:7" x14ac:dyDescent="0.25">
      <c r="A615" s="5">
        <f>608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14</v>
      </c>
      <c r="G615" s="5" t="s">
        <v>13</v>
      </c>
    </row>
    <row r="616" spans="1:7" x14ac:dyDescent="0.25">
      <c r="A616" s="5">
        <f>609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14</v>
      </c>
      <c r="G616" s="5" t="s">
        <v>13</v>
      </c>
    </row>
    <row r="617" spans="1:7" x14ac:dyDescent="0.25">
      <c r="A617" s="5">
        <f>610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14</v>
      </c>
      <c r="G617" s="5" t="s">
        <v>13</v>
      </c>
    </row>
    <row r="618" spans="1:7" x14ac:dyDescent="0.25">
      <c r="A618" s="5">
        <f>611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14</v>
      </c>
      <c r="G618" s="5" t="s">
        <v>13</v>
      </c>
    </row>
    <row r="619" spans="1:7" x14ac:dyDescent="0.25">
      <c r="A619" s="5">
        <f>612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14</v>
      </c>
      <c r="G619" s="5" t="s">
        <v>13</v>
      </c>
    </row>
    <row r="620" spans="1:7" x14ac:dyDescent="0.25">
      <c r="A620" s="5">
        <f>613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14</v>
      </c>
      <c r="G620" s="5" t="s">
        <v>13</v>
      </c>
    </row>
    <row r="621" spans="1:7" x14ac:dyDescent="0.25">
      <c r="A621" s="5">
        <f>614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14</v>
      </c>
      <c r="G621" s="5" t="s">
        <v>13</v>
      </c>
    </row>
    <row r="622" spans="1:7" x14ac:dyDescent="0.25">
      <c r="A622" s="5">
        <f>615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14</v>
      </c>
      <c r="G622" s="5" t="s">
        <v>13</v>
      </c>
    </row>
    <row r="623" spans="1:7" x14ac:dyDescent="0.25">
      <c r="A623" s="5">
        <f>616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14</v>
      </c>
      <c r="G623" s="5" t="s">
        <v>13</v>
      </c>
    </row>
    <row r="624" spans="1:7" x14ac:dyDescent="0.25">
      <c r="A624" s="5">
        <f>617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14</v>
      </c>
      <c r="G624" s="5" t="s">
        <v>13</v>
      </c>
    </row>
    <row r="625" spans="1:7" x14ac:dyDescent="0.25">
      <c r="A625" s="5">
        <f>618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14</v>
      </c>
      <c r="G625" s="5" t="s">
        <v>13</v>
      </c>
    </row>
    <row r="626" spans="1:7" x14ac:dyDescent="0.25">
      <c r="A626" s="5">
        <f>619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14</v>
      </c>
      <c r="G626" s="5" t="s">
        <v>13</v>
      </c>
    </row>
    <row r="627" spans="1:7" x14ac:dyDescent="0.25">
      <c r="A627" s="5">
        <f>620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14</v>
      </c>
      <c r="G627" s="5" t="s">
        <v>13</v>
      </c>
    </row>
    <row r="628" spans="1:7" x14ac:dyDescent="0.25">
      <c r="A628" s="5">
        <f>621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14</v>
      </c>
      <c r="G628" s="5" t="s">
        <v>13</v>
      </c>
    </row>
    <row r="629" spans="1:7" x14ac:dyDescent="0.25">
      <c r="A629" s="5">
        <f>622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14</v>
      </c>
      <c r="G629" s="5" t="s">
        <v>13</v>
      </c>
    </row>
    <row r="630" spans="1:7" x14ac:dyDescent="0.25">
      <c r="A630" s="5">
        <f>623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14</v>
      </c>
      <c r="G630" s="5" t="s">
        <v>13</v>
      </c>
    </row>
    <row r="631" spans="1:7" x14ac:dyDescent="0.25">
      <c r="A631" s="5">
        <f>624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14</v>
      </c>
      <c r="G631" s="5" t="s">
        <v>13</v>
      </c>
    </row>
    <row r="632" spans="1:7" x14ac:dyDescent="0.25">
      <c r="A632" s="5">
        <f>625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14</v>
      </c>
      <c r="G632" s="5" t="s">
        <v>13</v>
      </c>
    </row>
    <row r="633" spans="1:7" x14ac:dyDescent="0.25">
      <c r="A633" s="5">
        <f>626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14</v>
      </c>
      <c r="G633" s="5" t="s">
        <v>13</v>
      </c>
    </row>
    <row r="634" spans="1:7" x14ac:dyDescent="0.25">
      <c r="A634" s="5">
        <f>627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14</v>
      </c>
      <c r="G634" s="5" t="s">
        <v>13</v>
      </c>
    </row>
    <row r="635" spans="1:7" x14ac:dyDescent="0.25">
      <c r="A635" s="5">
        <f>628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14</v>
      </c>
      <c r="G635" s="5" t="s">
        <v>13</v>
      </c>
    </row>
    <row r="636" spans="1:7" x14ac:dyDescent="0.25">
      <c r="A636" s="5">
        <f>629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14</v>
      </c>
      <c r="G636" s="5" t="s">
        <v>13</v>
      </c>
    </row>
    <row r="637" spans="1:7" x14ac:dyDescent="0.25">
      <c r="A637" s="5">
        <f>630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14</v>
      </c>
      <c r="G637" s="5" t="s">
        <v>13</v>
      </c>
    </row>
    <row r="638" spans="1:7" x14ac:dyDescent="0.25">
      <c r="A638" s="5">
        <f>631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14</v>
      </c>
      <c r="G638" s="5" t="s">
        <v>13</v>
      </c>
    </row>
    <row r="639" spans="1:7" x14ac:dyDescent="0.25">
      <c r="A639" s="5">
        <f>632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14</v>
      </c>
      <c r="G639" s="5" t="s">
        <v>13</v>
      </c>
    </row>
    <row r="640" spans="1:7" x14ac:dyDescent="0.25">
      <c r="A640" s="5">
        <f>633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14</v>
      </c>
      <c r="G640" s="5" t="s">
        <v>13</v>
      </c>
    </row>
    <row r="641" spans="1:7" x14ac:dyDescent="0.25">
      <c r="A641" s="5">
        <f>634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14</v>
      </c>
      <c r="G641" s="5" t="s">
        <v>13</v>
      </c>
    </row>
    <row r="642" spans="1:7" x14ac:dyDescent="0.25">
      <c r="A642" s="5">
        <f>635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14</v>
      </c>
      <c r="G642" s="5" t="s">
        <v>13</v>
      </c>
    </row>
    <row r="643" spans="1:7" x14ac:dyDescent="0.25">
      <c r="A643" s="5">
        <f>636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14</v>
      </c>
      <c r="G643" s="5" t="s">
        <v>13</v>
      </c>
    </row>
    <row r="644" spans="1:7" x14ac:dyDescent="0.25">
      <c r="A644" s="5">
        <f>637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14</v>
      </c>
      <c r="G644" s="5" t="s">
        <v>13</v>
      </c>
    </row>
    <row r="645" spans="1:7" x14ac:dyDescent="0.25">
      <c r="A645" s="5">
        <f>638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14</v>
      </c>
      <c r="G645" s="5" t="s">
        <v>13</v>
      </c>
    </row>
    <row r="646" spans="1:7" x14ac:dyDescent="0.25">
      <c r="A646" s="5">
        <f>639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14</v>
      </c>
      <c r="G646" s="5" t="s">
        <v>13</v>
      </c>
    </row>
    <row r="647" spans="1:7" x14ac:dyDescent="0.25">
      <c r="A647" s="5">
        <f>640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14</v>
      </c>
      <c r="G647" s="5" t="s">
        <v>13</v>
      </c>
    </row>
    <row r="648" spans="1:7" x14ac:dyDescent="0.25">
      <c r="A648" s="5">
        <f>641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14</v>
      </c>
      <c r="G648" s="5" t="s">
        <v>13</v>
      </c>
    </row>
    <row r="649" spans="1:7" x14ac:dyDescent="0.25">
      <c r="A649" s="5">
        <f>642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14</v>
      </c>
      <c r="G649" s="5" t="s">
        <v>13</v>
      </c>
    </row>
    <row r="650" spans="1:7" x14ac:dyDescent="0.25">
      <c r="A650" s="5">
        <f>643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14</v>
      </c>
      <c r="G650" s="5" t="s">
        <v>13</v>
      </c>
    </row>
    <row r="651" spans="1:7" x14ac:dyDescent="0.25">
      <c r="A651" s="5">
        <f>644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14</v>
      </c>
      <c r="G651" s="5" t="s">
        <v>13</v>
      </c>
    </row>
    <row r="652" spans="1:7" x14ac:dyDescent="0.25">
      <c r="A652" s="5">
        <f>645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14</v>
      </c>
      <c r="G652" s="5" t="s">
        <v>13</v>
      </c>
    </row>
    <row r="653" spans="1:7" x14ac:dyDescent="0.25">
      <c r="A653" s="5">
        <f>646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14</v>
      </c>
      <c r="G653" s="5" t="s">
        <v>13</v>
      </c>
    </row>
    <row r="654" spans="1:7" x14ac:dyDescent="0.25">
      <c r="A654" s="5">
        <f>647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14</v>
      </c>
      <c r="G654" s="5" t="s">
        <v>13</v>
      </c>
    </row>
    <row r="655" spans="1:7" x14ac:dyDescent="0.25">
      <c r="A655" s="5">
        <f>648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14</v>
      </c>
      <c r="G655" s="5" t="s">
        <v>13</v>
      </c>
    </row>
    <row r="656" spans="1:7" x14ac:dyDescent="0.25">
      <c r="A656" s="5">
        <f>649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14</v>
      </c>
      <c r="G656" s="5" t="s">
        <v>13</v>
      </c>
    </row>
    <row r="657" spans="1:7" x14ac:dyDescent="0.25">
      <c r="A657" s="5">
        <f>650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14</v>
      </c>
      <c r="G657" s="5" t="s">
        <v>13</v>
      </c>
    </row>
    <row r="658" spans="1:7" x14ac:dyDescent="0.25">
      <c r="A658" s="5">
        <f>651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14</v>
      </c>
      <c r="G658" s="5" t="s">
        <v>13</v>
      </c>
    </row>
    <row r="659" spans="1:7" x14ac:dyDescent="0.25">
      <c r="A659" s="5">
        <f>652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14</v>
      </c>
      <c r="G659" s="5" t="s">
        <v>13</v>
      </c>
    </row>
    <row r="660" spans="1:7" x14ac:dyDescent="0.25">
      <c r="A660" s="5">
        <f>653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14</v>
      </c>
      <c r="G660" s="5" t="s">
        <v>13</v>
      </c>
    </row>
    <row r="661" spans="1:7" x14ac:dyDescent="0.25">
      <c r="A661" s="5">
        <f>654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14</v>
      </c>
      <c r="G661" s="5" t="s">
        <v>13</v>
      </c>
    </row>
    <row r="662" spans="1:7" x14ac:dyDescent="0.25">
      <c r="A662" s="5">
        <f>655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14</v>
      </c>
      <c r="G662" s="5" t="s">
        <v>13</v>
      </c>
    </row>
    <row r="663" spans="1:7" x14ac:dyDescent="0.25">
      <c r="A663" s="5">
        <f>656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14</v>
      </c>
      <c r="G663" s="5" t="s">
        <v>13</v>
      </c>
    </row>
    <row r="664" spans="1:7" x14ac:dyDescent="0.25">
      <c r="A664" s="5">
        <f>657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14</v>
      </c>
      <c r="G664" s="5" t="s">
        <v>13</v>
      </c>
    </row>
    <row r="665" spans="1:7" x14ac:dyDescent="0.25">
      <c r="A665" s="5">
        <f>658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14</v>
      </c>
      <c r="G665" s="5" t="s">
        <v>13</v>
      </c>
    </row>
    <row r="666" spans="1:7" x14ac:dyDescent="0.25">
      <c r="A666" s="5">
        <f>659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14</v>
      </c>
      <c r="G666" s="5" t="s">
        <v>13</v>
      </c>
    </row>
    <row r="667" spans="1:7" x14ac:dyDescent="0.25">
      <c r="A667" s="5">
        <f>660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14</v>
      </c>
      <c r="G667" s="5" t="s">
        <v>13</v>
      </c>
    </row>
    <row r="668" spans="1:7" x14ac:dyDescent="0.25">
      <c r="A668" s="5">
        <f>661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14</v>
      </c>
      <c r="G668" s="5" t="s">
        <v>13</v>
      </c>
    </row>
    <row r="669" spans="1:7" x14ac:dyDescent="0.25">
      <c r="A669" s="5">
        <f>662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14</v>
      </c>
      <c r="G669" s="5" t="s">
        <v>13</v>
      </c>
    </row>
    <row r="670" spans="1:7" x14ac:dyDescent="0.25">
      <c r="A670" s="5">
        <f>663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14</v>
      </c>
      <c r="G670" s="5" t="s">
        <v>13</v>
      </c>
    </row>
    <row r="671" spans="1:7" x14ac:dyDescent="0.25">
      <c r="A671" s="5">
        <f>664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14</v>
      </c>
      <c r="G671" s="5" t="s">
        <v>13</v>
      </c>
    </row>
    <row r="672" spans="1:7" x14ac:dyDescent="0.25">
      <c r="A672" s="5">
        <f>665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14</v>
      </c>
      <c r="G672" s="5" t="s">
        <v>13</v>
      </c>
    </row>
    <row r="673" spans="1:7" x14ac:dyDescent="0.25">
      <c r="A673" s="5">
        <f>666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14</v>
      </c>
      <c r="G673" s="5" t="s">
        <v>13</v>
      </c>
    </row>
    <row r="674" spans="1:7" x14ac:dyDescent="0.25">
      <c r="A674" s="5">
        <f>667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14</v>
      </c>
      <c r="G674" s="5" t="s">
        <v>13</v>
      </c>
    </row>
    <row r="675" spans="1:7" x14ac:dyDescent="0.25">
      <c r="A675" s="5">
        <f>668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14</v>
      </c>
      <c r="G675" s="5" t="s">
        <v>13</v>
      </c>
    </row>
    <row r="676" spans="1:7" x14ac:dyDescent="0.25">
      <c r="A676" s="5">
        <f>669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14</v>
      </c>
      <c r="G676" s="5" t="s">
        <v>13</v>
      </c>
    </row>
    <row r="677" spans="1:7" x14ac:dyDescent="0.25">
      <c r="A677" s="5">
        <f>670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14</v>
      </c>
      <c r="G677" s="5" t="s">
        <v>13</v>
      </c>
    </row>
    <row r="678" spans="1:7" x14ac:dyDescent="0.25">
      <c r="A678" s="5">
        <f>671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14</v>
      </c>
      <c r="G678" s="5" t="s">
        <v>13</v>
      </c>
    </row>
    <row r="679" spans="1:7" x14ac:dyDescent="0.25">
      <c r="A679" s="5">
        <f>672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14</v>
      </c>
      <c r="G679" s="5" t="s">
        <v>13</v>
      </c>
    </row>
    <row r="680" spans="1:7" x14ac:dyDescent="0.25">
      <c r="A680" s="5">
        <f>673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14</v>
      </c>
      <c r="G680" s="5" t="s">
        <v>13</v>
      </c>
    </row>
    <row r="681" spans="1:7" x14ac:dyDescent="0.25">
      <c r="A681" s="5">
        <f>674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14</v>
      </c>
      <c r="G681" s="5" t="s">
        <v>13</v>
      </c>
    </row>
    <row r="682" spans="1:7" x14ac:dyDescent="0.25">
      <c r="A682" s="5">
        <f>675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14</v>
      </c>
      <c r="G682" s="5" t="s">
        <v>13</v>
      </c>
    </row>
    <row r="683" spans="1:7" x14ac:dyDescent="0.25">
      <c r="A683" s="5">
        <f>676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14</v>
      </c>
      <c r="G683" s="5" t="s">
        <v>13</v>
      </c>
    </row>
    <row r="684" spans="1:7" x14ac:dyDescent="0.25">
      <c r="A684" s="5">
        <f>677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14</v>
      </c>
      <c r="G684" s="5" t="s">
        <v>13</v>
      </c>
    </row>
    <row r="685" spans="1:7" x14ac:dyDescent="0.25">
      <c r="A685" s="5">
        <f>678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14</v>
      </c>
      <c r="G685" s="5" t="s">
        <v>13</v>
      </c>
    </row>
    <row r="686" spans="1:7" x14ac:dyDescent="0.25">
      <c r="A686" s="5">
        <f>679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14</v>
      </c>
      <c r="G686" s="5" t="s">
        <v>13</v>
      </c>
    </row>
    <row r="687" spans="1:7" x14ac:dyDescent="0.25">
      <c r="A687" s="5">
        <f>680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14</v>
      </c>
      <c r="G687" s="5" t="s">
        <v>13</v>
      </c>
    </row>
    <row r="688" spans="1:7" x14ac:dyDescent="0.25">
      <c r="A688" s="5">
        <f>681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14</v>
      </c>
      <c r="G688" s="5" t="s">
        <v>13</v>
      </c>
    </row>
    <row r="689" spans="1:7" x14ac:dyDescent="0.25">
      <c r="A689" s="5">
        <f>682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14</v>
      </c>
      <c r="G689" s="5" t="s">
        <v>13</v>
      </c>
    </row>
    <row r="690" spans="1:7" x14ac:dyDescent="0.25">
      <c r="A690" s="5">
        <f>683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14</v>
      </c>
      <c r="G690" s="5" t="s">
        <v>13</v>
      </c>
    </row>
    <row r="691" spans="1:7" x14ac:dyDescent="0.25">
      <c r="A691" s="5">
        <f>684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14</v>
      </c>
      <c r="G691" s="5" t="s">
        <v>13</v>
      </c>
    </row>
    <row r="692" spans="1:7" x14ac:dyDescent="0.25">
      <c r="A692" s="5">
        <f>685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14</v>
      </c>
      <c r="G692" s="5" t="s">
        <v>13</v>
      </c>
    </row>
    <row r="693" spans="1:7" x14ac:dyDescent="0.25">
      <c r="A693" s="5">
        <f>686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14</v>
      </c>
      <c r="G693" s="5" t="s">
        <v>13</v>
      </c>
    </row>
    <row r="694" spans="1:7" x14ac:dyDescent="0.25">
      <c r="A694" s="5">
        <f>687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14</v>
      </c>
      <c r="G694" s="5" t="s">
        <v>13</v>
      </c>
    </row>
    <row r="695" spans="1:7" x14ac:dyDescent="0.25">
      <c r="A695" s="5">
        <f>688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14</v>
      </c>
      <c r="G695" s="5" t="s">
        <v>13</v>
      </c>
    </row>
    <row r="696" spans="1:7" x14ac:dyDescent="0.25">
      <c r="A696" s="5">
        <f>689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14</v>
      </c>
      <c r="G696" s="5" t="s">
        <v>13</v>
      </c>
    </row>
    <row r="697" spans="1:7" x14ac:dyDescent="0.25">
      <c r="A697" s="5">
        <f>690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14</v>
      </c>
      <c r="G697" s="5" t="s">
        <v>13</v>
      </c>
    </row>
    <row r="698" spans="1:7" x14ac:dyDescent="0.25">
      <c r="A698" s="5">
        <f>691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14</v>
      </c>
      <c r="G698" s="5" t="s">
        <v>13</v>
      </c>
    </row>
    <row r="699" spans="1:7" x14ac:dyDescent="0.25">
      <c r="A699" s="5">
        <f>692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14</v>
      </c>
      <c r="G699" s="5" t="s">
        <v>13</v>
      </c>
    </row>
    <row r="700" spans="1:7" x14ac:dyDescent="0.25">
      <c r="A700" s="5">
        <f>693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14</v>
      </c>
      <c r="G700" s="5" t="s">
        <v>13</v>
      </c>
    </row>
    <row r="701" spans="1:7" x14ac:dyDescent="0.25">
      <c r="A701" s="5">
        <f>694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14</v>
      </c>
      <c r="G701" s="5" t="s">
        <v>13</v>
      </c>
    </row>
    <row r="702" spans="1:7" x14ac:dyDescent="0.25">
      <c r="A702" s="5">
        <f>695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14</v>
      </c>
      <c r="G702" s="5" t="s">
        <v>13</v>
      </c>
    </row>
    <row r="703" spans="1:7" x14ac:dyDescent="0.25">
      <c r="A703" s="5">
        <f>696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14</v>
      </c>
      <c r="G703" s="5" t="s">
        <v>13</v>
      </c>
    </row>
    <row r="704" spans="1:7" x14ac:dyDescent="0.25">
      <c r="A704" s="5">
        <f>697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14</v>
      </c>
      <c r="G704" s="5" t="s">
        <v>13</v>
      </c>
    </row>
    <row r="705" spans="1:7" x14ac:dyDescent="0.25">
      <c r="A705" s="5">
        <f>698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14</v>
      </c>
      <c r="G705" s="5" t="s">
        <v>13</v>
      </c>
    </row>
    <row r="706" spans="1:7" x14ac:dyDescent="0.25">
      <c r="A706" s="5">
        <f>699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14</v>
      </c>
      <c r="G706" s="5" t="s">
        <v>13</v>
      </c>
    </row>
    <row r="707" spans="1:7" x14ac:dyDescent="0.25">
      <c r="A707" s="5">
        <f>700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14</v>
      </c>
      <c r="G707" s="5" t="s">
        <v>13</v>
      </c>
    </row>
    <row r="708" spans="1:7" x14ac:dyDescent="0.25">
      <c r="A708" s="5">
        <f>701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14</v>
      </c>
      <c r="G708" s="5" t="s">
        <v>13</v>
      </c>
    </row>
    <row r="709" spans="1:7" x14ac:dyDescent="0.25">
      <c r="A709" s="5">
        <f>702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14</v>
      </c>
      <c r="G709" s="5" t="s">
        <v>13</v>
      </c>
    </row>
    <row r="710" spans="1:7" x14ac:dyDescent="0.25">
      <c r="A710" s="5">
        <f>703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14</v>
      </c>
      <c r="G710" s="5" t="s">
        <v>13</v>
      </c>
    </row>
    <row r="711" spans="1:7" x14ac:dyDescent="0.25">
      <c r="A711" s="5">
        <f>704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14</v>
      </c>
      <c r="G711" s="5" t="s">
        <v>13</v>
      </c>
    </row>
    <row r="712" spans="1:7" x14ac:dyDescent="0.25">
      <c r="A712" s="5">
        <f>705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14</v>
      </c>
      <c r="G712" s="5" t="s">
        <v>13</v>
      </c>
    </row>
    <row r="713" spans="1:7" x14ac:dyDescent="0.25">
      <c r="A713" s="5">
        <f>706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14</v>
      </c>
      <c r="G713" s="5" t="s">
        <v>13</v>
      </c>
    </row>
    <row r="714" spans="1:7" x14ac:dyDescent="0.25">
      <c r="A714" s="5">
        <f>707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14</v>
      </c>
      <c r="G714" s="5" t="s">
        <v>13</v>
      </c>
    </row>
    <row r="715" spans="1:7" x14ac:dyDescent="0.25">
      <c r="A715" s="5">
        <f>708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14</v>
      </c>
      <c r="G715" s="5" t="s">
        <v>13</v>
      </c>
    </row>
    <row r="716" spans="1:7" x14ac:dyDescent="0.25">
      <c r="A716" s="5">
        <f>709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14</v>
      </c>
      <c r="G716" s="5" t="s">
        <v>13</v>
      </c>
    </row>
    <row r="717" spans="1:7" x14ac:dyDescent="0.25">
      <c r="A717" s="5">
        <f>710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14</v>
      </c>
      <c r="G717" s="5" t="s">
        <v>13</v>
      </c>
    </row>
    <row r="718" spans="1:7" x14ac:dyDescent="0.25">
      <c r="A718" s="5">
        <f>711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14</v>
      </c>
      <c r="G718" s="5" t="s">
        <v>13</v>
      </c>
    </row>
    <row r="719" spans="1:7" x14ac:dyDescent="0.25">
      <c r="A719" s="5">
        <f>712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14</v>
      </c>
      <c r="G719" s="5" t="s">
        <v>13</v>
      </c>
    </row>
    <row r="720" spans="1:7" x14ac:dyDescent="0.25">
      <c r="A720" s="5">
        <f>713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14</v>
      </c>
      <c r="G720" s="5" t="s">
        <v>13</v>
      </c>
    </row>
    <row r="721" spans="1:7" x14ac:dyDescent="0.25">
      <c r="A721" s="5">
        <f>714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14</v>
      </c>
      <c r="G721" s="5" t="s">
        <v>13</v>
      </c>
    </row>
    <row r="722" spans="1:7" x14ac:dyDescent="0.25">
      <c r="A722" s="5">
        <f>715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14</v>
      </c>
      <c r="G722" s="5" t="s">
        <v>13</v>
      </c>
    </row>
    <row r="723" spans="1:7" x14ac:dyDescent="0.25">
      <c r="A723" s="5">
        <f>716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14</v>
      </c>
      <c r="G723" s="5" t="s">
        <v>13</v>
      </c>
    </row>
    <row r="724" spans="1:7" x14ac:dyDescent="0.25">
      <c r="A724" s="5">
        <f>717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14</v>
      </c>
      <c r="G724" s="5" t="s">
        <v>13</v>
      </c>
    </row>
    <row r="725" spans="1:7" x14ac:dyDescent="0.25">
      <c r="A725" s="5">
        <f>718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14</v>
      </c>
      <c r="G725" s="5" t="s">
        <v>13</v>
      </c>
    </row>
    <row r="726" spans="1:7" x14ac:dyDescent="0.25">
      <c r="A726" s="5">
        <f>719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14</v>
      </c>
      <c r="G726" s="5" t="s">
        <v>13</v>
      </c>
    </row>
    <row r="727" spans="1:7" x14ac:dyDescent="0.25">
      <c r="A727" s="5">
        <f>720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14</v>
      </c>
      <c r="G727" s="5" t="s">
        <v>13</v>
      </c>
    </row>
    <row r="728" spans="1:7" x14ac:dyDescent="0.25">
      <c r="A728" s="5">
        <f>721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14</v>
      </c>
      <c r="G728" s="5" t="s">
        <v>13</v>
      </c>
    </row>
    <row r="729" spans="1:7" x14ac:dyDescent="0.25">
      <c r="A729" s="5">
        <f>722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14</v>
      </c>
      <c r="G729" s="5" t="s">
        <v>13</v>
      </c>
    </row>
    <row r="730" spans="1:7" x14ac:dyDescent="0.25">
      <c r="A730" s="5">
        <f>723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14</v>
      </c>
      <c r="G730" s="5" t="s">
        <v>13</v>
      </c>
    </row>
    <row r="731" spans="1:7" x14ac:dyDescent="0.25">
      <c r="A731" s="5">
        <f>724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14</v>
      </c>
      <c r="G731" s="5" t="s">
        <v>13</v>
      </c>
    </row>
    <row r="732" spans="1:7" x14ac:dyDescent="0.25">
      <c r="A732" s="5">
        <f>725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14</v>
      </c>
      <c r="G732" s="5" t="s">
        <v>13</v>
      </c>
    </row>
    <row r="733" spans="1:7" x14ac:dyDescent="0.25">
      <c r="A733" s="5">
        <f>726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14</v>
      </c>
      <c r="G733" s="5" t="s">
        <v>13</v>
      </c>
    </row>
    <row r="734" spans="1:7" x14ac:dyDescent="0.25">
      <c r="A734" s="5">
        <f>727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14</v>
      </c>
      <c r="G734" s="5" t="s">
        <v>13</v>
      </c>
    </row>
    <row r="735" spans="1:7" x14ac:dyDescent="0.25">
      <c r="A735" s="5">
        <f>728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14</v>
      </c>
      <c r="G735" s="5" t="s">
        <v>13</v>
      </c>
    </row>
    <row r="736" spans="1:7" x14ac:dyDescent="0.25">
      <c r="A736" s="5">
        <f>729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14</v>
      </c>
      <c r="G736" s="5" t="s">
        <v>13</v>
      </c>
    </row>
    <row r="737" spans="1:7" x14ac:dyDescent="0.25">
      <c r="A737" s="5">
        <f>730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14</v>
      </c>
      <c r="G737" s="5" t="s">
        <v>13</v>
      </c>
    </row>
    <row r="738" spans="1:7" x14ac:dyDescent="0.25">
      <c r="A738" s="5">
        <f>731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14</v>
      </c>
      <c r="G738" s="5" t="s">
        <v>13</v>
      </c>
    </row>
    <row r="739" spans="1:7" x14ac:dyDescent="0.25">
      <c r="A739" s="5">
        <f>732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14</v>
      </c>
      <c r="G739" s="5" t="s">
        <v>13</v>
      </c>
    </row>
    <row r="740" spans="1:7" x14ac:dyDescent="0.25">
      <c r="A740" s="5">
        <f>733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14</v>
      </c>
      <c r="G740" s="5" t="s">
        <v>13</v>
      </c>
    </row>
    <row r="741" spans="1:7" x14ac:dyDescent="0.25">
      <c r="A741" s="5">
        <f>734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14</v>
      </c>
      <c r="G741" s="5" t="s">
        <v>13</v>
      </c>
    </row>
    <row r="742" spans="1:7" x14ac:dyDescent="0.25">
      <c r="A742" s="5">
        <f>735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14</v>
      </c>
      <c r="G742" s="5" t="s">
        <v>13</v>
      </c>
    </row>
    <row r="743" spans="1:7" x14ac:dyDescent="0.25">
      <c r="A743" s="5">
        <f>736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14</v>
      </c>
      <c r="G743" s="5" t="s">
        <v>13</v>
      </c>
    </row>
    <row r="744" spans="1:7" x14ac:dyDescent="0.25">
      <c r="A744" s="5">
        <f>737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14</v>
      </c>
      <c r="G744" s="5" t="s">
        <v>13</v>
      </c>
    </row>
    <row r="745" spans="1:7" x14ac:dyDescent="0.25">
      <c r="A745" s="5">
        <f>738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14</v>
      </c>
      <c r="G745" s="5" t="s">
        <v>13</v>
      </c>
    </row>
    <row r="746" spans="1:7" x14ac:dyDescent="0.25">
      <c r="A746" s="5">
        <f>739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14</v>
      </c>
      <c r="G746" s="5" t="s">
        <v>13</v>
      </c>
    </row>
    <row r="747" spans="1:7" x14ac:dyDescent="0.25">
      <c r="A747" s="5">
        <f>740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14</v>
      </c>
      <c r="G747" s="5" t="s">
        <v>13</v>
      </c>
    </row>
    <row r="748" spans="1:7" x14ac:dyDescent="0.25">
      <c r="A748" s="5">
        <f>741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14</v>
      </c>
      <c r="G748" s="5" t="s">
        <v>13</v>
      </c>
    </row>
    <row r="749" spans="1:7" x14ac:dyDescent="0.25">
      <c r="A749" s="5">
        <f>742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14</v>
      </c>
      <c r="G749" s="5" t="s">
        <v>13</v>
      </c>
    </row>
    <row r="750" spans="1:7" x14ac:dyDescent="0.25">
      <c r="A750" s="5">
        <f>743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14</v>
      </c>
      <c r="G750" s="5" t="s">
        <v>13</v>
      </c>
    </row>
    <row r="751" spans="1:7" x14ac:dyDescent="0.25">
      <c r="A751" s="5">
        <f>744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14</v>
      </c>
      <c r="G751" s="5" t="s">
        <v>13</v>
      </c>
    </row>
    <row r="752" spans="1:7" x14ac:dyDescent="0.25">
      <c r="A752" s="5">
        <f>745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14</v>
      </c>
      <c r="G752" s="5" t="s">
        <v>13</v>
      </c>
    </row>
    <row r="753" spans="1:7" x14ac:dyDescent="0.25">
      <c r="A753" s="5">
        <f>746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14</v>
      </c>
      <c r="G753" s="5" t="s">
        <v>13</v>
      </c>
    </row>
    <row r="754" spans="1:7" x14ac:dyDescent="0.25">
      <c r="A754" s="5">
        <f>747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14</v>
      </c>
      <c r="G754" s="5" t="s">
        <v>13</v>
      </c>
    </row>
    <row r="755" spans="1:7" x14ac:dyDescent="0.25">
      <c r="A755" s="5">
        <f>748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14</v>
      </c>
      <c r="G755" s="5" t="s">
        <v>13</v>
      </c>
    </row>
    <row r="756" spans="1:7" x14ac:dyDescent="0.25">
      <c r="A756" s="5">
        <f>749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14</v>
      </c>
      <c r="G756" s="5" t="s">
        <v>13</v>
      </c>
    </row>
    <row r="757" spans="1:7" x14ac:dyDescent="0.25">
      <c r="A757" s="5">
        <f>750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14</v>
      </c>
      <c r="G757" s="5" t="s">
        <v>13</v>
      </c>
    </row>
    <row r="758" spans="1:7" x14ac:dyDescent="0.25">
      <c r="A758" s="5">
        <f>751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14</v>
      </c>
      <c r="G758" s="5" t="s">
        <v>13</v>
      </c>
    </row>
    <row r="759" spans="1:7" x14ac:dyDescent="0.25">
      <c r="A759" s="5">
        <f>752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14</v>
      </c>
      <c r="G759" s="5" t="s">
        <v>13</v>
      </c>
    </row>
    <row r="760" spans="1:7" x14ac:dyDescent="0.25">
      <c r="A760" s="5">
        <f>753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14</v>
      </c>
      <c r="G760" s="5" t="s">
        <v>13</v>
      </c>
    </row>
    <row r="761" spans="1:7" x14ac:dyDescent="0.25">
      <c r="A761" s="5">
        <f>754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14</v>
      </c>
      <c r="G761" s="5" t="s">
        <v>13</v>
      </c>
    </row>
    <row r="762" spans="1:7" x14ac:dyDescent="0.25">
      <c r="A762" s="5">
        <f>755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14</v>
      </c>
      <c r="G762" s="5" t="s">
        <v>13</v>
      </c>
    </row>
    <row r="763" spans="1:7" x14ac:dyDescent="0.25">
      <c r="A763" s="5">
        <f>756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14</v>
      </c>
      <c r="G763" s="5" t="s">
        <v>13</v>
      </c>
    </row>
    <row r="764" spans="1:7" x14ac:dyDescent="0.25">
      <c r="A764" s="5">
        <f>757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14</v>
      </c>
      <c r="G764" s="5" t="s">
        <v>13</v>
      </c>
    </row>
    <row r="765" spans="1:7" x14ac:dyDescent="0.25">
      <c r="A765" s="5">
        <f>758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14</v>
      </c>
      <c r="G765" s="5" t="s">
        <v>13</v>
      </c>
    </row>
    <row r="766" spans="1:7" x14ac:dyDescent="0.25">
      <c r="A766" s="5">
        <f>759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14</v>
      </c>
      <c r="G766" s="5" t="s">
        <v>13</v>
      </c>
    </row>
    <row r="767" spans="1:7" x14ac:dyDescent="0.25">
      <c r="A767" s="5">
        <f>760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14</v>
      </c>
      <c r="G767" s="5" t="s">
        <v>13</v>
      </c>
    </row>
    <row r="768" spans="1:7" x14ac:dyDescent="0.25">
      <c r="A768" s="5">
        <f>761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14</v>
      </c>
      <c r="G768" s="5" t="s">
        <v>13</v>
      </c>
    </row>
    <row r="769" spans="1:7" x14ac:dyDescent="0.25">
      <c r="A769" s="5">
        <f>762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14</v>
      </c>
      <c r="G769" s="5" t="s">
        <v>13</v>
      </c>
    </row>
    <row r="770" spans="1:7" x14ac:dyDescent="0.25">
      <c r="A770" s="5">
        <f>763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14</v>
      </c>
      <c r="G770" s="5" t="s">
        <v>13</v>
      </c>
    </row>
    <row r="771" spans="1:7" x14ac:dyDescent="0.25">
      <c r="A771" s="5">
        <f>764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14</v>
      </c>
      <c r="G771" s="5" t="s">
        <v>13</v>
      </c>
    </row>
    <row r="772" spans="1:7" x14ac:dyDescent="0.25">
      <c r="A772" s="5">
        <f>765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14</v>
      </c>
      <c r="G772" s="5" t="s">
        <v>13</v>
      </c>
    </row>
    <row r="773" spans="1:7" x14ac:dyDescent="0.25">
      <c r="A773" s="5">
        <f>766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14</v>
      </c>
      <c r="G773" s="5" t="s">
        <v>13</v>
      </c>
    </row>
    <row r="774" spans="1:7" x14ac:dyDescent="0.25">
      <c r="A774" s="5">
        <f>767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14</v>
      </c>
      <c r="G774" s="5" t="s">
        <v>13</v>
      </c>
    </row>
    <row r="775" spans="1:7" x14ac:dyDescent="0.25">
      <c r="A775" s="5">
        <f>768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14</v>
      </c>
      <c r="G775" s="5" t="s">
        <v>13</v>
      </c>
    </row>
    <row r="776" spans="1:7" x14ac:dyDescent="0.25">
      <c r="A776" s="5">
        <f>769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14</v>
      </c>
      <c r="G776" s="5" t="s">
        <v>13</v>
      </c>
    </row>
    <row r="777" spans="1:7" x14ac:dyDescent="0.25">
      <c r="A777" s="5">
        <f>770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14</v>
      </c>
      <c r="G777" s="5" t="s">
        <v>13</v>
      </c>
    </row>
    <row r="778" spans="1:7" x14ac:dyDescent="0.25">
      <c r="A778" s="5">
        <f>771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14</v>
      </c>
      <c r="G778" s="5" t="s">
        <v>13</v>
      </c>
    </row>
    <row r="779" spans="1:7" x14ac:dyDescent="0.25">
      <c r="A779" s="5">
        <f>772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14</v>
      </c>
      <c r="G779" s="5" t="s">
        <v>13</v>
      </c>
    </row>
    <row r="780" spans="1:7" x14ac:dyDescent="0.25">
      <c r="A780" s="5">
        <f>773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14</v>
      </c>
      <c r="G780" s="5" t="s">
        <v>13</v>
      </c>
    </row>
    <row r="781" spans="1:7" x14ac:dyDescent="0.25">
      <c r="A781" s="5">
        <f>774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14</v>
      </c>
      <c r="G781" s="5" t="s">
        <v>13</v>
      </c>
    </row>
    <row r="782" spans="1:7" x14ac:dyDescent="0.25">
      <c r="A782" s="5">
        <f>775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14</v>
      </c>
      <c r="G782" s="5" t="s">
        <v>13</v>
      </c>
    </row>
    <row r="783" spans="1:7" x14ac:dyDescent="0.25">
      <c r="A783" s="5">
        <f>776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14</v>
      </c>
      <c r="G783" s="5" t="s">
        <v>13</v>
      </c>
    </row>
    <row r="784" spans="1:7" x14ac:dyDescent="0.25">
      <c r="A784" s="5">
        <f>777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14</v>
      </c>
      <c r="G784" s="5" t="s">
        <v>13</v>
      </c>
    </row>
    <row r="785" spans="1:7" x14ac:dyDescent="0.25">
      <c r="A785" s="5">
        <f>778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14</v>
      </c>
      <c r="G785" s="5" t="s">
        <v>13</v>
      </c>
    </row>
    <row r="786" spans="1:7" x14ac:dyDescent="0.25">
      <c r="A786" s="5">
        <f>779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14</v>
      </c>
      <c r="G786" s="5" t="s">
        <v>13</v>
      </c>
    </row>
    <row r="787" spans="1:7" x14ac:dyDescent="0.25">
      <c r="A787" s="5">
        <f>780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14</v>
      </c>
      <c r="G787" s="5" t="s">
        <v>13</v>
      </c>
    </row>
    <row r="788" spans="1:7" x14ac:dyDescent="0.25">
      <c r="A788" s="5">
        <f>781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14</v>
      </c>
      <c r="G788" s="5" t="s">
        <v>13</v>
      </c>
    </row>
    <row r="789" spans="1:7" x14ac:dyDescent="0.25">
      <c r="A789" s="5">
        <f>782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14</v>
      </c>
      <c r="G789" s="5" t="s">
        <v>13</v>
      </c>
    </row>
    <row r="790" spans="1:7" x14ac:dyDescent="0.25">
      <c r="A790" s="5">
        <f>783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14</v>
      </c>
      <c r="G790" s="5" t="s">
        <v>13</v>
      </c>
    </row>
    <row r="791" spans="1:7" x14ac:dyDescent="0.25">
      <c r="A791" s="5">
        <f>784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14</v>
      </c>
      <c r="G791" s="5" t="s">
        <v>13</v>
      </c>
    </row>
    <row r="792" spans="1:7" x14ac:dyDescent="0.25">
      <c r="A792" s="5">
        <f>785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14</v>
      </c>
      <c r="G792" s="5" t="s">
        <v>13</v>
      </c>
    </row>
    <row r="793" spans="1:7" x14ac:dyDescent="0.25">
      <c r="A793" s="5">
        <f>786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14</v>
      </c>
      <c r="G793" s="5" t="s">
        <v>13</v>
      </c>
    </row>
    <row r="794" spans="1:7" x14ac:dyDescent="0.25">
      <c r="A794" s="5">
        <f>787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14</v>
      </c>
      <c r="G794" s="5" t="s">
        <v>13</v>
      </c>
    </row>
    <row r="795" spans="1:7" x14ac:dyDescent="0.25">
      <c r="A795" s="5">
        <f>788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14</v>
      </c>
      <c r="G795" s="5" t="s">
        <v>13</v>
      </c>
    </row>
    <row r="796" spans="1:7" x14ac:dyDescent="0.25">
      <c r="A796" s="5">
        <f>789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14</v>
      </c>
      <c r="G796" s="5" t="s">
        <v>13</v>
      </c>
    </row>
    <row r="797" spans="1:7" x14ac:dyDescent="0.25">
      <c r="A797" s="5">
        <f>790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14</v>
      </c>
      <c r="G797" s="5" t="s">
        <v>13</v>
      </c>
    </row>
    <row r="798" spans="1:7" x14ac:dyDescent="0.25">
      <c r="A798" s="5">
        <f>791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14</v>
      </c>
      <c r="G798" s="5" t="s">
        <v>13</v>
      </c>
    </row>
    <row r="799" spans="1:7" x14ac:dyDescent="0.25">
      <c r="A799" s="5">
        <f>792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14</v>
      </c>
      <c r="G799" s="5" t="s">
        <v>13</v>
      </c>
    </row>
    <row r="800" spans="1:7" x14ac:dyDescent="0.25">
      <c r="A800" s="5">
        <f>793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14</v>
      </c>
      <c r="G800" s="5" t="s">
        <v>13</v>
      </c>
    </row>
    <row r="801" spans="1:7" x14ac:dyDescent="0.25">
      <c r="A801" s="5">
        <f>794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14</v>
      </c>
      <c r="G801" s="5" t="s">
        <v>13</v>
      </c>
    </row>
    <row r="802" spans="1:7" x14ac:dyDescent="0.25">
      <c r="A802" s="5">
        <f>795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14</v>
      </c>
      <c r="G802" s="5" t="s">
        <v>13</v>
      </c>
    </row>
    <row r="803" spans="1:7" x14ac:dyDescent="0.25">
      <c r="A803" s="5">
        <f>796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14</v>
      </c>
      <c r="G803" s="5" t="s">
        <v>13</v>
      </c>
    </row>
    <row r="804" spans="1:7" x14ac:dyDescent="0.25">
      <c r="A804" s="5">
        <f>797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14</v>
      </c>
      <c r="G804" s="5" t="s">
        <v>13</v>
      </c>
    </row>
    <row r="805" spans="1:7" x14ac:dyDescent="0.25">
      <c r="A805" s="5">
        <f>798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14</v>
      </c>
      <c r="G805" s="5" t="s">
        <v>13</v>
      </c>
    </row>
    <row r="806" spans="1:7" x14ac:dyDescent="0.25">
      <c r="A806" s="5">
        <f>799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14</v>
      </c>
      <c r="G806" s="5" t="s">
        <v>13</v>
      </c>
    </row>
    <row r="807" spans="1:7" x14ac:dyDescent="0.25">
      <c r="A807" s="5">
        <f>800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14</v>
      </c>
      <c r="G807" s="5" t="s">
        <v>13</v>
      </c>
    </row>
    <row r="808" spans="1:7" x14ac:dyDescent="0.25">
      <c r="A808" s="5">
        <f>801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14</v>
      </c>
      <c r="G808" s="5" t="s">
        <v>13</v>
      </c>
    </row>
    <row r="809" spans="1:7" x14ac:dyDescent="0.25">
      <c r="A809" s="5">
        <f>802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14</v>
      </c>
      <c r="G809" s="5" t="s">
        <v>13</v>
      </c>
    </row>
    <row r="810" spans="1:7" x14ac:dyDescent="0.25">
      <c r="A810" s="5">
        <f>803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14</v>
      </c>
      <c r="G810" s="5" t="s">
        <v>13</v>
      </c>
    </row>
    <row r="811" spans="1:7" x14ac:dyDescent="0.25">
      <c r="A811" s="5">
        <f>804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14</v>
      </c>
      <c r="G811" s="5" t="s">
        <v>13</v>
      </c>
    </row>
    <row r="812" spans="1:7" x14ac:dyDescent="0.25">
      <c r="A812" s="5">
        <f>805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14</v>
      </c>
      <c r="G812" s="5" t="s">
        <v>13</v>
      </c>
    </row>
    <row r="813" spans="1:7" x14ac:dyDescent="0.25">
      <c r="A813" s="5">
        <f>806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14</v>
      </c>
      <c r="G813" s="5" t="s">
        <v>13</v>
      </c>
    </row>
    <row r="814" spans="1:7" x14ac:dyDescent="0.25">
      <c r="A814" s="5">
        <f>807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14</v>
      </c>
      <c r="G814" s="5" t="s">
        <v>13</v>
      </c>
    </row>
    <row r="815" spans="1:7" x14ac:dyDescent="0.25">
      <c r="A815" s="5">
        <f>808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14</v>
      </c>
      <c r="G815" s="5" t="s">
        <v>13</v>
      </c>
    </row>
    <row r="816" spans="1:7" x14ac:dyDescent="0.25">
      <c r="A816" s="5">
        <f>809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14</v>
      </c>
      <c r="G816" s="5" t="s">
        <v>13</v>
      </c>
    </row>
    <row r="817" spans="1:7" x14ac:dyDescent="0.25">
      <c r="A817" s="5">
        <f>810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14</v>
      </c>
      <c r="G817" s="5" t="s">
        <v>13</v>
      </c>
    </row>
    <row r="818" spans="1:7" x14ac:dyDescent="0.25">
      <c r="A818" s="5">
        <f>811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14</v>
      </c>
      <c r="G818" s="5" t="s">
        <v>13</v>
      </c>
    </row>
    <row r="819" spans="1:7" x14ac:dyDescent="0.25">
      <c r="A819" s="5">
        <f>812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14</v>
      </c>
      <c r="G819" s="5" t="s">
        <v>13</v>
      </c>
    </row>
    <row r="820" spans="1:7" x14ac:dyDescent="0.25">
      <c r="A820" s="5">
        <f>813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14</v>
      </c>
      <c r="G820" s="5" t="s">
        <v>13</v>
      </c>
    </row>
    <row r="821" spans="1:7" x14ac:dyDescent="0.25">
      <c r="A821" s="5">
        <f>814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14</v>
      </c>
      <c r="G821" s="5" t="s">
        <v>13</v>
      </c>
    </row>
    <row r="822" spans="1:7" x14ac:dyDescent="0.25">
      <c r="A822" s="5">
        <f>815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14</v>
      </c>
      <c r="G822" s="5" t="s">
        <v>13</v>
      </c>
    </row>
    <row r="823" spans="1:7" x14ac:dyDescent="0.25">
      <c r="A823" s="5">
        <f>816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14</v>
      </c>
      <c r="G823" s="5" t="s">
        <v>13</v>
      </c>
    </row>
    <row r="824" spans="1:7" x14ac:dyDescent="0.25">
      <c r="A824" s="5">
        <f>817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14</v>
      </c>
      <c r="G824" s="5" t="s">
        <v>13</v>
      </c>
    </row>
    <row r="825" spans="1:7" x14ac:dyDescent="0.25">
      <c r="A825" s="5">
        <f>818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14</v>
      </c>
      <c r="G825" s="5" t="s">
        <v>13</v>
      </c>
    </row>
    <row r="826" spans="1:7" x14ac:dyDescent="0.25">
      <c r="A826" s="5">
        <f>819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14</v>
      </c>
      <c r="G826" s="5" t="s">
        <v>13</v>
      </c>
    </row>
    <row r="827" spans="1:7" x14ac:dyDescent="0.25">
      <c r="A827" s="5">
        <f>820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14</v>
      </c>
      <c r="G827" s="5" t="s">
        <v>13</v>
      </c>
    </row>
    <row r="828" spans="1:7" x14ac:dyDescent="0.25">
      <c r="A828" s="5">
        <f>821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14</v>
      </c>
      <c r="G828" s="5" t="s">
        <v>13</v>
      </c>
    </row>
    <row r="829" spans="1:7" x14ac:dyDescent="0.25">
      <c r="A829" s="5">
        <f>822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14</v>
      </c>
      <c r="G829" s="5" t="s">
        <v>13</v>
      </c>
    </row>
    <row r="830" spans="1:7" x14ac:dyDescent="0.25">
      <c r="A830" s="5">
        <f>823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14</v>
      </c>
      <c r="G830" s="5" t="s">
        <v>13</v>
      </c>
    </row>
    <row r="831" spans="1:7" x14ac:dyDescent="0.25">
      <c r="A831" s="5">
        <f>824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14</v>
      </c>
      <c r="G831" s="5" t="s">
        <v>13</v>
      </c>
    </row>
    <row r="832" spans="1:7" x14ac:dyDescent="0.25">
      <c r="A832" s="5">
        <f>825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14</v>
      </c>
      <c r="G832" s="5" t="s">
        <v>13</v>
      </c>
    </row>
    <row r="833" spans="1:7" x14ac:dyDescent="0.25">
      <c r="A833" s="5">
        <f>826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14</v>
      </c>
      <c r="G833" s="5" t="s">
        <v>13</v>
      </c>
    </row>
    <row r="834" spans="1:7" x14ac:dyDescent="0.25">
      <c r="A834" s="5">
        <f>827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14</v>
      </c>
      <c r="G834" s="5" t="s">
        <v>13</v>
      </c>
    </row>
    <row r="835" spans="1:7" x14ac:dyDescent="0.25">
      <c r="A835" s="5">
        <f>828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14</v>
      </c>
      <c r="G835" s="5" t="s">
        <v>13</v>
      </c>
    </row>
    <row r="836" spans="1:7" x14ac:dyDescent="0.25">
      <c r="A836" s="5">
        <f>829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14</v>
      </c>
      <c r="G836" s="5" t="s">
        <v>13</v>
      </c>
    </row>
    <row r="837" spans="1:7" x14ac:dyDescent="0.25">
      <c r="A837" s="5">
        <f>830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14</v>
      </c>
      <c r="G837" s="5" t="s">
        <v>13</v>
      </c>
    </row>
    <row r="838" spans="1:7" x14ac:dyDescent="0.25">
      <c r="A838" s="5">
        <f>831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14</v>
      </c>
      <c r="G838" s="5" t="s">
        <v>13</v>
      </c>
    </row>
    <row r="839" spans="1:7" x14ac:dyDescent="0.25">
      <c r="A839" s="5">
        <f>832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14</v>
      </c>
      <c r="G839" s="5" t="s">
        <v>14</v>
      </c>
    </row>
    <row r="840" spans="1:7" x14ac:dyDescent="0.25">
      <c r="A840" s="5">
        <f>833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14</v>
      </c>
      <c r="G840" s="5" t="s">
        <v>14</v>
      </c>
    </row>
    <row r="841" spans="1:7" x14ac:dyDescent="0.25">
      <c r="A841" s="5">
        <f>834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14</v>
      </c>
      <c r="G841" s="5" t="s">
        <v>14</v>
      </c>
    </row>
    <row r="842" spans="1:7" x14ac:dyDescent="0.25">
      <c r="A842" s="5">
        <f>835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14</v>
      </c>
      <c r="G842" s="5" t="s">
        <v>14</v>
      </c>
    </row>
    <row r="843" spans="1:7" x14ac:dyDescent="0.25">
      <c r="A843" s="5">
        <f>836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14</v>
      </c>
      <c r="G843" s="5" t="s">
        <v>14</v>
      </c>
    </row>
    <row r="844" spans="1:7" x14ac:dyDescent="0.25">
      <c r="A844" s="5">
        <f>837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14</v>
      </c>
      <c r="G844" s="5" t="s">
        <v>14</v>
      </c>
    </row>
    <row r="845" spans="1:7" x14ac:dyDescent="0.25">
      <c r="A845" s="5">
        <f>838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14</v>
      </c>
      <c r="G845" s="5" t="s">
        <v>14</v>
      </c>
    </row>
    <row r="846" spans="1:7" x14ac:dyDescent="0.25">
      <c r="A846" s="5">
        <f>839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14</v>
      </c>
      <c r="G846" s="5" t="s">
        <v>14</v>
      </c>
    </row>
    <row r="847" spans="1:7" x14ac:dyDescent="0.25">
      <c r="A847" s="5">
        <f>840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14</v>
      </c>
      <c r="G847" s="5" t="s">
        <v>14</v>
      </c>
    </row>
    <row r="848" spans="1:7" x14ac:dyDescent="0.25">
      <c r="A848" s="5">
        <f>841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14</v>
      </c>
      <c r="G848" s="5" t="s">
        <v>14</v>
      </c>
    </row>
    <row r="849" spans="1:7" x14ac:dyDescent="0.25">
      <c r="A849" s="5">
        <f>842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14</v>
      </c>
      <c r="G849" s="5" t="s">
        <v>14</v>
      </c>
    </row>
    <row r="850" spans="1:7" x14ac:dyDescent="0.25">
      <c r="A850" s="5">
        <f>843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14</v>
      </c>
      <c r="G850" s="5" t="s">
        <v>14</v>
      </c>
    </row>
    <row r="851" spans="1:7" x14ac:dyDescent="0.25">
      <c r="A851" s="5">
        <f>844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14</v>
      </c>
      <c r="G851" s="5" t="s">
        <v>14</v>
      </c>
    </row>
    <row r="852" spans="1:7" x14ac:dyDescent="0.25">
      <c r="A852" s="5">
        <f>845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14</v>
      </c>
      <c r="G852" s="5" t="s">
        <v>14</v>
      </c>
    </row>
    <row r="853" spans="1:7" x14ac:dyDescent="0.25">
      <c r="A853" s="5">
        <f>846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14</v>
      </c>
      <c r="G853" s="5" t="s">
        <v>14</v>
      </c>
    </row>
    <row r="854" spans="1:7" x14ac:dyDescent="0.25">
      <c r="A854" s="5">
        <f>847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14</v>
      </c>
      <c r="G854" s="5" t="s">
        <v>14</v>
      </c>
    </row>
    <row r="855" spans="1:7" x14ac:dyDescent="0.25">
      <c r="A855" s="5">
        <f>848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14</v>
      </c>
      <c r="G855" s="5" t="s">
        <v>14</v>
      </c>
    </row>
    <row r="856" spans="1:7" x14ac:dyDescent="0.25">
      <c r="A856" s="5">
        <f>849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14</v>
      </c>
      <c r="G856" s="5" t="s">
        <v>14</v>
      </c>
    </row>
    <row r="857" spans="1:7" x14ac:dyDescent="0.25">
      <c r="A857" s="5">
        <f>850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14</v>
      </c>
      <c r="G857" s="5" t="s">
        <v>14</v>
      </c>
    </row>
    <row r="858" spans="1:7" x14ac:dyDescent="0.25">
      <c r="A858" s="5">
        <f>851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14</v>
      </c>
      <c r="G858" s="5" t="s">
        <v>14</v>
      </c>
    </row>
    <row r="859" spans="1:7" x14ac:dyDescent="0.25">
      <c r="A859" s="5">
        <f>852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14</v>
      </c>
      <c r="G859" s="5" t="s">
        <v>14</v>
      </c>
    </row>
    <row r="860" spans="1:7" x14ac:dyDescent="0.25">
      <c r="A860" s="5">
        <f>853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14</v>
      </c>
      <c r="G860" s="5" t="s">
        <v>14</v>
      </c>
    </row>
    <row r="861" spans="1:7" x14ac:dyDescent="0.25">
      <c r="A861" s="5">
        <f>854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14</v>
      </c>
      <c r="G861" s="5" t="s">
        <v>14</v>
      </c>
    </row>
    <row r="862" spans="1:7" x14ac:dyDescent="0.25">
      <c r="A862" s="5">
        <f>855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14</v>
      </c>
      <c r="G862" s="5" t="s">
        <v>14</v>
      </c>
    </row>
    <row r="863" spans="1:7" x14ac:dyDescent="0.25">
      <c r="A863" s="5">
        <f>856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14</v>
      </c>
      <c r="G863" s="5" t="s">
        <v>14</v>
      </c>
    </row>
    <row r="864" spans="1:7" x14ac:dyDescent="0.25">
      <c r="A864" s="5">
        <f>857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14</v>
      </c>
      <c r="G864" s="5" t="s">
        <v>14</v>
      </c>
    </row>
    <row r="865" spans="1:7" x14ac:dyDescent="0.25">
      <c r="A865" s="5">
        <f>858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14</v>
      </c>
      <c r="G865" s="5" t="s">
        <v>14</v>
      </c>
    </row>
    <row r="866" spans="1:7" x14ac:dyDescent="0.25">
      <c r="A866" s="5">
        <f>859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14</v>
      </c>
      <c r="G866" s="5" t="s">
        <v>14</v>
      </c>
    </row>
    <row r="867" spans="1:7" x14ac:dyDescent="0.25">
      <c r="A867" s="5">
        <f>860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14</v>
      </c>
      <c r="G867" s="5" t="s">
        <v>14</v>
      </c>
    </row>
    <row r="868" spans="1:7" x14ac:dyDescent="0.25">
      <c r="A868" s="5">
        <f>861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14</v>
      </c>
      <c r="G868" s="5" t="s">
        <v>14</v>
      </c>
    </row>
    <row r="869" spans="1:7" x14ac:dyDescent="0.25">
      <c r="A869" s="5">
        <f>862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14</v>
      </c>
      <c r="G869" s="5" t="s">
        <v>14</v>
      </c>
    </row>
    <row r="870" spans="1:7" x14ac:dyDescent="0.25">
      <c r="A870" s="5">
        <f>863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14</v>
      </c>
      <c r="G870" s="5" t="s">
        <v>14</v>
      </c>
    </row>
    <row r="871" spans="1:7" x14ac:dyDescent="0.25">
      <c r="A871" s="5">
        <f>864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14</v>
      </c>
      <c r="G871" s="5" t="s">
        <v>14</v>
      </c>
    </row>
    <row r="872" spans="1:7" x14ac:dyDescent="0.25">
      <c r="A872" s="5">
        <f>865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14</v>
      </c>
      <c r="G872" s="5" t="s">
        <v>14</v>
      </c>
    </row>
    <row r="873" spans="1:7" x14ac:dyDescent="0.25">
      <c r="A873" s="5">
        <f>866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14</v>
      </c>
      <c r="G873" s="5" t="s">
        <v>14</v>
      </c>
    </row>
    <row r="874" spans="1:7" x14ac:dyDescent="0.25">
      <c r="A874" s="5">
        <f>867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14</v>
      </c>
      <c r="G874" s="5" t="s">
        <v>14</v>
      </c>
    </row>
    <row r="875" spans="1:7" x14ac:dyDescent="0.25">
      <c r="A875" s="5">
        <f>868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14</v>
      </c>
      <c r="G875" s="5" t="s">
        <v>14</v>
      </c>
    </row>
    <row r="876" spans="1:7" x14ac:dyDescent="0.25">
      <c r="A876" s="5">
        <f>869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14</v>
      </c>
      <c r="G876" s="5" t="s">
        <v>14</v>
      </c>
    </row>
    <row r="877" spans="1:7" x14ac:dyDescent="0.25">
      <c r="A877" s="5">
        <f>870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14</v>
      </c>
      <c r="G877" s="5" t="s">
        <v>14</v>
      </c>
    </row>
    <row r="878" spans="1:7" x14ac:dyDescent="0.25">
      <c r="A878" s="5">
        <f>871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14</v>
      </c>
      <c r="G878" s="5" t="s">
        <v>14</v>
      </c>
    </row>
    <row r="879" spans="1:7" x14ac:dyDescent="0.25">
      <c r="A879" s="5">
        <f>872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14</v>
      </c>
      <c r="G879" s="5" t="s">
        <v>14</v>
      </c>
    </row>
    <row r="880" spans="1:7" x14ac:dyDescent="0.25">
      <c r="A880" s="5">
        <f>873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14</v>
      </c>
      <c r="G880" s="5" t="s">
        <v>14</v>
      </c>
    </row>
    <row r="881" spans="1:7" x14ac:dyDescent="0.25">
      <c r="A881" s="5">
        <f>874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14</v>
      </c>
      <c r="G881" s="5" t="s">
        <v>14</v>
      </c>
    </row>
    <row r="882" spans="1:7" x14ac:dyDescent="0.25">
      <c r="A882" s="5">
        <f>875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14</v>
      </c>
      <c r="G882" s="5" t="s">
        <v>14</v>
      </c>
    </row>
    <row r="883" spans="1:7" x14ac:dyDescent="0.25">
      <c r="A883" s="5">
        <f>876</f>
      </c>
      <c r="B883" s="5" t="s">
        <v>889</v>
      </c>
      <c r="C883" s="5">
        <v>1076</v>
      </c>
      <c r="D883" s="5">
        <v>0</v>
      </c>
      <c r="E883" s="5">
        <v>10000</v>
      </c>
      <c r="F883" s="5" t="s">
        <v>14</v>
      </c>
      <c r="G883" s="5" t="s">
        <v>14</v>
      </c>
    </row>
    <row r="884" spans="1:7" x14ac:dyDescent="0.25">
      <c r="A884" s="5">
        <f>877</f>
      </c>
      <c r="B884" s="5" t="s">
        <v>890</v>
      </c>
      <c r="C884" s="5">
        <v>1076</v>
      </c>
      <c r="D884" s="5">
        <v>17</v>
      </c>
      <c r="E884" s="5">
        <v>10000</v>
      </c>
      <c r="F884" s="5" t="s">
        <v>13</v>
      </c>
      <c r="G884" s="5" t="s">
        <v>14</v>
      </c>
    </row>
    <row r="885" spans="1:7" x14ac:dyDescent="0.25">
      <c r="A885" s="5">
        <f>878</f>
      </c>
      <c r="B885" s="5" t="s">
        <v>891</v>
      </c>
      <c r="C885" s="5">
        <v>1077</v>
      </c>
      <c r="D885" s="5">
        <v>57</v>
      </c>
      <c r="E885" s="5">
        <v>10000</v>
      </c>
      <c r="F885" s="5" t="s">
        <v>13</v>
      </c>
      <c r="G885" s="5" t="s">
        <v>14</v>
      </c>
    </row>
    <row r="886" spans="1:7" x14ac:dyDescent="0.25">
      <c r="A886" s="5">
        <f>879</f>
      </c>
      <c r="B886" s="5" t="s">
        <v>892</v>
      </c>
      <c r="C886" s="5">
        <v>1078</v>
      </c>
      <c r="D886" s="5">
        <v>97</v>
      </c>
      <c r="E886" s="5">
        <v>10000</v>
      </c>
      <c r="F886" s="5" t="s">
        <v>13</v>
      </c>
      <c r="G886" s="5" t="s">
        <v>14</v>
      </c>
    </row>
    <row r="887" spans="1:7" x14ac:dyDescent="0.25">
      <c r="A887" s="5">
        <f>880</f>
      </c>
      <c r="B887" s="5" t="s">
        <v>893</v>
      </c>
      <c r="C887" s="5">
        <v>1079</v>
      </c>
      <c r="D887" s="5">
        <v>137</v>
      </c>
      <c r="E887" s="5">
        <v>10000</v>
      </c>
      <c r="F887" s="5" t="s">
        <v>13</v>
      </c>
      <c r="G887" s="5" t="s">
        <v>14</v>
      </c>
    </row>
    <row r="888" spans="1:7" x14ac:dyDescent="0.25">
      <c r="A888" s="5">
        <f>881</f>
      </c>
      <c r="B888" s="5" t="s">
        <v>894</v>
      </c>
      <c r="C888" s="5">
        <v>1081</v>
      </c>
      <c r="D888" s="5">
        <v>177</v>
      </c>
      <c r="E888" s="5">
        <v>10000</v>
      </c>
      <c r="F888" s="5" t="s">
        <v>13</v>
      </c>
      <c r="G888" s="5" t="s">
        <v>14</v>
      </c>
    </row>
    <row r="889" spans="1:7" x14ac:dyDescent="0.25">
      <c r="A889" s="5">
        <f>882</f>
      </c>
      <c r="B889" s="5" t="s">
        <v>895</v>
      </c>
      <c r="C889" s="5">
        <v>1082</v>
      </c>
      <c r="D889" s="5">
        <v>217</v>
      </c>
      <c r="E889" s="5">
        <v>10000</v>
      </c>
      <c r="F889" s="5" t="s">
        <v>13</v>
      </c>
      <c r="G889" s="5" t="s">
        <v>14</v>
      </c>
    </row>
    <row r="890" spans="1:7" x14ac:dyDescent="0.25">
      <c r="A890" s="5">
        <f>883</f>
      </c>
      <c r="B890" s="5" t="s">
        <v>896</v>
      </c>
      <c r="C890" s="5">
        <v>1083</v>
      </c>
      <c r="D890" s="5">
        <v>257</v>
      </c>
      <c r="E890" s="5">
        <v>10000</v>
      </c>
      <c r="F890" s="5" t="s">
        <v>13</v>
      </c>
      <c r="G890" s="5" t="s">
        <v>14</v>
      </c>
    </row>
    <row r="891" spans="1:7" x14ac:dyDescent="0.25">
      <c r="A891" s="5">
        <f>884</f>
      </c>
      <c r="B891" s="5" t="s">
        <v>897</v>
      </c>
      <c r="C891" s="5">
        <v>1084</v>
      </c>
      <c r="D891" s="5">
        <v>297</v>
      </c>
      <c r="E891" s="5">
        <v>10000</v>
      </c>
      <c r="F891" s="5" t="s">
        <v>13</v>
      </c>
      <c r="G891" s="5" t="s">
        <v>14</v>
      </c>
    </row>
    <row r="892" spans="1:7" x14ac:dyDescent="0.25">
      <c r="A892" s="5">
        <f>885</f>
      </c>
      <c r="B892" s="5" t="s">
        <v>898</v>
      </c>
      <c r="C892" s="5">
        <v>1085</v>
      </c>
      <c r="D892" s="5">
        <v>337</v>
      </c>
      <c r="E892" s="5">
        <v>10000</v>
      </c>
      <c r="F892" s="5" t="s">
        <v>13</v>
      </c>
      <c r="G892" s="5" t="s">
        <v>14</v>
      </c>
    </row>
    <row r="893" spans="1:7" x14ac:dyDescent="0.25">
      <c r="A893" s="5">
        <f>886</f>
      </c>
      <c r="B893" s="5" t="s">
        <v>899</v>
      </c>
      <c r="C893" s="5">
        <v>1086</v>
      </c>
      <c r="D893" s="5">
        <v>377</v>
      </c>
      <c r="E893" s="5">
        <v>10000</v>
      </c>
      <c r="F893" s="5" t="s">
        <v>13</v>
      </c>
      <c r="G893" s="5" t="s">
        <v>14</v>
      </c>
    </row>
    <row r="894" spans="1:7" x14ac:dyDescent="0.25">
      <c r="A894" s="5">
        <f>887</f>
      </c>
      <c r="B894" s="5" t="s">
        <v>900</v>
      </c>
      <c r="C894" s="5">
        <v>1087</v>
      </c>
      <c r="D894" s="5">
        <v>413</v>
      </c>
      <c r="E894" s="5">
        <v>10000</v>
      </c>
      <c r="F894" s="5" t="s">
        <v>14</v>
      </c>
      <c r="G894" s="5" t="s">
        <v>14</v>
      </c>
    </row>
    <row r="895" spans="1:7" x14ac:dyDescent="0.25">
      <c r="A895" s="5">
        <f>888</f>
      </c>
      <c r="B895" s="5" t="s">
        <v>901</v>
      </c>
      <c r="C895" s="5">
        <v>1088</v>
      </c>
      <c r="D895" s="5">
        <v>448</v>
      </c>
      <c r="E895" s="5">
        <v>10000</v>
      </c>
      <c r="F895" s="5" t="s">
        <v>13</v>
      </c>
      <c r="G895" s="5" t="s">
        <v>14</v>
      </c>
    </row>
    <row r="896" spans="1:7" x14ac:dyDescent="0.25">
      <c r="A896" s="5">
        <f>889</f>
      </c>
      <c r="B896" s="5" t="s">
        <v>902</v>
      </c>
      <c r="C896" s="5">
        <v>1089</v>
      </c>
      <c r="D896" s="5">
        <v>488</v>
      </c>
      <c r="E896" s="5">
        <v>10000</v>
      </c>
      <c r="F896" s="5" t="s">
        <v>13</v>
      </c>
      <c r="G896" s="5" t="s">
        <v>14</v>
      </c>
    </row>
    <row r="897" spans="1:7" x14ac:dyDescent="0.25">
      <c r="A897" s="5">
        <f>890</f>
      </c>
      <c r="B897" s="5" t="s">
        <v>903</v>
      </c>
      <c r="C897" s="5">
        <v>1090</v>
      </c>
      <c r="D897" s="5">
        <v>528</v>
      </c>
      <c r="E897" s="5">
        <v>10000</v>
      </c>
      <c r="F897" s="5" t="s">
        <v>13</v>
      </c>
      <c r="G897" s="5" t="s">
        <v>14</v>
      </c>
    </row>
    <row r="898" spans="1:7" x14ac:dyDescent="0.25">
      <c r="A898" s="5">
        <f>891</f>
      </c>
      <c r="B898" s="5" t="s">
        <v>904</v>
      </c>
      <c r="C898" s="5">
        <v>1091</v>
      </c>
      <c r="D898" s="5">
        <v>568</v>
      </c>
      <c r="E898" s="5">
        <v>10000</v>
      </c>
      <c r="F898" s="5" t="s">
        <v>13</v>
      </c>
      <c r="G898" s="5" t="s">
        <v>14</v>
      </c>
    </row>
    <row r="899" spans="1:7" x14ac:dyDescent="0.25">
      <c r="A899" s="5">
        <f>892</f>
      </c>
      <c r="B899" s="5" t="s">
        <v>905</v>
      </c>
      <c r="C899" s="5">
        <v>1092</v>
      </c>
      <c r="D899" s="5">
        <v>608</v>
      </c>
      <c r="E899" s="5">
        <v>10000</v>
      </c>
      <c r="F899" s="5" t="s">
        <v>13</v>
      </c>
      <c r="G899" s="5" t="s">
        <v>14</v>
      </c>
    </row>
    <row r="900" spans="1:7" x14ac:dyDescent="0.25">
      <c r="A900" s="5">
        <f>893</f>
      </c>
      <c r="B900" s="5" t="s">
        <v>906</v>
      </c>
      <c r="C900" s="5">
        <v>1093</v>
      </c>
      <c r="D900" s="5">
        <v>648</v>
      </c>
      <c r="E900" s="5">
        <v>10000</v>
      </c>
      <c r="F900" s="5" t="s">
        <v>13</v>
      </c>
      <c r="G900" s="5" t="s">
        <v>14</v>
      </c>
    </row>
    <row r="901" spans="1:7" x14ac:dyDescent="0.25">
      <c r="A901" s="5">
        <f>894</f>
      </c>
      <c r="B901" s="5" t="s">
        <v>907</v>
      </c>
      <c r="C901" s="5">
        <v>1094</v>
      </c>
      <c r="D901" s="5">
        <v>688</v>
      </c>
      <c r="E901" s="5">
        <v>10000</v>
      </c>
      <c r="F901" s="5" t="s">
        <v>13</v>
      </c>
      <c r="G901" s="5" t="s">
        <v>14</v>
      </c>
    </row>
    <row r="902" spans="1:7" x14ac:dyDescent="0.25">
      <c r="A902" s="5">
        <f>895</f>
      </c>
      <c r="B902" s="5" t="s">
        <v>908</v>
      </c>
      <c r="C902" s="5">
        <v>1096</v>
      </c>
      <c r="D902" s="5">
        <v>728</v>
      </c>
      <c r="E902" s="5">
        <v>10000</v>
      </c>
      <c r="F902" s="5" t="s">
        <v>13</v>
      </c>
      <c r="G902" s="5" t="s">
        <v>14</v>
      </c>
    </row>
    <row r="903" spans="1:7" x14ac:dyDescent="0.25">
      <c r="A903" s="5">
        <f>896</f>
      </c>
      <c r="B903" s="5" t="s">
        <v>909</v>
      </c>
      <c r="C903" s="5">
        <v>1097</v>
      </c>
      <c r="D903" s="5">
        <v>768</v>
      </c>
      <c r="E903" s="5">
        <v>10000</v>
      </c>
      <c r="F903" s="5" t="s">
        <v>13</v>
      </c>
      <c r="G903" s="5" t="s">
        <v>14</v>
      </c>
    </row>
    <row r="904" spans="1:7" x14ac:dyDescent="0.25">
      <c r="A904" s="5">
        <f>897</f>
      </c>
      <c r="B904" s="5" t="s">
        <v>910</v>
      </c>
      <c r="C904" s="5">
        <v>1098</v>
      </c>
      <c r="D904" s="5">
        <v>808</v>
      </c>
      <c r="E904" s="5">
        <v>10000</v>
      </c>
      <c r="F904" s="5" t="s">
        <v>13</v>
      </c>
      <c r="G904" s="5" t="s">
        <v>14</v>
      </c>
    </row>
    <row r="905" spans="1:7" x14ac:dyDescent="0.25">
      <c r="A905" s="5">
        <f>898</f>
      </c>
      <c r="B905" s="5" t="s">
        <v>911</v>
      </c>
      <c r="C905" s="5">
        <v>1099</v>
      </c>
      <c r="D905" s="5">
        <v>848</v>
      </c>
      <c r="E905" s="5">
        <v>10000</v>
      </c>
      <c r="F905" s="5" t="s">
        <v>13</v>
      </c>
      <c r="G905" s="5" t="s">
        <v>14</v>
      </c>
    </row>
    <row r="906" spans="1:7" x14ac:dyDescent="0.25">
      <c r="A906" s="5">
        <f>899</f>
      </c>
      <c r="B906" s="5" t="s">
        <v>912</v>
      </c>
      <c r="C906" s="5">
        <v>1113</v>
      </c>
      <c r="D906" s="5">
        <v>1330</v>
      </c>
      <c r="E906" s="5">
        <v>10000</v>
      </c>
      <c r="F906" s="5" t="s">
        <v>13</v>
      </c>
      <c r="G906" s="5" t="s">
        <v>14</v>
      </c>
    </row>
    <row r="907" spans="1:7" x14ac:dyDescent="0.25">
      <c r="A907" s="5">
        <f>900</f>
      </c>
      <c r="B907" s="5" t="s">
        <v>913</v>
      </c>
      <c r="C907" s="5">
        <v>1114</v>
      </c>
      <c r="D907" s="5">
        <v>1368</v>
      </c>
      <c r="E907" s="5">
        <v>10000</v>
      </c>
      <c r="F907" s="5" t="s">
        <v>13</v>
      </c>
      <c r="G907" s="5" t="s">
        <v>14</v>
      </c>
    </row>
    <row r="908" spans="1:7" x14ac:dyDescent="0.25">
      <c r="A908" s="5">
        <f>901</f>
      </c>
      <c r="B908" s="5" t="s">
        <v>914</v>
      </c>
      <c r="C908" s="5">
        <v>1115</v>
      </c>
      <c r="D908" s="5">
        <v>1408</v>
      </c>
      <c r="E908" s="5">
        <v>10000</v>
      </c>
      <c r="F908" s="5" t="s">
        <v>13</v>
      </c>
      <c r="G908" s="5" t="s">
        <v>14</v>
      </c>
    </row>
    <row r="909" spans="1:7" x14ac:dyDescent="0.25">
      <c r="A909" s="5">
        <f>902</f>
      </c>
      <c r="B909" s="5" t="s">
        <v>915</v>
      </c>
      <c r="C909" s="5">
        <v>1116</v>
      </c>
      <c r="D909" s="5">
        <v>1448</v>
      </c>
      <c r="E909" s="5">
        <v>10000</v>
      </c>
      <c r="F909" s="5" t="s">
        <v>13</v>
      </c>
      <c r="G909" s="5" t="s">
        <v>14</v>
      </c>
    </row>
    <row r="910" spans="1:7" x14ac:dyDescent="0.25">
      <c r="A910" s="5">
        <f>903</f>
      </c>
      <c r="B910" s="5" t="s">
        <v>916</v>
      </c>
      <c r="C910" s="5">
        <v>1117</v>
      </c>
      <c r="D910" s="5">
        <v>1488</v>
      </c>
      <c r="E910" s="5">
        <v>10000</v>
      </c>
      <c r="F910" s="5" t="s">
        <v>13</v>
      </c>
      <c r="G910" s="5" t="s">
        <v>14</v>
      </c>
    </row>
    <row r="911" spans="1:7" x14ac:dyDescent="0.25">
      <c r="A911" s="5">
        <f>904</f>
      </c>
      <c r="B911" s="5" t="s">
        <v>917</v>
      </c>
      <c r="C911" s="5">
        <v>1118</v>
      </c>
      <c r="D911" s="5">
        <v>1528</v>
      </c>
      <c r="E911" s="5">
        <v>10000</v>
      </c>
      <c r="F911" s="5" t="s">
        <v>13</v>
      </c>
      <c r="G911" s="5" t="s">
        <v>14</v>
      </c>
    </row>
    <row r="912" spans="1:7" x14ac:dyDescent="0.25">
      <c r="A912" s="5">
        <f>905</f>
      </c>
      <c r="B912" s="5" t="s">
        <v>918</v>
      </c>
      <c r="C912" s="5">
        <v>1119</v>
      </c>
      <c r="D912" s="5">
        <v>1568</v>
      </c>
      <c r="E912" s="5">
        <v>10000</v>
      </c>
      <c r="F912" s="5" t="s">
        <v>13</v>
      </c>
      <c r="G912" s="5" t="s">
        <v>14</v>
      </c>
    </row>
    <row r="913" spans="1:7" x14ac:dyDescent="0.25">
      <c r="A913" s="5">
        <f>906</f>
      </c>
      <c r="B913" s="5" t="s">
        <v>919</v>
      </c>
      <c r="C913" s="5">
        <v>1121</v>
      </c>
      <c r="D913" s="5">
        <v>1608</v>
      </c>
      <c r="E913" s="5">
        <v>10000</v>
      </c>
      <c r="F913" s="5" t="s">
        <v>13</v>
      </c>
      <c r="G913" s="5" t="s">
        <v>14</v>
      </c>
    </row>
    <row r="914" spans="1:7" x14ac:dyDescent="0.25">
      <c r="A914" s="5">
        <f>907</f>
      </c>
      <c r="B914" s="5" t="s">
        <v>920</v>
      </c>
      <c r="C914" s="5">
        <v>1122</v>
      </c>
      <c r="D914" s="5">
        <v>1648</v>
      </c>
      <c r="E914" s="5">
        <v>10000</v>
      </c>
      <c r="F914" s="5" t="s">
        <v>13</v>
      </c>
      <c r="G914" s="5" t="s">
        <v>14</v>
      </c>
    </row>
    <row r="915" spans="1:7" x14ac:dyDescent="0.25">
      <c r="A915" s="5">
        <f>908</f>
      </c>
      <c r="B915" s="5" t="s">
        <v>921</v>
      </c>
      <c r="C915" s="5">
        <v>1123</v>
      </c>
      <c r="D915" s="5">
        <v>1688</v>
      </c>
      <c r="E915" s="5">
        <v>10000</v>
      </c>
      <c r="F915" s="5" t="s">
        <v>13</v>
      </c>
      <c r="G915" s="5" t="s">
        <v>14</v>
      </c>
    </row>
    <row r="916" spans="1:7" x14ac:dyDescent="0.25">
      <c r="A916" s="5">
        <f>909</f>
      </c>
      <c r="B916" s="5" t="s">
        <v>922</v>
      </c>
      <c r="C916" s="5">
        <v>1124</v>
      </c>
      <c r="D916" s="5">
        <v>1728</v>
      </c>
      <c r="E916" s="5">
        <v>10000</v>
      </c>
      <c r="F916" s="5" t="s">
        <v>13</v>
      </c>
      <c r="G916" s="5" t="s">
        <v>14</v>
      </c>
    </row>
    <row r="917" spans="1:7" x14ac:dyDescent="0.25">
      <c r="A917" s="5">
        <f>910</f>
      </c>
      <c r="B917" s="5" t="s">
        <v>923</v>
      </c>
      <c r="C917" s="5">
        <v>1125</v>
      </c>
      <c r="D917" s="5">
        <v>1768</v>
      </c>
      <c r="E917" s="5">
        <v>10000</v>
      </c>
      <c r="F917" s="5" t="s">
        <v>13</v>
      </c>
      <c r="G917" s="5" t="s">
        <v>14</v>
      </c>
    </row>
    <row r="918" spans="1:7" x14ac:dyDescent="0.25">
      <c r="A918" s="5">
        <f>911</f>
      </c>
      <c r="B918" s="5" t="s">
        <v>924</v>
      </c>
      <c r="C918" s="5">
        <v>1126</v>
      </c>
      <c r="D918" s="5">
        <v>1808</v>
      </c>
      <c r="E918" s="5">
        <v>10000</v>
      </c>
      <c r="F918" s="5" t="s">
        <v>13</v>
      </c>
      <c r="G918" s="5" t="s">
        <v>14</v>
      </c>
    </row>
    <row r="919" spans="1:7" x14ac:dyDescent="0.25">
      <c r="A919" s="5">
        <f>912</f>
      </c>
      <c r="B919" s="5" t="s">
        <v>925</v>
      </c>
      <c r="C919" s="5">
        <v>1128</v>
      </c>
      <c r="D919" s="5">
        <v>1849</v>
      </c>
      <c r="E919" s="5">
        <v>10000</v>
      </c>
      <c r="F919" s="5" t="s">
        <v>13</v>
      </c>
      <c r="G919" s="5" t="s">
        <v>14</v>
      </c>
    </row>
    <row r="920" spans="1:7" x14ac:dyDescent="0.25">
      <c r="A920" s="5">
        <f>913</f>
      </c>
      <c r="B920" s="5" t="s">
        <v>926</v>
      </c>
      <c r="C920" s="5">
        <v>1129</v>
      </c>
      <c r="D920" s="5">
        <v>1888</v>
      </c>
      <c r="E920" s="5">
        <v>10000</v>
      </c>
      <c r="F920" s="5" t="s">
        <v>13</v>
      </c>
      <c r="G920" s="5" t="s">
        <v>14</v>
      </c>
    </row>
    <row r="921" spans="1:7" x14ac:dyDescent="0.25">
      <c r="A921" s="5">
        <f>914</f>
      </c>
      <c r="B921" s="5" t="s">
        <v>927</v>
      </c>
      <c r="C921" s="5">
        <v>1130</v>
      </c>
      <c r="D921" s="5">
        <v>1928</v>
      </c>
      <c r="E921" s="5">
        <v>10000</v>
      </c>
      <c r="F921" s="5" t="s">
        <v>13</v>
      </c>
      <c r="G921" s="5" t="s">
        <v>14</v>
      </c>
    </row>
    <row r="922" spans="1:7" x14ac:dyDescent="0.25">
      <c r="A922" s="5">
        <f>915</f>
      </c>
      <c r="B922" s="5" t="s">
        <v>928</v>
      </c>
      <c r="C922" s="5">
        <v>1131</v>
      </c>
      <c r="D922" s="5">
        <v>1968</v>
      </c>
      <c r="E922" s="5">
        <v>10000</v>
      </c>
      <c r="F922" s="5" t="s">
        <v>13</v>
      </c>
      <c r="G922" s="5" t="s">
        <v>14</v>
      </c>
    </row>
    <row r="923" spans="1:7" x14ac:dyDescent="0.25">
      <c r="A923" s="5">
        <f>916</f>
      </c>
      <c r="B923" s="5" t="s">
        <v>929</v>
      </c>
      <c r="C923" s="5">
        <v>1132</v>
      </c>
      <c r="D923" s="5">
        <v>2008</v>
      </c>
      <c r="E923" s="5">
        <v>10000</v>
      </c>
      <c r="F923" s="5" t="s">
        <v>13</v>
      </c>
      <c r="G923" s="5" t="s">
        <v>14</v>
      </c>
    </row>
    <row r="924" spans="1:7" x14ac:dyDescent="0.25">
      <c r="A924" s="5">
        <f>917</f>
      </c>
      <c r="B924" s="5" t="s">
        <v>930</v>
      </c>
      <c r="C924" s="5">
        <v>1133</v>
      </c>
      <c r="D924" s="5">
        <v>2048</v>
      </c>
      <c r="E924" s="5">
        <v>10000</v>
      </c>
      <c r="F924" s="5" t="s">
        <v>13</v>
      </c>
      <c r="G924" s="5" t="s">
        <v>14</v>
      </c>
    </row>
    <row r="925" spans="1:7" x14ac:dyDescent="0.25">
      <c r="A925" s="5">
        <f>918</f>
      </c>
      <c r="B925" s="5" t="s">
        <v>931</v>
      </c>
      <c r="C925" s="5">
        <v>1134</v>
      </c>
      <c r="D925" s="5">
        <v>2088</v>
      </c>
      <c r="E925" s="5">
        <v>10000</v>
      </c>
      <c r="F925" s="5" t="s">
        <v>13</v>
      </c>
      <c r="G925" s="5" t="s">
        <v>14</v>
      </c>
    </row>
    <row r="926" spans="1:7" x14ac:dyDescent="0.25">
      <c r="A926" s="5">
        <f>919</f>
      </c>
      <c r="B926" s="5" t="s">
        <v>932</v>
      </c>
      <c r="C926" s="5">
        <v>1136</v>
      </c>
      <c r="D926" s="5">
        <v>2128</v>
      </c>
      <c r="E926" s="5">
        <v>10000</v>
      </c>
      <c r="F926" s="5" t="s">
        <v>13</v>
      </c>
      <c r="G926" s="5" t="s">
        <v>14</v>
      </c>
    </row>
    <row r="927" spans="1:7" x14ac:dyDescent="0.25">
      <c r="A927" s="5">
        <f>920</f>
      </c>
      <c r="B927" s="5" t="s">
        <v>933</v>
      </c>
      <c r="C927" s="5">
        <v>1137</v>
      </c>
      <c r="D927" s="5">
        <v>2169</v>
      </c>
      <c r="E927" s="5">
        <v>10000</v>
      </c>
      <c r="F927" s="5" t="s">
        <v>13</v>
      </c>
      <c r="G927" s="5" t="s">
        <v>14</v>
      </c>
    </row>
    <row r="928" spans="1:7" x14ac:dyDescent="0.25">
      <c r="A928" s="5">
        <f>921</f>
      </c>
      <c r="B928" s="5" t="s">
        <v>934</v>
      </c>
      <c r="C928" s="5">
        <v>1138</v>
      </c>
      <c r="D928" s="5">
        <v>2208</v>
      </c>
      <c r="E928" s="5">
        <v>10000</v>
      </c>
      <c r="F928" s="5" t="s">
        <v>13</v>
      </c>
      <c r="G928" s="5" t="s">
        <v>14</v>
      </c>
    </row>
    <row r="929" spans="1:7" x14ac:dyDescent="0.25">
      <c r="A929" s="5">
        <f>922</f>
      </c>
      <c r="B929" s="5" t="s">
        <v>935</v>
      </c>
      <c r="C929" s="5">
        <v>1139</v>
      </c>
      <c r="D929" s="5">
        <v>2248</v>
      </c>
      <c r="E929" s="5">
        <v>10000</v>
      </c>
      <c r="F929" s="5" t="s">
        <v>13</v>
      </c>
      <c r="G929" s="5" t="s">
        <v>14</v>
      </c>
    </row>
    <row r="930" spans="1:7" x14ac:dyDescent="0.25">
      <c r="A930" s="5">
        <f>923</f>
      </c>
      <c r="B930" s="5" t="s">
        <v>936</v>
      </c>
      <c r="C930" s="5">
        <v>1140</v>
      </c>
      <c r="D930" s="5">
        <v>2289</v>
      </c>
      <c r="E930" s="5">
        <v>10000</v>
      </c>
      <c r="F930" s="5" t="s">
        <v>13</v>
      </c>
      <c r="G930" s="5" t="s">
        <v>14</v>
      </c>
    </row>
    <row r="931" spans="1:7" x14ac:dyDescent="0.25">
      <c r="A931" s="5">
        <f>924</f>
      </c>
      <c r="B931" s="5" t="s">
        <v>937</v>
      </c>
      <c r="C931" s="5">
        <v>1141</v>
      </c>
      <c r="D931" s="5">
        <v>2328</v>
      </c>
      <c r="E931" s="5">
        <v>10000</v>
      </c>
      <c r="F931" s="5" t="s">
        <v>13</v>
      </c>
      <c r="G931" s="5" t="s">
        <v>14</v>
      </c>
    </row>
    <row r="932" spans="1:7" x14ac:dyDescent="0.25">
      <c r="A932" s="5">
        <f>925</f>
      </c>
      <c r="B932" s="5" t="s">
        <v>938</v>
      </c>
      <c r="C932" s="5">
        <v>1142</v>
      </c>
      <c r="D932" s="5">
        <v>2368</v>
      </c>
      <c r="E932" s="5">
        <v>10000</v>
      </c>
      <c r="F932" s="5" t="s">
        <v>13</v>
      </c>
      <c r="G932" s="5" t="s">
        <v>14</v>
      </c>
    </row>
    <row r="933" spans="1:7" x14ac:dyDescent="0.25">
      <c r="A933" s="5">
        <f>926</f>
      </c>
      <c r="B933" s="5" t="s">
        <v>939</v>
      </c>
      <c r="C933" s="5">
        <v>1144</v>
      </c>
      <c r="D933" s="5">
        <v>2408</v>
      </c>
      <c r="E933" s="5">
        <v>10000</v>
      </c>
      <c r="F933" s="5" t="s">
        <v>13</v>
      </c>
      <c r="G933" s="5" t="s">
        <v>14</v>
      </c>
    </row>
    <row r="934" spans="1:7" x14ac:dyDescent="0.25">
      <c r="A934" s="5">
        <f>927</f>
      </c>
      <c r="B934" s="5" t="s">
        <v>940</v>
      </c>
      <c r="C934" s="5">
        <v>1145</v>
      </c>
      <c r="D934" s="5">
        <v>2448</v>
      </c>
      <c r="E934" s="5">
        <v>10000</v>
      </c>
      <c r="F934" s="5" t="s">
        <v>13</v>
      </c>
      <c r="G934" s="5" t="s">
        <v>14</v>
      </c>
    </row>
    <row r="935" spans="1:7" x14ac:dyDescent="0.25">
      <c r="A935" s="5">
        <f>928</f>
      </c>
      <c r="B935" s="5" t="s">
        <v>941</v>
      </c>
      <c r="C935" s="5">
        <v>1146</v>
      </c>
      <c r="D935" s="5">
        <v>2488</v>
      </c>
      <c r="E935" s="5">
        <v>10000</v>
      </c>
      <c r="F935" s="5" t="s">
        <v>13</v>
      </c>
      <c r="G935" s="5" t="s">
        <v>14</v>
      </c>
    </row>
    <row r="936" spans="1:7" x14ac:dyDescent="0.25">
      <c r="A936" s="5">
        <f>929</f>
      </c>
      <c r="B936" s="5" t="s">
        <v>942</v>
      </c>
      <c r="C936" s="5">
        <v>1147</v>
      </c>
      <c r="D936" s="5">
        <v>2528</v>
      </c>
      <c r="E936" s="5">
        <v>10000</v>
      </c>
      <c r="F936" s="5" t="s">
        <v>13</v>
      </c>
      <c r="G936" s="5" t="s">
        <v>14</v>
      </c>
    </row>
    <row r="937" spans="1:7" x14ac:dyDescent="0.25">
      <c r="A937" s="5">
        <f>930</f>
      </c>
      <c r="B937" s="5" t="s">
        <v>943</v>
      </c>
      <c r="C937" s="5">
        <v>1148</v>
      </c>
      <c r="D937" s="5">
        <v>2568</v>
      </c>
      <c r="E937" s="5">
        <v>10000</v>
      </c>
      <c r="F937" s="5" t="s">
        <v>13</v>
      </c>
      <c r="G937" s="5" t="s">
        <v>14</v>
      </c>
    </row>
    <row r="938" spans="1:7" x14ac:dyDescent="0.25">
      <c r="A938" s="5">
        <f>931</f>
      </c>
      <c r="B938" s="5" t="s">
        <v>944</v>
      </c>
      <c r="C938" s="5">
        <v>1149</v>
      </c>
      <c r="D938" s="5">
        <v>2608</v>
      </c>
      <c r="E938" s="5">
        <v>10000</v>
      </c>
      <c r="F938" s="5" t="s">
        <v>13</v>
      </c>
      <c r="G938" s="5" t="s">
        <v>14</v>
      </c>
    </row>
    <row r="939" spans="1:7" x14ac:dyDescent="0.25">
      <c r="A939" s="5">
        <f>932</f>
      </c>
      <c r="B939" s="5" t="s">
        <v>945</v>
      </c>
      <c r="C939" s="5">
        <v>1150</v>
      </c>
      <c r="D939" s="5">
        <v>2648</v>
      </c>
      <c r="E939" s="5">
        <v>10000</v>
      </c>
      <c r="F939" s="5" t="s">
        <v>13</v>
      </c>
      <c r="G939" s="5" t="s">
        <v>14</v>
      </c>
    </row>
    <row r="940" spans="1:7" x14ac:dyDescent="0.25">
      <c r="A940" s="5">
        <f>933</f>
      </c>
      <c r="B940" s="5" t="s">
        <v>946</v>
      </c>
      <c r="C940" s="5">
        <v>1152</v>
      </c>
      <c r="D940" s="5">
        <v>2688</v>
      </c>
      <c r="E940" s="5">
        <v>10000</v>
      </c>
      <c r="F940" s="5" t="s">
        <v>13</v>
      </c>
      <c r="G940" s="5" t="s">
        <v>14</v>
      </c>
    </row>
    <row r="941" spans="1:7" x14ac:dyDescent="0.25">
      <c r="A941" s="5">
        <f>934</f>
      </c>
      <c r="B941" s="5" t="s">
        <v>947</v>
      </c>
      <c r="C941" s="5">
        <v>1153</v>
      </c>
      <c r="D941" s="5">
        <v>2728</v>
      </c>
      <c r="E941" s="5">
        <v>10000</v>
      </c>
      <c r="F941" s="5" t="s">
        <v>13</v>
      </c>
      <c r="G941" s="5" t="s">
        <v>14</v>
      </c>
    </row>
    <row r="942" spans="1:7" x14ac:dyDescent="0.25">
      <c r="A942" s="5">
        <f>935</f>
      </c>
      <c r="B942" s="5" t="s">
        <v>948</v>
      </c>
      <c r="C942" s="5">
        <v>1154</v>
      </c>
      <c r="D942" s="5">
        <v>2768</v>
      </c>
      <c r="E942" s="5">
        <v>10000</v>
      </c>
      <c r="F942" s="5" t="s">
        <v>13</v>
      </c>
      <c r="G942" s="5" t="s">
        <v>14</v>
      </c>
    </row>
    <row r="943" spans="1:7" x14ac:dyDescent="0.25">
      <c r="A943" s="5">
        <f>936</f>
      </c>
      <c r="B943" s="5" t="s">
        <v>949</v>
      </c>
      <c r="C943" s="5">
        <v>1155</v>
      </c>
      <c r="D943" s="5">
        <v>2809</v>
      </c>
      <c r="E943" s="5">
        <v>10000</v>
      </c>
      <c r="F943" s="5" t="s">
        <v>13</v>
      </c>
      <c r="G943" s="5" t="s">
        <v>14</v>
      </c>
    </row>
    <row r="944" spans="1:7" x14ac:dyDescent="0.25">
      <c r="A944" s="5">
        <f>937</f>
      </c>
      <c r="B944" s="5" t="s">
        <v>950</v>
      </c>
      <c r="C944" s="5">
        <v>1156</v>
      </c>
      <c r="D944" s="5">
        <v>2848</v>
      </c>
      <c r="E944" s="5">
        <v>10000</v>
      </c>
      <c r="F944" s="5" t="s">
        <v>13</v>
      </c>
      <c r="G944" s="5" t="s">
        <v>14</v>
      </c>
    </row>
    <row r="945" spans="1:7" x14ac:dyDescent="0.25">
      <c r="A945" s="5">
        <f>938</f>
      </c>
      <c r="B945" s="5" t="s">
        <v>951</v>
      </c>
      <c r="C945" s="5">
        <v>1157</v>
      </c>
      <c r="D945" s="5">
        <v>2889</v>
      </c>
      <c r="E945" s="5">
        <v>10000</v>
      </c>
      <c r="F945" s="5" t="s">
        <v>13</v>
      </c>
      <c r="G945" s="5" t="s">
        <v>14</v>
      </c>
    </row>
    <row r="946" spans="1:7" x14ac:dyDescent="0.25">
      <c r="A946" s="5">
        <f>939</f>
      </c>
      <c r="B946" s="5" t="s">
        <v>952</v>
      </c>
      <c r="C946" s="5">
        <v>1158</v>
      </c>
      <c r="D946" s="5">
        <v>2928</v>
      </c>
      <c r="E946" s="5">
        <v>10000</v>
      </c>
      <c r="F946" s="5" t="s">
        <v>13</v>
      </c>
      <c r="G946" s="5" t="s">
        <v>14</v>
      </c>
    </row>
    <row r="947" spans="1:7" x14ac:dyDescent="0.25">
      <c r="A947" s="5">
        <f>940</f>
      </c>
      <c r="B947" s="5" t="s">
        <v>953</v>
      </c>
      <c r="C947" s="5">
        <v>1159</v>
      </c>
      <c r="D947" s="5">
        <v>2968</v>
      </c>
      <c r="E947" s="5">
        <v>10000</v>
      </c>
      <c r="F947" s="5" t="s">
        <v>13</v>
      </c>
      <c r="G947" s="5" t="s">
        <v>14</v>
      </c>
    </row>
    <row r="948" spans="1:7" x14ac:dyDescent="0.25">
      <c r="A948" s="5">
        <f>941</f>
      </c>
      <c r="B948" s="5" t="s">
        <v>954</v>
      </c>
      <c r="C948" s="5">
        <v>1161</v>
      </c>
      <c r="D948" s="5">
        <v>3008</v>
      </c>
      <c r="E948" s="5">
        <v>10000</v>
      </c>
      <c r="F948" s="5" t="s">
        <v>13</v>
      </c>
      <c r="G948" s="5" t="s">
        <v>14</v>
      </c>
    </row>
    <row r="949" spans="1:7" x14ac:dyDescent="0.25">
      <c r="A949" s="5">
        <f>942</f>
      </c>
      <c r="B949" s="5" t="s">
        <v>955</v>
      </c>
      <c r="C949" s="5">
        <v>1162</v>
      </c>
      <c r="D949" s="5">
        <v>3048</v>
      </c>
      <c r="E949" s="5">
        <v>10000</v>
      </c>
      <c r="F949" s="5" t="s">
        <v>13</v>
      </c>
      <c r="G949" s="5" t="s">
        <v>14</v>
      </c>
    </row>
    <row r="950" spans="1:7" x14ac:dyDescent="0.25">
      <c r="A950" s="5">
        <f>943</f>
      </c>
      <c r="B950" s="5" t="s">
        <v>956</v>
      </c>
      <c r="C950" s="5">
        <v>1163</v>
      </c>
      <c r="D950" s="5">
        <v>3089</v>
      </c>
      <c r="E950" s="5">
        <v>10000</v>
      </c>
      <c r="F950" s="5" t="s">
        <v>13</v>
      </c>
      <c r="G950" s="5" t="s">
        <v>14</v>
      </c>
    </row>
    <row r="951" spans="1:7" x14ac:dyDescent="0.25">
      <c r="A951" s="5">
        <f>944</f>
      </c>
      <c r="B951" s="5" t="s">
        <v>957</v>
      </c>
      <c r="C951" s="5">
        <v>1164</v>
      </c>
      <c r="D951" s="5">
        <v>3128</v>
      </c>
      <c r="E951" s="5">
        <v>10000</v>
      </c>
      <c r="F951" s="5" t="s">
        <v>13</v>
      </c>
      <c r="G951" s="5" t="s">
        <v>14</v>
      </c>
    </row>
    <row r="952" spans="1:7" x14ac:dyDescent="0.25">
      <c r="A952" s="5">
        <f>945</f>
      </c>
      <c r="B952" s="5" t="s">
        <v>958</v>
      </c>
      <c r="C952" s="5">
        <v>1165</v>
      </c>
      <c r="D952" s="5">
        <v>3169</v>
      </c>
      <c r="E952" s="5">
        <v>10000</v>
      </c>
      <c r="F952" s="5" t="s">
        <v>13</v>
      </c>
      <c r="G952" s="5" t="s">
        <v>14</v>
      </c>
    </row>
    <row r="953" spans="1:7" x14ac:dyDescent="0.25">
      <c r="A953" s="5">
        <f>946</f>
      </c>
      <c r="B953" s="5" t="s">
        <v>959</v>
      </c>
      <c r="C953" s="5">
        <v>1166</v>
      </c>
      <c r="D953" s="5">
        <v>3208</v>
      </c>
      <c r="E953" s="5">
        <v>10000</v>
      </c>
      <c r="F953" s="5" t="s">
        <v>13</v>
      </c>
      <c r="G953" s="5" t="s">
        <v>14</v>
      </c>
    </row>
    <row r="954" spans="1:7" x14ac:dyDescent="0.25">
      <c r="A954" s="5">
        <f>947</f>
      </c>
      <c r="B954" s="5" t="s">
        <v>960</v>
      </c>
      <c r="C954" s="5">
        <v>1168</v>
      </c>
      <c r="D954" s="5">
        <v>3249</v>
      </c>
      <c r="E954" s="5">
        <v>10000</v>
      </c>
      <c r="F954" s="5" t="s">
        <v>13</v>
      </c>
      <c r="G954" s="5" t="s">
        <v>14</v>
      </c>
    </row>
    <row r="955" spans="1:7" x14ac:dyDescent="0.25">
      <c r="A955" s="5">
        <f>948</f>
      </c>
      <c r="B955" s="5" t="s">
        <v>961</v>
      </c>
      <c r="C955" s="5">
        <v>1169</v>
      </c>
      <c r="D955" s="5">
        <v>3288</v>
      </c>
      <c r="E955" s="5">
        <v>10000</v>
      </c>
      <c r="F955" s="5" t="s">
        <v>13</v>
      </c>
      <c r="G955" s="5" t="s">
        <v>14</v>
      </c>
    </row>
    <row r="956" spans="1:7" x14ac:dyDescent="0.25">
      <c r="A956" s="5">
        <f>949</f>
      </c>
      <c r="B956" s="5" t="s">
        <v>962</v>
      </c>
      <c r="C956" s="5">
        <v>1170</v>
      </c>
      <c r="D956" s="5">
        <v>3329</v>
      </c>
      <c r="E956" s="5">
        <v>10000</v>
      </c>
      <c r="F956" s="5" t="s">
        <v>13</v>
      </c>
      <c r="G956" s="5" t="s">
        <v>14</v>
      </c>
    </row>
    <row r="957" spans="1:7" x14ac:dyDescent="0.25">
      <c r="A957" s="5">
        <f>950</f>
      </c>
      <c r="B957" s="5" t="s">
        <v>963</v>
      </c>
      <c r="C957" s="5">
        <v>1309</v>
      </c>
      <c r="D957" s="5">
        <v>8209</v>
      </c>
      <c r="E957" s="5">
        <v>10000</v>
      </c>
      <c r="F957" s="5" t="s">
        <v>13</v>
      </c>
      <c r="G957" s="5" t="s">
        <v>14</v>
      </c>
    </row>
    <row r="958" spans="1:7" x14ac:dyDescent="0.25">
      <c r="A958" s="5">
        <f>951</f>
      </c>
      <c r="B958" s="5" t="s">
        <v>964</v>
      </c>
      <c r="C958" s="5">
        <v>1310</v>
      </c>
      <c r="D958" s="5">
        <v>8249</v>
      </c>
      <c r="E958" s="5">
        <v>10000</v>
      </c>
      <c r="F958" s="5" t="s">
        <v>13</v>
      </c>
      <c r="G958" s="5" t="s">
        <v>14</v>
      </c>
    </row>
    <row r="959" spans="1:7" x14ac:dyDescent="0.25">
      <c r="A959" s="5">
        <f>952</f>
      </c>
      <c r="B959" s="5" t="s">
        <v>965</v>
      </c>
      <c r="C959" s="5">
        <v>1311</v>
      </c>
      <c r="D959" s="5">
        <v>8289</v>
      </c>
      <c r="E959" s="5">
        <v>10000</v>
      </c>
      <c r="F959" s="5" t="s">
        <v>13</v>
      </c>
      <c r="G959" s="5" t="s">
        <v>14</v>
      </c>
    </row>
    <row r="960" spans="1:7" x14ac:dyDescent="0.25">
      <c r="A960" s="5">
        <f>953</f>
      </c>
      <c r="B960" s="5" t="s">
        <v>966</v>
      </c>
      <c r="C960" s="5">
        <v>1313</v>
      </c>
      <c r="D960" s="5">
        <v>8329</v>
      </c>
      <c r="E960" s="5">
        <v>10000</v>
      </c>
      <c r="F960" s="5" t="s">
        <v>13</v>
      </c>
      <c r="G960" s="5" t="s">
        <v>14</v>
      </c>
    </row>
    <row r="961" spans="1:7" x14ac:dyDescent="0.25">
      <c r="A961" s="5">
        <f>954</f>
      </c>
      <c r="B961" s="5" t="s">
        <v>967</v>
      </c>
      <c r="C961" s="5">
        <v>1314</v>
      </c>
      <c r="D961" s="5">
        <v>8369</v>
      </c>
      <c r="E961" s="5">
        <v>10000</v>
      </c>
      <c r="F961" s="5" t="s">
        <v>13</v>
      </c>
      <c r="G961" s="5" t="s">
        <v>14</v>
      </c>
    </row>
    <row r="962" spans="1:7" x14ac:dyDescent="0.25">
      <c r="A962" s="5">
        <f>955</f>
      </c>
      <c r="B962" s="5" t="s">
        <v>968</v>
      </c>
      <c r="C962" s="5">
        <v>1315</v>
      </c>
      <c r="D962" s="5">
        <v>8409</v>
      </c>
      <c r="E962" s="5">
        <v>10000</v>
      </c>
      <c r="F962" s="5" t="s">
        <v>13</v>
      </c>
      <c r="G962" s="5" t="s">
        <v>14</v>
      </c>
    </row>
    <row r="963" spans="1:7" x14ac:dyDescent="0.25">
      <c r="A963" s="5">
        <f>956</f>
      </c>
      <c r="B963" s="5" t="s">
        <v>969</v>
      </c>
      <c r="C963" s="5">
        <v>1316</v>
      </c>
      <c r="D963" s="5">
        <v>8449</v>
      </c>
      <c r="E963" s="5">
        <v>10000</v>
      </c>
      <c r="F963" s="5" t="s">
        <v>13</v>
      </c>
      <c r="G963" s="5" t="s">
        <v>14</v>
      </c>
    </row>
    <row r="964" spans="1:7" x14ac:dyDescent="0.25">
      <c r="A964" s="5">
        <f>957</f>
      </c>
      <c r="B964" s="5" t="s">
        <v>970</v>
      </c>
      <c r="C964" s="5">
        <v>1317</v>
      </c>
      <c r="D964" s="5">
        <v>8489</v>
      </c>
      <c r="E964" s="5">
        <v>10000</v>
      </c>
      <c r="F964" s="5" t="s">
        <v>13</v>
      </c>
      <c r="G964" s="5" t="s">
        <v>14</v>
      </c>
    </row>
    <row r="965" spans="1:7" x14ac:dyDescent="0.25">
      <c r="A965" s="5">
        <f>958</f>
      </c>
      <c r="B965" s="5" t="s">
        <v>971</v>
      </c>
      <c r="C965" s="5">
        <v>1318</v>
      </c>
      <c r="D965" s="5">
        <v>8529</v>
      </c>
      <c r="E965" s="5">
        <v>10000</v>
      </c>
      <c r="F965" s="5" t="s">
        <v>13</v>
      </c>
      <c r="G965" s="5" t="s">
        <v>14</v>
      </c>
    </row>
    <row r="966" spans="1:7" x14ac:dyDescent="0.25">
      <c r="A966" s="5">
        <f>959</f>
      </c>
      <c r="B966" s="5" t="s">
        <v>972</v>
      </c>
      <c r="C966" s="5">
        <v>1320</v>
      </c>
      <c r="D966" s="5">
        <v>8569</v>
      </c>
      <c r="E966" s="5">
        <v>10000</v>
      </c>
      <c r="F966" s="5" t="s">
        <v>13</v>
      </c>
      <c r="G966" s="5" t="s">
        <v>14</v>
      </c>
    </row>
    <row r="967" spans="1:7" x14ac:dyDescent="0.25">
      <c r="A967" s="5">
        <f>960</f>
      </c>
      <c r="B967" s="5" t="s">
        <v>973</v>
      </c>
      <c r="C967" s="5">
        <v>1321</v>
      </c>
      <c r="D967" s="5">
        <v>8609</v>
      </c>
      <c r="E967" s="5">
        <v>10000</v>
      </c>
      <c r="F967" s="5" t="s">
        <v>13</v>
      </c>
      <c r="G967" s="5" t="s">
        <v>14</v>
      </c>
    </row>
    <row r="968" spans="1:7" x14ac:dyDescent="0.25">
      <c r="A968" s="5">
        <f>961</f>
      </c>
      <c r="B968" s="5" t="s">
        <v>974</v>
      </c>
      <c r="C968" s="5">
        <v>1322</v>
      </c>
      <c r="D968" s="5">
        <v>8649</v>
      </c>
      <c r="E968" s="5">
        <v>10000</v>
      </c>
      <c r="F968" s="5" t="s">
        <v>13</v>
      </c>
      <c r="G968" s="5" t="s">
        <v>14</v>
      </c>
    </row>
    <row r="969" spans="1:7" x14ac:dyDescent="0.25">
      <c r="A969" s="5">
        <f>962</f>
      </c>
      <c r="B969" s="5" t="s">
        <v>975</v>
      </c>
      <c r="C969" s="5">
        <v>1323</v>
      </c>
      <c r="D969" s="5">
        <v>8689</v>
      </c>
      <c r="E969" s="5">
        <v>10000</v>
      </c>
      <c r="F969" s="5" t="s">
        <v>13</v>
      </c>
      <c r="G969" s="5" t="s">
        <v>14</v>
      </c>
    </row>
    <row r="970" spans="1:7" x14ac:dyDescent="0.25">
      <c r="A970" s="5">
        <f>963</f>
      </c>
      <c r="B970" s="5" t="s">
        <v>976</v>
      </c>
      <c r="C970" s="5">
        <v>1324</v>
      </c>
      <c r="D970" s="5">
        <v>8729</v>
      </c>
      <c r="E970" s="5">
        <v>10000</v>
      </c>
      <c r="F970" s="5" t="s">
        <v>13</v>
      </c>
      <c r="G970" s="5" t="s">
        <v>14</v>
      </c>
    </row>
    <row r="971" spans="1:7" x14ac:dyDescent="0.25">
      <c r="A971" s="5">
        <f>964</f>
      </c>
      <c r="B971" s="5" t="s">
        <v>977</v>
      </c>
      <c r="C971" s="5">
        <v>1325</v>
      </c>
      <c r="D971" s="5">
        <v>8769</v>
      </c>
      <c r="E971" s="5">
        <v>10000</v>
      </c>
      <c r="F971" s="5" t="s">
        <v>13</v>
      </c>
      <c r="G971" s="5" t="s">
        <v>14</v>
      </c>
    </row>
    <row r="972" spans="1:7" x14ac:dyDescent="0.25">
      <c r="A972" s="5">
        <f>965</f>
      </c>
      <c r="B972" s="5" t="s">
        <v>978</v>
      </c>
      <c r="C972" s="5">
        <v>1326</v>
      </c>
      <c r="D972" s="5">
        <v>8809</v>
      </c>
      <c r="E972" s="5">
        <v>10000</v>
      </c>
      <c r="F972" s="5" t="s">
        <v>13</v>
      </c>
      <c r="G972" s="5" t="s">
        <v>14</v>
      </c>
    </row>
    <row r="973" spans="1:7" x14ac:dyDescent="0.25">
      <c r="A973" s="5">
        <f>966</f>
      </c>
      <c r="B973" s="5" t="s">
        <v>979</v>
      </c>
      <c r="C973" s="5">
        <v>1327</v>
      </c>
      <c r="D973" s="5">
        <v>8849</v>
      </c>
      <c r="E973" s="5">
        <v>10000</v>
      </c>
      <c r="F973" s="5" t="s">
        <v>13</v>
      </c>
      <c r="G973" s="5" t="s">
        <v>14</v>
      </c>
    </row>
    <row r="974" spans="1:7" x14ac:dyDescent="0.25">
      <c r="A974" s="5">
        <f>967</f>
      </c>
      <c r="B974" s="5" t="s">
        <v>980</v>
      </c>
      <c r="C974" s="5">
        <v>1329</v>
      </c>
      <c r="D974" s="5">
        <v>8889</v>
      </c>
      <c r="E974" s="5">
        <v>10000</v>
      </c>
      <c r="F974" s="5" t="s">
        <v>13</v>
      </c>
      <c r="G974" s="5" t="s">
        <v>14</v>
      </c>
    </row>
    <row r="975" spans="1:7" x14ac:dyDescent="0.25">
      <c r="A975" s="5">
        <f>968</f>
      </c>
      <c r="B975" s="5" t="s">
        <v>981</v>
      </c>
      <c r="C975" s="5">
        <v>1330</v>
      </c>
      <c r="D975" s="5">
        <v>8929</v>
      </c>
      <c r="E975" s="5">
        <v>10000</v>
      </c>
      <c r="F975" s="5" t="s">
        <v>13</v>
      </c>
      <c r="G975" s="5" t="s">
        <v>14</v>
      </c>
    </row>
    <row r="976" spans="1:7" x14ac:dyDescent="0.25">
      <c r="A976" s="5">
        <f>969</f>
      </c>
      <c r="B976" s="5" t="s">
        <v>982</v>
      </c>
      <c r="C976" s="5">
        <v>1331</v>
      </c>
      <c r="D976" s="5">
        <v>8969</v>
      </c>
      <c r="E976" s="5">
        <v>10000</v>
      </c>
      <c r="F976" s="5" t="s">
        <v>13</v>
      </c>
      <c r="G976" s="5" t="s">
        <v>14</v>
      </c>
    </row>
    <row r="977" spans="1:7" x14ac:dyDescent="0.25">
      <c r="A977" s="5">
        <f>970</f>
      </c>
      <c r="B977" s="5" t="s">
        <v>983</v>
      </c>
      <c r="C977" s="5">
        <v>1332</v>
      </c>
      <c r="D977" s="5">
        <v>9009</v>
      </c>
      <c r="E977" s="5">
        <v>10000</v>
      </c>
      <c r="F977" s="5" t="s">
        <v>13</v>
      </c>
      <c r="G977" s="5" t="s">
        <v>14</v>
      </c>
    </row>
    <row r="978" spans="1:7" x14ac:dyDescent="0.25">
      <c r="A978" s="5">
        <f>971</f>
      </c>
      <c r="B978" s="5" t="s">
        <v>984</v>
      </c>
      <c r="C978" s="5">
        <v>1333</v>
      </c>
      <c r="D978" s="5">
        <v>9049</v>
      </c>
      <c r="E978" s="5">
        <v>10000</v>
      </c>
      <c r="F978" s="5" t="s">
        <v>13</v>
      </c>
      <c r="G978" s="5" t="s">
        <v>14</v>
      </c>
    </row>
    <row r="979" spans="1:7" x14ac:dyDescent="0.25">
      <c r="A979" s="5">
        <f>972</f>
      </c>
      <c r="B979" s="5" t="s">
        <v>985</v>
      </c>
      <c r="C979" s="5">
        <v>1334</v>
      </c>
      <c r="D979" s="5">
        <v>9089</v>
      </c>
      <c r="E979" s="5">
        <v>10000</v>
      </c>
      <c r="F979" s="5" t="s">
        <v>13</v>
      </c>
      <c r="G979" s="5" t="s">
        <v>14</v>
      </c>
    </row>
    <row r="980" spans="1:7" x14ac:dyDescent="0.25">
      <c r="A980" s="5">
        <f>973</f>
      </c>
      <c r="B980" s="5" t="s">
        <v>986</v>
      </c>
      <c r="C980" s="5">
        <v>1335</v>
      </c>
      <c r="D980" s="5">
        <v>9129</v>
      </c>
      <c r="E980" s="5">
        <v>10000</v>
      </c>
      <c r="F980" s="5" t="s">
        <v>13</v>
      </c>
      <c r="G980" s="5" t="s">
        <v>14</v>
      </c>
    </row>
    <row r="981" spans="1:7" x14ac:dyDescent="0.25">
      <c r="A981" s="5">
        <f>974</f>
      </c>
      <c r="B981" s="5" t="s">
        <v>987</v>
      </c>
      <c r="C981" s="5">
        <v>1337</v>
      </c>
      <c r="D981" s="5">
        <v>9169</v>
      </c>
      <c r="E981" s="5">
        <v>10000</v>
      </c>
      <c r="F981" s="5" t="s">
        <v>13</v>
      </c>
      <c r="G981" s="5" t="s">
        <v>14</v>
      </c>
    </row>
    <row r="982" spans="1:7" x14ac:dyDescent="0.25">
      <c r="A982" s="5">
        <f>975</f>
      </c>
      <c r="B982" s="5" t="s">
        <v>988</v>
      </c>
      <c r="C982" s="5">
        <v>1338</v>
      </c>
      <c r="D982" s="5">
        <v>9209</v>
      </c>
      <c r="E982" s="5">
        <v>10000</v>
      </c>
      <c r="F982" s="5" t="s">
        <v>13</v>
      </c>
      <c r="G982" s="5" t="s">
        <v>14</v>
      </c>
    </row>
    <row r="983" spans="1:7" x14ac:dyDescent="0.25">
      <c r="A983" s="5">
        <f>976</f>
      </c>
      <c r="B983" s="5" t="s">
        <v>989</v>
      </c>
      <c r="C983" s="5">
        <v>1339</v>
      </c>
      <c r="D983" s="5">
        <v>9249</v>
      </c>
      <c r="E983" s="5">
        <v>10000</v>
      </c>
      <c r="F983" s="5" t="s">
        <v>13</v>
      </c>
      <c r="G983" s="5" t="s">
        <v>14</v>
      </c>
    </row>
    <row r="984" spans="1:7" x14ac:dyDescent="0.25">
      <c r="A984" s="5">
        <f>977</f>
      </c>
      <c r="B984" s="5" t="s">
        <v>990</v>
      </c>
      <c r="C984" s="5">
        <v>1340</v>
      </c>
      <c r="D984" s="5">
        <v>9289</v>
      </c>
      <c r="E984" s="5">
        <v>10000</v>
      </c>
      <c r="F984" s="5" t="s">
        <v>13</v>
      </c>
      <c r="G984" s="5" t="s">
        <v>14</v>
      </c>
    </row>
    <row r="985" spans="1:7" x14ac:dyDescent="0.25">
      <c r="A985" s="5">
        <f>978</f>
      </c>
      <c r="B985" s="5" t="s">
        <v>991</v>
      </c>
      <c r="C985" s="5">
        <v>1341</v>
      </c>
      <c r="D985" s="5">
        <v>9329</v>
      </c>
      <c r="E985" s="5">
        <v>10000</v>
      </c>
      <c r="F985" s="5" t="s">
        <v>13</v>
      </c>
      <c r="G985" s="5" t="s">
        <v>14</v>
      </c>
    </row>
    <row r="986" spans="1:7" x14ac:dyDescent="0.25">
      <c r="A986" s="5">
        <f>979</f>
      </c>
      <c r="B986" s="5" t="s">
        <v>992</v>
      </c>
      <c r="C986" s="5">
        <v>1342</v>
      </c>
      <c r="D986" s="5">
        <v>9369</v>
      </c>
      <c r="E986" s="5">
        <v>10000</v>
      </c>
      <c r="F986" s="5" t="s">
        <v>13</v>
      </c>
      <c r="G986" s="5" t="s">
        <v>14</v>
      </c>
    </row>
    <row r="987" spans="1:7" x14ac:dyDescent="0.25">
      <c r="A987" s="5">
        <f>980</f>
      </c>
      <c r="B987" s="5" t="s">
        <v>993</v>
      </c>
      <c r="C987" s="5">
        <v>1343</v>
      </c>
      <c r="D987" s="5">
        <v>9409</v>
      </c>
      <c r="E987" s="5">
        <v>10000</v>
      </c>
      <c r="F987" s="5" t="s">
        <v>13</v>
      </c>
      <c r="G987" s="5" t="s">
        <v>14</v>
      </c>
    </row>
    <row r="988" spans="1:7" x14ac:dyDescent="0.25">
      <c r="A988" s="5">
        <f>981</f>
      </c>
      <c r="B988" s="5" t="s">
        <v>994</v>
      </c>
      <c r="C988" s="5">
        <v>1345</v>
      </c>
      <c r="D988" s="5">
        <v>9449</v>
      </c>
      <c r="E988" s="5">
        <v>10000</v>
      </c>
      <c r="F988" s="5" t="s">
        <v>13</v>
      </c>
      <c r="G988" s="5" t="s">
        <v>14</v>
      </c>
    </row>
    <row r="989" spans="1:7" x14ac:dyDescent="0.25">
      <c r="A989" s="5">
        <f>982</f>
      </c>
      <c r="B989" s="5" t="s">
        <v>995</v>
      </c>
      <c r="C989" s="5">
        <v>1346</v>
      </c>
      <c r="D989" s="5">
        <v>9489</v>
      </c>
      <c r="E989" s="5">
        <v>10000</v>
      </c>
      <c r="F989" s="5" t="s">
        <v>13</v>
      </c>
      <c r="G989" s="5" t="s">
        <v>14</v>
      </c>
    </row>
    <row r="990" spans="1:7" x14ac:dyDescent="0.25">
      <c r="A990" s="5">
        <f>983</f>
      </c>
      <c r="B990" s="5" t="s">
        <v>996</v>
      </c>
      <c r="C990" s="5">
        <v>1347</v>
      </c>
      <c r="D990" s="5">
        <v>9530</v>
      </c>
      <c r="E990" s="5">
        <v>10000</v>
      </c>
      <c r="F990" s="5" t="s">
        <v>13</v>
      </c>
      <c r="G990" s="5" t="s">
        <v>14</v>
      </c>
    </row>
    <row r="991" spans="1:7" x14ac:dyDescent="0.25">
      <c r="A991" s="5">
        <f>984</f>
      </c>
      <c r="B991" s="5" t="s">
        <v>997</v>
      </c>
      <c r="C991" s="5">
        <v>1348</v>
      </c>
      <c r="D991" s="5">
        <v>9569</v>
      </c>
      <c r="E991" s="5">
        <v>10000</v>
      </c>
      <c r="F991" s="5" t="s">
        <v>13</v>
      </c>
      <c r="G991" s="5" t="s">
        <v>14</v>
      </c>
    </row>
    <row r="992" spans="1:7" x14ac:dyDescent="0.25">
      <c r="A992" s="5">
        <f>985</f>
      </c>
      <c r="B992" s="5" t="s">
        <v>998</v>
      </c>
      <c r="C992" s="5">
        <v>1349</v>
      </c>
      <c r="D992" s="5">
        <v>9609</v>
      </c>
      <c r="E992" s="5">
        <v>10000</v>
      </c>
      <c r="F992" s="5" t="s">
        <v>13</v>
      </c>
      <c r="G992" s="5" t="s">
        <v>14</v>
      </c>
    </row>
    <row r="993" spans="1:7" x14ac:dyDescent="0.25">
      <c r="A993" s="5">
        <f>986</f>
      </c>
      <c r="B993" s="5" t="s">
        <v>999</v>
      </c>
      <c r="C993" s="5">
        <v>1350</v>
      </c>
      <c r="D993" s="5">
        <v>9650</v>
      </c>
      <c r="E993" s="5">
        <v>10000</v>
      </c>
      <c r="F993" s="5" t="s">
        <v>13</v>
      </c>
      <c r="G993" s="5" t="s">
        <v>14</v>
      </c>
    </row>
    <row r="994" spans="1:7" x14ac:dyDescent="0.25">
      <c r="A994" s="5">
        <f>987</f>
      </c>
      <c r="B994" s="5" t="s">
        <v>1000</v>
      </c>
      <c r="C994" s="5">
        <v>1351</v>
      </c>
      <c r="D994" s="5">
        <v>9689</v>
      </c>
      <c r="E994" s="5">
        <v>10000</v>
      </c>
      <c r="F994" s="5" t="s">
        <v>13</v>
      </c>
      <c r="G994" s="5" t="s">
        <v>14</v>
      </c>
    </row>
    <row r="995" spans="1:7" x14ac:dyDescent="0.25">
      <c r="A995" s="5">
        <f>988</f>
      </c>
      <c r="B995" s="5" t="s">
        <v>1001</v>
      </c>
      <c r="C995" s="5">
        <v>1353</v>
      </c>
      <c r="D995" s="5">
        <v>9729</v>
      </c>
      <c r="E995" s="5">
        <v>10000</v>
      </c>
      <c r="F995" s="5" t="s">
        <v>13</v>
      </c>
      <c r="G995" s="5" t="s">
        <v>14</v>
      </c>
    </row>
    <row r="996" spans="1:7" x14ac:dyDescent="0.25">
      <c r="A996" s="5">
        <f>989</f>
      </c>
      <c r="B996" s="5" t="s">
        <v>1002</v>
      </c>
      <c r="C996" s="5">
        <v>1354</v>
      </c>
      <c r="D996" s="5">
        <v>9769</v>
      </c>
      <c r="E996" s="5">
        <v>10000</v>
      </c>
      <c r="F996" s="5" t="s">
        <v>13</v>
      </c>
      <c r="G996" s="5" t="s">
        <v>14</v>
      </c>
    </row>
    <row r="997" spans="1:7" x14ac:dyDescent="0.25">
      <c r="A997" s="5">
        <f>990</f>
      </c>
      <c r="B997" s="5" t="s">
        <v>1003</v>
      </c>
      <c r="C997" s="5">
        <v>1355</v>
      </c>
      <c r="D997" s="5">
        <v>9809</v>
      </c>
      <c r="E997" s="5">
        <v>10000</v>
      </c>
      <c r="F997" s="5" t="s">
        <v>13</v>
      </c>
      <c r="G997" s="5" t="s">
        <v>14</v>
      </c>
    </row>
    <row r="998" spans="1:7" x14ac:dyDescent="0.25">
      <c r="A998" s="5">
        <f>991</f>
      </c>
      <c r="B998" s="5" t="s">
        <v>1004</v>
      </c>
      <c r="C998" s="5">
        <v>1356</v>
      </c>
      <c r="D998" s="5">
        <v>9849</v>
      </c>
      <c r="E998" s="5">
        <v>10000</v>
      </c>
      <c r="F998" s="5" t="s">
        <v>13</v>
      </c>
      <c r="G998" s="5" t="s">
        <v>14</v>
      </c>
    </row>
    <row r="999" spans="1:7" x14ac:dyDescent="0.25">
      <c r="A999" s="5">
        <f>992</f>
      </c>
      <c r="B999" s="5" t="s">
        <v>1005</v>
      </c>
      <c r="C999" s="5">
        <v>1357</v>
      </c>
      <c r="D999" s="5">
        <v>9889</v>
      </c>
      <c r="E999" s="5">
        <v>10000</v>
      </c>
      <c r="F999" s="5" t="s">
        <v>13</v>
      </c>
      <c r="G999" s="5" t="s">
        <v>14</v>
      </c>
    </row>
    <row r="1000" spans="1:7" x14ac:dyDescent="0.25">
      <c r="A1000" s="5">
        <f>993</f>
      </c>
      <c r="B1000" s="5" t="s">
        <v>1006</v>
      </c>
      <c r="C1000" s="5">
        <v>1358</v>
      </c>
      <c r="D1000" s="5">
        <v>9929</v>
      </c>
      <c r="E1000" s="5">
        <v>10000</v>
      </c>
      <c r="F1000" s="5" t="s">
        <v>13</v>
      </c>
      <c r="G1000" s="5" t="s">
        <v>14</v>
      </c>
    </row>
    <row r="1001" spans="1:7" x14ac:dyDescent="0.25">
      <c r="A1001" s="5">
        <f>994</f>
      </c>
      <c r="B1001" s="5" t="s">
        <v>1007</v>
      </c>
      <c r="C1001" s="5">
        <v>1359</v>
      </c>
      <c r="D1001" s="5">
        <v>9969</v>
      </c>
      <c r="E1001" s="5">
        <v>10000</v>
      </c>
      <c r="F1001" s="5" t="s">
        <v>13</v>
      </c>
      <c r="G1001" s="5" t="s">
        <v>14</v>
      </c>
    </row>
    <row r="1002" spans="1:7" x14ac:dyDescent="0.25">
      <c r="A1002" s="5">
        <f>995</f>
      </c>
      <c r="B1002" s="5" t="s">
        <v>1008</v>
      </c>
      <c r="C1002" s="5">
        <v>1361</v>
      </c>
      <c r="D1002" s="5">
        <v>10009</v>
      </c>
      <c r="E1002" s="5">
        <v>10000</v>
      </c>
      <c r="F1002" s="5" t="s">
        <v>13</v>
      </c>
      <c r="G1002" s="5" t="s">
        <v>14</v>
      </c>
    </row>
    <row r="1003" spans="1:7" x14ac:dyDescent="0.25">
      <c r="A1003" s="5">
        <f>996</f>
      </c>
      <c r="B1003" s="5" t="s">
        <v>1009</v>
      </c>
      <c r="C1003" s="5">
        <v>1362</v>
      </c>
      <c r="D1003" s="5">
        <v>10050</v>
      </c>
      <c r="E1003" s="5">
        <v>10000</v>
      </c>
      <c r="F1003" s="5" t="s">
        <v>13</v>
      </c>
      <c r="G1003" s="5" t="s">
        <v>14</v>
      </c>
    </row>
    <row r="1004" spans="1:7" x14ac:dyDescent="0.25">
      <c r="A1004" s="5">
        <f>997</f>
      </c>
      <c r="B1004" s="5" t="s">
        <v>1010</v>
      </c>
      <c r="C1004" s="5">
        <v>1363</v>
      </c>
      <c r="D1004" s="5">
        <v>10090</v>
      </c>
      <c r="E1004" s="5">
        <v>10000</v>
      </c>
      <c r="F1004" s="5" t="s">
        <v>13</v>
      </c>
      <c r="G1004" s="5" t="s">
        <v>14</v>
      </c>
    </row>
    <row r="1005" spans="1:7" x14ac:dyDescent="0.25">
      <c r="A1005" s="5">
        <f>998</f>
      </c>
      <c r="B1005" s="5" t="s">
        <v>1011</v>
      </c>
      <c r="C1005" s="5">
        <v>1363</v>
      </c>
      <c r="D1005" s="5">
        <v>0</v>
      </c>
      <c r="E1005" s="5">
        <v>0</v>
      </c>
      <c r="F1005" s="5" t="s">
        <v>14</v>
      </c>
      <c r="G1005" s="5" t="s">
        <v>13</v>
      </c>
    </row>
    <row r="1006" spans="1:7" x14ac:dyDescent="0.25">
      <c r="A1006" s="5">
        <f>999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14</v>
      </c>
      <c r="G1006" s="5" t="s">
        <v>13</v>
      </c>
    </row>
    <row r="1007" spans="1:7" x14ac:dyDescent="0.25">
      <c r="A1007" s="5">
        <f>1000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14</v>
      </c>
      <c r="G1007" s="5" t="s">
        <v>13</v>
      </c>
    </row>
    <row r="1008" spans="1:7" x14ac:dyDescent="0.25">
      <c r="A1008" s="5">
        <f>1001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14</v>
      </c>
      <c r="G1008" s="5" t="s">
        <v>13</v>
      </c>
    </row>
    <row r="1009" spans="1:7" x14ac:dyDescent="0.25">
      <c r="A1009" s="5">
        <f>1002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14</v>
      </c>
      <c r="G1009" s="5" t="s">
        <v>13</v>
      </c>
    </row>
    <row r="1010" spans="1:7" x14ac:dyDescent="0.25">
      <c r="A1010" s="5">
        <f>1003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14</v>
      </c>
      <c r="G1010" s="5" t="s">
        <v>13</v>
      </c>
    </row>
    <row r="1011" spans="1:7" x14ac:dyDescent="0.25">
      <c r="A1011" s="5">
        <f>1004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14</v>
      </c>
      <c r="G1011" s="5" t="s">
        <v>13</v>
      </c>
    </row>
    <row r="1012" spans="1:7" x14ac:dyDescent="0.25">
      <c r="A1012" s="5">
        <f>1005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14</v>
      </c>
      <c r="G1012" s="5" t="s">
        <v>13</v>
      </c>
    </row>
    <row r="1013" spans="1:7" x14ac:dyDescent="0.25">
      <c r="A1013" s="5">
        <f>1006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14</v>
      </c>
      <c r="G1013" s="5" t="s">
        <v>13</v>
      </c>
    </row>
    <row r="1014" spans="1:7" x14ac:dyDescent="0.25">
      <c r="A1014" s="5">
        <f>1007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14</v>
      </c>
      <c r="G1014" s="5" t="s">
        <v>13</v>
      </c>
    </row>
    <row r="1015" spans="1:7" x14ac:dyDescent="0.25">
      <c r="A1015" s="5">
        <f>1008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14</v>
      </c>
      <c r="G1015" s="5" t="s">
        <v>13</v>
      </c>
    </row>
    <row r="1016" spans="1:7" x14ac:dyDescent="0.25">
      <c r="A1016" s="5">
        <f>1009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14</v>
      </c>
      <c r="G1016" s="5" t="s">
        <v>13</v>
      </c>
    </row>
    <row r="1017" spans="1:7" x14ac:dyDescent="0.25">
      <c r="A1017" s="5">
        <f>1010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14</v>
      </c>
      <c r="G1017" s="5" t="s">
        <v>13</v>
      </c>
    </row>
    <row r="1018" spans="1:7" x14ac:dyDescent="0.25">
      <c r="A1018" s="5">
        <f>1011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14</v>
      </c>
      <c r="G1018" s="5" t="s">
        <v>13</v>
      </c>
    </row>
    <row r="1019" spans="1:7" x14ac:dyDescent="0.25">
      <c r="A1019" s="5">
        <f>1012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14</v>
      </c>
      <c r="G1019" s="5" t="s">
        <v>13</v>
      </c>
    </row>
    <row r="1020" spans="1:7" x14ac:dyDescent="0.25">
      <c r="A1020" s="5">
        <f>1013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14</v>
      </c>
      <c r="G1020" s="5" t="s">
        <v>13</v>
      </c>
    </row>
    <row r="1021" spans="1:7" x14ac:dyDescent="0.25">
      <c r="A1021" s="5">
        <f>1014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14</v>
      </c>
      <c r="G1021" s="5" t="s">
        <v>13</v>
      </c>
    </row>
    <row r="1022" spans="1:7" x14ac:dyDescent="0.25">
      <c r="A1022" s="5">
        <f>1015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14</v>
      </c>
      <c r="G1022" s="5" t="s">
        <v>13</v>
      </c>
    </row>
    <row r="1023" spans="1:7" x14ac:dyDescent="0.25">
      <c r="A1023" s="5">
        <f>1016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14</v>
      </c>
      <c r="G1023" s="5" t="s">
        <v>13</v>
      </c>
    </row>
    <row r="1024" spans="1:7" x14ac:dyDescent="0.25">
      <c r="A1024" s="5">
        <f>1017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14</v>
      </c>
      <c r="G1024" s="5" t="s">
        <v>13</v>
      </c>
    </row>
    <row r="1025" spans="1:7" x14ac:dyDescent="0.25">
      <c r="A1025" s="5">
        <f>1018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14</v>
      </c>
      <c r="G1025" s="5" t="s">
        <v>13</v>
      </c>
    </row>
    <row r="1026" spans="1:7" x14ac:dyDescent="0.25">
      <c r="A1026" s="5">
        <f>1019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14</v>
      </c>
      <c r="G1026" s="5" t="s">
        <v>13</v>
      </c>
    </row>
    <row r="1027" spans="1:7" x14ac:dyDescent="0.25">
      <c r="A1027" s="5">
        <f>1020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14</v>
      </c>
      <c r="G1027" s="5" t="s">
        <v>13</v>
      </c>
    </row>
    <row r="1028" spans="1:7" x14ac:dyDescent="0.25">
      <c r="A1028" s="5">
        <f>1021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14</v>
      </c>
      <c r="G1028" s="5" t="s">
        <v>13</v>
      </c>
    </row>
    <row r="1029" spans="1:7" x14ac:dyDescent="0.25">
      <c r="A1029" s="5">
        <f>1022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14</v>
      </c>
      <c r="G1029" s="5" t="s">
        <v>13</v>
      </c>
    </row>
    <row r="1030" spans="1:7" x14ac:dyDescent="0.25">
      <c r="A1030" s="5">
        <f>1023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14</v>
      </c>
      <c r="G1030" s="5" t="s">
        <v>13</v>
      </c>
    </row>
    <row r="1031" spans="1:7" x14ac:dyDescent="0.25">
      <c r="A1031" s="5">
        <f>1024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14</v>
      </c>
      <c r="G1031" s="5" t="s">
        <v>13</v>
      </c>
    </row>
    <row r="1032" spans="1:7" x14ac:dyDescent="0.25">
      <c r="A1032" s="5">
        <f>1025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14</v>
      </c>
      <c r="G1032" s="5" t="s">
        <v>13</v>
      </c>
    </row>
    <row r="1033" spans="1:7" x14ac:dyDescent="0.25">
      <c r="A1033" s="5">
        <f>1026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14</v>
      </c>
      <c r="G1033" s="5" t="s">
        <v>13</v>
      </c>
    </row>
    <row r="1034" spans="1:7" x14ac:dyDescent="0.25">
      <c r="A1034" s="5">
        <f>1027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14</v>
      </c>
      <c r="G1034" s="5" t="s">
        <v>13</v>
      </c>
    </row>
    <row r="1035" spans="1:7" x14ac:dyDescent="0.25">
      <c r="A1035" s="5">
        <f>1028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14</v>
      </c>
      <c r="G1035" s="5" t="s">
        <v>13</v>
      </c>
    </row>
    <row r="1036" spans="1:7" x14ac:dyDescent="0.25">
      <c r="A1036" s="5">
        <f>1029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14</v>
      </c>
      <c r="G1036" s="5" t="s">
        <v>13</v>
      </c>
    </row>
    <row r="1037" spans="1:7" x14ac:dyDescent="0.25">
      <c r="A1037" s="5">
        <f>1030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14</v>
      </c>
      <c r="G1037" s="5" t="s">
        <v>13</v>
      </c>
    </row>
    <row r="1038" spans="1:7" x14ac:dyDescent="0.25">
      <c r="A1038" s="5">
        <f>1031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14</v>
      </c>
      <c r="G1038" s="5" t="s">
        <v>13</v>
      </c>
    </row>
    <row r="1039" spans="1:7" x14ac:dyDescent="0.25">
      <c r="A1039" s="5">
        <f>1032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14</v>
      </c>
      <c r="G1039" s="5" t="s">
        <v>13</v>
      </c>
    </row>
    <row r="1040" spans="1:7" x14ac:dyDescent="0.25">
      <c r="A1040" s="5">
        <f>1033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14</v>
      </c>
      <c r="G1040" s="5" t="s">
        <v>13</v>
      </c>
    </row>
    <row r="1041" spans="1:7" x14ac:dyDescent="0.25">
      <c r="A1041" s="5">
        <f>1034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14</v>
      </c>
      <c r="G1041" s="5" t="s">
        <v>13</v>
      </c>
    </row>
    <row r="1042" spans="1:7" x14ac:dyDescent="0.25">
      <c r="A1042" s="5">
        <f>1035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14</v>
      </c>
      <c r="G1042" s="5" t="s">
        <v>13</v>
      </c>
    </row>
    <row r="1043" spans="1:7" x14ac:dyDescent="0.25">
      <c r="A1043" s="5">
        <f>1036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14</v>
      </c>
      <c r="G1043" s="5" t="s">
        <v>13</v>
      </c>
    </row>
    <row r="1044" spans="1:7" x14ac:dyDescent="0.25">
      <c r="A1044" s="5">
        <f>1037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14</v>
      </c>
      <c r="G1044" s="5" t="s">
        <v>13</v>
      </c>
    </row>
    <row r="1045" spans="1:7" x14ac:dyDescent="0.25">
      <c r="A1045" s="5">
        <f>1038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14</v>
      </c>
      <c r="G1045" s="5" t="s">
        <v>13</v>
      </c>
    </row>
    <row r="1046" spans="1:7" x14ac:dyDescent="0.25">
      <c r="A1046" s="5">
        <f>1039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14</v>
      </c>
      <c r="G1046" s="5" t="s">
        <v>13</v>
      </c>
    </row>
    <row r="1047" spans="1:7" x14ac:dyDescent="0.25">
      <c r="A1047" s="5">
        <f>1040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14</v>
      </c>
      <c r="G1047" s="5" t="s">
        <v>13</v>
      </c>
    </row>
    <row r="1048" spans="1:7" x14ac:dyDescent="0.25">
      <c r="A1048" s="5">
        <f>1041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14</v>
      </c>
      <c r="G1048" s="5" t="s">
        <v>13</v>
      </c>
    </row>
    <row r="1049" spans="1:7" x14ac:dyDescent="0.25">
      <c r="A1049" s="5">
        <f>1042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14</v>
      </c>
      <c r="G1049" s="5" t="s">
        <v>13</v>
      </c>
    </row>
    <row r="1050" spans="1:7" x14ac:dyDescent="0.25">
      <c r="A1050" s="5">
        <f>1043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14</v>
      </c>
      <c r="G1050" s="5" t="s">
        <v>13</v>
      </c>
    </row>
    <row r="1051" spans="1:7" x14ac:dyDescent="0.25">
      <c r="A1051" s="5">
        <f>1044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14</v>
      </c>
      <c r="G1051" s="5" t="s">
        <v>13</v>
      </c>
    </row>
    <row r="1052" spans="1:7" x14ac:dyDescent="0.25">
      <c r="A1052" s="5">
        <f>1045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14</v>
      </c>
      <c r="G1052" s="5" t="s">
        <v>13</v>
      </c>
    </row>
    <row r="1053" spans="1:7" x14ac:dyDescent="0.25">
      <c r="A1053" s="5">
        <f>1046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14</v>
      </c>
      <c r="G1053" s="5" t="s">
        <v>13</v>
      </c>
    </row>
    <row r="1054" spans="1:7" x14ac:dyDescent="0.25">
      <c r="A1054" s="5">
        <f>1047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14</v>
      </c>
      <c r="G1054" s="5" t="s">
        <v>13</v>
      </c>
    </row>
    <row r="1055" spans="1:7" x14ac:dyDescent="0.25">
      <c r="A1055" s="5">
        <f>1048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14</v>
      </c>
      <c r="G1055" s="5" t="s">
        <v>13</v>
      </c>
    </row>
    <row r="1056" spans="1:7" x14ac:dyDescent="0.25">
      <c r="A1056" s="5">
        <f>1049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14</v>
      </c>
      <c r="G1056" s="5" t="s">
        <v>13</v>
      </c>
    </row>
    <row r="1057" spans="1:7" x14ac:dyDescent="0.25">
      <c r="A1057" s="5">
        <f>1050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14</v>
      </c>
      <c r="G1057" s="5" t="s">
        <v>13</v>
      </c>
    </row>
    <row r="1058" spans="1:7" x14ac:dyDescent="0.25">
      <c r="A1058" s="5">
        <f>1051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14</v>
      </c>
      <c r="G1058" s="5" t="s">
        <v>13</v>
      </c>
    </row>
    <row r="1059" spans="1:7" x14ac:dyDescent="0.25">
      <c r="A1059" s="5">
        <f>1052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14</v>
      </c>
      <c r="G1059" s="5" t="s">
        <v>13</v>
      </c>
    </row>
    <row r="1060" spans="1:7" x14ac:dyDescent="0.25">
      <c r="A1060" s="5">
        <f>1053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14</v>
      </c>
      <c r="G1060" s="5" t="s">
        <v>13</v>
      </c>
    </row>
    <row r="1061" spans="1:7" x14ac:dyDescent="0.25">
      <c r="A1061" s="5">
        <f>1054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14</v>
      </c>
      <c r="G1061" s="5" t="s">
        <v>13</v>
      </c>
    </row>
    <row r="1062" spans="1:7" x14ac:dyDescent="0.25">
      <c r="A1062" s="5">
        <f>1055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14</v>
      </c>
      <c r="G1062" s="5" t="s">
        <v>13</v>
      </c>
    </row>
    <row r="1063" spans="1:7" x14ac:dyDescent="0.25">
      <c r="A1063" s="5">
        <f>1056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14</v>
      </c>
      <c r="G1063" s="5" t="s">
        <v>13</v>
      </c>
    </row>
    <row r="1064" spans="1:7" x14ac:dyDescent="0.25">
      <c r="A1064" s="5">
        <f>1057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14</v>
      </c>
      <c r="G1064" s="5" t="s">
        <v>13</v>
      </c>
    </row>
    <row r="1065" spans="1:7" x14ac:dyDescent="0.25">
      <c r="A1065" s="5">
        <f>1058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14</v>
      </c>
      <c r="G1065" s="5" t="s">
        <v>13</v>
      </c>
    </row>
    <row r="1066" spans="1:7" x14ac:dyDescent="0.25">
      <c r="A1066" s="5">
        <f>1059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14</v>
      </c>
      <c r="G1066" s="5" t="s">
        <v>13</v>
      </c>
    </row>
    <row r="1067" spans="1:7" x14ac:dyDescent="0.25">
      <c r="A1067" s="5">
        <f>1060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14</v>
      </c>
      <c r="G1067" s="5" t="s">
        <v>13</v>
      </c>
    </row>
    <row r="1068" spans="1:7" x14ac:dyDescent="0.25">
      <c r="A1068" s="5">
        <f>1061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14</v>
      </c>
      <c r="G1068" s="5" t="s">
        <v>13</v>
      </c>
    </row>
    <row r="1069" spans="1:7" x14ac:dyDescent="0.25">
      <c r="A1069" s="5">
        <f>1062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14</v>
      </c>
      <c r="G1069" s="5" t="s">
        <v>13</v>
      </c>
    </row>
    <row r="1070" spans="1:7" x14ac:dyDescent="0.25">
      <c r="A1070" s="5">
        <f>1063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14</v>
      </c>
      <c r="G1070" s="5" t="s">
        <v>13</v>
      </c>
    </row>
    <row r="1071" spans="1:7" x14ac:dyDescent="0.25">
      <c r="A1071" s="5">
        <f>1064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14</v>
      </c>
      <c r="G1071" s="5" t="s">
        <v>13</v>
      </c>
    </row>
    <row r="1072" spans="1:7" x14ac:dyDescent="0.25">
      <c r="A1072" s="5">
        <f>1065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14</v>
      </c>
      <c r="G1072" s="5" t="s">
        <v>13</v>
      </c>
    </row>
    <row r="1073" spans="1:7" x14ac:dyDescent="0.25">
      <c r="A1073" s="5">
        <f>1066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14</v>
      </c>
      <c r="G1073" s="5" t="s">
        <v>13</v>
      </c>
    </row>
    <row r="1074" spans="1:7" x14ac:dyDescent="0.25">
      <c r="A1074" s="5">
        <f>1067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14</v>
      </c>
      <c r="G1074" s="5" t="s">
        <v>13</v>
      </c>
    </row>
    <row r="1075" spans="1:7" x14ac:dyDescent="0.25">
      <c r="A1075" s="5">
        <f>1068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14</v>
      </c>
      <c r="G1075" s="5" t="s">
        <v>13</v>
      </c>
    </row>
    <row r="1076" spans="1:7" x14ac:dyDescent="0.25">
      <c r="A1076" s="5">
        <f>1069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14</v>
      </c>
      <c r="G1076" s="5" t="s">
        <v>13</v>
      </c>
    </row>
    <row r="1077" spans="1:7" x14ac:dyDescent="0.25">
      <c r="A1077" s="5">
        <f>1070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14</v>
      </c>
      <c r="G1077" s="5" t="s">
        <v>13</v>
      </c>
    </row>
    <row r="1078" spans="1:7" x14ac:dyDescent="0.25">
      <c r="A1078" s="5">
        <f>1071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14</v>
      </c>
      <c r="G1078" s="5" t="s">
        <v>13</v>
      </c>
    </row>
    <row r="1079" spans="1:7" x14ac:dyDescent="0.25">
      <c r="A1079" s="5">
        <f>1072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14</v>
      </c>
      <c r="G1079" s="5" t="s">
        <v>13</v>
      </c>
    </row>
    <row r="1080" spans="1:7" x14ac:dyDescent="0.25">
      <c r="A1080" s="5">
        <f>1073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14</v>
      </c>
      <c r="G1080" s="5" t="s">
        <v>13</v>
      </c>
    </row>
    <row r="1081" spans="1:7" x14ac:dyDescent="0.25">
      <c r="A1081" s="5">
        <f>1074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14</v>
      </c>
      <c r="G1081" s="5" t="s">
        <v>13</v>
      </c>
    </row>
    <row r="1082" spans="1:7" x14ac:dyDescent="0.25">
      <c r="A1082" s="5">
        <f>1075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14</v>
      </c>
      <c r="G1082" s="5" t="s">
        <v>13</v>
      </c>
    </row>
    <row r="1083" spans="1:7" x14ac:dyDescent="0.25">
      <c r="A1083" s="5">
        <f>1076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14</v>
      </c>
      <c r="G1083" s="5" t="s">
        <v>13</v>
      </c>
    </row>
    <row r="1084" spans="1:7" x14ac:dyDescent="0.25">
      <c r="A1084" s="5">
        <f>1077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14</v>
      </c>
      <c r="G1084" s="5" t="s">
        <v>13</v>
      </c>
    </row>
    <row r="1085" spans="1:7" x14ac:dyDescent="0.25">
      <c r="A1085" s="5">
        <f>1078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14</v>
      </c>
      <c r="G1085" s="5" t="s">
        <v>13</v>
      </c>
    </row>
    <row r="1086" spans="1:7" x14ac:dyDescent="0.25">
      <c r="A1086" s="5">
        <f>1079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14</v>
      </c>
      <c r="G1086" s="5" t="s">
        <v>13</v>
      </c>
    </row>
    <row r="1087" spans="1:7" x14ac:dyDescent="0.25">
      <c r="A1087" s="5">
        <f>1080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14</v>
      </c>
      <c r="G1087" s="5" t="s">
        <v>13</v>
      </c>
    </row>
    <row r="1088" spans="1:7" x14ac:dyDescent="0.25">
      <c r="A1088" s="5">
        <f>1081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14</v>
      </c>
      <c r="G1088" s="5" t="s">
        <v>13</v>
      </c>
    </row>
    <row r="1089" spans="1:7" x14ac:dyDescent="0.25">
      <c r="A1089" s="5">
        <f>1082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14</v>
      </c>
      <c r="G1089" s="5" t="s">
        <v>13</v>
      </c>
    </row>
    <row r="1090" spans="1:7" x14ac:dyDescent="0.25">
      <c r="A1090" s="5">
        <f>1083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14</v>
      </c>
      <c r="G1090" s="5" t="s">
        <v>13</v>
      </c>
    </row>
    <row r="1091" spans="1:7" x14ac:dyDescent="0.25">
      <c r="A1091" s="5">
        <f>1084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14</v>
      </c>
      <c r="G1091" s="5" t="s">
        <v>13</v>
      </c>
    </row>
    <row r="1092" spans="1:7" x14ac:dyDescent="0.25">
      <c r="A1092" s="5">
        <f>1085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14</v>
      </c>
      <c r="G1092" s="5" t="s">
        <v>13</v>
      </c>
    </row>
    <row r="1093" spans="1:7" x14ac:dyDescent="0.25">
      <c r="A1093" s="5">
        <f>1086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14</v>
      </c>
      <c r="G1093" s="5" t="s">
        <v>13</v>
      </c>
    </row>
    <row r="1094" spans="1:7" x14ac:dyDescent="0.25">
      <c r="A1094" s="5">
        <f>1087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14</v>
      </c>
      <c r="G1094" s="5" t="s">
        <v>13</v>
      </c>
    </row>
    <row r="1095" spans="1:7" x14ac:dyDescent="0.25">
      <c r="A1095" s="5">
        <f>1088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14</v>
      </c>
      <c r="G1095" s="5" t="s">
        <v>13</v>
      </c>
    </row>
    <row r="1096" spans="1:7" x14ac:dyDescent="0.25">
      <c r="A1096" s="5">
        <f>1089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14</v>
      </c>
      <c r="G1096" s="5" t="s">
        <v>13</v>
      </c>
    </row>
    <row r="1097" spans="1:7" x14ac:dyDescent="0.25">
      <c r="A1097" s="5">
        <f>1090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14</v>
      </c>
      <c r="G1097" s="5" t="s">
        <v>13</v>
      </c>
    </row>
    <row r="1098" spans="1:7" x14ac:dyDescent="0.25">
      <c r="A1098" s="5">
        <f>1091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14</v>
      </c>
      <c r="G1098" s="5" t="s">
        <v>13</v>
      </c>
    </row>
    <row r="1099" spans="1:7" x14ac:dyDescent="0.25">
      <c r="A1099" s="5">
        <f>1092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14</v>
      </c>
      <c r="G1099" s="5" t="s">
        <v>13</v>
      </c>
    </row>
    <row r="1100" spans="1:7" x14ac:dyDescent="0.25">
      <c r="A1100" s="5">
        <f>1093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14</v>
      </c>
      <c r="G1100" s="5" t="s">
        <v>13</v>
      </c>
    </row>
    <row r="1101" spans="1:7" x14ac:dyDescent="0.25">
      <c r="A1101" s="5">
        <f>1094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14</v>
      </c>
      <c r="G1101" s="5" t="s">
        <v>13</v>
      </c>
    </row>
    <row r="1102" spans="1:7" x14ac:dyDescent="0.25">
      <c r="A1102" s="5">
        <f>1095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14</v>
      </c>
      <c r="G1102" s="5" t="s">
        <v>13</v>
      </c>
    </row>
    <row r="1103" spans="1:7" x14ac:dyDescent="0.25">
      <c r="A1103" s="5">
        <f>1096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14</v>
      </c>
      <c r="G1103" s="5" t="s">
        <v>13</v>
      </c>
    </row>
    <row r="1104" spans="1:7" x14ac:dyDescent="0.25">
      <c r="A1104" s="5">
        <f>1097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14</v>
      </c>
      <c r="G1104" s="5" t="s">
        <v>13</v>
      </c>
    </row>
    <row r="1105" spans="1:7" x14ac:dyDescent="0.25">
      <c r="A1105" s="5">
        <f>1098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14</v>
      </c>
      <c r="G1105" s="5" t="s">
        <v>13</v>
      </c>
    </row>
    <row r="1106" spans="1:7" x14ac:dyDescent="0.25">
      <c r="A1106" s="5">
        <f>1099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14</v>
      </c>
      <c r="G1106" s="5" t="s">
        <v>13</v>
      </c>
    </row>
    <row r="1107" spans="1:7" x14ac:dyDescent="0.25">
      <c r="A1107" s="5">
        <f>1100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14</v>
      </c>
      <c r="G1107" s="5" t="s">
        <v>14</v>
      </c>
    </row>
    <row r="1108" spans="1:7" x14ac:dyDescent="0.25">
      <c r="A1108" s="5">
        <f>1101</f>
      </c>
      <c r="B1108" s="5" t="s">
        <v>1114</v>
      </c>
      <c r="C1108" s="5">
        <v>1363</v>
      </c>
      <c r="D1108" s="5">
        <v>32</v>
      </c>
      <c r="E1108" s="5">
        <v>10000</v>
      </c>
      <c r="F1108" s="5" t="s">
        <v>13</v>
      </c>
      <c r="G1108" s="5" t="s">
        <v>14</v>
      </c>
    </row>
    <row r="1109" spans="1:7" x14ac:dyDescent="0.25">
      <c r="A1109" s="5">
        <f>1102</f>
      </c>
      <c r="B1109" s="5" t="s">
        <v>1115</v>
      </c>
      <c r="C1109" s="5">
        <v>1365</v>
      </c>
      <c r="D1109" s="5">
        <v>72</v>
      </c>
      <c r="E1109" s="5">
        <v>10000</v>
      </c>
      <c r="F1109" s="5" t="s">
        <v>13</v>
      </c>
      <c r="G1109" s="5" t="s">
        <v>14</v>
      </c>
    </row>
    <row r="1110" spans="1:7" x14ac:dyDescent="0.25">
      <c r="A1110" s="5">
        <f>1103</f>
      </c>
      <c r="B1110" s="5" t="s">
        <v>1116</v>
      </c>
      <c r="C1110" s="5">
        <v>1366</v>
      </c>
      <c r="D1110" s="5">
        <v>112</v>
      </c>
      <c r="E1110" s="5">
        <v>10000</v>
      </c>
      <c r="F1110" s="5" t="s">
        <v>13</v>
      </c>
      <c r="G1110" s="5" t="s">
        <v>14</v>
      </c>
    </row>
    <row r="1111" spans="1:7" x14ac:dyDescent="0.25">
      <c r="A1111" s="5">
        <f>1104</f>
      </c>
      <c r="B1111" s="5" t="s">
        <v>1117</v>
      </c>
      <c r="C1111" s="5">
        <v>1367</v>
      </c>
      <c r="D1111" s="5">
        <v>152</v>
      </c>
      <c r="E1111" s="5">
        <v>10000</v>
      </c>
      <c r="F1111" s="5" t="s">
        <v>13</v>
      </c>
      <c r="G1111" s="5" t="s">
        <v>14</v>
      </c>
    </row>
    <row r="1112" spans="1:7" x14ac:dyDescent="0.25">
      <c r="A1112" s="5">
        <f>1105</f>
      </c>
      <c r="B1112" s="5" t="s">
        <v>1118</v>
      </c>
      <c r="C1112" s="5">
        <v>1368</v>
      </c>
      <c r="D1112" s="5">
        <v>192</v>
      </c>
      <c r="E1112" s="5">
        <v>10000</v>
      </c>
      <c r="F1112" s="5" t="s">
        <v>13</v>
      </c>
      <c r="G1112" s="5" t="s">
        <v>14</v>
      </c>
    </row>
    <row r="1113" spans="1:7" x14ac:dyDescent="0.25">
      <c r="A1113" s="5">
        <f>1106</f>
      </c>
      <c r="B1113" s="5" t="s">
        <v>1119</v>
      </c>
      <c r="C1113" s="5">
        <v>1369</v>
      </c>
      <c r="D1113" s="5">
        <v>232</v>
      </c>
      <c r="E1113" s="5">
        <v>10000</v>
      </c>
      <c r="F1113" s="5" t="s">
        <v>13</v>
      </c>
      <c r="G1113" s="5" t="s">
        <v>14</v>
      </c>
    </row>
    <row r="1114" spans="1:7" x14ac:dyDescent="0.25">
      <c r="A1114" s="5">
        <f>1107</f>
      </c>
      <c r="B1114" s="5" t="s">
        <v>1120</v>
      </c>
      <c r="C1114" s="5">
        <v>1370</v>
      </c>
      <c r="D1114" s="5">
        <v>272</v>
      </c>
      <c r="E1114" s="5">
        <v>10000</v>
      </c>
      <c r="F1114" s="5" t="s">
        <v>13</v>
      </c>
      <c r="G1114" s="5" t="s">
        <v>14</v>
      </c>
    </row>
    <row r="1115" spans="1:7" x14ac:dyDescent="0.25">
      <c r="A1115" s="5">
        <f>1108</f>
      </c>
      <c r="B1115" s="5" t="s">
        <v>1121</v>
      </c>
      <c r="C1115" s="5">
        <v>1371</v>
      </c>
      <c r="D1115" s="5">
        <v>312</v>
      </c>
      <c r="E1115" s="5">
        <v>10000</v>
      </c>
      <c r="F1115" s="5" t="s">
        <v>13</v>
      </c>
      <c r="G1115" s="5" t="s">
        <v>14</v>
      </c>
    </row>
    <row r="1116" spans="1:7" x14ac:dyDescent="0.25">
      <c r="A1116" s="5">
        <f>1109</f>
      </c>
      <c r="B1116" s="5" t="s">
        <v>1122</v>
      </c>
      <c r="C1116" s="5">
        <v>1373</v>
      </c>
      <c r="D1116" s="5">
        <v>352</v>
      </c>
      <c r="E1116" s="5">
        <v>10000</v>
      </c>
      <c r="F1116" s="5" t="s">
        <v>13</v>
      </c>
      <c r="G1116" s="5" t="s">
        <v>14</v>
      </c>
    </row>
    <row r="1117" spans="1:7" x14ac:dyDescent="0.25">
      <c r="A1117" s="5">
        <f>1110</f>
      </c>
      <c r="B1117" s="5" t="s">
        <v>1123</v>
      </c>
      <c r="C1117" s="5">
        <v>1374</v>
      </c>
      <c r="D1117" s="5">
        <v>392</v>
      </c>
      <c r="E1117" s="5">
        <v>10000</v>
      </c>
      <c r="F1117" s="5" t="s">
        <v>13</v>
      </c>
      <c r="G1117" s="5" t="s">
        <v>14</v>
      </c>
    </row>
    <row r="1118" spans="1:7" x14ac:dyDescent="0.25">
      <c r="A1118" s="5">
        <f>1111</f>
      </c>
      <c r="B1118" s="5" t="s">
        <v>1124</v>
      </c>
      <c r="C1118" s="5">
        <v>1375</v>
      </c>
      <c r="D1118" s="5">
        <v>432</v>
      </c>
      <c r="E1118" s="5">
        <v>10000</v>
      </c>
      <c r="F1118" s="5" t="s">
        <v>13</v>
      </c>
      <c r="G1118" s="5" t="s">
        <v>14</v>
      </c>
    </row>
    <row r="1119" spans="1:7" x14ac:dyDescent="0.25">
      <c r="A1119" s="5">
        <f>1112</f>
      </c>
      <c r="B1119" s="5" t="s">
        <v>1125</v>
      </c>
      <c r="C1119" s="5">
        <v>1376</v>
      </c>
      <c r="D1119" s="5">
        <v>472</v>
      </c>
      <c r="E1119" s="5">
        <v>10000</v>
      </c>
      <c r="F1119" s="5" t="s">
        <v>13</v>
      </c>
      <c r="G1119" s="5" t="s">
        <v>14</v>
      </c>
    </row>
    <row r="1120" spans="1:7" x14ac:dyDescent="0.25">
      <c r="A1120" s="5">
        <f>1113</f>
      </c>
      <c r="B1120" s="5" t="s">
        <v>1126</v>
      </c>
      <c r="C1120" s="5">
        <v>1377</v>
      </c>
      <c r="D1120" s="5">
        <v>512</v>
      </c>
      <c r="E1120" s="5">
        <v>10000</v>
      </c>
      <c r="F1120" s="5" t="s">
        <v>13</v>
      </c>
      <c r="G1120" s="5" t="s">
        <v>14</v>
      </c>
    </row>
    <row r="1121" spans="1:7" x14ac:dyDescent="0.25">
      <c r="A1121" s="5">
        <f>1114</f>
      </c>
      <c r="B1121" s="5" t="s">
        <v>1127</v>
      </c>
      <c r="C1121" s="5">
        <v>1378</v>
      </c>
      <c r="D1121" s="5">
        <v>552</v>
      </c>
      <c r="E1121" s="5">
        <v>10000</v>
      </c>
      <c r="F1121" s="5" t="s">
        <v>13</v>
      </c>
      <c r="G1121" s="5" t="s">
        <v>14</v>
      </c>
    </row>
    <row r="1122" spans="1:7" x14ac:dyDescent="0.25">
      <c r="A1122" s="5">
        <f>1115</f>
      </c>
      <c r="B1122" s="5" t="s">
        <v>1128</v>
      </c>
      <c r="C1122" s="5">
        <v>1379</v>
      </c>
      <c r="D1122" s="5">
        <v>592</v>
      </c>
      <c r="E1122" s="5">
        <v>10000</v>
      </c>
      <c r="F1122" s="5" t="s">
        <v>13</v>
      </c>
      <c r="G1122" s="5" t="s">
        <v>14</v>
      </c>
    </row>
    <row r="1123" spans="1:7" x14ac:dyDescent="0.25">
      <c r="A1123" s="5">
        <f>1116</f>
      </c>
      <c r="B1123" s="5" t="s">
        <v>1129</v>
      </c>
      <c r="C1123" s="5">
        <v>1381</v>
      </c>
      <c r="D1123" s="5">
        <v>632</v>
      </c>
      <c r="E1123" s="5">
        <v>10000</v>
      </c>
      <c r="F1123" s="5" t="s">
        <v>13</v>
      </c>
      <c r="G1123" s="5" t="s">
        <v>14</v>
      </c>
    </row>
    <row r="1124" spans="1:7" x14ac:dyDescent="0.25">
      <c r="A1124" s="5">
        <f>1117</f>
      </c>
      <c r="B1124" s="5" t="s">
        <v>1130</v>
      </c>
      <c r="C1124" s="5">
        <v>1382</v>
      </c>
      <c r="D1124" s="5">
        <v>672</v>
      </c>
      <c r="E1124" s="5">
        <v>10000</v>
      </c>
      <c r="F1124" s="5" t="s">
        <v>13</v>
      </c>
      <c r="G1124" s="5" t="s">
        <v>14</v>
      </c>
    </row>
    <row r="1125" spans="1:7" x14ac:dyDescent="0.25">
      <c r="A1125" s="5">
        <f>1118</f>
      </c>
      <c r="B1125" s="5" t="s">
        <v>1131</v>
      </c>
      <c r="C1125" s="5">
        <v>1383</v>
      </c>
      <c r="D1125" s="5">
        <v>712</v>
      </c>
      <c r="E1125" s="5">
        <v>10000</v>
      </c>
      <c r="F1125" s="5" t="s">
        <v>13</v>
      </c>
      <c r="G1125" s="5" t="s">
        <v>14</v>
      </c>
    </row>
    <row r="1126" spans="1:7" x14ac:dyDescent="0.25">
      <c r="A1126" s="5">
        <f>1119</f>
      </c>
      <c r="B1126" s="5" t="s">
        <v>1132</v>
      </c>
      <c r="C1126" s="5">
        <v>1384</v>
      </c>
      <c r="D1126" s="5">
        <v>752</v>
      </c>
      <c r="E1126" s="5">
        <v>10000</v>
      </c>
      <c r="F1126" s="5" t="s">
        <v>13</v>
      </c>
      <c r="G1126" s="5" t="s">
        <v>14</v>
      </c>
    </row>
    <row r="1127" spans="1:7" x14ac:dyDescent="0.25">
      <c r="A1127" s="5">
        <f>1120</f>
      </c>
      <c r="B1127" s="5" t="s">
        <v>1133</v>
      </c>
      <c r="C1127" s="5">
        <v>1385</v>
      </c>
      <c r="D1127" s="5">
        <v>792</v>
      </c>
      <c r="E1127" s="5">
        <v>10000</v>
      </c>
      <c r="F1127" s="5" t="s">
        <v>13</v>
      </c>
      <c r="G1127" s="5" t="s">
        <v>14</v>
      </c>
    </row>
    <row r="1128" spans="1:7" x14ac:dyDescent="0.25">
      <c r="A1128" s="5">
        <f>1121</f>
      </c>
      <c r="B1128" s="5" t="s">
        <v>1134</v>
      </c>
      <c r="C1128" s="5">
        <v>1386</v>
      </c>
      <c r="D1128" s="5">
        <v>832</v>
      </c>
      <c r="E1128" s="5">
        <v>10000</v>
      </c>
      <c r="F1128" s="5" t="s">
        <v>13</v>
      </c>
      <c r="G1128" s="5" t="s">
        <v>14</v>
      </c>
    </row>
    <row r="1129" spans="1:7" x14ac:dyDescent="0.25">
      <c r="A1129" s="5">
        <f>1122</f>
      </c>
      <c r="B1129" s="5" t="s">
        <v>1135</v>
      </c>
      <c r="C1129" s="5">
        <v>1387</v>
      </c>
      <c r="D1129" s="5">
        <v>872</v>
      </c>
      <c r="E1129" s="5">
        <v>10000</v>
      </c>
      <c r="F1129" s="5" t="s">
        <v>13</v>
      </c>
      <c r="G1129" s="5" t="s">
        <v>14</v>
      </c>
    </row>
    <row r="1130" spans="1:7" x14ac:dyDescent="0.25">
      <c r="A1130" s="5">
        <f>1123</f>
      </c>
      <c r="B1130" s="5" t="s">
        <v>1136</v>
      </c>
      <c r="C1130" s="5">
        <v>1389</v>
      </c>
      <c r="D1130" s="5">
        <v>912</v>
      </c>
      <c r="E1130" s="5">
        <v>10000</v>
      </c>
      <c r="F1130" s="5" t="s">
        <v>13</v>
      </c>
      <c r="G1130" s="5" t="s">
        <v>14</v>
      </c>
    </row>
    <row r="1131" spans="1:7" x14ac:dyDescent="0.25">
      <c r="A1131" s="5">
        <f>1124</f>
      </c>
      <c r="B1131" s="5" t="s">
        <v>1137</v>
      </c>
      <c r="C1131" s="5">
        <v>1390</v>
      </c>
      <c r="D1131" s="5">
        <v>952</v>
      </c>
      <c r="E1131" s="5">
        <v>10000</v>
      </c>
      <c r="F1131" s="5" t="s">
        <v>13</v>
      </c>
      <c r="G1131" s="5" t="s">
        <v>14</v>
      </c>
    </row>
    <row r="1132" spans="1:7" x14ac:dyDescent="0.25">
      <c r="A1132" s="5">
        <f>1125</f>
      </c>
      <c r="B1132" s="5" t="s">
        <v>1138</v>
      </c>
      <c r="C1132" s="5">
        <v>1391</v>
      </c>
      <c r="D1132" s="5">
        <v>992</v>
      </c>
      <c r="E1132" s="5">
        <v>10000</v>
      </c>
      <c r="F1132" s="5" t="s">
        <v>13</v>
      </c>
      <c r="G1132" s="5" t="s">
        <v>14</v>
      </c>
    </row>
    <row r="1133" spans="1:7" x14ac:dyDescent="0.25">
      <c r="A1133" s="5">
        <f>1126</f>
      </c>
      <c r="B1133" s="5" t="s">
        <v>1139</v>
      </c>
      <c r="C1133" s="5">
        <v>1392</v>
      </c>
      <c r="D1133" s="5">
        <v>1032</v>
      </c>
      <c r="E1133" s="5">
        <v>10000</v>
      </c>
      <c r="F1133" s="5" t="s">
        <v>13</v>
      </c>
      <c r="G1133" s="5" t="s">
        <v>14</v>
      </c>
    </row>
    <row r="1134" spans="1:7" x14ac:dyDescent="0.25">
      <c r="A1134" s="5">
        <f>1127</f>
      </c>
      <c r="B1134" s="5" t="s">
        <v>1140</v>
      </c>
      <c r="C1134" s="5">
        <v>1393</v>
      </c>
      <c r="D1134" s="5">
        <v>1072</v>
      </c>
      <c r="E1134" s="5">
        <v>10000</v>
      </c>
      <c r="F1134" s="5" t="s">
        <v>13</v>
      </c>
      <c r="G1134" s="5" t="s">
        <v>14</v>
      </c>
    </row>
    <row r="1135" spans="1:7" x14ac:dyDescent="0.25">
      <c r="A1135" s="5">
        <f>1128</f>
      </c>
      <c r="B1135" s="5" t="s">
        <v>1141</v>
      </c>
      <c r="C1135" s="5">
        <v>1394</v>
      </c>
      <c r="D1135" s="5">
        <v>1112</v>
      </c>
      <c r="E1135" s="5">
        <v>10000</v>
      </c>
      <c r="F1135" s="5" t="s">
        <v>13</v>
      </c>
      <c r="G1135" s="5" t="s">
        <v>14</v>
      </c>
    </row>
    <row r="1136" spans="1:7" x14ac:dyDescent="0.25">
      <c r="A1136" s="5">
        <f>1129</f>
      </c>
      <c r="B1136" s="5" t="s">
        <v>1142</v>
      </c>
      <c r="C1136" s="5">
        <v>1395</v>
      </c>
      <c r="D1136" s="5">
        <v>1152</v>
      </c>
      <c r="E1136" s="5">
        <v>10000</v>
      </c>
      <c r="F1136" s="5" t="s">
        <v>13</v>
      </c>
      <c r="G1136" s="5" t="s">
        <v>14</v>
      </c>
    </row>
    <row r="1137" spans="1:7" x14ac:dyDescent="0.25">
      <c r="A1137" s="5">
        <f>1130</f>
      </c>
      <c r="B1137" s="5" t="s">
        <v>1143</v>
      </c>
      <c r="C1137" s="5">
        <v>1397</v>
      </c>
      <c r="D1137" s="5">
        <v>1192</v>
      </c>
      <c r="E1137" s="5">
        <v>10000</v>
      </c>
      <c r="F1137" s="5" t="s">
        <v>13</v>
      </c>
      <c r="G1137" s="5" t="s">
        <v>14</v>
      </c>
    </row>
    <row r="1138" spans="1:7" x14ac:dyDescent="0.25">
      <c r="A1138" s="5">
        <f>1131</f>
      </c>
      <c r="B1138" s="5" t="s">
        <v>1144</v>
      </c>
      <c r="C1138" s="5">
        <v>1398</v>
      </c>
      <c r="D1138" s="5">
        <v>1232</v>
      </c>
      <c r="E1138" s="5">
        <v>10000</v>
      </c>
      <c r="F1138" s="5" t="s">
        <v>13</v>
      </c>
      <c r="G1138" s="5" t="s">
        <v>14</v>
      </c>
    </row>
    <row r="1139" spans="1:7" x14ac:dyDescent="0.25">
      <c r="A1139" s="5">
        <f>1132</f>
      </c>
      <c r="B1139" s="5" t="s">
        <v>1145</v>
      </c>
      <c r="C1139" s="5">
        <v>1399</v>
      </c>
      <c r="D1139" s="5">
        <v>1272</v>
      </c>
      <c r="E1139" s="5">
        <v>10000</v>
      </c>
      <c r="F1139" s="5" t="s">
        <v>13</v>
      </c>
      <c r="G1139" s="5" t="s">
        <v>14</v>
      </c>
    </row>
    <row r="1140" spans="1:7" x14ac:dyDescent="0.25">
      <c r="A1140" s="5">
        <f>1133</f>
      </c>
      <c r="B1140" s="5" t="s">
        <v>1146</v>
      </c>
      <c r="C1140" s="5">
        <v>1400</v>
      </c>
      <c r="D1140" s="5">
        <v>1312</v>
      </c>
      <c r="E1140" s="5">
        <v>10000</v>
      </c>
      <c r="F1140" s="5" t="s">
        <v>13</v>
      </c>
      <c r="G1140" s="5" t="s">
        <v>14</v>
      </c>
    </row>
    <row r="1141" spans="1:7" x14ac:dyDescent="0.25">
      <c r="A1141" s="5">
        <f>1134</f>
      </c>
      <c r="B1141" s="5" t="s">
        <v>1147</v>
      </c>
      <c r="C1141" s="5">
        <v>1401</v>
      </c>
      <c r="D1141" s="5">
        <v>1352</v>
      </c>
      <c r="E1141" s="5">
        <v>10000</v>
      </c>
      <c r="F1141" s="5" t="s">
        <v>13</v>
      </c>
      <c r="G1141" s="5" t="s">
        <v>14</v>
      </c>
    </row>
    <row r="1142" spans="1:7" x14ac:dyDescent="0.25">
      <c r="A1142" s="5">
        <f>1135</f>
      </c>
      <c r="B1142" s="5" t="s">
        <v>1148</v>
      </c>
      <c r="C1142" s="5">
        <v>1402</v>
      </c>
      <c r="D1142" s="5">
        <v>1392</v>
      </c>
      <c r="E1142" s="5">
        <v>10000</v>
      </c>
      <c r="F1142" s="5" t="s">
        <v>13</v>
      </c>
      <c r="G1142" s="5" t="s">
        <v>14</v>
      </c>
    </row>
    <row r="1143" spans="1:7" x14ac:dyDescent="0.25">
      <c r="A1143" s="5">
        <f>1136</f>
      </c>
      <c r="B1143" s="5" t="s">
        <v>1149</v>
      </c>
      <c r="C1143" s="5">
        <v>1403</v>
      </c>
      <c r="D1143" s="5">
        <v>1432</v>
      </c>
      <c r="E1143" s="5">
        <v>10000</v>
      </c>
      <c r="F1143" s="5" t="s">
        <v>13</v>
      </c>
      <c r="G1143" s="5" t="s">
        <v>14</v>
      </c>
    </row>
    <row r="1144" spans="1:7" x14ac:dyDescent="0.25">
      <c r="A1144" s="5">
        <f>1137</f>
      </c>
      <c r="B1144" s="5" t="s">
        <v>1150</v>
      </c>
      <c r="C1144" s="5">
        <v>1405</v>
      </c>
      <c r="D1144" s="5">
        <v>1472</v>
      </c>
      <c r="E1144" s="5">
        <v>10000</v>
      </c>
      <c r="F1144" s="5" t="s">
        <v>13</v>
      </c>
      <c r="G1144" s="5" t="s">
        <v>14</v>
      </c>
    </row>
    <row r="1145" spans="1:7" x14ac:dyDescent="0.25">
      <c r="A1145" s="5">
        <f>1138</f>
      </c>
      <c r="B1145" s="5" t="s">
        <v>1151</v>
      </c>
      <c r="C1145" s="5">
        <v>1406</v>
      </c>
      <c r="D1145" s="5">
        <v>1512</v>
      </c>
      <c r="E1145" s="5">
        <v>10000</v>
      </c>
      <c r="F1145" s="5" t="s">
        <v>13</v>
      </c>
      <c r="G1145" s="5" t="s">
        <v>14</v>
      </c>
    </row>
    <row r="1146" spans="1:7" x14ac:dyDescent="0.25">
      <c r="A1146" s="5">
        <f>1139</f>
      </c>
      <c r="B1146" s="5" t="s">
        <v>1152</v>
      </c>
      <c r="C1146" s="5">
        <v>1407</v>
      </c>
      <c r="D1146" s="5">
        <v>1552</v>
      </c>
      <c r="E1146" s="5">
        <v>10000</v>
      </c>
      <c r="F1146" s="5" t="s">
        <v>13</v>
      </c>
      <c r="G1146" s="5" t="s">
        <v>14</v>
      </c>
    </row>
    <row r="1147" spans="1:7" x14ac:dyDescent="0.25">
      <c r="A1147" s="5">
        <f>1140</f>
      </c>
      <c r="B1147" s="5" t="s">
        <v>1153</v>
      </c>
      <c r="C1147" s="5">
        <v>1408</v>
      </c>
      <c r="D1147" s="5">
        <v>1592</v>
      </c>
      <c r="E1147" s="5">
        <v>10000</v>
      </c>
      <c r="F1147" s="5" t="s">
        <v>13</v>
      </c>
      <c r="G1147" s="5" t="s">
        <v>14</v>
      </c>
    </row>
    <row r="1148" spans="1:7" x14ac:dyDescent="0.25">
      <c r="A1148" s="5">
        <f>1141</f>
      </c>
      <c r="B1148" s="5" t="s">
        <v>1154</v>
      </c>
      <c r="C1148" s="5">
        <v>1409</v>
      </c>
      <c r="D1148" s="5">
        <v>1632</v>
      </c>
      <c r="E1148" s="5">
        <v>10000</v>
      </c>
      <c r="F1148" s="5" t="s">
        <v>13</v>
      </c>
      <c r="G1148" s="5" t="s">
        <v>14</v>
      </c>
    </row>
    <row r="1149" spans="1:7" x14ac:dyDescent="0.25">
      <c r="A1149" s="5">
        <f>1142</f>
      </c>
      <c r="B1149" s="5" t="s">
        <v>1155</v>
      </c>
      <c r="C1149" s="5">
        <v>1410</v>
      </c>
      <c r="D1149" s="5">
        <v>1672</v>
      </c>
      <c r="E1149" s="5">
        <v>10000</v>
      </c>
      <c r="F1149" s="5" t="s">
        <v>13</v>
      </c>
      <c r="G1149" s="5" t="s">
        <v>14</v>
      </c>
    </row>
    <row r="1150" spans="1:7" x14ac:dyDescent="0.25">
      <c r="A1150" s="5">
        <f>1143</f>
      </c>
      <c r="B1150" s="5" t="s">
        <v>1156</v>
      </c>
      <c r="C1150" s="5">
        <v>1411</v>
      </c>
      <c r="D1150" s="5">
        <v>1712</v>
      </c>
      <c r="E1150" s="5">
        <v>10000</v>
      </c>
      <c r="F1150" s="5" t="s">
        <v>13</v>
      </c>
      <c r="G1150" s="5" t="s">
        <v>14</v>
      </c>
    </row>
    <row r="1151" spans="1:7" x14ac:dyDescent="0.25">
      <c r="A1151" s="5">
        <f>1144</f>
      </c>
      <c r="B1151" s="5" t="s">
        <v>1157</v>
      </c>
      <c r="C1151" s="5">
        <v>1413</v>
      </c>
      <c r="D1151" s="5">
        <v>1752</v>
      </c>
      <c r="E1151" s="5">
        <v>10000</v>
      </c>
      <c r="F1151" s="5" t="s">
        <v>13</v>
      </c>
      <c r="G1151" s="5" t="s">
        <v>14</v>
      </c>
    </row>
    <row r="1152" spans="1:7" x14ac:dyDescent="0.25">
      <c r="A1152" s="5">
        <f>1145</f>
      </c>
      <c r="B1152" s="5" t="s">
        <v>1158</v>
      </c>
      <c r="C1152" s="5">
        <v>1414</v>
      </c>
      <c r="D1152" s="5">
        <v>1792</v>
      </c>
      <c r="E1152" s="5">
        <v>10000</v>
      </c>
      <c r="F1152" s="5" t="s">
        <v>13</v>
      </c>
      <c r="G1152" s="5" t="s">
        <v>14</v>
      </c>
    </row>
    <row r="1153" spans="1:7" x14ac:dyDescent="0.25">
      <c r="A1153" s="5">
        <f>1146</f>
      </c>
      <c r="B1153" s="5" t="s">
        <v>1159</v>
      </c>
      <c r="C1153" s="5">
        <v>1415</v>
      </c>
      <c r="D1153" s="5">
        <v>1832</v>
      </c>
      <c r="E1153" s="5">
        <v>10000</v>
      </c>
      <c r="F1153" s="5" t="s">
        <v>13</v>
      </c>
      <c r="G1153" s="5" t="s">
        <v>14</v>
      </c>
    </row>
    <row r="1154" spans="1:7" x14ac:dyDescent="0.25">
      <c r="A1154" s="5">
        <f>1147</f>
      </c>
      <c r="B1154" s="5" t="s">
        <v>1160</v>
      </c>
      <c r="C1154" s="5">
        <v>1416</v>
      </c>
      <c r="D1154" s="5">
        <v>1872</v>
      </c>
      <c r="E1154" s="5">
        <v>10000</v>
      </c>
      <c r="F1154" s="5" t="s">
        <v>13</v>
      </c>
      <c r="G1154" s="5" t="s">
        <v>14</v>
      </c>
    </row>
    <row r="1155" spans="1:7" x14ac:dyDescent="0.25">
      <c r="A1155" s="5">
        <f>1148</f>
      </c>
      <c r="B1155" s="5" t="s">
        <v>1161</v>
      </c>
      <c r="C1155" s="5">
        <v>1417</v>
      </c>
      <c r="D1155" s="5">
        <v>1912</v>
      </c>
      <c r="E1155" s="5">
        <v>10000</v>
      </c>
      <c r="F1155" s="5" t="s">
        <v>13</v>
      </c>
      <c r="G1155" s="5" t="s">
        <v>14</v>
      </c>
    </row>
    <row r="1156" spans="1:7" x14ac:dyDescent="0.25">
      <c r="A1156" s="5">
        <f>1149</f>
      </c>
      <c r="B1156" s="5" t="s">
        <v>1162</v>
      </c>
      <c r="C1156" s="5">
        <v>1418</v>
      </c>
      <c r="D1156" s="5">
        <v>1952</v>
      </c>
      <c r="E1156" s="5">
        <v>10000</v>
      </c>
      <c r="F1156" s="5" t="s">
        <v>13</v>
      </c>
      <c r="G1156" s="5" t="s">
        <v>14</v>
      </c>
    </row>
    <row r="1157" spans="1:7" x14ac:dyDescent="0.25">
      <c r="A1157" s="5">
        <f>1150</f>
      </c>
      <c r="B1157" s="5" t="s">
        <v>1163</v>
      </c>
      <c r="C1157" s="5">
        <v>1419</v>
      </c>
      <c r="D1157" s="5">
        <v>1992</v>
      </c>
      <c r="E1157" s="5">
        <v>10000</v>
      </c>
      <c r="F1157" s="5" t="s">
        <v>13</v>
      </c>
      <c r="G1157" s="5" t="s">
        <v>14</v>
      </c>
    </row>
    <row r="1158" spans="1:7" x14ac:dyDescent="0.25">
      <c r="A1158" s="5">
        <f>1151</f>
      </c>
      <c r="B1158" s="5" t="s">
        <v>1164</v>
      </c>
      <c r="C1158" s="5">
        <v>1421</v>
      </c>
      <c r="D1158" s="5">
        <v>2032</v>
      </c>
      <c r="E1158" s="5">
        <v>10000</v>
      </c>
      <c r="F1158" s="5" t="s">
        <v>13</v>
      </c>
      <c r="G1158" s="5" t="s">
        <v>14</v>
      </c>
    </row>
    <row r="1159" spans="1:7" x14ac:dyDescent="0.25">
      <c r="A1159" s="5">
        <f>1152</f>
      </c>
      <c r="B1159" s="5" t="s">
        <v>1165</v>
      </c>
      <c r="C1159" s="5">
        <v>1422</v>
      </c>
      <c r="D1159" s="5">
        <v>2072</v>
      </c>
      <c r="E1159" s="5">
        <v>10000</v>
      </c>
      <c r="F1159" s="5" t="s">
        <v>13</v>
      </c>
      <c r="G1159" s="5" t="s">
        <v>14</v>
      </c>
    </row>
    <row r="1160" spans="1:7" x14ac:dyDescent="0.25">
      <c r="A1160" s="5">
        <f>1153</f>
      </c>
      <c r="B1160" s="5" t="s">
        <v>1166</v>
      </c>
      <c r="C1160" s="5">
        <v>1423</v>
      </c>
      <c r="D1160" s="5">
        <v>2112</v>
      </c>
      <c r="E1160" s="5">
        <v>10000</v>
      </c>
      <c r="F1160" s="5" t="s">
        <v>13</v>
      </c>
      <c r="G1160" s="5" t="s">
        <v>14</v>
      </c>
    </row>
    <row r="1161" spans="1:7" x14ac:dyDescent="0.25">
      <c r="A1161" s="5">
        <f>1154</f>
      </c>
      <c r="B1161" s="5" t="s">
        <v>1167</v>
      </c>
      <c r="C1161" s="5">
        <v>1424</v>
      </c>
      <c r="D1161" s="5">
        <v>2152</v>
      </c>
      <c r="E1161" s="5">
        <v>10000</v>
      </c>
      <c r="F1161" s="5" t="s">
        <v>13</v>
      </c>
      <c r="G1161" s="5" t="s">
        <v>14</v>
      </c>
    </row>
    <row r="1162" spans="1:7" x14ac:dyDescent="0.25">
      <c r="A1162" s="5">
        <f>1155</f>
      </c>
      <c r="B1162" s="5" t="s">
        <v>1168</v>
      </c>
      <c r="C1162" s="5">
        <v>1425</v>
      </c>
      <c r="D1162" s="5">
        <v>2192</v>
      </c>
      <c r="E1162" s="5">
        <v>10000</v>
      </c>
      <c r="F1162" s="5" t="s">
        <v>13</v>
      </c>
      <c r="G1162" s="5" t="s">
        <v>14</v>
      </c>
    </row>
    <row r="1163" spans="1:7" x14ac:dyDescent="0.25">
      <c r="A1163" s="5">
        <f>1156</f>
      </c>
      <c r="B1163" s="5" t="s">
        <v>1169</v>
      </c>
      <c r="C1163" s="5">
        <v>1426</v>
      </c>
      <c r="D1163" s="5">
        <v>2232</v>
      </c>
      <c r="E1163" s="5">
        <v>10000</v>
      </c>
      <c r="F1163" s="5" t="s">
        <v>13</v>
      </c>
      <c r="G1163" s="5" t="s">
        <v>14</v>
      </c>
    </row>
    <row r="1164" spans="1:7" x14ac:dyDescent="0.25">
      <c r="A1164" s="5">
        <f>1157</f>
      </c>
      <c r="B1164" s="5" t="s">
        <v>1170</v>
      </c>
      <c r="C1164" s="5">
        <v>1427</v>
      </c>
      <c r="D1164" s="5">
        <v>2272</v>
      </c>
      <c r="E1164" s="5">
        <v>10000</v>
      </c>
      <c r="F1164" s="5" t="s">
        <v>13</v>
      </c>
      <c r="G1164" s="5" t="s">
        <v>14</v>
      </c>
    </row>
    <row r="1165" spans="1:7" x14ac:dyDescent="0.25">
      <c r="A1165" s="5">
        <f>1158</f>
      </c>
      <c r="B1165" s="5" t="s">
        <v>1171</v>
      </c>
      <c r="C1165" s="5">
        <v>1429</v>
      </c>
      <c r="D1165" s="5">
        <v>2312</v>
      </c>
      <c r="E1165" s="5">
        <v>10000</v>
      </c>
      <c r="F1165" s="5" t="s">
        <v>13</v>
      </c>
      <c r="G1165" s="5" t="s">
        <v>14</v>
      </c>
    </row>
    <row r="1166" spans="1:7" x14ac:dyDescent="0.25">
      <c r="A1166" s="5">
        <f>1159</f>
      </c>
      <c r="B1166" s="5" t="s">
        <v>1172</v>
      </c>
      <c r="C1166" s="5">
        <v>1430</v>
      </c>
      <c r="D1166" s="5">
        <v>2352</v>
      </c>
      <c r="E1166" s="5">
        <v>10000</v>
      </c>
      <c r="F1166" s="5" t="s">
        <v>13</v>
      </c>
      <c r="G1166" s="5" t="s">
        <v>14</v>
      </c>
    </row>
    <row r="1167" spans="1:7" x14ac:dyDescent="0.25">
      <c r="A1167" s="5">
        <f>1160</f>
      </c>
      <c r="B1167" s="5" t="s">
        <v>1173</v>
      </c>
      <c r="C1167" s="5">
        <v>1431</v>
      </c>
      <c r="D1167" s="5">
        <v>2392</v>
      </c>
      <c r="E1167" s="5">
        <v>10000</v>
      </c>
      <c r="F1167" s="5" t="s">
        <v>13</v>
      </c>
      <c r="G1167" s="5" t="s">
        <v>14</v>
      </c>
    </row>
    <row r="1168" spans="1:7" x14ac:dyDescent="0.25">
      <c r="A1168" s="5">
        <f>1161</f>
      </c>
      <c r="B1168" s="5" t="s">
        <v>1174</v>
      </c>
      <c r="C1168" s="5">
        <v>1432</v>
      </c>
      <c r="D1168" s="5">
        <v>2432</v>
      </c>
      <c r="E1168" s="5">
        <v>10000</v>
      </c>
      <c r="F1168" s="5" t="s">
        <v>13</v>
      </c>
      <c r="G1168" s="5" t="s">
        <v>14</v>
      </c>
    </row>
    <row r="1169" spans="1:7" x14ac:dyDescent="0.25">
      <c r="A1169" s="5">
        <f>1162</f>
      </c>
      <c r="B1169" s="5" t="s">
        <v>1175</v>
      </c>
      <c r="C1169" s="5">
        <v>1433</v>
      </c>
      <c r="D1169" s="5">
        <v>2472</v>
      </c>
      <c r="E1169" s="5">
        <v>10000</v>
      </c>
      <c r="F1169" s="5" t="s">
        <v>13</v>
      </c>
      <c r="G1169" s="5" t="s">
        <v>14</v>
      </c>
    </row>
    <row r="1170" spans="1:7" x14ac:dyDescent="0.25">
      <c r="A1170" s="5">
        <f>1163</f>
      </c>
      <c r="B1170" s="5" t="s">
        <v>1176</v>
      </c>
      <c r="C1170" s="5">
        <v>1434</v>
      </c>
      <c r="D1170" s="5">
        <v>2512</v>
      </c>
      <c r="E1170" s="5">
        <v>10000</v>
      </c>
      <c r="F1170" s="5" t="s">
        <v>13</v>
      </c>
      <c r="G1170" s="5" t="s">
        <v>14</v>
      </c>
    </row>
    <row r="1171" spans="1:7" x14ac:dyDescent="0.25">
      <c r="A1171" s="5">
        <f>1164</f>
      </c>
      <c r="B1171" s="5" t="s">
        <v>1177</v>
      </c>
      <c r="C1171" s="5">
        <v>1435</v>
      </c>
      <c r="D1171" s="5">
        <v>2552</v>
      </c>
      <c r="E1171" s="5">
        <v>10000</v>
      </c>
      <c r="F1171" s="5" t="s">
        <v>13</v>
      </c>
      <c r="G1171" s="5" t="s">
        <v>14</v>
      </c>
    </row>
    <row r="1172" spans="1:7" x14ac:dyDescent="0.25">
      <c r="A1172" s="5">
        <f>1165</f>
      </c>
      <c r="B1172" s="5" t="s">
        <v>1178</v>
      </c>
      <c r="C1172" s="5">
        <v>1437</v>
      </c>
      <c r="D1172" s="5">
        <v>2592</v>
      </c>
      <c r="E1172" s="5">
        <v>10000</v>
      </c>
      <c r="F1172" s="5" t="s">
        <v>13</v>
      </c>
      <c r="G1172" s="5" t="s">
        <v>14</v>
      </c>
    </row>
    <row r="1173" spans="1:7" x14ac:dyDescent="0.25">
      <c r="A1173" s="5">
        <f>1166</f>
      </c>
      <c r="B1173" s="5" t="s">
        <v>1179</v>
      </c>
      <c r="C1173" s="5">
        <v>1438</v>
      </c>
      <c r="D1173" s="5">
        <v>2632</v>
      </c>
      <c r="E1173" s="5">
        <v>10000</v>
      </c>
      <c r="F1173" s="5" t="s">
        <v>13</v>
      </c>
      <c r="G1173" s="5" t="s">
        <v>14</v>
      </c>
    </row>
    <row r="1174" spans="1:7" x14ac:dyDescent="0.25">
      <c r="A1174" s="5">
        <f>1167</f>
      </c>
      <c r="B1174" s="5" t="s">
        <v>1180</v>
      </c>
      <c r="C1174" s="5">
        <v>1439</v>
      </c>
      <c r="D1174" s="5">
        <v>2672</v>
      </c>
      <c r="E1174" s="5">
        <v>10000</v>
      </c>
      <c r="F1174" s="5" t="s">
        <v>13</v>
      </c>
      <c r="G1174" s="5" t="s">
        <v>14</v>
      </c>
    </row>
    <row r="1175" spans="1:7" x14ac:dyDescent="0.25">
      <c r="A1175" s="5">
        <f>1168</f>
      </c>
      <c r="B1175" s="5" t="s">
        <v>1181</v>
      </c>
      <c r="C1175" s="5">
        <v>1440</v>
      </c>
      <c r="D1175" s="5">
        <v>2712</v>
      </c>
      <c r="E1175" s="5">
        <v>10000</v>
      </c>
      <c r="F1175" s="5" t="s">
        <v>13</v>
      </c>
      <c r="G1175" s="5" t="s">
        <v>14</v>
      </c>
    </row>
    <row r="1176" spans="1:7" x14ac:dyDescent="0.25">
      <c r="A1176" s="5">
        <f>1169</f>
      </c>
      <c r="B1176" s="5" t="s">
        <v>1182</v>
      </c>
      <c r="C1176" s="5">
        <v>1441</v>
      </c>
      <c r="D1176" s="5">
        <v>2752</v>
      </c>
      <c r="E1176" s="5">
        <v>10000</v>
      </c>
      <c r="F1176" s="5" t="s">
        <v>13</v>
      </c>
      <c r="G1176" s="5" t="s">
        <v>14</v>
      </c>
    </row>
    <row r="1177" spans="1:7" x14ac:dyDescent="0.25">
      <c r="A1177" s="5">
        <f>1170</f>
      </c>
      <c r="B1177" s="5" t="s">
        <v>1183</v>
      </c>
      <c r="C1177" s="5">
        <v>1442</v>
      </c>
      <c r="D1177" s="5">
        <v>2792</v>
      </c>
      <c r="E1177" s="5">
        <v>10000</v>
      </c>
      <c r="F1177" s="5" t="s">
        <v>13</v>
      </c>
      <c r="G1177" s="5" t="s">
        <v>14</v>
      </c>
    </row>
    <row r="1178" spans="1:7" x14ac:dyDescent="0.25">
      <c r="A1178" s="5">
        <f>1171</f>
      </c>
      <c r="B1178" s="5" t="s">
        <v>1184</v>
      </c>
      <c r="C1178" s="5">
        <v>1443</v>
      </c>
      <c r="D1178" s="5">
        <v>2832</v>
      </c>
      <c r="E1178" s="5">
        <v>10000</v>
      </c>
      <c r="F1178" s="5" t="s">
        <v>13</v>
      </c>
      <c r="G1178" s="5" t="s">
        <v>14</v>
      </c>
    </row>
    <row r="1179" spans="1:7" x14ac:dyDescent="0.25">
      <c r="A1179" s="5">
        <f>1172</f>
      </c>
      <c r="B1179" s="5" t="s">
        <v>1185</v>
      </c>
      <c r="C1179" s="5">
        <v>1445</v>
      </c>
      <c r="D1179" s="5">
        <v>2872</v>
      </c>
      <c r="E1179" s="5">
        <v>10000</v>
      </c>
      <c r="F1179" s="5" t="s">
        <v>13</v>
      </c>
      <c r="G1179" s="5" t="s">
        <v>14</v>
      </c>
    </row>
    <row r="1180" spans="1:7" x14ac:dyDescent="0.25">
      <c r="A1180" s="5">
        <f>1173</f>
      </c>
      <c r="B1180" s="5" t="s">
        <v>1186</v>
      </c>
      <c r="C1180" s="5">
        <v>1446</v>
      </c>
      <c r="D1180" s="5">
        <v>2912</v>
      </c>
      <c r="E1180" s="5">
        <v>10000</v>
      </c>
      <c r="F1180" s="5" t="s">
        <v>13</v>
      </c>
      <c r="G1180" s="5" t="s">
        <v>14</v>
      </c>
    </row>
    <row r="1181" spans="1:7" x14ac:dyDescent="0.25">
      <c r="A1181" s="5">
        <f>1174</f>
      </c>
      <c r="B1181" s="5" t="s">
        <v>1187</v>
      </c>
      <c r="C1181" s="5">
        <v>1447</v>
      </c>
      <c r="D1181" s="5">
        <v>2952</v>
      </c>
      <c r="E1181" s="5">
        <v>10000</v>
      </c>
      <c r="F1181" s="5" t="s">
        <v>13</v>
      </c>
      <c r="G1181" s="5" t="s">
        <v>14</v>
      </c>
    </row>
    <row r="1182" spans="1:7" x14ac:dyDescent="0.25">
      <c r="A1182" s="5">
        <f>1175</f>
      </c>
      <c r="B1182" s="5" t="s">
        <v>1188</v>
      </c>
      <c r="C1182" s="5">
        <v>1448</v>
      </c>
      <c r="D1182" s="5">
        <v>2992</v>
      </c>
      <c r="E1182" s="5">
        <v>10000</v>
      </c>
      <c r="F1182" s="5" t="s">
        <v>13</v>
      </c>
      <c r="G1182" s="5" t="s">
        <v>14</v>
      </c>
    </row>
    <row r="1183" spans="1:7" x14ac:dyDescent="0.25">
      <c r="A1183" s="5">
        <f>1176</f>
      </c>
      <c r="B1183" s="5" t="s">
        <v>1189</v>
      </c>
      <c r="C1183" s="5">
        <v>1449</v>
      </c>
      <c r="D1183" s="5">
        <v>3032</v>
      </c>
      <c r="E1183" s="5">
        <v>10000</v>
      </c>
      <c r="F1183" s="5" t="s">
        <v>13</v>
      </c>
      <c r="G1183" s="5" t="s">
        <v>14</v>
      </c>
    </row>
    <row r="1184" spans="1:7" x14ac:dyDescent="0.25">
      <c r="A1184" s="5">
        <f>1177</f>
      </c>
      <c r="B1184" s="5" t="s">
        <v>1190</v>
      </c>
      <c r="C1184" s="5">
        <v>1450</v>
      </c>
      <c r="D1184" s="5">
        <v>3072</v>
      </c>
      <c r="E1184" s="5">
        <v>10000</v>
      </c>
      <c r="F1184" s="5" t="s">
        <v>13</v>
      </c>
      <c r="G1184" s="5" t="s">
        <v>14</v>
      </c>
    </row>
    <row r="1185" spans="1:7" x14ac:dyDescent="0.25">
      <c r="A1185" s="5">
        <f>1178</f>
      </c>
      <c r="B1185" s="5" t="s">
        <v>1191</v>
      </c>
      <c r="C1185" s="5">
        <v>1451</v>
      </c>
      <c r="D1185" s="5">
        <v>3112</v>
      </c>
      <c r="E1185" s="5">
        <v>10000</v>
      </c>
      <c r="F1185" s="5" t="s">
        <v>13</v>
      </c>
      <c r="G1185" s="5" t="s">
        <v>14</v>
      </c>
    </row>
    <row r="1186" spans="1:7" x14ac:dyDescent="0.25">
      <c r="A1186" s="5">
        <f>1179</f>
      </c>
      <c r="B1186" s="5" t="s">
        <v>1192</v>
      </c>
      <c r="C1186" s="5">
        <v>1453</v>
      </c>
      <c r="D1186" s="5">
        <v>3152</v>
      </c>
      <c r="E1186" s="5">
        <v>10000</v>
      </c>
      <c r="F1186" s="5" t="s">
        <v>13</v>
      </c>
      <c r="G1186" s="5" t="s">
        <v>14</v>
      </c>
    </row>
    <row r="1187" spans="1:7" x14ac:dyDescent="0.25">
      <c r="A1187" s="5">
        <f>1180</f>
      </c>
      <c r="B1187" s="5" t="s">
        <v>1193</v>
      </c>
      <c r="C1187" s="5">
        <v>1454</v>
      </c>
      <c r="D1187" s="5">
        <v>3192</v>
      </c>
      <c r="E1187" s="5">
        <v>10000</v>
      </c>
      <c r="F1187" s="5" t="s">
        <v>13</v>
      </c>
      <c r="G1187" s="5" t="s">
        <v>14</v>
      </c>
    </row>
    <row r="1188" spans="1:7" x14ac:dyDescent="0.25">
      <c r="A1188" s="5">
        <f>1181</f>
      </c>
      <c r="B1188" s="5" t="s">
        <v>1194</v>
      </c>
      <c r="C1188" s="5">
        <v>1455</v>
      </c>
      <c r="D1188" s="5">
        <v>3233</v>
      </c>
      <c r="E1188" s="5">
        <v>10000</v>
      </c>
      <c r="F1188" s="5" t="s">
        <v>13</v>
      </c>
      <c r="G1188" s="5" t="s">
        <v>14</v>
      </c>
    </row>
    <row r="1189" spans="1:7" x14ac:dyDescent="0.25">
      <c r="A1189" s="5">
        <f>1182</f>
      </c>
      <c r="B1189" s="5" t="s">
        <v>1195</v>
      </c>
      <c r="C1189" s="5">
        <v>1456</v>
      </c>
      <c r="D1189" s="5">
        <v>3272</v>
      </c>
      <c r="E1189" s="5">
        <v>10000</v>
      </c>
      <c r="F1189" s="5" t="s">
        <v>13</v>
      </c>
      <c r="G1189" s="5" t="s">
        <v>14</v>
      </c>
    </row>
    <row r="1190" spans="1:7" x14ac:dyDescent="0.25">
      <c r="A1190" s="5">
        <f>1183</f>
      </c>
      <c r="B1190" s="5" t="s">
        <v>1196</v>
      </c>
      <c r="C1190" s="5">
        <v>1457</v>
      </c>
      <c r="D1190" s="5">
        <v>3312</v>
      </c>
      <c r="E1190" s="5">
        <v>10000</v>
      </c>
      <c r="F1190" s="5" t="s">
        <v>13</v>
      </c>
      <c r="G1190" s="5" t="s">
        <v>14</v>
      </c>
    </row>
    <row r="1191" spans="1:7" x14ac:dyDescent="0.25">
      <c r="A1191" s="5">
        <f>1184</f>
      </c>
      <c r="B1191" s="5" t="s">
        <v>1197</v>
      </c>
      <c r="C1191" s="5">
        <v>1458</v>
      </c>
      <c r="D1191" s="5">
        <v>3352</v>
      </c>
      <c r="E1191" s="5">
        <v>10000</v>
      </c>
      <c r="F1191" s="5" t="s">
        <v>13</v>
      </c>
      <c r="G1191" s="5" t="s">
        <v>14</v>
      </c>
    </row>
    <row r="1192" spans="1:7" x14ac:dyDescent="0.25">
      <c r="A1192" s="5">
        <f>1185</f>
      </c>
      <c r="B1192" s="5" t="s">
        <v>1198</v>
      </c>
      <c r="C1192" s="5">
        <v>1459</v>
      </c>
      <c r="D1192" s="5">
        <v>3392</v>
      </c>
      <c r="E1192" s="5">
        <v>10000</v>
      </c>
      <c r="F1192" s="5" t="s">
        <v>13</v>
      </c>
      <c r="G1192" s="5" t="s">
        <v>14</v>
      </c>
    </row>
    <row r="1193" spans="1:7" x14ac:dyDescent="0.25">
      <c r="A1193" s="5">
        <f>1186</f>
      </c>
      <c r="B1193" s="5" t="s">
        <v>1199</v>
      </c>
      <c r="C1193" s="5">
        <v>1461</v>
      </c>
      <c r="D1193" s="5">
        <v>3432</v>
      </c>
      <c r="E1193" s="5">
        <v>10000</v>
      </c>
      <c r="F1193" s="5" t="s">
        <v>13</v>
      </c>
      <c r="G1193" s="5" t="s">
        <v>14</v>
      </c>
    </row>
    <row r="1194" spans="1:7" x14ac:dyDescent="0.25">
      <c r="A1194" s="5">
        <f>1187</f>
      </c>
      <c r="B1194" s="5" t="s">
        <v>1200</v>
      </c>
      <c r="C1194" s="5">
        <v>1462</v>
      </c>
      <c r="D1194" s="5">
        <v>3472</v>
      </c>
      <c r="E1194" s="5">
        <v>10000</v>
      </c>
      <c r="F1194" s="5" t="s">
        <v>13</v>
      </c>
      <c r="G1194" s="5" t="s">
        <v>14</v>
      </c>
    </row>
    <row r="1195" spans="1:7" x14ac:dyDescent="0.25">
      <c r="A1195" s="5">
        <f>1188</f>
      </c>
      <c r="B1195" s="5" t="s">
        <v>1201</v>
      </c>
      <c r="C1195" s="5">
        <v>1463</v>
      </c>
      <c r="D1195" s="5">
        <v>3513</v>
      </c>
      <c r="E1195" s="5">
        <v>10000</v>
      </c>
      <c r="F1195" s="5" t="s">
        <v>13</v>
      </c>
      <c r="G1195" s="5" t="s">
        <v>14</v>
      </c>
    </row>
    <row r="1196" spans="1:7" x14ac:dyDescent="0.25">
      <c r="A1196" s="5">
        <f>1189</f>
      </c>
      <c r="B1196" s="5" t="s">
        <v>1202</v>
      </c>
      <c r="C1196" s="5">
        <v>1464</v>
      </c>
      <c r="D1196" s="5">
        <v>3552</v>
      </c>
      <c r="E1196" s="5">
        <v>10000</v>
      </c>
      <c r="F1196" s="5" t="s">
        <v>13</v>
      </c>
      <c r="G1196" s="5" t="s">
        <v>14</v>
      </c>
    </row>
    <row r="1197" spans="1:7" x14ac:dyDescent="0.25">
      <c r="A1197" s="5">
        <f>1190</f>
      </c>
      <c r="B1197" s="5" t="s">
        <v>1203</v>
      </c>
      <c r="C1197" s="5">
        <v>1465</v>
      </c>
      <c r="D1197" s="5">
        <v>3593</v>
      </c>
      <c r="E1197" s="5">
        <v>10000</v>
      </c>
      <c r="F1197" s="5" t="s">
        <v>13</v>
      </c>
      <c r="G1197" s="5" t="s">
        <v>14</v>
      </c>
    </row>
    <row r="1198" spans="1:7" x14ac:dyDescent="0.25">
      <c r="A1198" s="5">
        <f>1191</f>
      </c>
      <c r="B1198" s="5" t="s">
        <v>1204</v>
      </c>
      <c r="C1198" s="5">
        <v>1466</v>
      </c>
      <c r="D1198" s="5">
        <v>3632</v>
      </c>
      <c r="E1198" s="5">
        <v>10000</v>
      </c>
      <c r="F1198" s="5" t="s">
        <v>13</v>
      </c>
      <c r="G1198" s="5" t="s">
        <v>14</v>
      </c>
    </row>
    <row r="1199" spans="1:7" x14ac:dyDescent="0.25">
      <c r="A1199" s="5">
        <f>1192</f>
      </c>
      <c r="B1199" s="5" t="s">
        <v>1205</v>
      </c>
      <c r="C1199" s="5">
        <v>1467</v>
      </c>
      <c r="D1199" s="5">
        <v>3673</v>
      </c>
      <c r="E1199" s="5">
        <v>10000</v>
      </c>
      <c r="F1199" s="5" t="s">
        <v>13</v>
      </c>
      <c r="G1199" s="5" t="s">
        <v>14</v>
      </c>
    </row>
    <row r="1200" spans="1:7" x14ac:dyDescent="0.25">
      <c r="A1200" s="5">
        <f>1193</f>
      </c>
      <c r="B1200" s="5" t="s">
        <v>1206</v>
      </c>
      <c r="C1200" s="5">
        <v>1469</v>
      </c>
      <c r="D1200" s="5">
        <v>3712</v>
      </c>
      <c r="E1200" s="5">
        <v>10000</v>
      </c>
      <c r="F1200" s="5" t="s">
        <v>13</v>
      </c>
      <c r="G1200" s="5" t="s">
        <v>14</v>
      </c>
    </row>
    <row r="1201" spans="1:7" x14ac:dyDescent="0.25">
      <c r="A1201" s="5">
        <f>1194</f>
      </c>
      <c r="B1201" s="5" t="s">
        <v>1207</v>
      </c>
      <c r="C1201" s="5">
        <v>1470</v>
      </c>
      <c r="D1201" s="5">
        <v>3753</v>
      </c>
      <c r="E1201" s="5">
        <v>10000</v>
      </c>
      <c r="F1201" s="5" t="s">
        <v>13</v>
      </c>
      <c r="G1201" s="5" t="s">
        <v>14</v>
      </c>
    </row>
    <row r="1202" spans="1:7" x14ac:dyDescent="0.25">
      <c r="A1202" s="5">
        <f>1195</f>
      </c>
      <c r="B1202" s="5" t="s">
        <v>1208</v>
      </c>
      <c r="C1202" s="5">
        <v>1471</v>
      </c>
      <c r="D1202" s="5">
        <v>3792</v>
      </c>
      <c r="E1202" s="5">
        <v>10000</v>
      </c>
      <c r="F1202" s="5" t="s">
        <v>13</v>
      </c>
      <c r="G1202" s="5" t="s">
        <v>14</v>
      </c>
    </row>
    <row r="1203" spans="1:7" x14ac:dyDescent="0.25">
      <c r="A1203" s="5">
        <f>1196</f>
      </c>
      <c r="B1203" s="5" t="s">
        <v>1209</v>
      </c>
      <c r="C1203" s="5">
        <v>1472</v>
      </c>
      <c r="D1203" s="5">
        <v>3832</v>
      </c>
      <c r="E1203" s="5">
        <v>10000</v>
      </c>
      <c r="F1203" s="5" t="s">
        <v>13</v>
      </c>
      <c r="G1203" s="5" t="s">
        <v>14</v>
      </c>
    </row>
    <row r="1204" spans="1:7" x14ac:dyDescent="0.25">
      <c r="A1204" s="5">
        <f>1197</f>
      </c>
      <c r="B1204" s="5" t="s">
        <v>1210</v>
      </c>
      <c r="C1204" s="5">
        <v>1473</v>
      </c>
      <c r="D1204" s="5">
        <v>3872</v>
      </c>
      <c r="E1204" s="5">
        <v>10000</v>
      </c>
      <c r="F1204" s="5" t="s">
        <v>13</v>
      </c>
      <c r="G1204" s="5" t="s">
        <v>14</v>
      </c>
    </row>
    <row r="1205" spans="1:7" x14ac:dyDescent="0.25">
      <c r="A1205" s="5">
        <f>1198</f>
      </c>
      <c r="B1205" s="5" t="s">
        <v>1211</v>
      </c>
      <c r="C1205" s="5">
        <v>1474</v>
      </c>
      <c r="D1205" s="5">
        <v>3912</v>
      </c>
      <c r="E1205" s="5">
        <v>10000</v>
      </c>
      <c r="F1205" s="5" t="s">
        <v>13</v>
      </c>
      <c r="G1205" s="5" t="s">
        <v>14</v>
      </c>
    </row>
    <row r="1206" spans="1:7" x14ac:dyDescent="0.25">
      <c r="A1206" s="5">
        <f>1199</f>
      </c>
      <c r="B1206" s="5" t="s">
        <v>1212</v>
      </c>
      <c r="C1206" s="5">
        <v>1475</v>
      </c>
      <c r="D1206" s="5">
        <v>3952</v>
      </c>
      <c r="E1206" s="5">
        <v>10000</v>
      </c>
      <c r="F1206" s="5" t="s">
        <v>13</v>
      </c>
      <c r="G1206" s="5" t="s">
        <v>14</v>
      </c>
    </row>
    <row r="1207" spans="1:7" x14ac:dyDescent="0.25">
      <c r="A1207" s="5">
        <f>1200</f>
      </c>
      <c r="B1207" s="5" t="s">
        <v>1213</v>
      </c>
      <c r="C1207" s="5">
        <v>1477</v>
      </c>
      <c r="D1207" s="5">
        <v>3992</v>
      </c>
      <c r="E1207" s="5">
        <v>10000</v>
      </c>
      <c r="F1207" s="5" t="s">
        <v>13</v>
      </c>
      <c r="G1207" s="5" t="s">
        <v>14</v>
      </c>
    </row>
    <row r="1208" spans="1:7" x14ac:dyDescent="0.25">
      <c r="A1208" s="5">
        <f>1201</f>
      </c>
      <c r="B1208" s="5" t="s">
        <v>1214</v>
      </c>
      <c r="C1208" s="5">
        <v>1478</v>
      </c>
      <c r="D1208" s="5">
        <v>4032</v>
      </c>
      <c r="E1208" s="5">
        <v>10000</v>
      </c>
      <c r="F1208" s="5" t="s">
        <v>13</v>
      </c>
      <c r="G1208" s="5" t="s">
        <v>14</v>
      </c>
    </row>
    <row r="1209" spans="1:7" x14ac:dyDescent="0.25">
      <c r="A1209" s="5">
        <f>1202</f>
      </c>
      <c r="B1209" s="5" t="s">
        <v>1215</v>
      </c>
      <c r="C1209" s="5">
        <v>1479</v>
      </c>
      <c r="D1209" s="5">
        <v>4073</v>
      </c>
      <c r="E1209" s="5">
        <v>10000</v>
      </c>
      <c r="F1209" s="5" t="s">
        <v>13</v>
      </c>
      <c r="G1209" s="5" t="s">
        <v>14</v>
      </c>
    </row>
    <row r="1210" spans="1:7" x14ac:dyDescent="0.25">
      <c r="A1210" s="5">
        <f>1203</f>
      </c>
      <c r="B1210" s="5" t="s">
        <v>1216</v>
      </c>
      <c r="C1210" s="5">
        <v>1480</v>
      </c>
      <c r="D1210" s="5">
        <v>4112</v>
      </c>
      <c r="E1210" s="5">
        <v>10000</v>
      </c>
      <c r="F1210" s="5" t="s">
        <v>13</v>
      </c>
      <c r="G1210" s="5" t="s">
        <v>14</v>
      </c>
    </row>
    <row r="1211" spans="1:7" x14ac:dyDescent="0.25">
      <c r="A1211" s="5">
        <f>1204</f>
      </c>
      <c r="B1211" s="5" t="s">
        <v>1217</v>
      </c>
      <c r="C1211" s="5">
        <v>1481</v>
      </c>
      <c r="D1211" s="5">
        <v>4152</v>
      </c>
      <c r="E1211" s="5">
        <v>10000</v>
      </c>
      <c r="F1211" s="5" t="s">
        <v>13</v>
      </c>
      <c r="G1211" s="5" t="s">
        <v>14</v>
      </c>
    </row>
    <row r="1212" spans="1:7" x14ac:dyDescent="0.25">
      <c r="A1212" s="5">
        <f>1205</f>
      </c>
      <c r="B1212" s="5" t="s">
        <v>1218</v>
      </c>
      <c r="C1212" s="5">
        <v>1482</v>
      </c>
      <c r="D1212" s="5">
        <v>4193</v>
      </c>
      <c r="E1212" s="5">
        <v>10000</v>
      </c>
      <c r="F1212" s="5" t="s">
        <v>13</v>
      </c>
      <c r="G1212" s="5" t="s">
        <v>14</v>
      </c>
    </row>
    <row r="1213" spans="1:7" x14ac:dyDescent="0.25">
      <c r="A1213" s="5">
        <f>1206</f>
      </c>
      <c r="B1213" s="5" t="s">
        <v>1219</v>
      </c>
      <c r="C1213" s="5">
        <v>1483</v>
      </c>
      <c r="D1213" s="5">
        <v>4232</v>
      </c>
      <c r="E1213" s="5">
        <v>10000</v>
      </c>
      <c r="F1213" s="5" t="s">
        <v>13</v>
      </c>
      <c r="G1213" s="5" t="s">
        <v>14</v>
      </c>
    </row>
    <row r="1214" spans="1:7" x14ac:dyDescent="0.25">
      <c r="A1214" s="5">
        <f>1207</f>
      </c>
      <c r="B1214" s="5" t="s">
        <v>1220</v>
      </c>
      <c r="C1214" s="5">
        <v>1485</v>
      </c>
      <c r="D1214" s="5">
        <v>4273</v>
      </c>
      <c r="E1214" s="5">
        <v>10000</v>
      </c>
      <c r="F1214" s="5" t="s">
        <v>13</v>
      </c>
      <c r="G1214" s="5" t="s">
        <v>14</v>
      </c>
    </row>
    <row r="1215" spans="1:7" x14ac:dyDescent="0.25">
      <c r="A1215" s="5">
        <f>1208</f>
      </c>
      <c r="B1215" s="5" t="s">
        <v>1221</v>
      </c>
      <c r="C1215" s="5">
        <v>1486</v>
      </c>
      <c r="D1215" s="5">
        <v>4312</v>
      </c>
      <c r="E1215" s="5">
        <v>10000</v>
      </c>
      <c r="F1215" s="5" t="s">
        <v>13</v>
      </c>
      <c r="G1215" s="5" t="s">
        <v>14</v>
      </c>
    </row>
    <row r="1216" spans="1:7" x14ac:dyDescent="0.25">
      <c r="A1216" s="5">
        <f>1209</f>
      </c>
      <c r="B1216" s="5" t="s">
        <v>1222</v>
      </c>
      <c r="C1216" s="5">
        <v>1487</v>
      </c>
      <c r="D1216" s="5">
        <v>4352</v>
      </c>
      <c r="E1216" s="5">
        <v>10000</v>
      </c>
      <c r="F1216" s="5" t="s">
        <v>13</v>
      </c>
      <c r="G1216" s="5" t="s">
        <v>14</v>
      </c>
    </row>
    <row r="1217" spans="1:7" x14ac:dyDescent="0.25">
      <c r="A1217" s="5">
        <f>1210</f>
      </c>
      <c r="B1217" s="5" t="s">
        <v>1223</v>
      </c>
      <c r="C1217" s="5">
        <v>1488</v>
      </c>
      <c r="D1217" s="5">
        <v>4393</v>
      </c>
      <c r="E1217" s="5">
        <v>10000</v>
      </c>
      <c r="F1217" s="5" t="s">
        <v>13</v>
      </c>
      <c r="G1217" s="5" t="s">
        <v>14</v>
      </c>
    </row>
    <row r="1218" spans="1:7" x14ac:dyDescent="0.25">
      <c r="A1218" s="5">
        <f>1211</f>
      </c>
      <c r="B1218" s="5" t="s">
        <v>1224</v>
      </c>
      <c r="C1218" s="5">
        <v>1489</v>
      </c>
      <c r="D1218" s="5">
        <v>4432</v>
      </c>
      <c r="E1218" s="5">
        <v>10000</v>
      </c>
      <c r="F1218" s="5" t="s">
        <v>13</v>
      </c>
      <c r="G1218" s="5" t="s">
        <v>14</v>
      </c>
    </row>
    <row r="1219" spans="1:7" x14ac:dyDescent="0.25">
      <c r="A1219" s="5">
        <f>1212</f>
      </c>
      <c r="B1219" s="5" t="s">
        <v>1225</v>
      </c>
      <c r="C1219" s="5">
        <v>1490</v>
      </c>
      <c r="D1219" s="5">
        <v>4473</v>
      </c>
      <c r="E1219" s="5">
        <v>10000</v>
      </c>
      <c r="F1219" s="5" t="s">
        <v>13</v>
      </c>
      <c r="G1219" s="5" t="s">
        <v>14</v>
      </c>
    </row>
    <row r="1220" spans="1:7" x14ac:dyDescent="0.25">
      <c r="A1220" s="5">
        <f>1213</f>
      </c>
      <c r="B1220" s="5" t="s">
        <v>1226</v>
      </c>
      <c r="C1220" s="5">
        <v>1491</v>
      </c>
      <c r="D1220" s="5">
        <v>4512</v>
      </c>
      <c r="E1220" s="5">
        <v>10000</v>
      </c>
      <c r="F1220" s="5" t="s">
        <v>13</v>
      </c>
      <c r="G1220" s="5" t="s">
        <v>14</v>
      </c>
    </row>
    <row r="1221" spans="1:7" x14ac:dyDescent="0.25">
      <c r="A1221" s="5">
        <f>1214</f>
      </c>
      <c r="B1221" s="5" t="s">
        <v>1227</v>
      </c>
      <c r="C1221" s="5">
        <v>1493</v>
      </c>
      <c r="D1221" s="5">
        <v>4553</v>
      </c>
      <c r="E1221" s="5">
        <v>10000</v>
      </c>
      <c r="F1221" s="5" t="s">
        <v>13</v>
      </c>
      <c r="G1221" s="5" t="s">
        <v>14</v>
      </c>
    </row>
    <row r="1222" spans="1:7" x14ac:dyDescent="0.25">
      <c r="A1222" s="5">
        <f>1215</f>
      </c>
      <c r="B1222" s="5" t="s">
        <v>1228</v>
      </c>
      <c r="C1222" s="5">
        <v>1494</v>
      </c>
      <c r="D1222" s="5">
        <v>4592</v>
      </c>
      <c r="E1222" s="5">
        <v>10000</v>
      </c>
      <c r="F1222" s="5" t="s">
        <v>13</v>
      </c>
      <c r="G1222" s="5" t="s">
        <v>14</v>
      </c>
    </row>
    <row r="1223" spans="1:7" x14ac:dyDescent="0.25">
      <c r="A1223" s="5">
        <f>1216</f>
      </c>
      <c r="B1223" s="5" t="s">
        <v>1229</v>
      </c>
      <c r="C1223" s="5">
        <v>1495</v>
      </c>
      <c r="D1223" s="5">
        <v>4632</v>
      </c>
      <c r="E1223" s="5">
        <v>10000</v>
      </c>
      <c r="F1223" s="5" t="s">
        <v>13</v>
      </c>
      <c r="G1223" s="5" t="s">
        <v>14</v>
      </c>
    </row>
    <row r="1224" spans="1:7" x14ac:dyDescent="0.25">
      <c r="A1224" s="5">
        <f>1217</f>
      </c>
      <c r="B1224" s="5" t="s">
        <v>1230</v>
      </c>
      <c r="C1224" s="5">
        <v>1496</v>
      </c>
      <c r="D1224" s="5">
        <v>4673</v>
      </c>
      <c r="E1224" s="5">
        <v>10000</v>
      </c>
      <c r="F1224" s="5" t="s">
        <v>13</v>
      </c>
      <c r="G1224" s="5" t="s">
        <v>14</v>
      </c>
    </row>
    <row r="1225" spans="1:7" x14ac:dyDescent="0.25">
      <c r="A1225" s="5">
        <f>1218</f>
      </c>
      <c r="B1225" s="5" t="s">
        <v>1231</v>
      </c>
      <c r="C1225" s="5">
        <v>1497</v>
      </c>
      <c r="D1225" s="5">
        <v>4713</v>
      </c>
      <c r="E1225" s="5">
        <v>10000</v>
      </c>
      <c r="F1225" s="5" t="s">
        <v>13</v>
      </c>
      <c r="G1225" s="5" t="s">
        <v>14</v>
      </c>
    </row>
    <row r="1226" spans="1:7" x14ac:dyDescent="0.25">
      <c r="A1226" s="5">
        <f>1219</f>
      </c>
      <c r="B1226" s="5" t="s">
        <v>1232</v>
      </c>
      <c r="C1226" s="5">
        <v>1498</v>
      </c>
      <c r="D1226" s="5">
        <v>4752</v>
      </c>
      <c r="E1226" s="5">
        <v>10000</v>
      </c>
      <c r="F1226" s="5" t="s">
        <v>13</v>
      </c>
      <c r="G1226" s="5" t="s">
        <v>14</v>
      </c>
    </row>
    <row r="1227" spans="1:7" x14ac:dyDescent="0.25">
      <c r="A1227" s="5">
        <f>1220</f>
      </c>
      <c r="B1227" s="5" t="s">
        <v>1233</v>
      </c>
      <c r="C1227" s="5">
        <v>1499</v>
      </c>
      <c r="D1227" s="5">
        <v>4793</v>
      </c>
      <c r="E1227" s="5">
        <v>10000</v>
      </c>
      <c r="F1227" s="5" t="s">
        <v>13</v>
      </c>
      <c r="G1227" s="5" t="s">
        <v>14</v>
      </c>
    </row>
    <row r="1228" spans="1:7" x14ac:dyDescent="0.25">
      <c r="A1228" s="5">
        <f>1221</f>
      </c>
      <c r="B1228" s="5" t="s">
        <v>1234</v>
      </c>
      <c r="C1228" s="5">
        <v>1501</v>
      </c>
      <c r="D1228" s="5">
        <v>4832</v>
      </c>
      <c r="E1228" s="5">
        <v>10000</v>
      </c>
      <c r="F1228" s="5" t="s">
        <v>13</v>
      </c>
      <c r="G1228" s="5" t="s">
        <v>14</v>
      </c>
    </row>
    <row r="1229" spans="1:7" x14ac:dyDescent="0.25">
      <c r="A1229" s="5">
        <f>1222</f>
      </c>
      <c r="B1229" s="5" t="s">
        <v>1235</v>
      </c>
      <c r="C1229" s="5">
        <v>1502</v>
      </c>
      <c r="D1229" s="5">
        <v>4873</v>
      </c>
      <c r="E1229" s="5">
        <v>10000</v>
      </c>
      <c r="F1229" s="5" t="s">
        <v>13</v>
      </c>
      <c r="G1229" s="5" t="s">
        <v>14</v>
      </c>
    </row>
    <row r="1230" spans="1:7" x14ac:dyDescent="0.25">
      <c r="A1230" s="5">
        <f>1223</f>
      </c>
      <c r="B1230" s="5" t="s">
        <v>1236</v>
      </c>
      <c r="C1230" s="5">
        <v>1503</v>
      </c>
      <c r="D1230" s="5">
        <v>4912</v>
      </c>
      <c r="E1230" s="5">
        <v>10000</v>
      </c>
      <c r="F1230" s="5" t="s">
        <v>13</v>
      </c>
      <c r="G1230" s="5" t="s">
        <v>14</v>
      </c>
    </row>
    <row r="1231" spans="1:7" x14ac:dyDescent="0.25">
      <c r="A1231" s="5">
        <f>1224</f>
      </c>
      <c r="B1231" s="5" t="s">
        <v>1237</v>
      </c>
      <c r="C1231" s="5">
        <v>1504</v>
      </c>
      <c r="D1231" s="5">
        <v>4953</v>
      </c>
      <c r="E1231" s="5">
        <v>10000</v>
      </c>
      <c r="F1231" s="5" t="s">
        <v>13</v>
      </c>
      <c r="G1231" s="5" t="s">
        <v>14</v>
      </c>
    </row>
    <row r="1232" spans="1:7" x14ac:dyDescent="0.25">
      <c r="A1232" s="5">
        <f>1225</f>
      </c>
      <c r="B1232" s="5" t="s">
        <v>1238</v>
      </c>
      <c r="C1232" s="5">
        <v>1505</v>
      </c>
      <c r="D1232" s="5">
        <v>4992</v>
      </c>
      <c r="E1232" s="5">
        <v>10000</v>
      </c>
      <c r="F1232" s="5" t="s">
        <v>13</v>
      </c>
      <c r="G1232" s="5" t="s">
        <v>14</v>
      </c>
    </row>
    <row r="1233" spans="1:7" x14ac:dyDescent="0.25">
      <c r="A1233" s="5">
        <f>1226</f>
      </c>
      <c r="B1233" s="5" t="s">
        <v>1239</v>
      </c>
      <c r="C1233" s="5">
        <v>1506</v>
      </c>
      <c r="D1233" s="5">
        <v>5033</v>
      </c>
      <c r="E1233" s="5">
        <v>10000</v>
      </c>
      <c r="F1233" s="5" t="s">
        <v>13</v>
      </c>
      <c r="G1233" s="5" t="s">
        <v>14</v>
      </c>
    </row>
    <row r="1234" spans="1:7" x14ac:dyDescent="0.25">
      <c r="A1234" s="5">
        <f>1227</f>
      </c>
      <c r="B1234" s="5" t="s">
        <v>1240</v>
      </c>
      <c r="C1234" s="5">
        <v>1507</v>
      </c>
      <c r="D1234" s="5">
        <v>5073</v>
      </c>
      <c r="E1234" s="5">
        <v>10000</v>
      </c>
      <c r="F1234" s="5" t="s">
        <v>13</v>
      </c>
      <c r="G1234" s="5" t="s">
        <v>14</v>
      </c>
    </row>
    <row r="1235" spans="1:7" x14ac:dyDescent="0.25">
      <c r="A1235" s="5">
        <f>1228</f>
      </c>
      <c r="B1235" s="5" t="s">
        <v>1241</v>
      </c>
      <c r="C1235" s="5">
        <v>1509</v>
      </c>
      <c r="D1235" s="5">
        <v>5113</v>
      </c>
      <c r="E1235" s="5">
        <v>10000</v>
      </c>
      <c r="F1235" s="5" t="s">
        <v>13</v>
      </c>
      <c r="G1235" s="5" t="s">
        <v>14</v>
      </c>
    </row>
    <row r="1236" spans="1:7" x14ac:dyDescent="0.25">
      <c r="A1236" s="5">
        <f>1229</f>
      </c>
      <c r="B1236" s="5" t="s">
        <v>1242</v>
      </c>
      <c r="C1236" s="5">
        <v>1510</v>
      </c>
      <c r="D1236" s="5">
        <v>5153</v>
      </c>
      <c r="E1236" s="5">
        <v>10000</v>
      </c>
      <c r="F1236" s="5" t="s">
        <v>13</v>
      </c>
      <c r="G1236" s="5" t="s">
        <v>14</v>
      </c>
    </row>
    <row r="1237" spans="1:7" x14ac:dyDescent="0.25">
      <c r="A1237" s="5">
        <f>1230</f>
      </c>
      <c r="B1237" s="5" t="s">
        <v>1243</v>
      </c>
      <c r="C1237" s="5">
        <v>1511</v>
      </c>
      <c r="D1237" s="5">
        <v>5192</v>
      </c>
      <c r="E1237" s="5">
        <v>10000</v>
      </c>
      <c r="F1237" s="5" t="s">
        <v>13</v>
      </c>
      <c r="G1237" s="5" t="s">
        <v>14</v>
      </c>
    </row>
    <row r="1238" spans="1:7" x14ac:dyDescent="0.25">
      <c r="A1238" s="5">
        <f>1231</f>
      </c>
      <c r="B1238" s="5" t="s">
        <v>1244</v>
      </c>
      <c r="C1238" s="5">
        <v>1512</v>
      </c>
      <c r="D1238" s="5">
        <v>5233</v>
      </c>
      <c r="E1238" s="5">
        <v>10000</v>
      </c>
      <c r="F1238" s="5" t="s">
        <v>13</v>
      </c>
      <c r="G1238" s="5" t="s">
        <v>14</v>
      </c>
    </row>
    <row r="1239" spans="1:7" x14ac:dyDescent="0.25">
      <c r="A1239" s="5">
        <f>1232</f>
      </c>
      <c r="B1239" s="5" t="s">
        <v>1245</v>
      </c>
      <c r="C1239" s="5">
        <v>1513</v>
      </c>
      <c r="D1239" s="5">
        <v>5273</v>
      </c>
      <c r="E1239" s="5">
        <v>10000</v>
      </c>
      <c r="F1239" s="5" t="s">
        <v>13</v>
      </c>
      <c r="G1239" s="5" t="s">
        <v>14</v>
      </c>
    </row>
    <row r="1240" spans="1:7" x14ac:dyDescent="0.25">
      <c r="A1240" s="5">
        <f>1233</f>
      </c>
      <c r="B1240" s="5" t="s">
        <v>1246</v>
      </c>
      <c r="C1240" s="5">
        <v>1514</v>
      </c>
      <c r="D1240" s="5">
        <v>5312</v>
      </c>
      <c r="E1240" s="5">
        <v>10000</v>
      </c>
      <c r="F1240" s="5" t="s">
        <v>13</v>
      </c>
      <c r="G1240" s="5" t="s">
        <v>14</v>
      </c>
    </row>
    <row r="1241" spans="1:7" x14ac:dyDescent="0.25">
      <c r="A1241" s="5">
        <f>1234</f>
      </c>
      <c r="B1241" s="5" t="s">
        <v>1247</v>
      </c>
      <c r="C1241" s="5">
        <v>1515</v>
      </c>
      <c r="D1241" s="5">
        <v>5353</v>
      </c>
      <c r="E1241" s="5">
        <v>10000</v>
      </c>
      <c r="F1241" s="5" t="s">
        <v>13</v>
      </c>
      <c r="G1241" s="5" t="s">
        <v>14</v>
      </c>
    </row>
    <row r="1242" spans="1:7" x14ac:dyDescent="0.25">
      <c r="A1242" s="5">
        <f>1235</f>
      </c>
      <c r="B1242" s="5" t="s">
        <v>1248</v>
      </c>
      <c r="C1242" s="5">
        <v>1517</v>
      </c>
      <c r="D1242" s="5">
        <v>5393</v>
      </c>
      <c r="E1242" s="5">
        <v>10000</v>
      </c>
      <c r="F1242" s="5" t="s">
        <v>13</v>
      </c>
      <c r="G1242" s="5" t="s">
        <v>14</v>
      </c>
    </row>
    <row r="1243" spans="1:7" x14ac:dyDescent="0.25">
      <c r="A1243" s="5">
        <f>1236</f>
      </c>
      <c r="B1243" s="5" t="s">
        <v>1249</v>
      </c>
      <c r="C1243" s="5">
        <v>1518</v>
      </c>
      <c r="D1243" s="5">
        <v>5432</v>
      </c>
      <c r="E1243" s="5">
        <v>10000</v>
      </c>
      <c r="F1243" s="5" t="s">
        <v>13</v>
      </c>
      <c r="G1243" s="5" t="s">
        <v>14</v>
      </c>
    </row>
    <row r="1244" spans="1:7" x14ac:dyDescent="0.25">
      <c r="A1244" s="5">
        <f>1237</f>
      </c>
      <c r="B1244" s="5" t="s">
        <v>1250</v>
      </c>
      <c r="C1244" s="5">
        <v>1519</v>
      </c>
      <c r="D1244" s="5">
        <v>5473</v>
      </c>
      <c r="E1244" s="5">
        <v>10000</v>
      </c>
      <c r="F1244" s="5" t="s">
        <v>13</v>
      </c>
      <c r="G1244" s="5" t="s">
        <v>14</v>
      </c>
    </row>
    <row r="1245" spans="1:7" x14ac:dyDescent="0.25">
      <c r="A1245" s="5">
        <f>1238</f>
      </c>
      <c r="B1245" s="5" t="s">
        <v>1251</v>
      </c>
      <c r="C1245" s="5">
        <v>1520</v>
      </c>
      <c r="D1245" s="5">
        <v>5513</v>
      </c>
      <c r="E1245" s="5">
        <v>10000</v>
      </c>
      <c r="F1245" s="5" t="s">
        <v>13</v>
      </c>
      <c r="G1245" s="5" t="s">
        <v>14</v>
      </c>
    </row>
    <row r="1246" spans="1:7" x14ac:dyDescent="0.25">
      <c r="A1246" s="5">
        <f>1239</f>
      </c>
      <c r="B1246" s="5" t="s">
        <v>1252</v>
      </c>
      <c r="C1246" s="5">
        <v>1521</v>
      </c>
      <c r="D1246" s="5">
        <v>5553</v>
      </c>
      <c r="E1246" s="5">
        <v>10000</v>
      </c>
      <c r="F1246" s="5" t="s">
        <v>13</v>
      </c>
      <c r="G1246" s="5" t="s">
        <v>14</v>
      </c>
    </row>
    <row r="1247" spans="1:7" x14ac:dyDescent="0.25">
      <c r="A1247" s="5">
        <f>1240</f>
      </c>
      <c r="B1247" s="5" t="s">
        <v>1253</v>
      </c>
      <c r="C1247" s="5">
        <v>1522</v>
      </c>
      <c r="D1247" s="5">
        <v>5593</v>
      </c>
      <c r="E1247" s="5">
        <v>10000</v>
      </c>
      <c r="F1247" s="5" t="s">
        <v>13</v>
      </c>
      <c r="G1247" s="5" t="s">
        <v>14</v>
      </c>
    </row>
    <row r="1248" spans="1:7" x14ac:dyDescent="0.25">
      <c r="A1248" s="5">
        <f>1241</f>
      </c>
      <c r="B1248" s="5" t="s">
        <v>1254</v>
      </c>
      <c r="C1248" s="5">
        <v>1523</v>
      </c>
      <c r="D1248" s="5">
        <v>5632</v>
      </c>
      <c r="E1248" s="5">
        <v>10000</v>
      </c>
      <c r="F1248" s="5" t="s">
        <v>13</v>
      </c>
      <c r="G1248" s="5" t="s">
        <v>14</v>
      </c>
    </row>
    <row r="1249" spans="1:7" x14ac:dyDescent="0.25">
      <c r="A1249" s="5">
        <f>1242</f>
      </c>
      <c r="B1249" s="5" t="s">
        <v>1255</v>
      </c>
      <c r="C1249" s="5">
        <v>1525</v>
      </c>
      <c r="D1249" s="5">
        <v>5673</v>
      </c>
      <c r="E1249" s="5">
        <v>10000</v>
      </c>
      <c r="F1249" s="5" t="s">
        <v>13</v>
      </c>
      <c r="G1249" s="5" t="s">
        <v>14</v>
      </c>
    </row>
    <row r="1250" spans="1:7" x14ac:dyDescent="0.25">
      <c r="A1250" s="5">
        <f>1243</f>
      </c>
      <c r="B1250" s="5" t="s">
        <v>1256</v>
      </c>
      <c r="C1250" s="5">
        <v>1526</v>
      </c>
      <c r="D1250" s="5">
        <v>5713</v>
      </c>
      <c r="E1250" s="5">
        <v>10000</v>
      </c>
      <c r="F1250" s="5" t="s">
        <v>13</v>
      </c>
      <c r="G1250" s="5" t="s">
        <v>14</v>
      </c>
    </row>
    <row r="1251" spans="1:7" x14ac:dyDescent="0.25">
      <c r="A1251" s="5">
        <f>1244</f>
      </c>
      <c r="B1251" s="5" t="s">
        <v>1257</v>
      </c>
      <c r="C1251" s="5">
        <v>1527</v>
      </c>
      <c r="D1251" s="5">
        <v>5753</v>
      </c>
      <c r="E1251" s="5">
        <v>10000</v>
      </c>
      <c r="F1251" s="5" t="s">
        <v>13</v>
      </c>
      <c r="G1251" s="5" t="s">
        <v>14</v>
      </c>
    </row>
    <row r="1252" spans="1:7" x14ac:dyDescent="0.25">
      <c r="A1252" s="5">
        <f>1245</f>
      </c>
      <c r="B1252" s="5" t="s">
        <v>1258</v>
      </c>
      <c r="C1252" s="5">
        <v>1528</v>
      </c>
      <c r="D1252" s="5">
        <v>5793</v>
      </c>
      <c r="E1252" s="5">
        <v>10000</v>
      </c>
      <c r="F1252" s="5" t="s">
        <v>13</v>
      </c>
      <c r="G1252" s="5" t="s">
        <v>14</v>
      </c>
    </row>
    <row r="1253" spans="1:7" x14ac:dyDescent="0.25">
      <c r="A1253" s="5">
        <f>1246</f>
      </c>
      <c r="B1253" s="5" t="s">
        <v>1259</v>
      </c>
      <c r="C1253" s="5">
        <v>1529</v>
      </c>
      <c r="D1253" s="5">
        <v>5833</v>
      </c>
      <c r="E1253" s="5">
        <v>10000</v>
      </c>
      <c r="F1253" s="5" t="s">
        <v>13</v>
      </c>
      <c r="G1253" s="5" t="s">
        <v>14</v>
      </c>
    </row>
    <row r="1254" spans="1:7" x14ac:dyDescent="0.25">
      <c r="A1254" s="5">
        <f>1247</f>
      </c>
      <c r="B1254" s="5" t="s">
        <v>1260</v>
      </c>
      <c r="C1254" s="5">
        <v>1530</v>
      </c>
      <c r="D1254" s="5">
        <v>5872</v>
      </c>
      <c r="E1254" s="5">
        <v>10000</v>
      </c>
      <c r="F1254" s="5" t="s">
        <v>13</v>
      </c>
      <c r="G1254" s="5" t="s">
        <v>14</v>
      </c>
    </row>
    <row r="1255" spans="1:7" x14ac:dyDescent="0.25">
      <c r="A1255" s="5">
        <f>1248</f>
      </c>
      <c r="B1255" s="5" t="s">
        <v>1261</v>
      </c>
      <c r="C1255" s="5">
        <v>1531</v>
      </c>
      <c r="D1255" s="5">
        <v>5913</v>
      </c>
      <c r="E1255" s="5">
        <v>10000</v>
      </c>
      <c r="F1255" s="5" t="s">
        <v>13</v>
      </c>
      <c r="G1255" s="5" t="s">
        <v>14</v>
      </c>
    </row>
    <row r="1256" spans="1:7" x14ac:dyDescent="0.25">
      <c r="A1256" s="5">
        <f>1249</f>
      </c>
      <c r="B1256" s="5" t="s">
        <v>1262</v>
      </c>
      <c r="C1256" s="5">
        <v>1533</v>
      </c>
      <c r="D1256" s="5">
        <v>5953</v>
      </c>
      <c r="E1256" s="5">
        <v>10000</v>
      </c>
      <c r="F1256" s="5" t="s">
        <v>13</v>
      </c>
      <c r="G1256" s="5" t="s">
        <v>14</v>
      </c>
    </row>
    <row r="1257" spans="1:7" x14ac:dyDescent="0.25">
      <c r="A1257" s="5">
        <f>1250</f>
      </c>
      <c r="B1257" s="5" t="s">
        <v>1263</v>
      </c>
      <c r="C1257" s="5">
        <v>1534</v>
      </c>
      <c r="D1257" s="5">
        <v>5993</v>
      </c>
      <c r="E1257" s="5">
        <v>10000</v>
      </c>
      <c r="F1257" s="5" t="s">
        <v>13</v>
      </c>
      <c r="G1257" s="5" t="s">
        <v>14</v>
      </c>
    </row>
    <row r="1258" spans="1:7" x14ac:dyDescent="0.25">
      <c r="A1258" s="5">
        <f>1251</f>
      </c>
      <c r="B1258" s="5" t="s">
        <v>1264</v>
      </c>
      <c r="C1258" s="5">
        <v>1535</v>
      </c>
      <c r="D1258" s="5">
        <v>6033</v>
      </c>
      <c r="E1258" s="5">
        <v>10000</v>
      </c>
      <c r="F1258" s="5" t="s">
        <v>13</v>
      </c>
      <c r="G1258" s="5" t="s">
        <v>14</v>
      </c>
    </row>
    <row r="1259" spans="1:7" x14ac:dyDescent="0.25">
      <c r="A1259" s="5">
        <f>1252</f>
      </c>
      <c r="B1259" s="5" t="s">
        <v>1265</v>
      </c>
      <c r="C1259" s="5">
        <v>1536</v>
      </c>
      <c r="D1259" s="5">
        <v>6073</v>
      </c>
      <c r="E1259" s="5">
        <v>10000</v>
      </c>
      <c r="F1259" s="5" t="s">
        <v>13</v>
      </c>
      <c r="G1259" s="5" t="s">
        <v>14</v>
      </c>
    </row>
    <row r="1260" spans="1:7" x14ac:dyDescent="0.25">
      <c r="A1260" s="5">
        <f>1253</f>
      </c>
      <c r="B1260" s="5" t="s">
        <v>1266</v>
      </c>
      <c r="C1260" s="5">
        <v>1537</v>
      </c>
      <c r="D1260" s="5">
        <v>6113</v>
      </c>
      <c r="E1260" s="5">
        <v>10000</v>
      </c>
      <c r="F1260" s="5" t="s">
        <v>13</v>
      </c>
      <c r="G1260" s="5" t="s">
        <v>14</v>
      </c>
    </row>
    <row r="1261" spans="1:7" x14ac:dyDescent="0.25">
      <c r="A1261" s="5">
        <f>1254</f>
      </c>
      <c r="B1261" s="5" t="s">
        <v>1267</v>
      </c>
      <c r="C1261" s="5">
        <v>1538</v>
      </c>
      <c r="D1261" s="5">
        <v>6153</v>
      </c>
      <c r="E1261" s="5">
        <v>10000</v>
      </c>
      <c r="F1261" s="5" t="s">
        <v>13</v>
      </c>
      <c r="G1261" s="5" t="s">
        <v>14</v>
      </c>
    </row>
    <row r="1262" spans="1:7" x14ac:dyDescent="0.25">
      <c r="A1262" s="5">
        <f>1255</f>
      </c>
      <c r="B1262" s="5" t="s">
        <v>1268</v>
      </c>
      <c r="C1262" s="5">
        <v>1539</v>
      </c>
      <c r="D1262" s="5">
        <v>6192</v>
      </c>
      <c r="E1262" s="5">
        <v>10000</v>
      </c>
      <c r="F1262" s="5" t="s">
        <v>13</v>
      </c>
      <c r="G1262" s="5" t="s">
        <v>14</v>
      </c>
    </row>
    <row r="1263" spans="1:7" x14ac:dyDescent="0.25">
      <c r="A1263" s="5">
        <f>1256</f>
      </c>
      <c r="B1263" s="5" t="s">
        <v>1269</v>
      </c>
      <c r="C1263" s="5">
        <v>1541</v>
      </c>
      <c r="D1263" s="5">
        <v>6233</v>
      </c>
      <c r="E1263" s="5">
        <v>10000</v>
      </c>
      <c r="F1263" s="5" t="s">
        <v>13</v>
      </c>
      <c r="G1263" s="5" t="s">
        <v>14</v>
      </c>
    </row>
    <row r="1264" spans="1:7" x14ac:dyDescent="0.25">
      <c r="A1264" s="5">
        <f>1257</f>
      </c>
      <c r="B1264" s="5" t="s">
        <v>1270</v>
      </c>
      <c r="C1264" s="5">
        <v>1542</v>
      </c>
      <c r="D1264" s="5">
        <v>6273</v>
      </c>
      <c r="E1264" s="5">
        <v>10000</v>
      </c>
      <c r="F1264" s="5" t="s">
        <v>13</v>
      </c>
      <c r="G1264" s="5" t="s">
        <v>14</v>
      </c>
    </row>
    <row r="1265" spans="1:7" x14ac:dyDescent="0.25">
      <c r="A1265" s="5">
        <f>1258</f>
      </c>
      <c r="B1265" s="5" t="s">
        <v>1271</v>
      </c>
      <c r="C1265" s="5">
        <v>1543</v>
      </c>
      <c r="D1265" s="5">
        <v>6313</v>
      </c>
      <c r="E1265" s="5">
        <v>10000</v>
      </c>
      <c r="F1265" s="5" t="s">
        <v>13</v>
      </c>
      <c r="G1265" s="5" t="s">
        <v>14</v>
      </c>
    </row>
    <row r="1266" spans="1:7" x14ac:dyDescent="0.25">
      <c r="A1266" s="5">
        <f>1259</f>
      </c>
      <c r="B1266" s="5" t="s">
        <v>1272</v>
      </c>
      <c r="C1266" s="5">
        <v>1544</v>
      </c>
      <c r="D1266" s="5">
        <v>6353</v>
      </c>
      <c r="E1266" s="5">
        <v>10000</v>
      </c>
      <c r="F1266" s="5" t="s">
        <v>13</v>
      </c>
      <c r="G1266" s="5" t="s">
        <v>14</v>
      </c>
    </row>
    <row r="1267" spans="1:7" x14ac:dyDescent="0.25">
      <c r="A1267" s="5">
        <f>1260</f>
      </c>
      <c r="B1267" s="5" t="s">
        <v>1273</v>
      </c>
      <c r="C1267" s="5">
        <v>1545</v>
      </c>
      <c r="D1267" s="5">
        <v>6393</v>
      </c>
      <c r="E1267" s="5">
        <v>10000</v>
      </c>
      <c r="F1267" s="5" t="s">
        <v>13</v>
      </c>
      <c r="G1267" s="5" t="s">
        <v>14</v>
      </c>
    </row>
    <row r="1268" spans="1:7" x14ac:dyDescent="0.25">
      <c r="A1268" s="5">
        <f>1261</f>
      </c>
      <c r="B1268" s="5" t="s">
        <v>1274</v>
      </c>
      <c r="C1268" s="5">
        <v>1546</v>
      </c>
      <c r="D1268" s="5">
        <v>6433</v>
      </c>
      <c r="E1268" s="5">
        <v>10000</v>
      </c>
      <c r="F1268" s="5" t="s">
        <v>13</v>
      </c>
      <c r="G1268" s="5" t="s">
        <v>14</v>
      </c>
    </row>
    <row r="1269" spans="1:7" x14ac:dyDescent="0.25">
      <c r="A1269" s="5">
        <f>1262</f>
      </c>
      <c r="B1269" s="5" t="s">
        <v>1275</v>
      </c>
      <c r="C1269" s="5">
        <v>1547</v>
      </c>
      <c r="D1269" s="5">
        <v>6473</v>
      </c>
      <c r="E1269" s="5">
        <v>10000</v>
      </c>
      <c r="F1269" s="5" t="s">
        <v>13</v>
      </c>
      <c r="G1269" s="5" t="s">
        <v>14</v>
      </c>
    </row>
    <row r="1270" spans="1:7" x14ac:dyDescent="0.25">
      <c r="A1270" s="5">
        <f>1263</f>
      </c>
      <c r="B1270" s="5" t="s">
        <v>1276</v>
      </c>
      <c r="C1270" s="5">
        <v>1549</v>
      </c>
      <c r="D1270" s="5">
        <v>6513</v>
      </c>
      <c r="E1270" s="5">
        <v>10000</v>
      </c>
      <c r="F1270" s="5" t="s">
        <v>13</v>
      </c>
      <c r="G1270" s="5" t="s">
        <v>14</v>
      </c>
    </row>
    <row r="1271" spans="1:7" x14ac:dyDescent="0.25">
      <c r="A1271" s="5">
        <f>1264</f>
      </c>
      <c r="B1271" s="5" t="s">
        <v>1277</v>
      </c>
      <c r="C1271" s="5">
        <v>1550</v>
      </c>
      <c r="D1271" s="5">
        <v>6553</v>
      </c>
      <c r="E1271" s="5">
        <v>10000</v>
      </c>
      <c r="F1271" s="5" t="s">
        <v>13</v>
      </c>
      <c r="G1271" s="5" t="s">
        <v>14</v>
      </c>
    </row>
    <row r="1272" spans="1:7" x14ac:dyDescent="0.25">
      <c r="A1272" s="5">
        <f>1265</f>
      </c>
      <c r="B1272" s="5" t="s">
        <v>1278</v>
      </c>
      <c r="C1272" s="5">
        <v>1551</v>
      </c>
      <c r="D1272" s="5">
        <v>6593</v>
      </c>
      <c r="E1272" s="5">
        <v>10000</v>
      </c>
      <c r="F1272" s="5" t="s">
        <v>13</v>
      </c>
      <c r="G1272" s="5" t="s">
        <v>14</v>
      </c>
    </row>
    <row r="1273" spans="1:7" x14ac:dyDescent="0.25">
      <c r="A1273" s="5">
        <f>1266</f>
      </c>
      <c r="B1273" s="5" t="s">
        <v>1279</v>
      </c>
      <c r="C1273" s="5">
        <v>1623</v>
      </c>
      <c r="D1273" s="5">
        <v>9113</v>
      </c>
      <c r="E1273" s="5">
        <v>10000</v>
      </c>
      <c r="F1273" s="5" t="s">
        <v>13</v>
      </c>
      <c r="G1273" s="5" t="s">
        <v>14</v>
      </c>
    </row>
    <row r="1274" spans="1:7" x14ac:dyDescent="0.25">
      <c r="A1274" s="5">
        <f>1267</f>
      </c>
      <c r="B1274" s="5" t="s">
        <v>1280</v>
      </c>
      <c r="C1274" s="5">
        <v>1624</v>
      </c>
      <c r="D1274" s="5">
        <v>9153</v>
      </c>
      <c r="E1274" s="5">
        <v>10000</v>
      </c>
      <c r="F1274" s="5" t="s">
        <v>13</v>
      </c>
      <c r="G1274" s="5" t="s">
        <v>14</v>
      </c>
    </row>
    <row r="1275" spans="1:7" x14ac:dyDescent="0.25">
      <c r="A1275" s="5">
        <f>1268</f>
      </c>
      <c r="B1275" s="5" t="s">
        <v>1281</v>
      </c>
      <c r="C1275" s="5">
        <v>1625</v>
      </c>
      <c r="D1275" s="5">
        <v>9193</v>
      </c>
      <c r="E1275" s="5">
        <v>10000</v>
      </c>
      <c r="F1275" s="5" t="s">
        <v>13</v>
      </c>
      <c r="G1275" s="5" t="s">
        <v>14</v>
      </c>
    </row>
    <row r="1276" spans="1:7" x14ac:dyDescent="0.25">
      <c r="A1276" s="5">
        <f>1269</f>
      </c>
      <c r="B1276" s="5" t="s">
        <v>1282</v>
      </c>
      <c r="C1276" s="5">
        <v>1626</v>
      </c>
      <c r="D1276" s="5">
        <v>9233</v>
      </c>
      <c r="E1276" s="5">
        <v>10000</v>
      </c>
      <c r="F1276" s="5" t="s">
        <v>13</v>
      </c>
      <c r="G1276" s="5" t="s">
        <v>14</v>
      </c>
    </row>
    <row r="1277" spans="1:7" x14ac:dyDescent="0.25">
      <c r="A1277" s="5">
        <f>1270</f>
      </c>
      <c r="B1277" s="5" t="s">
        <v>1283</v>
      </c>
      <c r="C1277" s="5">
        <v>1627</v>
      </c>
      <c r="D1277" s="5">
        <v>9273</v>
      </c>
      <c r="E1277" s="5">
        <v>10000</v>
      </c>
      <c r="F1277" s="5" t="s">
        <v>13</v>
      </c>
      <c r="G1277" s="5" t="s">
        <v>14</v>
      </c>
    </row>
    <row r="1278" spans="1:7" x14ac:dyDescent="0.25">
      <c r="A1278" s="5">
        <f>1271</f>
      </c>
      <c r="B1278" s="5" t="s">
        <v>1284</v>
      </c>
      <c r="C1278" s="5">
        <v>1629</v>
      </c>
      <c r="D1278" s="5">
        <v>9313</v>
      </c>
      <c r="E1278" s="5">
        <v>10000</v>
      </c>
      <c r="F1278" s="5" t="s">
        <v>13</v>
      </c>
      <c r="G1278" s="5" t="s">
        <v>14</v>
      </c>
    </row>
    <row r="1279" spans="1:7" x14ac:dyDescent="0.25">
      <c r="A1279" s="5">
        <f>1272</f>
      </c>
      <c r="B1279" s="5" t="s">
        <v>1285</v>
      </c>
      <c r="C1279" s="5">
        <v>1630</v>
      </c>
      <c r="D1279" s="5">
        <v>9353</v>
      </c>
      <c r="E1279" s="5">
        <v>10000</v>
      </c>
      <c r="F1279" s="5" t="s">
        <v>13</v>
      </c>
      <c r="G1279" s="5" t="s">
        <v>14</v>
      </c>
    </row>
    <row r="1280" spans="1:7" x14ac:dyDescent="0.25">
      <c r="A1280" s="5">
        <f>1273</f>
      </c>
      <c r="B1280" s="5" t="s">
        <v>1286</v>
      </c>
      <c r="C1280" s="5">
        <v>1631</v>
      </c>
      <c r="D1280" s="5">
        <v>9393</v>
      </c>
      <c r="E1280" s="5">
        <v>10000</v>
      </c>
      <c r="F1280" s="5" t="s">
        <v>13</v>
      </c>
      <c r="G1280" s="5" t="s">
        <v>14</v>
      </c>
    </row>
    <row r="1281" spans="1:7" x14ac:dyDescent="0.25">
      <c r="A1281" s="5">
        <f>1274</f>
      </c>
      <c r="B1281" s="5" t="s">
        <v>1287</v>
      </c>
      <c r="C1281" s="5">
        <v>1632</v>
      </c>
      <c r="D1281" s="5">
        <v>9433</v>
      </c>
      <c r="E1281" s="5">
        <v>10000</v>
      </c>
      <c r="F1281" s="5" t="s">
        <v>13</v>
      </c>
      <c r="G1281" s="5" t="s">
        <v>14</v>
      </c>
    </row>
    <row r="1282" spans="1:7" x14ac:dyDescent="0.25">
      <c r="A1282" s="5">
        <f>1275</f>
      </c>
      <c r="B1282" s="5" t="s">
        <v>1288</v>
      </c>
      <c r="C1282" s="5">
        <v>1633</v>
      </c>
      <c r="D1282" s="5">
        <v>9473</v>
      </c>
      <c r="E1282" s="5">
        <v>10000</v>
      </c>
      <c r="F1282" s="5" t="s">
        <v>13</v>
      </c>
      <c r="G1282" s="5" t="s">
        <v>14</v>
      </c>
    </row>
    <row r="1283" spans="1:7" x14ac:dyDescent="0.25">
      <c r="A1283" s="5">
        <f>1276</f>
      </c>
      <c r="B1283" s="5" t="s">
        <v>1289</v>
      </c>
      <c r="C1283" s="5">
        <v>1634</v>
      </c>
      <c r="D1283" s="5">
        <v>9513</v>
      </c>
      <c r="E1283" s="5">
        <v>10000</v>
      </c>
      <c r="F1283" s="5" t="s">
        <v>13</v>
      </c>
      <c r="G1283" s="5" t="s">
        <v>14</v>
      </c>
    </row>
    <row r="1284" spans="1:7" x14ac:dyDescent="0.25">
      <c r="A1284" s="5">
        <f>1277</f>
      </c>
      <c r="B1284" s="5" t="s">
        <v>1290</v>
      </c>
      <c r="C1284" s="5">
        <v>1635</v>
      </c>
      <c r="D1284" s="5">
        <v>9553</v>
      </c>
      <c r="E1284" s="5">
        <v>10000</v>
      </c>
      <c r="F1284" s="5" t="s">
        <v>13</v>
      </c>
      <c r="G1284" s="5" t="s">
        <v>14</v>
      </c>
    </row>
    <row r="1285" spans="1:7" x14ac:dyDescent="0.25">
      <c r="A1285" s="5">
        <f>1278</f>
      </c>
      <c r="B1285" s="5" t="s">
        <v>1291</v>
      </c>
      <c r="C1285" s="5">
        <v>1637</v>
      </c>
      <c r="D1285" s="5">
        <v>9593</v>
      </c>
      <c r="E1285" s="5">
        <v>10000</v>
      </c>
      <c r="F1285" s="5" t="s">
        <v>13</v>
      </c>
      <c r="G1285" s="5" t="s">
        <v>14</v>
      </c>
    </row>
    <row r="1286" spans="1:7" x14ac:dyDescent="0.25">
      <c r="A1286" s="5">
        <f>1279</f>
      </c>
      <c r="B1286" s="5" t="s">
        <v>1292</v>
      </c>
      <c r="C1286" s="5">
        <v>1638</v>
      </c>
      <c r="D1286" s="5">
        <v>9633</v>
      </c>
      <c r="E1286" s="5">
        <v>10000</v>
      </c>
      <c r="F1286" s="5" t="s">
        <v>13</v>
      </c>
      <c r="G1286" s="5" t="s">
        <v>14</v>
      </c>
    </row>
    <row r="1287" spans="1:7" x14ac:dyDescent="0.25">
      <c r="A1287" s="5">
        <f>1280</f>
      </c>
      <c r="B1287" s="5" t="s">
        <v>1293</v>
      </c>
      <c r="C1287" s="5">
        <v>1639</v>
      </c>
      <c r="D1287" s="5">
        <v>9673</v>
      </c>
      <c r="E1287" s="5">
        <v>10000</v>
      </c>
      <c r="F1287" s="5" t="s">
        <v>13</v>
      </c>
      <c r="G1287" s="5" t="s">
        <v>14</v>
      </c>
    </row>
    <row r="1288" spans="1:7" x14ac:dyDescent="0.25">
      <c r="A1288" s="5">
        <f>1281</f>
      </c>
      <c r="B1288" s="5" t="s">
        <v>1294</v>
      </c>
      <c r="C1288" s="5">
        <v>1640</v>
      </c>
      <c r="D1288" s="5">
        <v>9713</v>
      </c>
      <c r="E1288" s="5">
        <v>10000</v>
      </c>
      <c r="F1288" s="5" t="s">
        <v>13</v>
      </c>
      <c r="G1288" s="5" t="s">
        <v>14</v>
      </c>
    </row>
    <row r="1289" spans="1:7" x14ac:dyDescent="0.25">
      <c r="A1289" s="5">
        <f>1282</f>
      </c>
      <c r="B1289" s="5" t="s">
        <v>1295</v>
      </c>
      <c r="C1289" s="5">
        <v>1641</v>
      </c>
      <c r="D1289" s="5">
        <v>9753</v>
      </c>
      <c r="E1289" s="5">
        <v>10000</v>
      </c>
      <c r="F1289" s="5" t="s">
        <v>13</v>
      </c>
      <c r="G1289" s="5" t="s">
        <v>14</v>
      </c>
    </row>
    <row r="1290" spans="1:7" x14ac:dyDescent="0.25">
      <c r="A1290" s="5">
        <f>1283</f>
      </c>
      <c r="B1290" s="5" t="s">
        <v>1296</v>
      </c>
      <c r="C1290" s="5">
        <v>1642</v>
      </c>
      <c r="D1290" s="5">
        <v>9793</v>
      </c>
      <c r="E1290" s="5">
        <v>10000</v>
      </c>
      <c r="F1290" s="5" t="s">
        <v>13</v>
      </c>
      <c r="G1290" s="5" t="s">
        <v>14</v>
      </c>
    </row>
    <row r="1291" spans="1:7" x14ac:dyDescent="0.25">
      <c r="A1291" s="5">
        <f>1284</f>
      </c>
      <c r="B1291" s="5" t="s">
        <v>1297</v>
      </c>
      <c r="C1291" s="5">
        <v>1643</v>
      </c>
      <c r="D1291" s="5">
        <v>9833</v>
      </c>
      <c r="E1291" s="5">
        <v>10000</v>
      </c>
      <c r="F1291" s="5" t="s">
        <v>13</v>
      </c>
      <c r="G1291" s="5" t="s">
        <v>14</v>
      </c>
    </row>
    <row r="1292" spans="1:7" x14ac:dyDescent="0.25">
      <c r="A1292" s="5">
        <f>1285</f>
      </c>
      <c r="B1292" s="5" t="s">
        <v>1298</v>
      </c>
      <c r="C1292" s="5">
        <v>1645</v>
      </c>
      <c r="D1292" s="5">
        <v>9873</v>
      </c>
      <c r="E1292" s="5">
        <v>10000</v>
      </c>
      <c r="F1292" s="5" t="s">
        <v>13</v>
      </c>
      <c r="G1292" s="5" t="s">
        <v>14</v>
      </c>
    </row>
    <row r="1293" spans="1:7" x14ac:dyDescent="0.25">
      <c r="A1293" s="5">
        <f>1286</f>
      </c>
      <c r="B1293" s="5" t="s">
        <v>1299</v>
      </c>
      <c r="C1293" s="5">
        <v>1646</v>
      </c>
      <c r="D1293" s="5">
        <v>9913</v>
      </c>
      <c r="E1293" s="5">
        <v>10000</v>
      </c>
      <c r="F1293" s="5" t="s">
        <v>13</v>
      </c>
      <c r="G1293" s="5" t="s">
        <v>14</v>
      </c>
    </row>
    <row r="1294" spans="1:7" x14ac:dyDescent="0.25">
      <c r="A1294" s="5">
        <f>1287</f>
      </c>
      <c r="B1294" s="5" t="s">
        <v>1300</v>
      </c>
      <c r="C1294" s="5">
        <v>1647</v>
      </c>
      <c r="D1294" s="5">
        <v>9953</v>
      </c>
      <c r="E1294" s="5">
        <v>10000</v>
      </c>
      <c r="F1294" s="5" t="s">
        <v>13</v>
      </c>
      <c r="G1294" s="5" t="s">
        <v>14</v>
      </c>
    </row>
    <row r="1295" spans="1:7" x14ac:dyDescent="0.25">
      <c r="A1295" s="5">
        <f>1288</f>
      </c>
      <c r="B1295" s="5" t="s">
        <v>1301</v>
      </c>
      <c r="C1295" s="5">
        <v>1648</v>
      </c>
      <c r="D1295" s="5">
        <v>9993</v>
      </c>
      <c r="E1295" s="5">
        <v>10000</v>
      </c>
      <c r="F1295" s="5" t="s">
        <v>13</v>
      </c>
      <c r="G1295" s="5" t="s">
        <v>14</v>
      </c>
    </row>
    <row r="1296" spans="1:7" x14ac:dyDescent="0.25">
      <c r="A1296" s="5">
        <f>1289</f>
      </c>
      <c r="B1296" s="5" t="s">
        <v>1302</v>
      </c>
      <c r="C1296" s="5">
        <v>1649</v>
      </c>
      <c r="D1296" s="5">
        <v>10033</v>
      </c>
      <c r="E1296" s="5">
        <v>10000</v>
      </c>
      <c r="F1296" s="5" t="s">
        <v>13</v>
      </c>
      <c r="G1296" s="5" t="s">
        <v>14</v>
      </c>
    </row>
    <row r="1297" spans="1:7" x14ac:dyDescent="0.25">
      <c r="A1297" s="5">
        <f>1290</f>
      </c>
      <c r="B1297" s="5" t="s">
        <v>1303</v>
      </c>
      <c r="C1297" s="5">
        <v>1650</v>
      </c>
      <c r="D1297" s="5">
        <v>10073</v>
      </c>
      <c r="E1297" s="5">
        <v>10000</v>
      </c>
      <c r="F1297" s="5" t="s">
        <v>13</v>
      </c>
      <c r="G1297" s="5" t="s">
        <v>14</v>
      </c>
    </row>
    <row r="1298" spans="1:7" x14ac:dyDescent="0.25">
      <c r="A1298" s="5">
        <f>1291</f>
      </c>
      <c r="B1298" s="5" t="s">
        <v>1304</v>
      </c>
      <c r="C1298" s="5">
        <v>1651</v>
      </c>
      <c r="D1298" s="5">
        <v>0</v>
      </c>
      <c r="E1298" s="5">
        <v>0</v>
      </c>
      <c r="F1298" s="5" t="s">
        <v>14</v>
      </c>
      <c r="G1298" s="5" t="s">
        <v>13</v>
      </c>
    </row>
    <row r="1299" spans="1:7" x14ac:dyDescent="0.25">
      <c r="A1299" s="5">
        <f>1292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14</v>
      </c>
      <c r="G1299" s="5" t="s">
        <v>13</v>
      </c>
    </row>
    <row r="1300" spans="1:7" x14ac:dyDescent="0.25">
      <c r="A1300" s="5">
        <f>1293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14</v>
      </c>
      <c r="G1300" s="5" t="s">
        <v>13</v>
      </c>
    </row>
    <row r="1301" spans="1:7" x14ac:dyDescent="0.25">
      <c r="A1301" s="5">
        <f>1294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14</v>
      </c>
      <c r="G1301" s="5" t="s">
        <v>13</v>
      </c>
    </row>
    <row r="1302" spans="1:7" x14ac:dyDescent="0.25">
      <c r="A1302" s="5">
        <f>1295</f>
      </c>
      <c r="B1302" s="5" t="s">
        <v>1308</v>
      </c>
      <c r="C1302" s="5">
        <v>1651</v>
      </c>
      <c r="D1302" s="5">
        <v>4</v>
      </c>
      <c r="E1302" s="5">
        <v>10000</v>
      </c>
      <c r="F1302" s="5" t="s">
        <v>13</v>
      </c>
      <c r="G1302" s="5" t="s">
        <v>14</v>
      </c>
    </row>
    <row r="1303" spans="1:7" x14ac:dyDescent="0.25">
      <c r="A1303" s="5">
        <f>1296</f>
      </c>
      <c r="B1303" s="5" t="s">
        <v>1309</v>
      </c>
      <c r="C1303" s="5">
        <v>1652</v>
      </c>
      <c r="D1303" s="5">
        <v>44</v>
      </c>
      <c r="E1303" s="5">
        <v>10000</v>
      </c>
      <c r="F1303" s="5" t="s">
        <v>13</v>
      </c>
      <c r="G1303" s="5" t="s">
        <v>14</v>
      </c>
    </row>
    <row r="1304" spans="1:7" x14ac:dyDescent="0.25">
      <c r="A1304" s="5">
        <f>1297</f>
      </c>
      <c r="B1304" s="5" t="s">
        <v>1310</v>
      </c>
      <c r="C1304" s="5">
        <v>1654</v>
      </c>
      <c r="D1304" s="5">
        <v>124</v>
      </c>
      <c r="E1304" s="5">
        <v>10000</v>
      </c>
      <c r="F1304" s="5" t="s">
        <v>13</v>
      </c>
      <c r="G1304" s="5" t="s">
        <v>14</v>
      </c>
    </row>
    <row r="1305" spans="1:7" x14ac:dyDescent="0.25">
      <c r="A1305" s="5">
        <f>1298</f>
      </c>
      <c r="B1305" s="5" t="s">
        <v>1311</v>
      </c>
      <c r="C1305" s="5">
        <v>1657</v>
      </c>
      <c r="D1305" s="5">
        <v>244</v>
      </c>
      <c r="E1305" s="5">
        <v>10000</v>
      </c>
      <c r="F1305" s="5" t="s">
        <v>13</v>
      </c>
      <c r="G1305" s="5" t="s">
        <v>14</v>
      </c>
    </row>
    <row r="1306" spans="1:7" x14ac:dyDescent="0.25">
      <c r="A1306" s="5">
        <f>1299</f>
      </c>
      <c r="B1306" s="5" t="s">
        <v>1312</v>
      </c>
      <c r="C1306" s="5">
        <v>1659</v>
      </c>
      <c r="D1306" s="5">
        <v>284</v>
      </c>
      <c r="E1306" s="5">
        <v>10000</v>
      </c>
      <c r="F1306" s="5" t="s">
        <v>13</v>
      </c>
      <c r="G1306" s="5" t="s">
        <v>14</v>
      </c>
    </row>
    <row r="1307" spans="1:7" x14ac:dyDescent="0.25">
      <c r="A1307" s="5">
        <f>1300</f>
      </c>
      <c r="B1307" s="5" t="s">
        <v>1313</v>
      </c>
      <c r="C1307" s="5">
        <v>1660</v>
      </c>
      <c r="D1307" s="5">
        <v>324</v>
      </c>
      <c r="E1307" s="5">
        <v>10000</v>
      </c>
      <c r="F1307" s="5" t="s">
        <v>13</v>
      </c>
      <c r="G1307" s="5" t="s">
        <v>14</v>
      </c>
    </row>
    <row r="1308" spans="1:7" x14ac:dyDescent="0.25">
      <c r="A1308" s="5">
        <f>1301</f>
      </c>
      <c r="B1308" s="5" t="s">
        <v>1314</v>
      </c>
      <c r="C1308" s="5">
        <v>1661</v>
      </c>
      <c r="D1308" s="5">
        <v>364</v>
      </c>
      <c r="E1308" s="5">
        <v>10000</v>
      </c>
      <c r="F1308" s="5" t="s">
        <v>13</v>
      </c>
      <c r="G1308" s="5" t="s">
        <v>14</v>
      </c>
    </row>
    <row r="1309" spans="1:7" x14ac:dyDescent="0.25">
      <c r="A1309" s="5">
        <f>1302</f>
      </c>
      <c r="B1309" s="5" t="s">
        <v>1315</v>
      </c>
      <c r="C1309" s="5">
        <v>1662</v>
      </c>
      <c r="D1309" s="5">
        <v>404</v>
      </c>
      <c r="E1309" s="5">
        <v>10000</v>
      </c>
      <c r="F1309" s="5" t="s">
        <v>13</v>
      </c>
      <c r="G1309" s="5" t="s">
        <v>14</v>
      </c>
    </row>
    <row r="1310" spans="1:7" x14ac:dyDescent="0.25">
      <c r="A1310" s="5">
        <f>1303</f>
      </c>
      <c r="B1310" s="5" t="s">
        <v>1316</v>
      </c>
      <c r="C1310" s="5">
        <v>1663</v>
      </c>
      <c r="D1310" s="5">
        <v>444</v>
      </c>
      <c r="E1310" s="5">
        <v>10000</v>
      </c>
      <c r="F1310" s="5" t="s">
        <v>13</v>
      </c>
      <c r="G1310" s="5" t="s">
        <v>14</v>
      </c>
    </row>
    <row r="1311" spans="1:7" x14ac:dyDescent="0.25">
      <c r="A1311" s="5">
        <f>1304</f>
      </c>
      <c r="B1311" s="5" t="s">
        <v>1317</v>
      </c>
      <c r="C1311" s="5">
        <v>1664</v>
      </c>
      <c r="D1311" s="5">
        <v>484</v>
      </c>
      <c r="E1311" s="5">
        <v>10000</v>
      </c>
      <c r="F1311" s="5" t="s">
        <v>13</v>
      </c>
      <c r="G1311" s="5" t="s">
        <v>14</v>
      </c>
    </row>
    <row r="1312" spans="1:7" x14ac:dyDescent="0.25">
      <c r="A1312" s="5">
        <f>1305</f>
      </c>
      <c r="B1312" s="5" t="s">
        <v>1318</v>
      </c>
      <c r="C1312" s="5">
        <v>1665</v>
      </c>
      <c r="D1312" s="5">
        <v>524</v>
      </c>
      <c r="E1312" s="5">
        <v>10000</v>
      </c>
      <c r="F1312" s="5" t="s">
        <v>13</v>
      </c>
      <c r="G1312" s="5" t="s">
        <v>14</v>
      </c>
    </row>
    <row r="1313" spans="1:7" x14ac:dyDescent="0.25">
      <c r="A1313" s="5">
        <f>1306</f>
      </c>
      <c r="B1313" s="5" t="s">
        <v>1319</v>
      </c>
      <c r="C1313" s="5">
        <v>1667</v>
      </c>
      <c r="D1313" s="5">
        <v>564</v>
      </c>
      <c r="E1313" s="5">
        <v>10000</v>
      </c>
      <c r="F1313" s="5" t="s">
        <v>13</v>
      </c>
      <c r="G1313" s="5" t="s">
        <v>14</v>
      </c>
    </row>
    <row r="1314" spans="1:7" x14ac:dyDescent="0.25">
      <c r="A1314" s="5">
        <f>1307</f>
      </c>
      <c r="B1314" s="5" t="s">
        <v>1320</v>
      </c>
      <c r="C1314" s="5">
        <v>1668</v>
      </c>
      <c r="D1314" s="5">
        <v>604</v>
      </c>
      <c r="E1314" s="5">
        <v>10000</v>
      </c>
      <c r="F1314" s="5" t="s">
        <v>13</v>
      </c>
      <c r="G1314" s="5" t="s">
        <v>14</v>
      </c>
    </row>
    <row r="1315" spans="1:7" x14ac:dyDescent="0.25">
      <c r="A1315" s="5">
        <f>1308</f>
      </c>
      <c r="B1315" s="5" t="s">
        <v>1321</v>
      </c>
      <c r="C1315" s="5">
        <v>1669</v>
      </c>
      <c r="D1315" s="5">
        <v>644</v>
      </c>
      <c r="E1315" s="5">
        <v>10000</v>
      </c>
      <c r="F1315" s="5" t="s">
        <v>13</v>
      </c>
      <c r="G1315" s="5" t="s">
        <v>14</v>
      </c>
    </row>
    <row r="1316" spans="1:7" x14ac:dyDescent="0.25">
      <c r="A1316" s="5">
        <f>1309</f>
      </c>
      <c r="B1316" s="5" t="s">
        <v>1322</v>
      </c>
      <c r="C1316" s="5">
        <v>1670</v>
      </c>
      <c r="D1316" s="5">
        <v>684</v>
      </c>
      <c r="E1316" s="5">
        <v>10000</v>
      </c>
      <c r="F1316" s="5" t="s">
        <v>13</v>
      </c>
      <c r="G1316" s="5" t="s">
        <v>14</v>
      </c>
    </row>
    <row r="1317" spans="1:7" x14ac:dyDescent="0.25">
      <c r="A1317" s="5">
        <f>1310</f>
      </c>
      <c r="B1317" s="5" t="s">
        <v>1323</v>
      </c>
      <c r="C1317" s="5">
        <v>1671</v>
      </c>
      <c r="D1317" s="5">
        <v>724</v>
      </c>
      <c r="E1317" s="5">
        <v>10000</v>
      </c>
      <c r="F1317" s="5" t="s">
        <v>13</v>
      </c>
      <c r="G1317" s="5" t="s">
        <v>14</v>
      </c>
    </row>
    <row r="1318" spans="1:7" x14ac:dyDescent="0.25">
      <c r="A1318" s="5">
        <f>1311</f>
      </c>
      <c r="B1318" s="5" t="s">
        <v>1324</v>
      </c>
      <c r="C1318" s="5">
        <v>1672</v>
      </c>
      <c r="D1318" s="5">
        <v>765</v>
      </c>
      <c r="E1318" s="5">
        <v>10000</v>
      </c>
      <c r="F1318" s="5" t="s">
        <v>13</v>
      </c>
      <c r="G1318" s="5" t="s">
        <v>14</v>
      </c>
    </row>
    <row r="1319" spans="1:7" x14ac:dyDescent="0.25">
      <c r="A1319" s="5">
        <f>1312</f>
      </c>
      <c r="B1319" s="5" t="s">
        <v>1325</v>
      </c>
      <c r="C1319" s="5">
        <v>1673</v>
      </c>
      <c r="D1319" s="5">
        <v>804</v>
      </c>
      <c r="E1319" s="5">
        <v>10000</v>
      </c>
      <c r="F1319" s="5" t="s">
        <v>13</v>
      </c>
      <c r="G1319" s="5" t="s">
        <v>14</v>
      </c>
    </row>
    <row r="1320" spans="1:7" x14ac:dyDescent="0.25">
      <c r="A1320" s="5">
        <f>1313</f>
      </c>
      <c r="B1320" s="5" t="s">
        <v>1326</v>
      </c>
      <c r="C1320" s="5">
        <v>1675</v>
      </c>
      <c r="D1320" s="5">
        <v>844</v>
      </c>
      <c r="E1320" s="5">
        <v>10000</v>
      </c>
      <c r="F1320" s="5" t="s">
        <v>13</v>
      </c>
      <c r="G1320" s="5" t="s">
        <v>14</v>
      </c>
    </row>
    <row r="1321" spans="1:7" x14ac:dyDescent="0.25">
      <c r="A1321" s="5">
        <f>1314</f>
      </c>
      <c r="B1321" s="5" t="s">
        <v>1327</v>
      </c>
      <c r="C1321" s="5">
        <v>1676</v>
      </c>
      <c r="D1321" s="5">
        <v>884</v>
      </c>
      <c r="E1321" s="5">
        <v>10000</v>
      </c>
      <c r="F1321" s="5" t="s">
        <v>13</v>
      </c>
      <c r="G1321" s="5" t="s">
        <v>14</v>
      </c>
    </row>
    <row r="1322" spans="1:7" x14ac:dyDescent="0.25">
      <c r="A1322" s="5">
        <f>1315</f>
      </c>
      <c r="B1322" s="5" t="s">
        <v>1328</v>
      </c>
      <c r="C1322" s="5">
        <v>1677</v>
      </c>
      <c r="D1322" s="5">
        <v>925</v>
      </c>
      <c r="E1322" s="5">
        <v>10000</v>
      </c>
      <c r="F1322" s="5" t="s">
        <v>13</v>
      </c>
      <c r="G1322" s="5" t="s">
        <v>14</v>
      </c>
    </row>
    <row r="1323" spans="1:7" x14ac:dyDescent="0.25">
      <c r="A1323" s="5">
        <f>1316</f>
      </c>
      <c r="B1323" s="5" t="s">
        <v>1329</v>
      </c>
      <c r="C1323" s="5">
        <v>1678</v>
      </c>
      <c r="D1323" s="5">
        <v>964</v>
      </c>
      <c r="E1323" s="5">
        <v>10000</v>
      </c>
      <c r="F1323" s="5" t="s">
        <v>13</v>
      </c>
      <c r="G1323" s="5" t="s">
        <v>14</v>
      </c>
    </row>
    <row r="1324" spans="1:7" x14ac:dyDescent="0.25">
      <c r="A1324" s="5">
        <f>1317</f>
      </c>
      <c r="B1324" s="5" t="s">
        <v>1330</v>
      </c>
      <c r="C1324" s="5">
        <v>1679</v>
      </c>
      <c r="D1324" s="5">
        <v>1004</v>
      </c>
      <c r="E1324" s="5">
        <v>10000</v>
      </c>
      <c r="F1324" s="5" t="s">
        <v>13</v>
      </c>
      <c r="G1324" s="5" t="s">
        <v>14</v>
      </c>
    </row>
    <row r="1325" spans="1:7" x14ac:dyDescent="0.25">
      <c r="A1325" s="5">
        <f>1318</f>
      </c>
      <c r="B1325" s="5" t="s">
        <v>1331</v>
      </c>
      <c r="C1325" s="5">
        <v>1680</v>
      </c>
      <c r="D1325" s="5">
        <v>1044</v>
      </c>
      <c r="E1325" s="5">
        <v>10000</v>
      </c>
      <c r="F1325" s="5" t="s">
        <v>13</v>
      </c>
      <c r="G1325" s="5" t="s">
        <v>14</v>
      </c>
    </row>
    <row r="1326" spans="1:7" x14ac:dyDescent="0.25">
      <c r="A1326" s="5">
        <f>1319</f>
      </c>
      <c r="B1326" s="5" t="s">
        <v>1332</v>
      </c>
      <c r="C1326" s="5">
        <v>1681</v>
      </c>
      <c r="D1326" s="5">
        <v>1084</v>
      </c>
      <c r="E1326" s="5">
        <v>10000</v>
      </c>
      <c r="F1326" s="5" t="s">
        <v>13</v>
      </c>
      <c r="G1326" s="5" t="s">
        <v>14</v>
      </c>
    </row>
    <row r="1327" spans="1:7" x14ac:dyDescent="0.25">
      <c r="A1327" s="5">
        <f>1320</f>
      </c>
      <c r="B1327" s="5" t="s">
        <v>1333</v>
      </c>
      <c r="C1327" s="5">
        <v>1683</v>
      </c>
      <c r="D1327" s="5">
        <v>1125</v>
      </c>
      <c r="E1327" s="5">
        <v>10000</v>
      </c>
      <c r="F1327" s="5" t="s">
        <v>13</v>
      </c>
      <c r="G1327" s="5" t="s">
        <v>14</v>
      </c>
    </row>
    <row r="1328" spans="1:7" x14ac:dyDescent="0.25">
      <c r="A1328" s="5">
        <f>1321</f>
      </c>
      <c r="B1328" s="5" t="s">
        <v>1334</v>
      </c>
      <c r="C1328" s="5">
        <v>1684</v>
      </c>
      <c r="D1328" s="5">
        <v>1164</v>
      </c>
      <c r="E1328" s="5">
        <v>10000</v>
      </c>
      <c r="F1328" s="5" t="s">
        <v>13</v>
      </c>
      <c r="G1328" s="5" t="s">
        <v>14</v>
      </c>
    </row>
    <row r="1329" spans="1:7" x14ac:dyDescent="0.25">
      <c r="A1329" s="5">
        <f>1322</f>
      </c>
      <c r="B1329" s="5" t="s">
        <v>1335</v>
      </c>
      <c r="C1329" s="5">
        <v>1685</v>
      </c>
      <c r="D1329" s="5">
        <v>1204</v>
      </c>
      <c r="E1329" s="5">
        <v>10000</v>
      </c>
      <c r="F1329" s="5" t="s">
        <v>13</v>
      </c>
      <c r="G1329" s="5" t="s">
        <v>14</v>
      </c>
    </row>
    <row r="1330" spans="1:7" x14ac:dyDescent="0.25">
      <c r="A1330" s="5">
        <f>1323</f>
      </c>
      <c r="B1330" s="5" t="s">
        <v>1336</v>
      </c>
      <c r="C1330" s="5">
        <v>1686</v>
      </c>
      <c r="D1330" s="5">
        <v>1244</v>
      </c>
      <c r="E1330" s="5">
        <v>10000</v>
      </c>
      <c r="F1330" s="5" t="s">
        <v>13</v>
      </c>
      <c r="G1330" s="5" t="s">
        <v>14</v>
      </c>
    </row>
    <row r="1331" spans="1:7" x14ac:dyDescent="0.25">
      <c r="A1331" s="5">
        <f>1324</f>
      </c>
      <c r="B1331" s="5" t="s">
        <v>1337</v>
      </c>
      <c r="C1331" s="5">
        <v>1687</v>
      </c>
      <c r="D1331" s="5">
        <v>1284</v>
      </c>
      <c r="E1331" s="5">
        <v>10000</v>
      </c>
      <c r="F1331" s="5" t="s">
        <v>13</v>
      </c>
      <c r="G1331" s="5" t="s">
        <v>14</v>
      </c>
    </row>
    <row r="1332" spans="1:7" x14ac:dyDescent="0.25">
      <c r="A1332" s="5">
        <f>1325</f>
      </c>
      <c r="B1332" s="5" t="s">
        <v>1338</v>
      </c>
      <c r="C1332" s="5">
        <v>1689</v>
      </c>
      <c r="D1332" s="5">
        <v>1364</v>
      </c>
      <c r="E1332" s="5">
        <v>10000</v>
      </c>
      <c r="F1332" s="5" t="s">
        <v>13</v>
      </c>
      <c r="G1332" s="5" t="s">
        <v>14</v>
      </c>
    </row>
    <row r="1333" spans="1:7" x14ac:dyDescent="0.25">
      <c r="A1333" s="5">
        <f>1326</f>
      </c>
      <c r="B1333" s="5" t="s">
        <v>1339</v>
      </c>
      <c r="C1333" s="5">
        <v>1693</v>
      </c>
      <c r="D1333" s="5">
        <v>1484</v>
      </c>
      <c r="E1333" s="5">
        <v>10000</v>
      </c>
      <c r="F1333" s="5" t="s">
        <v>13</v>
      </c>
      <c r="G1333" s="5" t="s">
        <v>14</v>
      </c>
    </row>
    <row r="1334" spans="1:7" x14ac:dyDescent="0.25">
      <c r="A1334" s="5">
        <f>1327</f>
      </c>
      <c r="B1334" s="5" t="s">
        <v>1340</v>
      </c>
      <c r="C1334" s="5">
        <v>1694</v>
      </c>
      <c r="D1334" s="5">
        <v>1524</v>
      </c>
      <c r="E1334" s="5">
        <v>10000</v>
      </c>
      <c r="F1334" s="5" t="s">
        <v>13</v>
      </c>
      <c r="G1334" s="5" t="s">
        <v>14</v>
      </c>
    </row>
    <row r="1335" spans="1:7" x14ac:dyDescent="0.25">
      <c r="A1335" s="5">
        <f>1328</f>
      </c>
      <c r="B1335" s="5" t="s">
        <v>1341</v>
      </c>
      <c r="C1335" s="5">
        <v>1695</v>
      </c>
      <c r="D1335" s="5">
        <v>1564</v>
      </c>
      <c r="E1335" s="5">
        <v>10000</v>
      </c>
      <c r="F1335" s="5" t="s">
        <v>13</v>
      </c>
      <c r="G1335" s="5" t="s">
        <v>14</v>
      </c>
    </row>
    <row r="1336" spans="1:7" x14ac:dyDescent="0.25">
      <c r="A1336" s="5">
        <f>1329</f>
      </c>
      <c r="B1336" s="5" t="s">
        <v>1342</v>
      </c>
      <c r="C1336" s="5">
        <v>1696</v>
      </c>
      <c r="D1336" s="5">
        <v>1605</v>
      </c>
      <c r="E1336" s="5">
        <v>10000</v>
      </c>
      <c r="F1336" s="5" t="s">
        <v>13</v>
      </c>
      <c r="G1336" s="5" t="s">
        <v>14</v>
      </c>
    </row>
    <row r="1337" spans="1:7" x14ac:dyDescent="0.25">
      <c r="A1337" s="5">
        <f>1330</f>
      </c>
      <c r="B1337" s="5" t="s">
        <v>1343</v>
      </c>
      <c r="C1337" s="5">
        <v>1697</v>
      </c>
      <c r="D1337" s="5">
        <v>1645</v>
      </c>
      <c r="E1337" s="5">
        <v>10000</v>
      </c>
      <c r="F1337" s="5" t="s">
        <v>13</v>
      </c>
      <c r="G1337" s="5" t="s">
        <v>14</v>
      </c>
    </row>
    <row r="1338" spans="1:7" x14ac:dyDescent="0.25">
      <c r="A1338" s="5">
        <f>1331</f>
      </c>
      <c r="B1338" s="5" t="s">
        <v>1344</v>
      </c>
      <c r="C1338" s="5">
        <v>1699</v>
      </c>
      <c r="D1338" s="5">
        <v>1685</v>
      </c>
      <c r="E1338" s="5">
        <v>10000</v>
      </c>
      <c r="F1338" s="5" t="s">
        <v>13</v>
      </c>
      <c r="G1338" s="5" t="s">
        <v>14</v>
      </c>
    </row>
    <row r="1339" spans="1:7" x14ac:dyDescent="0.25">
      <c r="A1339" s="5">
        <f>1332</f>
      </c>
      <c r="B1339" s="5" t="s">
        <v>1345</v>
      </c>
      <c r="C1339" s="5">
        <v>1700</v>
      </c>
      <c r="D1339" s="5">
        <v>1725</v>
      </c>
      <c r="E1339" s="5">
        <v>10000</v>
      </c>
      <c r="F1339" s="5" t="s">
        <v>13</v>
      </c>
      <c r="G1339" s="5" t="s">
        <v>14</v>
      </c>
    </row>
    <row r="1340" spans="1:7" x14ac:dyDescent="0.25">
      <c r="A1340" s="5">
        <f>1333</f>
      </c>
      <c r="B1340" s="5" t="s">
        <v>1346</v>
      </c>
      <c r="C1340" s="5">
        <v>1701</v>
      </c>
      <c r="D1340" s="5">
        <v>1764</v>
      </c>
      <c r="E1340" s="5">
        <v>10000</v>
      </c>
      <c r="F1340" s="5" t="s">
        <v>13</v>
      </c>
      <c r="G1340" s="5" t="s">
        <v>14</v>
      </c>
    </row>
    <row r="1341" spans="1:7" x14ac:dyDescent="0.25">
      <c r="A1341" s="5">
        <f>1334</f>
      </c>
      <c r="B1341" s="5" t="s">
        <v>1347</v>
      </c>
      <c r="C1341" s="5">
        <v>1702</v>
      </c>
      <c r="D1341" s="5">
        <v>1804</v>
      </c>
      <c r="E1341" s="5">
        <v>10000</v>
      </c>
      <c r="F1341" s="5" t="s">
        <v>13</v>
      </c>
      <c r="G1341" s="5" t="s">
        <v>14</v>
      </c>
    </row>
    <row r="1342" spans="1:7" x14ac:dyDescent="0.25">
      <c r="A1342" s="5">
        <f>1335</f>
      </c>
      <c r="B1342" s="5" t="s">
        <v>1348</v>
      </c>
      <c r="C1342" s="5">
        <v>1703</v>
      </c>
      <c r="D1342" s="5">
        <v>1844</v>
      </c>
      <c r="E1342" s="5">
        <v>10000</v>
      </c>
      <c r="F1342" s="5" t="s">
        <v>13</v>
      </c>
      <c r="G1342" s="5" t="s">
        <v>14</v>
      </c>
    </row>
    <row r="1343" spans="1:7" x14ac:dyDescent="0.25">
      <c r="A1343" s="5">
        <f>1336</f>
      </c>
      <c r="B1343" s="5" t="s">
        <v>1349</v>
      </c>
      <c r="C1343" s="5">
        <v>1704</v>
      </c>
      <c r="D1343" s="5">
        <v>1885</v>
      </c>
      <c r="E1343" s="5">
        <v>10000</v>
      </c>
      <c r="F1343" s="5" t="s">
        <v>13</v>
      </c>
      <c r="G1343" s="5" t="s">
        <v>14</v>
      </c>
    </row>
    <row r="1344" spans="1:7" x14ac:dyDescent="0.25">
      <c r="A1344" s="5">
        <f>1337</f>
      </c>
      <c r="B1344" s="5" t="s">
        <v>1350</v>
      </c>
      <c r="C1344" s="5">
        <v>1705</v>
      </c>
      <c r="D1344" s="5">
        <v>1925</v>
      </c>
      <c r="E1344" s="5">
        <v>10000</v>
      </c>
      <c r="F1344" s="5" t="s">
        <v>13</v>
      </c>
      <c r="G1344" s="5" t="s">
        <v>14</v>
      </c>
    </row>
    <row r="1345" spans="1:7" x14ac:dyDescent="0.25">
      <c r="A1345" s="5">
        <f>1338</f>
      </c>
      <c r="B1345" s="5" t="s">
        <v>1351</v>
      </c>
      <c r="C1345" s="5">
        <v>1707</v>
      </c>
      <c r="D1345" s="5">
        <v>1964</v>
      </c>
      <c r="E1345" s="5">
        <v>10000</v>
      </c>
      <c r="F1345" s="5" t="s">
        <v>13</v>
      </c>
      <c r="G1345" s="5" t="s">
        <v>14</v>
      </c>
    </row>
    <row r="1346" spans="1:7" x14ac:dyDescent="0.25">
      <c r="A1346" s="5">
        <f>1339</f>
      </c>
      <c r="B1346" s="5" t="s">
        <v>1352</v>
      </c>
      <c r="C1346" s="5">
        <v>1708</v>
      </c>
      <c r="D1346" s="5">
        <v>2005</v>
      </c>
      <c r="E1346" s="5">
        <v>10000</v>
      </c>
      <c r="F1346" s="5" t="s">
        <v>13</v>
      </c>
      <c r="G1346" s="5" t="s">
        <v>14</v>
      </c>
    </row>
    <row r="1347" spans="1:7" x14ac:dyDescent="0.25">
      <c r="A1347" s="5">
        <f>1340</f>
      </c>
      <c r="B1347" s="5" t="s">
        <v>1353</v>
      </c>
      <c r="C1347" s="5">
        <v>1709</v>
      </c>
      <c r="D1347" s="5">
        <v>2045</v>
      </c>
      <c r="E1347" s="5">
        <v>10000</v>
      </c>
      <c r="F1347" s="5" t="s">
        <v>13</v>
      </c>
      <c r="G1347" s="5" t="s">
        <v>14</v>
      </c>
    </row>
    <row r="1348" spans="1:7" x14ac:dyDescent="0.25">
      <c r="A1348" s="5">
        <f>1341</f>
      </c>
      <c r="B1348" s="5" t="s">
        <v>1354</v>
      </c>
      <c r="C1348" s="5">
        <v>1710</v>
      </c>
      <c r="D1348" s="5">
        <v>2084</v>
      </c>
      <c r="E1348" s="5">
        <v>10000</v>
      </c>
      <c r="F1348" s="5" t="s">
        <v>13</v>
      </c>
      <c r="G1348" s="5" t="s">
        <v>14</v>
      </c>
    </row>
    <row r="1349" spans="1:7" x14ac:dyDescent="0.25">
      <c r="A1349" s="5">
        <f>1342</f>
      </c>
      <c r="B1349" s="5" t="s">
        <v>1355</v>
      </c>
      <c r="C1349" s="5">
        <v>1711</v>
      </c>
      <c r="D1349" s="5">
        <v>2124</v>
      </c>
      <c r="E1349" s="5">
        <v>10000</v>
      </c>
      <c r="F1349" s="5" t="s">
        <v>13</v>
      </c>
      <c r="G1349" s="5" t="s">
        <v>14</v>
      </c>
    </row>
    <row r="1350" spans="1:7" x14ac:dyDescent="0.25">
      <c r="A1350" s="5">
        <f>1343</f>
      </c>
      <c r="B1350" s="5" t="s">
        <v>1356</v>
      </c>
      <c r="C1350" s="5">
        <v>1712</v>
      </c>
      <c r="D1350" s="5">
        <v>2165</v>
      </c>
      <c r="E1350" s="5">
        <v>10000</v>
      </c>
      <c r="F1350" s="5" t="s">
        <v>13</v>
      </c>
      <c r="G1350" s="5" t="s">
        <v>14</v>
      </c>
    </row>
    <row r="1351" spans="1:7" x14ac:dyDescent="0.25">
      <c r="A1351" s="5">
        <f>1344</f>
      </c>
      <c r="B1351" s="5" t="s">
        <v>1357</v>
      </c>
      <c r="C1351" s="5">
        <v>1713</v>
      </c>
      <c r="D1351" s="5">
        <v>2205</v>
      </c>
      <c r="E1351" s="5">
        <v>10000</v>
      </c>
      <c r="F1351" s="5" t="s">
        <v>13</v>
      </c>
      <c r="G1351" s="5" t="s">
        <v>14</v>
      </c>
    </row>
    <row r="1352" spans="1:7" x14ac:dyDescent="0.25">
      <c r="A1352" s="5">
        <f>1345</f>
      </c>
      <c r="B1352" s="5" t="s">
        <v>1358</v>
      </c>
      <c r="C1352" s="5">
        <v>1715</v>
      </c>
      <c r="D1352" s="5">
        <v>2245</v>
      </c>
      <c r="E1352" s="5">
        <v>10000</v>
      </c>
      <c r="F1352" s="5" t="s">
        <v>13</v>
      </c>
      <c r="G1352" s="5" t="s">
        <v>14</v>
      </c>
    </row>
    <row r="1353" spans="1:7" x14ac:dyDescent="0.25">
      <c r="A1353" s="5">
        <f>1346</f>
      </c>
      <c r="B1353" s="5" t="s">
        <v>1359</v>
      </c>
      <c r="C1353" s="5">
        <v>1716</v>
      </c>
      <c r="D1353" s="5">
        <v>2284</v>
      </c>
      <c r="E1353" s="5">
        <v>10000</v>
      </c>
      <c r="F1353" s="5" t="s">
        <v>13</v>
      </c>
      <c r="G1353" s="5" t="s">
        <v>14</v>
      </c>
    </row>
    <row r="1354" spans="1:7" x14ac:dyDescent="0.25">
      <c r="A1354" s="5">
        <f>1347</f>
      </c>
      <c r="B1354" s="5" t="s">
        <v>1360</v>
      </c>
      <c r="C1354" s="5">
        <v>1717</v>
      </c>
      <c r="D1354" s="5">
        <v>2325</v>
      </c>
      <c r="E1354" s="5">
        <v>10000</v>
      </c>
      <c r="F1354" s="5" t="s">
        <v>13</v>
      </c>
      <c r="G1354" s="5" t="s">
        <v>14</v>
      </c>
    </row>
    <row r="1355" spans="1:7" x14ac:dyDescent="0.25">
      <c r="A1355" s="5">
        <f>1348</f>
      </c>
      <c r="B1355" s="5" t="s">
        <v>1361</v>
      </c>
      <c r="C1355" s="5">
        <v>1718</v>
      </c>
      <c r="D1355" s="5">
        <v>2365</v>
      </c>
      <c r="E1355" s="5">
        <v>10000</v>
      </c>
      <c r="F1355" s="5" t="s">
        <v>13</v>
      </c>
      <c r="G1355" s="5" t="s">
        <v>14</v>
      </c>
    </row>
    <row r="1356" spans="1:7" x14ac:dyDescent="0.25">
      <c r="A1356" s="5">
        <f>1349</f>
      </c>
      <c r="B1356" s="5" t="s">
        <v>1362</v>
      </c>
      <c r="C1356" s="5">
        <v>1719</v>
      </c>
      <c r="D1356" s="5">
        <v>2404</v>
      </c>
      <c r="E1356" s="5">
        <v>10000</v>
      </c>
      <c r="F1356" s="5" t="s">
        <v>13</v>
      </c>
      <c r="G1356" s="5" t="s">
        <v>14</v>
      </c>
    </row>
    <row r="1357" spans="1:7" x14ac:dyDescent="0.25">
      <c r="A1357" s="5">
        <f>1350</f>
      </c>
      <c r="B1357" s="5" t="s">
        <v>1363</v>
      </c>
      <c r="C1357" s="5">
        <v>1720</v>
      </c>
      <c r="D1357" s="5">
        <v>2444</v>
      </c>
      <c r="E1357" s="5">
        <v>10000</v>
      </c>
      <c r="F1357" s="5" t="s">
        <v>13</v>
      </c>
      <c r="G1357" s="5" t="s">
        <v>14</v>
      </c>
    </row>
    <row r="1358" spans="1:7" x14ac:dyDescent="0.25">
      <c r="A1358" s="5">
        <f>1351</f>
      </c>
      <c r="B1358" s="5" t="s">
        <v>1364</v>
      </c>
      <c r="C1358" s="5">
        <v>1721</v>
      </c>
      <c r="D1358" s="5">
        <v>2485</v>
      </c>
      <c r="E1358" s="5">
        <v>10000</v>
      </c>
      <c r="F1358" s="5" t="s">
        <v>13</v>
      </c>
      <c r="G1358" s="5" t="s">
        <v>14</v>
      </c>
    </row>
    <row r="1359" spans="1:7" x14ac:dyDescent="0.25">
      <c r="A1359" s="5">
        <f>1352</f>
      </c>
      <c r="B1359" s="5" t="s">
        <v>1365</v>
      </c>
      <c r="C1359" s="5">
        <v>1723</v>
      </c>
      <c r="D1359" s="5">
        <v>2525</v>
      </c>
      <c r="E1359" s="5">
        <v>10000</v>
      </c>
      <c r="F1359" s="5" t="s">
        <v>13</v>
      </c>
      <c r="G1359" s="5" t="s">
        <v>14</v>
      </c>
    </row>
    <row r="1360" spans="1:7" x14ac:dyDescent="0.25">
      <c r="A1360" s="5">
        <f>1353</f>
      </c>
      <c r="B1360" s="5" t="s">
        <v>1366</v>
      </c>
      <c r="C1360" s="5">
        <v>1724</v>
      </c>
      <c r="D1360" s="5">
        <v>2565</v>
      </c>
      <c r="E1360" s="5">
        <v>10000</v>
      </c>
      <c r="F1360" s="5" t="s">
        <v>13</v>
      </c>
      <c r="G1360" s="5" t="s">
        <v>14</v>
      </c>
    </row>
    <row r="1361" spans="1:7" x14ac:dyDescent="0.25">
      <c r="A1361" s="5">
        <f>1354</f>
      </c>
      <c r="B1361" s="5" t="s">
        <v>1367</v>
      </c>
      <c r="C1361" s="5">
        <v>1725</v>
      </c>
      <c r="D1361" s="5">
        <v>2604</v>
      </c>
      <c r="E1361" s="5">
        <v>10000</v>
      </c>
      <c r="F1361" s="5" t="s">
        <v>13</v>
      </c>
      <c r="G1361" s="5" t="s">
        <v>14</v>
      </c>
    </row>
    <row r="1362" spans="1:7" x14ac:dyDescent="0.25">
      <c r="A1362" s="5">
        <f>1355</f>
      </c>
      <c r="B1362" s="5" t="s">
        <v>1368</v>
      </c>
      <c r="C1362" s="5">
        <v>1726</v>
      </c>
      <c r="D1362" s="5">
        <v>2645</v>
      </c>
      <c r="E1362" s="5">
        <v>10000</v>
      </c>
      <c r="F1362" s="5" t="s">
        <v>13</v>
      </c>
      <c r="G1362" s="5" t="s">
        <v>14</v>
      </c>
    </row>
    <row r="1363" spans="1:7" x14ac:dyDescent="0.25">
      <c r="A1363" s="5">
        <f>1356</f>
      </c>
      <c r="B1363" s="5" t="s">
        <v>1369</v>
      </c>
      <c r="C1363" s="5">
        <v>1727</v>
      </c>
      <c r="D1363" s="5">
        <v>2685</v>
      </c>
      <c r="E1363" s="5">
        <v>10000</v>
      </c>
      <c r="F1363" s="5" t="s">
        <v>13</v>
      </c>
      <c r="G1363" s="5" t="s">
        <v>14</v>
      </c>
    </row>
    <row r="1364" spans="1:7" x14ac:dyDescent="0.25">
      <c r="A1364" s="5">
        <f>1357</f>
      </c>
      <c r="B1364" s="5" t="s">
        <v>1370</v>
      </c>
      <c r="C1364" s="5">
        <v>1728</v>
      </c>
      <c r="D1364" s="5">
        <v>2724</v>
      </c>
      <c r="E1364" s="5">
        <v>10000</v>
      </c>
      <c r="F1364" s="5" t="s">
        <v>13</v>
      </c>
      <c r="G1364" s="5" t="s">
        <v>14</v>
      </c>
    </row>
    <row r="1365" spans="1:7" x14ac:dyDescent="0.25">
      <c r="A1365" s="5">
        <f>1358</f>
      </c>
      <c r="B1365" s="5" t="s">
        <v>1371</v>
      </c>
      <c r="C1365" s="5">
        <v>1729</v>
      </c>
      <c r="D1365" s="5">
        <v>2764</v>
      </c>
      <c r="E1365" s="5">
        <v>10000</v>
      </c>
      <c r="F1365" s="5" t="s">
        <v>13</v>
      </c>
      <c r="G1365" s="5" t="s">
        <v>14</v>
      </c>
    </row>
    <row r="1366" spans="1:7" x14ac:dyDescent="0.25">
      <c r="A1366" s="5">
        <f>1359</f>
      </c>
      <c r="B1366" s="5" t="s">
        <v>1372</v>
      </c>
      <c r="C1366" s="5">
        <v>1731</v>
      </c>
      <c r="D1366" s="5">
        <v>2804</v>
      </c>
      <c r="E1366" s="5">
        <v>10000</v>
      </c>
      <c r="F1366" s="5" t="s">
        <v>13</v>
      </c>
      <c r="G1366" s="5" t="s">
        <v>14</v>
      </c>
    </row>
    <row r="1367" spans="1:7" x14ac:dyDescent="0.25">
      <c r="A1367" s="5">
        <f>1360</f>
      </c>
      <c r="B1367" s="5" t="s">
        <v>1373</v>
      </c>
      <c r="C1367" s="5">
        <v>1732</v>
      </c>
      <c r="D1367" s="5">
        <v>2844</v>
      </c>
      <c r="E1367" s="5">
        <v>10000</v>
      </c>
      <c r="F1367" s="5" t="s">
        <v>13</v>
      </c>
      <c r="G1367" s="5" t="s">
        <v>14</v>
      </c>
    </row>
    <row r="1368" spans="1:7" x14ac:dyDescent="0.25">
      <c r="A1368" s="5">
        <f>1361</f>
      </c>
      <c r="B1368" s="5" t="s">
        <v>1374</v>
      </c>
      <c r="C1368" s="5">
        <v>1733</v>
      </c>
      <c r="D1368" s="5">
        <v>2884</v>
      </c>
      <c r="E1368" s="5">
        <v>10000</v>
      </c>
      <c r="F1368" s="5" t="s">
        <v>13</v>
      </c>
      <c r="G1368" s="5" t="s">
        <v>14</v>
      </c>
    </row>
    <row r="1369" spans="1:7" x14ac:dyDescent="0.25">
      <c r="A1369" s="5">
        <f>1362</f>
      </c>
      <c r="B1369" s="5" t="s">
        <v>1375</v>
      </c>
      <c r="C1369" s="5">
        <v>1734</v>
      </c>
      <c r="D1369" s="5">
        <v>2924</v>
      </c>
      <c r="E1369" s="5">
        <v>10000</v>
      </c>
      <c r="F1369" s="5" t="s">
        <v>13</v>
      </c>
      <c r="G1369" s="5" t="s">
        <v>14</v>
      </c>
    </row>
    <row r="1370" spans="1:7" x14ac:dyDescent="0.25">
      <c r="A1370" s="5">
        <f>1363</f>
      </c>
      <c r="B1370" s="5" t="s">
        <v>1376</v>
      </c>
      <c r="C1370" s="5">
        <v>1735</v>
      </c>
      <c r="D1370" s="5">
        <v>2964</v>
      </c>
      <c r="E1370" s="5">
        <v>10000</v>
      </c>
      <c r="F1370" s="5" t="s">
        <v>13</v>
      </c>
      <c r="G1370" s="5" t="s">
        <v>14</v>
      </c>
    </row>
    <row r="1371" spans="1:7" x14ac:dyDescent="0.25">
      <c r="A1371" s="5">
        <f>1364</f>
      </c>
      <c r="B1371" s="5" t="s">
        <v>1377</v>
      </c>
      <c r="C1371" s="5">
        <v>1736</v>
      </c>
      <c r="D1371" s="5">
        <v>3004</v>
      </c>
      <c r="E1371" s="5">
        <v>10000</v>
      </c>
      <c r="F1371" s="5" t="s">
        <v>13</v>
      </c>
      <c r="G1371" s="5" t="s">
        <v>14</v>
      </c>
    </row>
    <row r="1372" spans="1:7" x14ac:dyDescent="0.25">
      <c r="A1372" s="5">
        <f>1365</f>
      </c>
      <c r="B1372" s="5" t="s">
        <v>1378</v>
      </c>
      <c r="C1372" s="5">
        <v>1737</v>
      </c>
      <c r="D1372" s="5">
        <v>3044</v>
      </c>
      <c r="E1372" s="5">
        <v>10000</v>
      </c>
      <c r="F1372" s="5" t="s">
        <v>13</v>
      </c>
      <c r="G1372" s="5" t="s">
        <v>14</v>
      </c>
    </row>
    <row r="1373" spans="1:7" x14ac:dyDescent="0.25">
      <c r="A1373" s="5">
        <f>1366</f>
      </c>
      <c r="B1373" s="5" t="s">
        <v>1379</v>
      </c>
      <c r="C1373" s="5">
        <v>1739</v>
      </c>
      <c r="D1373" s="5">
        <v>3085</v>
      </c>
      <c r="E1373" s="5">
        <v>10000</v>
      </c>
      <c r="F1373" s="5" t="s">
        <v>13</v>
      </c>
      <c r="G1373" s="5" t="s">
        <v>14</v>
      </c>
    </row>
    <row r="1374" spans="1:7" x14ac:dyDescent="0.25">
      <c r="A1374" s="5">
        <f>1367</f>
      </c>
      <c r="B1374" s="5" t="s">
        <v>1380</v>
      </c>
      <c r="C1374" s="5">
        <v>1740</v>
      </c>
      <c r="D1374" s="5">
        <v>3125</v>
      </c>
      <c r="E1374" s="5">
        <v>10000</v>
      </c>
      <c r="F1374" s="5" t="s">
        <v>13</v>
      </c>
      <c r="G1374" s="5" t="s">
        <v>14</v>
      </c>
    </row>
    <row r="1375" spans="1:7" x14ac:dyDescent="0.25">
      <c r="A1375" s="5">
        <f>1368</f>
      </c>
      <c r="B1375" s="5" t="s">
        <v>1381</v>
      </c>
      <c r="C1375" s="5">
        <v>1741</v>
      </c>
      <c r="D1375" s="5">
        <v>3165</v>
      </c>
      <c r="E1375" s="5">
        <v>10000</v>
      </c>
      <c r="F1375" s="5" t="s">
        <v>13</v>
      </c>
      <c r="G1375" s="5" t="s">
        <v>14</v>
      </c>
    </row>
    <row r="1376" spans="1:7" x14ac:dyDescent="0.25">
      <c r="A1376" s="5">
        <f>1369</f>
      </c>
      <c r="B1376" s="5" t="s">
        <v>1382</v>
      </c>
      <c r="C1376" s="5">
        <v>1742</v>
      </c>
      <c r="D1376" s="5">
        <v>3205</v>
      </c>
      <c r="E1376" s="5">
        <v>10000</v>
      </c>
      <c r="F1376" s="5" t="s">
        <v>13</v>
      </c>
      <c r="G1376" s="5" t="s">
        <v>14</v>
      </c>
    </row>
    <row r="1377" spans="1:7" x14ac:dyDescent="0.25">
      <c r="A1377" s="5">
        <f>1370</f>
      </c>
      <c r="B1377" s="5" t="s">
        <v>1383</v>
      </c>
      <c r="C1377" s="5">
        <v>1743</v>
      </c>
      <c r="D1377" s="5">
        <v>3244</v>
      </c>
      <c r="E1377" s="5">
        <v>10000</v>
      </c>
      <c r="F1377" s="5" t="s">
        <v>13</v>
      </c>
      <c r="G1377" s="5" t="s">
        <v>14</v>
      </c>
    </row>
    <row r="1378" spans="1:7" x14ac:dyDescent="0.25">
      <c r="A1378" s="5">
        <f>1371</f>
      </c>
      <c r="B1378" s="5" t="s">
        <v>1384</v>
      </c>
      <c r="C1378" s="5">
        <v>1744</v>
      </c>
      <c r="D1378" s="5">
        <v>3285</v>
      </c>
      <c r="E1378" s="5">
        <v>10000</v>
      </c>
      <c r="F1378" s="5" t="s">
        <v>13</v>
      </c>
      <c r="G1378" s="5" t="s">
        <v>14</v>
      </c>
    </row>
    <row r="1379" spans="1:7" x14ac:dyDescent="0.25">
      <c r="A1379" s="5">
        <f>1372</f>
      </c>
      <c r="B1379" s="5" t="s">
        <v>1385</v>
      </c>
      <c r="C1379" s="5">
        <v>1745</v>
      </c>
      <c r="D1379" s="5">
        <v>3325</v>
      </c>
      <c r="E1379" s="5">
        <v>10000</v>
      </c>
      <c r="F1379" s="5" t="s">
        <v>13</v>
      </c>
      <c r="G1379" s="5" t="s">
        <v>14</v>
      </c>
    </row>
    <row r="1380" spans="1:7" x14ac:dyDescent="0.25">
      <c r="A1380" s="5">
        <f>1373</f>
      </c>
      <c r="B1380" s="5" t="s">
        <v>1386</v>
      </c>
      <c r="C1380" s="5">
        <v>1747</v>
      </c>
      <c r="D1380" s="5">
        <v>3365</v>
      </c>
      <c r="E1380" s="5">
        <v>10000</v>
      </c>
      <c r="F1380" s="5" t="s">
        <v>13</v>
      </c>
      <c r="G1380" s="5" t="s">
        <v>14</v>
      </c>
    </row>
    <row r="1381" spans="1:7" x14ac:dyDescent="0.25">
      <c r="A1381" s="5">
        <f>1374</f>
      </c>
      <c r="B1381" s="5" t="s">
        <v>1387</v>
      </c>
      <c r="C1381" s="5">
        <v>1748</v>
      </c>
      <c r="D1381" s="5">
        <v>3405</v>
      </c>
      <c r="E1381" s="5">
        <v>10000</v>
      </c>
      <c r="F1381" s="5" t="s">
        <v>13</v>
      </c>
      <c r="G1381" s="5" t="s">
        <v>14</v>
      </c>
    </row>
    <row r="1382" spans="1:7" x14ac:dyDescent="0.25">
      <c r="A1382" s="5">
        <f>1375</f>
      </c>
      <c r="B1382" s="5" t="s">
        <v>1388</v>
      </c>
      <c r="C1382" s="5">
        <v>1749</v>
      </c>
      <c r="D1382" s="5">
        <v>3445</v>
      </c>
      <c r="E1382" s="5">
        <v>10000</v>
      </c>
      <c r="F1382" s="5" t="s">
        <v>13</v>
      </c>
      <c r="G1382" s="5" t="s">
        <v>14</v>
      </c>
    </row>
    <row r="1383" spans="1:7" x14ac:dyDescent="0.25">
      <c r="A1383" s="5">
        <f>1376</f>
      </c>
      <c r="B1383" s="5" t="s">
        <v>1389</v>
      </c>
      <c r="C1383" s="5">
        <v>1750</v>
      </c>
      <c r="D1383" s="5">
        <v>3484</v>
      </c>
      <c r="E1383" s="5">
        <v>10000</v>
      </c>
      <c r="F1383" s="5" t="s">
        <v>13</v>
      </c>
      <c r="G1383" s="5" t="s">
        <v>14</v>
      </c>
    </row>
    <row r="1384" spans="1:7" x14ac:dyDescent="0.25">
      <c r="A1384" s="5">
        <f>1377</f>
      </c>
      <c r="B1384" s="5" t="s">
        <v>1390</v>
      </c>
      <c r="C1384" s="5">
        <v>1751</v>
      </c>
      <c r="D1384" s="5">
        <v>3525</v>
      </c>
      <c r="E1384" s="5">
        <v>10000</v>
      </c>
      <c r="F1384" s="5" t="s">
        <v>13</v>
      </c>
      <c r="G1384" s="5" t="s">
        <v>14</v>
      </c>
    </row>
    <row r="1385" spans="1:7" x14ac:dyDescent="0.25">
      <c r="A1385" s="5">
        <f>1378</f>
      </c>
      <c r="B1385" s="5" t="s">
        <v>1391</v>
      </c>
      <c r="C1385" s="5">
        <v>1752</v>
      </c>
      <c r="D1385" s="5">
        <v>3565</v>
      </c>
      <c r="E1385" s="5">
        <v>10000</v>
      </c>
      <c r="F1385" s="5" t="s">
        <v>13</v>
      </c>
      <c r="G1385" s="5" t="s">
        <v>14</v>
      </c>
    </row>
    <row r="1386" spans="1:7" x14ac:dyDescent="0.25">
      <c r="A1386" s="5">
        <f>1379</f>
      </c>
      <c r="B1386" s="5" t="s">
        <v>1392</v>
      </c>
      <c r="C1386" s="5">
        <v>1753</v>
      </c>
      <c r="D1386" s="5">
        <v>3605</v>
      </c>
      <c r="E1386" s="5">
        <v>10000</v>
      </c>
      <c r="F1386" s="5" t="s">
        <v>13</v>
      </c>
      <c r="G1386" s="5" t="s">
        <v>14</v>
      </c>
    </row>
    <row r="1387" spans="1:7" x14ac:dyDescent="0.25">
      <c r="A1387" s="5">
        <f>1380</f>
      </c>
      <c r="B1387" s="5" t="s">
        <v>1393</v>
      </c>
      <c r="C1387" s="5">
        <v>1755</v>
      </c>
      <c r="D1387" s="5">
        <v>3645</v>
      </c>
      <c r="E1387" s="5">
        <v>10000</v>
      </c>
      <c r="F1387" s="5" t="s">
        <v>13</v>
      </c>
      <c r="G1387" s="5" t="s">
        <v>14</v>
      </c>
    </row>
    <row r="1388" spans="1:7" x14ac:dyDescent="0.25">
      <c r="A1388" s="5">
        <f>1381</f>
      </c>
      <c r="B1388" s="5" t="s">
        <v>1394</v>
      </c>
      <c r="C1388" s="5">
        <v>1756</v>
      </c>
      <c r="D1388" s="5">
        <v>3685</v>
      </c>
      <c r="E1388" s="5">
        <v>10000</v>
      </c>
      <c r="F1388" s="5" t="s">
        <v>13</v>
      </c>
      <c r="G1388" s="5" t="s">
        <v>14</v>
      </c>
    </row>
    <row r="1389" spans="1:7" x14ac:dyDescent="0.25">
      <c r="A1389" s="5">
        <f>1382</f>
      </c>
      <c r="B1389" s="5" t="s">
        <v>1395</v>
      </c>
      <c r="C1389" s="5">
        <v>1757</v>
      </c>
      <c r="D1389" s="5">
        <v>3725</v>
      </c>
      <c r="E1389" s="5">
        <v>10000</v>
      </c>
      <c r="F1389" s="5" t="s">
        <v>13</v>
      </c>
      <c r="G1389" s="5" t="s">
        <v>14</v>
      </c>
    </row>
    <row r="1390" spans="1:7" x14ac:dyDescent="0.25">
      <c r="A1390" s="5">
        <f>1383</f>
      </c>
      <c r="B1390" s="5" t="s">
        <v>1396</v>
      </c>
      <c r="C1390" s="5">
        <v>1758</v>
      </c>
      <c r="D1390" s="5">
        <v>3765</v>
      </c>
      <c r="E1390" s="5">
        <v>10000</v>
      </c>
      <c r="F1390" s="5" t="s">
        <v>13</v>
      </c>
      <c r="G1390" s="5" t="s">
        <v>14</v>
      </c>
    </row>
    <row r="1391" spans="1:7" x14ac:dyDescent="0.25">
      <c r="A1391" s="5">
        <f>1384</f>
      </c>
      <c r="B1391" s="5" t="s">
        <v>1397</v>
      </c>
      <c r="C1391" s="5">
        <v>1759</v>
      </c>
      <c r="D1391" s="5">
        <v>3805</v>
      </c>
      <c r="E1391" s="5">
        <v>10000</v>
      </c>
      <c r="F1391" s="5" t="s">
        <v>13</v>
      </c>
      <c r="G1391" s="5" t="s">
        <v>14</v>
      </c>
    </row>
    <row r="1392" spans="1:7" x14ac:dyDescent="0.25">
      <c r="A1392" s="5">
        <f>1385</f>
      </c>
      <c r="B1392" s="5" t="s">
        <v>1398</v>
      </c>
      <c r="C1392" s="5">
        <v>1760</v>
      </c>
      <c r="D1392" s="5">
        <v>3845</v>
      </c>
      <c r="E1392" s="5">
        <v>10000</v>
      </c>
      <c r="F1392" s="5" t="s">
        <v>13</v>
      </c>
      <c r="G1392" s="5" t="s">
        <v>14</v>
      </c>
    </row>
    <row r="1393" spans="1:7" x14ac:dyDescent="0.25">
      <c r="A1393" s="5">
        <f>1386</f>
      </c>
      <c r="B1393" s="5" t="s">
        <v>1399</v>
      </c>
      <c r="C1393" s="5">
        <v>1761</v>
      </c>
      <c r="D1393" s="5">
        <v>3885</v>
      </c>
      <c r="E1393" s="5">
        <v>10000</v>
      </c>
      <c r="F1393" s="5" t="s">
        <v>13</v>
      </c>
      <c r="G1393" s="5" t="s">
        <v>14</v>
      </c>
    </row>
    <row r="1394" spans="1:7" x14ac:dyDescent="0.25">
      <c r="A1394" s="5">
        <f>1387</f>
      </c>
      <c r="B1394" s="5" t="s">
        <v>1400</v>
      </c>
      <c r="C1394" s="5">
        <v>1763</v>
      </c>
      <c r="D1394" s="5">
        <v>3925</v>
      </c>
      <c r="E1394" s="5">
        <v>10000</v>
      </c>
      <c r="F1394" s="5" t="s">
        <v>13</v>
      </c>
      <c r="G1394" s="5" t="s">
        <v>14</v>
      </c>
    </row>
    <row r="1395" spans="1:7" x14ac:dyDescent="0.25">
      <c r="A1395" s="5">
        <f>1388</f>
      </c>
      <c r="B1395" s="5" t="s">
        <v>1401</v>
      </c>
      <c r="C1395" s="5">
        <v>1764</v>
      </c>
      <c r="D1395" s="5">
        <v>3965</v>
      </c>
      <c r="E1395" s="5">
        <v>10000</v>
      </c>
      <c r="F1395" s="5" t="s">
        <v>13</v>
      </c>
      <c r="G1395" s="5" t="s">
        <v>14</v>
      </c>
    </row>
    <row r="1396" spans="1:7" x14ac:dyDescent="0.25">
      <c r="A1396" s="5">
        <f>1389</f>
      </c>
      <c r="B1396" s="5" t="s">
        <v>1402</v>
      </c>
      <c r="C1396" s="5">
        <v>1765</v>
      </c>
      <c r="D1396" s="5">
        <v>4005</v>
      </c>
      <c r="E1396" s="5">
        <v>10000</v>
      </c>
      <c r="F1396" s="5" t="s">
        <v>13</v>
      </c>
      <c r="G1396" s="5" t="s">
        <v>14</v>
      </c>
    </row>
    <row r="1397" spans="1:7" x14ac:dyDescent="0.25">
      <c r="A1397" s="5">
        <f>1390</f>
      </c>
      <c r="B1397" s="5" t="s">
        <v>1403</v>
      </c>
      <c r="C1397" s="5">
        <v>1766</v>
      </c>
      <c r="D1397" s="5">
        <v>4045</v>
      </c>
      <c r="E1397" s="5">
        <v>10000</v>
      </c>
      <c r="F1397" s="5" t="s">
        <v>13</v>
      </c>
      <c r="G1397" s="5" t="s">
        <v>14</v>
      </c>
    </row>
    <row r="1398" spans="1:7" x14ac:dyDescent="0.25">
      <c r="A1398" s="5">
        <f>1391</f>
      </c>
      <c r="B1398" s="5" t="s">
        <v>1404</v>
      </c>
      <c r="C1398" s="5">
        <v>1767</v>
      </c>
      <c r="D1398" s="5">
        <v>4085</v>
      </c>
      <c r="E1398" s="5">
        <v>10000</v>
      </c>
      <c r="F1398" s="5" t="s">
        <v>13</v>
      </c>
      <c r="G1398" s="5" t="s">
        <v>14</v>
      </c>
    </row>
    <row r="1399" spans="1:7" x14ac:dyDescent="0.25">
      <c r="A1399" s="5">
        <f>1392</f>
      </c>
      <c r="B1399" s="5" t="s">
        <v>1405</v>
      </c>
      <c r="C1399" s="5">
        <v>1768</v>
      </c>
      <c r="D1399" s="5">
        <v>4125</v>
      </c>
      <c r="E1399" s="5">
        <v>10000</v>
      </c>
      <c r="F1399" s="5" t="s">
        <v>13</v>
      </c>
      <c r="G1399" s="5" t="s">
        <v>14</v>
      </c>
    </row>
    <row r="1400" spans="1:7" x14ac:dyDescent="0.25">
      <c r="A1400" s="5">
        <f>1393</f>
      </c>
      <c r="B1400" s="5" t="s">
        <v>1406</v>
      </c>
      <c r="C1400" s="5">
        <v>1769</v>
      </c>
      <c r="D1400" s="5">
        <v>4165</v>
      </c>
      <c r="E1400" s="5">
        <v>10000</v>
      </c>
      <c r="F1400" s="5" t="s">
        <v>13</v>
      </c>
      <c r="G1400" s="5" t="s">
        <v>14</v>
      </c>
    </row>
    <row r="1401" spans="1:7" x14ac:dyDescent="0.25">
      <c r="A1401" s="5">
        <f>1394</f>
      </c>
      <c r="B1401" s="5" t="s">
        <v>1407</v>
      </c>
      <c r="C1401" s="5">
        <v>1771</v>
      </c>
      <c r="D1401" s="5">
        <v>4205</v>
      </c>
      <c r="E1401" s="5">
        <v>10000</v>
      </c>
      <c r="F1401" s="5" t="s">
        <v>13</v>
      </c>
      <c r="G1401" s="5" t="s">
        <v>14</v>
      </c>
    </row>
    <row r="1402" spans="1:7" x14ac:dyDescent="0.25">
      <c r="A1402" s="5">
        <f>1395</f>
      </c>
      <c r="B1402" s="5" t="s">
        <v>1408</v>
      </c>
      <c r="C1402" s="5">
        <v>1772</v>
      </c>
      <c r="D1402" s="5">
        <v>4245</v>
      </c>
      <c r="E1402" s="5">
        <v>10000</v>
      </c>
      <c r="F1402" s="5" t="s">
        <v>13</v>
      </c>
      <c r="G1402" s="5" t="s">
        <v>14</v>
      </c>
    </row>
    <row r="1403" spans="1:7" x14ac:dyDescent="0.25">
      <c r="A1403" s="5">
        <f>1396</f>
      </c>
      <c r="B1403" s="5" t="s">
        <v>1409</v>
      </c>
      <c r="C1403" s="5">
        <v>1773</v>
      </c>
      <c r="D1403" s="5">
        <v>4285</v>
      </c>
      <c r="E1403" s="5">
        <v>10000</v>
      </c>
      <c r="F1403" s="5" t="s">
        <v>13</v>
      </c>
      <c r="G1403" s="5" t="s">
        <v>14</v>
      </c>
    </row>
    <row r="1404" spans="1:7" x14ac:dyDescent="0.25">
      <c r="A1404" s="5">
        <f>1397</f>
      </c>
      <c r="B1404" s="5" t="s">
        <v>1410</v>
      </c>
      <c r="C1404" s="5">
        <v>1774</v>
      </c>
      <c r="D1404" s="5">
        <v>4325</v>
      </c>
      <c r="E1404" s="5">
        <v>10000</v>
      </c>
      <c r="F1404" s="5" t="s">
        <v>13</v>
      </c>
      <c r="G1404" s="5" t="s">
        <v>14</v>
      </c>
    </row>
    <row r="1405" spans="1:7" x14ac:dyDescent="0.25">
      <c r="A1405" s="5">
        <f>1398</f>
      </c>
      <c r="B1405" s="5" t="s">
        <v>1411</v>
      </c>
      <c r="C1405" s="5">
        <v>1775</v>
      </c>
      <c r="D1405" s="5">
        <v>4365</v>
      </c>
      <c r="E1405" s="5">
        <v>10000</v>
      </c>
      <c r="F1405" s="5" t="s">
        <v>13</v>
      </c>
      <c r="G1405" s="5" t="s">
        <v>14</v>
      </c>
    </row>
    <row r="1406" spans="1:7" x14ac:dyDescent="0.25">
      <c r="A1406" s="5">
        <f>1399</f>
      </c>
      <c r="B1406" s="5" t="s">
        <v>1412</v>
      </c>
      <c r="C1406" s="5">
        <v>1776</v>
      </c>
      <c r="D1406" s="5">
        <v>4405</v>
      </c>
      <c r="E1406" s="5">
        <v>10000</v>
      </c>
      <c r="F1406" s="5" t="s">
        <v>13</v>
      </c>
      <c r="G1406" s="5" t="s">
        <v>14</v>
      </c>
    </row>
    <row r="1407" spans="1:7" x14ac:dyDescent="0.25">
      <c r="A1407" s="5">
        <f>1400</f>
      </c>
      <c r="B1407" s="5" t="s">
        <v>1413</v>
      </c>
      <c r="C1407" s="5">
        <v>1777</v>
      </c>
      <c r="D1407" s="5">
        <v>4445</v>
      </c>
      <c r="E1407" s="5">
        <v>10000</v>
      </c>
      <c r="F1407" s="5" t="s">
        <v>13</v>
      </c>
      <c r="G1407" s="5" t="s">
        <v>14</v>
      </c>
    </row>
    <row r="1408" spans="1:7" x14ac:dyDescent="0.25">
      <c r="A1408" s="5">
        <f>1401</f>
      </c>
      <c r="B1408" s="5" t="s">
        <v>1414</v>
      </c>
      <c r="C1408" s="5">
        <v>1779</v>
      </c>
      <c r="D1408" s="5">
        <v>4485</v>
      </c>
      <c r="E1408" s="5">
        <v>10000</v>
      </c>
      <c r="F1408" s="5" t="s">
        <v>13</v>
      </c>
      <c r="G1408" s="5" t="s">
        <v>14</v>
      </c>
    </row>
    <row r="1409" spans="1:7" x14ac:dyDescent="0.25">
      <c r="A1409" s="5">
        <f>1402</f>
      </c>
      <c r="B1409" s="5" t="s">
        <v>1415</v>
      </c>
      <c r="C1409" s="5">
        <v>1780</v>
      </c>
      <c r="D1409" s="5">
        <v>4525</v>
      </c>
      <c r="E1409" s="5">
        <v>10000</v>
      </c>
      <c r="F1409" s="5" t="s">
        <v>13</v>
      </c>
      <c r="G1409" s="5" t="s">
        <v>14</v>
      </c>
    </row>
    <row r="1410" spans="1:7" x14ac:dyDescent="0.25">
      <c r="A1410" s="5">
        <f>1403</f>
      </c>
      <c r="B1410" s="5" t="s">
        <v>1416</v>
      </c>
      <c r="C1410" s="5">
        <v>1781</v>
      </c>
      <c r="D1410" s="5">
        <v>4565</v>
      </c>
      <c r="E1410" s="5">
        <v>10000</v>
      </c>
      <c r="F1410" s="5" t="s">
        <v>13</v>
      </c>
      <c r="G1410" s="5" t="s">
        <v>14</v>
      </c>
    </row>
    <row r="1411" spans="1:7" x14ac:dyDescent="0.25">
      <c r="A1411" s="5">
        <f>1404</f>
      </c>
      <c r="B1411" s="5" t="s">
        <v>1417</v>
      </c>
      <c r="C1411" s="5">
        <v>1782</v>
      </c>
      <c r="D1411" s="5">
        <v>4605</v>
      </c>
      <c r="E1411" s="5">
        <v>10000</v>
      </c>
      <c r="F1411" s="5" t="s">
        <v>13</v>
      </c>
      <c r="G1411" s="5" t="s">
        <v>14</v>
      </c>
    </row>
    <row r="1412" spans="1:7" x14ac:dyDescent="0.25">
      <c r="A1412" s="5">
        <f>1405</f>
      </c>
      <c r="B1412" s="5" t="s">
        <v>1418</v>
      </c>
      <c r="C1412" s="5">
        <v>1783</v>
      </c>
      <c r="D1412" s="5">
        <v>4645</v>
      </c>
      <c r="E1412" s="5">
        <v>10000</v>
      </c>
      <c r="F1412" s="5" t="s">
        <v>13</v>
      </c>
      <c r="G1412" s="5" t="s">
        <v>14</v>
      </c>
    </row>
    <row r="1413" spans="1:7" x14ac:dyDescent="0.25">
      <c r="A1413" s="5">
        <f>1406</f>
      </c>
      <c r="B1413" s="5" t="s">
        <v>1419</v>
      </c>
      <c r="C1413" s="5">
        <v>1784</v>
      </c>
      <c r="D1413" s="5">
        <v>4685</v>
      </c>
      <c r="E1413" s="5">
        <v>10000</v>
      </c>
      <c r="F1413" s="5" t="s">
        <v>13</v>
      </c>
      <c r="G1413" s="5" t="s">
        <v>14</v>
      </c>
    </row>
    <row r="1414" spans="1:7" x14ac:dyDescent="0.25">
      <c r="A1414" s="5">
        <f>1407</f>
      </c>
      <c r="B1414" s="5" t="s">
        <v>1420</v>
      </c>
      <c r="C1414" s="5">
        <v>1785</v>
      </c>
      <c r="D1414" s="5">
        <v>4725</v>
      </c>
      <c r="E1414" s="5">
        <v>10000</v>
      </c>
      <c r="F1414" s="5" t="s">
        <v>13</v>
      </c>
      <c r="G1414" s="5" t="s">
        <v>14</v>
      </c>
    </row>
    <row r="1415" spans="1:7" x14ac:dyDescent="0.25">
      <c r="A1415" s="5">
        <f>1408</f>
      </c>
      <c r="B1415" s="5" t="s">
        <v>1421</v>
      </c>
      <c r="C1415" s="5">
        <v>1787</v>
      </c>
      <c r="D1415" s="5">
        <v>4765</v>
      </c>
      <c r="E1415" s="5">
        <v>10000</v>
      </c>
      <c r="F1415" s="5" t="s">
        <v>13</v>
      </c>
      <c r="G1415" s="5" t="s">
        <v>14</v>
      </c>
    </row>
    <row r="1416" spans="1:7" x14ac:dyDescent="0.25">
      <c r="A1416" s="5">
        <f>1409</f>
      </c>
      <c r="B1416" s="5" t="s">
        <v>1422</v>
      </c>
      <c r="C1416" s="5">
        <v>1788</v>
      </c>
      <c r="D1416" s="5">
        <v>4805</v>
      </c>
      <c r="E1416" s="5">
        <v>10000</v>
      </c>
      <c r="F1416" s="5" t="s">
        <v>13</v>
      </c>
      <c r="G1416" s="5" t="s">
        <v>14</v>
      </c>
    </row>
    <row r="1417" spans="1:7" x14ac:dyDescent="0.25">
      <c r="A1417" s="5">
        <f>1410</f>
      </c>
      <c r="B1417" s="5" t="s">
        <v>1423</v>
      </c>
      <c r="C1417" s="5">
        <v>1789</v>
      </c>
      <c r="D1417" s="5">
        <v>4845</v>
      </c>
      <c r="E1417" s="5">
        <v>10000</v>
      </c>
      <c r="F1417" s="5" t="s">
        <v>13</v>
      </c>
      <c r="G1417" s="5" t="s">
        <v>14</v>
      </c>
    </row>
    <row r="1418" spans="1:7" x14ac:dyDescent="0.25">
      <c r="A1418" s="5">
        <f>1411</f>
      </c>
      <c r="B1418" s="5" t="s">
        <v>1424</v>
      </c>
      <c r="C1418" s="5">
        <v>1790</v>
      </c>
      <c r="D1418" s="5">
        <v>4885</v>
      </c>
      <c r="E1418" s="5">
        <v>10000</v>
      </c>
      <c r="F1418" s="5" t="s">
        <v>13</v>
      </c>
      <c r="G1418" s="5" t="s">
        <v>14</v>
      </c>
    </row>
    <row r="1419" spans="1:7" x14ac:dyDescent="0.25">
      <c r="A1419" s="5">
        <f>1412</f>
      </c>
      <c r="B1419" s="5" t="s">
        <v>1425</v>
      </c>
      <c r="C1419" s="5">
        <v>1791</v>
      </c>
      <c r="D1419" s="5">
        <v>4925</v>
      </c>
      <c r="E1419" s="5">
        <v>10000</v>
      </c>
      <c r="F1419" s="5" t="s">
        <v>13</v>
      </c>
      <c r="G1419" s="5" t="s">
        <v>14</v>
      </c>
    </row>
    <row r="1420" spans="1:7" x14ac:dyDescent="0.25">
      <c r="A1420" s="5">
        <f>1413</f>
      </c>
      <c r="B1420" s="5" t="s">
        <v>1426</v>
      </c>
      <c r="C1420" s="5">
        <v>1792</v>
      </c>
      <c r="D1420" s="5">
        <v>4965</v>
      </c>
      <c r="E1420" s="5">
        <v>10000</v>
      </c>
      <c r="F1420" s="5" t="s">
        <v>13</v>
      </c>
      <c r="G1420" s="5" t="s">
        <v>14</v>
      </c>
    </row>
    <row r="1421" spans="1:7" x14ac:dyDescent="0.25">
      <c r="A1421" s="5">
        <f>1414</f>
      </c>
      <c r="B1421" s="5" t="s">
        <v>1427</v>
      </c>
      <c r="C1421" s="5">
        <v>1793</v>
      </c>
      <c r="D1421" s="5">
        <v>5005</v>
      </c>
      <c r="E1421" s="5">
        <v>10000</v>
      </c>
      <c r="F1421" s="5" t="s">
        <v>13</v>
      </c>
      <c r="G1421" s="5" t="s">
        <v>14</v>
      </c>
    </row>
    <row r="1422" spans="1:7" x14ac:dyDescent="0.25">
      <c r="A1422" s="5">
        <f>1415</f>
      </c>
      <c r="B1422" s="5" t="s">
        <v>1428</v>
      </c>
      <c r="C1422" s="5">
        <v>1795</v>
      </c>
      <c r="D1422" s="5">
        <v>5045</v>
      </c>
      <c r="E1422" s="5">
        <v>10000</v>
      </c>
      <c r="F1422" s="5" t="s">
        <v>13</v>
      </c>
      <c r="G1422" s="5" t="s">
        <v>14</v>
      </c>
    </row>
    <row r="1423" spans="1:7" x14ac:dyDescent="0.25">
      <c r="A1423" s="5">
        <f>1416</f>
      </c>
      <c r="B1423" s="5" t="s">
        <v>1429</v>
      </c>
      <c r="C1423" s="5">
        <v>1796</v>
      </c>
      <c r="D1423" s="5">
        <v>5085</v>
      </c>
      <c r="E1423" s="5">
        <v>10000</v>
      </c>
      <c r="F1423" s="5" t="s">
        <v>13</v>
      </c>
      <c r="G1423" s="5" t="s">
        <v>14</v>
      </c>
    </row>
    <row r="1424" spans="1:7" x14ac:dyDescent="0.25">
      <c r="A1424" s="5">
        <f>1417</f>
      </c>
      <c r="B1424" s="5" t="s">
        <v>1430</v>
      </c>
      <c r="C1424" s="5">
        <v>1797</v>
      </c>
      <c r="D1424" s="5">
        <v>5125</v>
      </c>
      <c r="E1424" s="5">
        <v>10000</v>
      </c>
      <c r="F1424" s="5" t="s">
        <v>13</v>
      </c>
      <c r="G1424" s="5" t="s">
        <v>14</v>
      </c>
    </row>
    <row r="1425" spans="1:7" x14ac:dyDescent="0.25">
      <c r="A1425" s="5">
        <f>1418</f>
      </c>
      <c r="B1425" s="5" t="s">
        <v>1431</v>
      </c>
      <c r="C1425" s="5">
        <v>1798</v>
      </c>
      <c r="D1425" s="5">
        <v>5165</v>
      </c>
      <c r="E1425" s="5">
        <v>10000</v>
      </c>
      <c r="F1425" s="5" t="s">
        <v>13</v>
      </c>
      <c r="G1425" s="5" t="s">
        <v>14</v>
      </c>
    </row>
    <row r="1426" spans="1:7" x14ac:dyDescent="0.25">
      <c r="A1426" s="5">
        <f>1419</f>
      </c>
      <c r="B1426" s="5" t="s">
        <v>1432</v>
      </c>
      <c r="C1426" s="5">
        <v>1799</v>
      </c>
      <c r="D1426" s="5">
        <v>5205</v>
      </c>
      <c r="E1426" s="5">
        <v>10000</v>
      </c>
      <c r="F1426" s="5" t="s">
        <v>13</v>
      </c>
      <c r="G1426" s="5" t="s">
        <v>14</v>
      </c>
    </row>
    <row r="1427" spans="1:7" x14ac:dyDescent="0.25">
      <c r="A1427" s="5">
        <f>1420</f>
      </c>
      <c r="B1427" s="5" t="s">
        <v>1433</v>
      </c>
      <c r="C1427" s="5">
        <v>1800</v>
      </c>
      <c r="D1427" s="5">
        <v>5245</v>
      </c>
      <c r="E1427" s="5">
        <v>10000</v>
      </c>
      <c r="F1427" s="5" t="s">
        <v>13</v>
      </c>
      <c r="G1427" s="5" t="s">
        <v>14</v>
      </c>
    </row>
    <row r="1428" spans="1:7" x14ac:dyDescent="0.25">
      <c r="A1428" s="5">
        <f>1421</f>
      </c>
      <c r="B1428" s="5" t="s">
        <v>1434</v>
      </c>
      <c r="C1428" s="5">
        <v>1801</v>
      </c>
      <c r="D1428" s="5">
        <v>5285</v>
      </c>
      <c r="E1428" s="5">
        <v>10000</v>
      </c>
      <c r="F1428" s="5" t="s">
        <v>13</v>
      </c>
      <c r="G1428" s="5" t="s">
        <v>14</v>
      </c>
    </row>
    <row r="1429" spans="1:7" x14ac:dyDescent="0.25">
      <c r="A1429" s="5">
        <f>1422</f>
      </c>
      <c r="B1429" s="5" t="s">
        <v>1435</v>
      </c>
      <c r="C1429" s="5">
        <v>1803</v>
      </c>
      <c r="D1429" s="5">
        <v>5325</v>
      </c>
      <c r="E1429" s="5">
        <v>10000</v>
      </c>
      <c r="F1429" s="5" t="s">
        <v>13</v>
      </c>
      <c r="G1429" s="5" t="s">
        <v>14</v>
      </c>
    </row>
    <row r="1430" spans="1:7" x14ac:dyDescent="0.25">
      <c r="A1430" s="5">
        <f>1423</f>
      </c>
      <c r="B1430" s="5" t="s">
        <v>1436</v>
      </c>
      <c r="C1430" s="5">
        <v>1804</v>
      </c>
      <c r="D1430" s="5">
        <v>5365</v>
      </c>
      <c r="E1430" s="5">
        <v>10000</v>
      </c>
      <c r="F1430" s="5" t="s">
        <v>13</v>
      </c>
      <c r="G1430" s="5" t="s">
        <v>14</v>
      </c>
    </row>
    <row r="1431" spans="1:7" x14ac:dyDescent="0.25">
      <c r="A1431" s="5">
        <f>1424</f>
      </c>
      <c r="B1431" s="5" t="s">
        <v>1437</v>
      </c>
      <c r="C1431" s="5">
        <v>1805</v>
      </c>
      <c r="D1431" s="5">
        <v>5405</v>
      </c>
      <c r="E1431" s="5">
        <v>10000</v>
      </c>
      <c r="F1431" s="5" t="s">
        <v>13</v>
      </c>
      <c r="G1431" s="5" t="s">
        <v>14</v>
      </c>
    </row>
    <row r="1432" spans="1:7" x14ac:dyDescent="0.25">
      <c r="A1432" s="5">
        <f>1425</f>
      </c>
      <c r="B1432" s="5" t="s">
        <v>1438</v>
      </c>
      <c r="C1432" s="5">
        <v>1806</v>
      </c>
      <c r="D1432" s="5">
        <v>5445</v>
      </c>
      <c r="E1432" s="5">
        <v>10000</v>
      </c>
      <c r="F1432" s="5" t="s">
        <v>13</v>
      </c>
      <c r="G1432" s="5" t="s">
        <v>14</v>
      </c>
    </row>
    <row r="1433" spans="1:7" x14ac:dyDescent="0.25">
      <c r="A1433" s="5">
        <f>1426</f>
      </c>
      <c r="B1433" s="5" t="s">
        <v>1439</v>
      </c>
      <c r="C1433" s="5">
        <v>1807</v>
      </c>
      <c r="D1433" s="5">
        <v>5485</v>
      </c>
      <c r="E1433" s="5">
        <v>10000</v>
      </c>
      <c r="F1433" s="5" t="s">
        <v>13</v>
      </c>
      <c r="G1433" s="5" t="s">
        <v>14</v>
      </c>
    </row>
    <row r="1434" spans="1:7" x14ac:dyDescent="0.25">
      <c r="A1434" s="5">
        <f>1427</f>
      </c>
      <c r="B1434" s="5" t="s">
        <v>1440</v>
      </c>
      <c r="C1434" s="5">
        <v>1808</v>
      </c>
      <c r="D1434" s="5">
        <v>5525</v>
      </c>
      <c r="E1434" s="5">
        <v>10000</v>
      </c>
      <c r="F1434" s="5" t="s">
        <v>13</v>
      </c>
      <c r="G1434" s="5" t="s">
        <v>14</v>
      </c>
    </row>
    <row r="1435" spans="1:7" x14ac:dyDescent="0.25">
      <c r="A1435" s="5">
        <f>1428</f>
      </c>
      <c r="B1435" s="5" t="s">
        <v>1441</v>
      </c>
      <c r="C1435" s="5">
        <v>1809</v>
      </c>
      <c r="D1435" s="5">
        <v>5565</v>
      </c>
      <c r="E1435" s="5">
        <v>10000</v>
      </c>
      <c r="F1435" s="5" t="s">
        <v>13</v>
      </c>
      <c r="G1435" s="5" t="s">
        <v>14</v>
      </c>
    </row>
    <row r="1436" spans="1:7" x14ac:dyDescent="0.25">
      <c r="A1436" s="5">
        <f>1429</f>
      </c>
      <c r="B1436" s="5" t="s">
        <v>1442</v>
      </c>
      <c r="C1436" s="5">
        <v>1811</v>
      </c>
      <c r="D1436" s="5">
        <v>5605</v>
      </c>
      <c r="E1436" s="5">
        <v>10000</v>
      </c>
      <c r="F1436" s="5" t="s">
        <v>13</v>
      </c>
      <c r="G1436" s="5" t="s">
        <v>14</v>
      </c>
    </row>
    <row r="1437" spans="1:7" x14ac:dyDescent="0.25">
      <c r="A1437" s="5">
        <f>1430</f>
      </c>
      <c r="B1437" s="5" t="s">
        <v>1443</v>
      </c>
      <c r="C1437" s="5">
        <v>1812</v>
      </c>
      <c r="D1437" s="5">
        <v>5645</v>
      </c>
      <c r="E1437" s="5">
        <v>10000</v>
      </c>
      <c r="F1437" s="5" t="s">
        <v>13</v>
      </c>
      <c r="G1437" s="5" t="s">
        <v>14</v>
      </c>
    </row>
    <row r="1438" spans="1:7" x14ac:dyDescent="0.25">
      <c r="A1438" s="5">
        <f>1431</f>
      </c>
      <c r="B1438" s="5" t="s">
        <v>1444</v>
      </c>
      <c r="C1438" s="5">
        <v>1813</v>
      </c>
      <c r="D1438" s="5">
        <v>5685</v>
      </c>
      <c r="E1438" s="5">
        <v>10000</v>
      </c>
      <c r="F1438" s="5" t="s">
        <v>13</v>
      </c>
      <c r="G1438" s="5" t="s">
        <v>14</v>
      </c>
    </row>
    <row r="1439" spans="1:7" x14ac:dyDescent="0.25">
      <c r="A1439" s="5">
        <f>1432</f>
      </c>
      <c r="B1439" s="5" t="s">
        <v>1445</v>
      </c>
      <c r="C1439" s="5">
        <v>1814</v>
      </c>
      <c r="D1439" s="5">
        <v>5725</v>
      </c>
      <c r="E1439" s="5">
        <v>10000</v>
      </c>
      <c r="F1439" s="5" t="s">
        <v>13</v>
      </c>
      <c r="G1439" s="5" t="s">
        <v>14</v>
      </c>
    </row>
    <row r="1440" spans="1:7" x14ac:dyDescent="0.25">
      <c r="A1440" s="5">
        <f>1433</f>
      </c>
      <c r="B1440" s="5" t="s">
        <v>1446</v>
      </c>
      <c r="C1440" s="5">
        <v>1815</v>
      </c>
      <c r="D1440" s="5">
        <v>5765</v>
      </c>
      <c r="E1440" s="5">
        <v>10000</v>
      </c>
      <c r="F1440" s="5" t="s">
        <v>13</v>
      </c>
      <c r="G1440" s="5" t="s">
        <v>14</v>
      </c>
    </row>
    <row r="1441" spans="1:7" x14ac:dyDescent="0.25">
      <c r="A1441" s="5">
        <f>1434</f>
      </c>
      <c r="B1441" s="5" t="s">
        <v>1447</v>
      </c>
      <c r="C1441" s="5">
        <v>1816</v>
      </c>
      <c r="D1441" s="5">
        <v>5805</v>
      </c>
      <c r="E1441" s="5">
        <v>10000</v>
      </c>
      <c r="F1441" s="5" t="s">
        <v>13</v>
      </c>
      <c r="G1441" s="5" t="s">
        <v>14</v>
      </c>
    </row>
    <row r="1442" spans="1:7" x14ac:dyDescent="0.25">
      <c r="A1442" s="5">
        <f>1435</f>
      </c>
      <c r="B1442" s="5" t="s">
        <v>1448</v>
      </c>
      <c r="C1442" s="5">
        <v>1817</v>
      </c>
      <c r="D1442" s="5">
        <v>5845</v>
      </c>
      <c r="E1442" s="5">
        <v>10000</v>
      </c>
      <c r="F1442" s="5" t="s">
        <v>13</v>
      </c>
      <c r="G1442" s="5" t="s">
        <v>14</v>
      </c>
    </row>
    <row r="1443" spans="1:7" x14ac:dyDescent="0.25">
      <c r="A1443" s="5">
        <f>1436</f>
      </c>
      <c r="B1443" s="5" t="s">
        <v>1449</v>
      </c>
      <c r="C1443" s="5">
        <v>1819</v>
      </c>
      <c r="D1443" s="5">
        <v>5885</v>
      </c>
      <c r="E1443" s="5">
        <v>10000</v>
      </c>
      <c r="F1443" s="5" t="s">
        <v>13</v>
      </c>
      <c r="G1443" s="5" t="s">
        <v>14</v>
      </c>
    </row>
    <row r="1444" spans="1:7" x14ac:dyDescent="0.25">
      <c r="A1444" s="5">
        <f>1437</f>
      </c>
      <c r="B1444" s="5" t="s">
        <v>1450</v>
      </c>
      <c r="C1444" s="5">
        <v>1820</v>
      </c>
      <c r="D1444" s="5">
        <v>5925</v>
      </c>
      <c r="E1444" s="5">
        <v>10000</v>
      </c>
      <c r="F1444" s="5" t="s">
        <v>13</v>
      </c>
      <c r="G1444" s="5" t="s">
        <v>14</v>
      </c>
    </row>
    <row r="1445" spans="1:7" x14ac:dyDescent="0.25">
      <c r="A1445" s="5">
        <f>1438</f>
      </c>
      <c r="B1445" s="5" t="s">
        <v>1451</v>
      </c>
      <c r="C1445" s="5">
        <v>1821</v>
      </c>
      <c r="D1445" s="5">
        <v>5965</v>
      </c>
      <c r="E1445" s="5">
        <v>10000</v>
      </c>
      <c r="F1445" s="5" t="s">
        <v>13</v>
      </c>
      <c r="G1445" s="5" t="s">
        <v>14</v>
      </c>
    </row>
    <row r="1446" spans="1:7" x14ac:dyDescent="0.25">
      <c r="A1446" s="5">
        <f>1439</f>
      </c>
      <c r="B1446" s="5" t="s">
        <v>1452</v>
      </c>
      <c r="C1446" s="5">
        <v>1822</v>
      </c>
      <c r="D1446" s="5">
        <v>6005</v>
      </c>
      <c r="E1446" s="5">
        <v>10000</v>
      </c>
      <c r="F1446" s="5" t="s">
        <v>13</v>
      </c>
      <c r="G1446" s="5" t="s">
        <v>14</v>
      </c>
    </row>
    <row r="1447" spans="1:7" x14ac:dyDescent="0.25">
      <c r="A1447" s="5">
        <f>1440</f>
      </c>
      <c r="B1447" s="5" t="s">
        <v>1453</v>
      </c>
      <c r="C1447" s="5">
        <v>1823</v>
      </c>
      <c r="D1447" s="5">
        <v>6045</v>
      </c>
      <c r="E1447" s="5">
        <v>10000</v>
      </c>
      <c r="F1447" s="5" t="s">
        <v>13</v>
      </c>
      <c r="G1447" s="5" t="s">
        <v>14</v>
      </c>
    </row>
    <row r="1448" spans="1:7" x14ac:dyDescent="0.25">
      <c r="A1448" s="5">
        <f>1441</f>
      </c>
      <c r="B1448" s="5" t="s">
        <v>1454</v>
      </c>
      <c r="C1448" s="5">
        <v>1824</v>
      </c>
      <c r="D1448" s="5">
        <v>6085</v>
      </c>
      <c r="E1448" s="5">
        <v>10000</v>
      </c>
      <c r="F1448" s="5" t="s">
        <v>13</v>
      </c>
      <c r="G1448" s="5" t="s">
        <v>14</v>
      </c>
    </row>
    <row r="1449" spans="1:7" x14ac:dyDescent="0.25">
      <c r="A1449" s="5">
        <f>1442</f>
      </c>
      <c r="B1449" s="5" t="s">
        <v>1455</v>
      </c>
      <c r="C1449" s="5">
        <v>1825</v>
      </c>
      <c r="D1449" s="5">
        <v>6125</v>
      </c>
      <c r="E1449" s="5">
        <v>10000</v>
      </c>
      <c r="F1449" s="5" t="s">
        <v>13</v>
      </c>
      <c r="G1449" s="5" t="s">
        <v>14</v>
      </c>
    </row>
    <row r="1450" spans="1:7" x14ac:dyDescent="0.25">
      <c r="A1450" s="5">
        <f>1443</f>
      </c>
      <c r="B1450" s="5" t="s">
        <v>1456</v>
      </c>
      <c r="C1450" s="5">
        <v>1827</v>
      </c>
      <c r="D1450" s="5">
        <v>6165</v>
      </c>
      <c r="E1450" s="5">
        <v>10000</v>
      </c>
      <c r="F1450" s="5" t="s">
        <v>13</v>
      </c>
      <c r="G1450" s="5" t="s">
        <v>14</v>
      </c>
    </row>
    <row r="1451" spans="1:7" x14ac:dyDescent="0.25">
      <c r="A1451" s="5">
        <f>1444</f>
      </c>
      <c r="B1451" s="5" t="s">
        <v>1457</v>
      </c>
      <c r="C1451" s="5">
        <v>1828</v>
      </c>
      <c r="D1451" s="5">
        <v>6205</v>
      </c>
      <c r="E1451" s="5">
        <v>10000</v>
      </c>
      <c r="F1451" s="5" t="s">
        <v>13</v>
      </c>
      <c r="G1451" s="5" t="s">
        <v>14</v>
      </c>
    </row>
    <row r="1452" spans="1:7" x14ac:dyDescent="0.25">
      <c r="A1452" s="5">
        <f>1445</f>
      </c>
      <c r="B1452" s="5" t="s">
        <v>1458</v>
      </c>
      <c r="C1452" s="5">
        <v>1829</v>
      </c>
      <c r="D1452" s="5">
        <v>6245</v>
      </c>
      <c r="E1452" s="5">
        <v>10000</v>
      </c>
      <c r="F1452" s="5" t="s">
        <v>13</v>
      </c>
      <c r="G1452" s="5" t="s">
        <v>14</v>
      </c>
    </row>
    <row r="1453" spans="1:7" x14ac:dyDescent="0.25">
      <c r="A1453" s="5">
        <f>1446</f>
      </c>
      <c r="B1453" s="5" t="s">
        <v>1459</v>
      </c>
      <c r="C1453" s="5">
        <v>1830</v>
      </c>
      <c r="D1453" s="5">
        <v>6285</v>
      </c>
      <c r="E1453" s="5">
        <v>10000</v>
      </c>
      <c r="F1453" s="5" t="s">
        <v>13</v>
      </c>
      <c r="G1453" s="5" t="s">
        <v>14</v>
      </c>
    </row>
    <row r="1454" spans="1:7" x14ac:dyDescent="0.25">
      <c r="A1454" s="5">
        <f>1447</f>
      </c>
      <c r="B1454" s="5" t="s">
        <v>1460</v>
      </c>
      <c r="C1454" s="5">
        <v>1831</v>
      </c>
      <c r="D1454" s="5">
        <v>6325</v>
      </c>
      <c r="E1454" s="5">
        <v>10000</v>
      </c>
      <c r="F1454" s="5" t="s">
        <v>13</v>
      </c>
      <c r="G1454" s="5" t="s">
        <v>14</v>
      </c>
    </row>
    <row r="1455" spans="1:7" x14ac:dyDescent="0.25">
      <c r="A1455" s="5">
        <f>1448</f>
      </c>
      <c r="B1455" s="5" t="s">
        <v>1461</v>
      </c>
      <c r="C1455" s="5">
        <v>1832</v>
      </c>
      <c r="D1455" s="5">
        <v>6365</v>
      </c>
      <c r="E1455" s="5">
        <v>10000</v>
      </c>
      <c r="F1455" s="5" t="s">
        <v>13</v>
      </c>
      <c r="G1455" s="5" t="s">
        <v>14</v>
      </c>
    </row>
    <row r="1456" spans="1:7" x14ac:dyDescent="0.25">
      <c r="A1456" s="5">
        <f>1449</f>
      </c>
      <c r="B1456" s="5" t="s">
        <v>1462</v>
      </c>
      <c r="C1456" s="5">
        <v>1833</v>
      </c>
      <c r="D1456" s="5">
        <v>6405</v>
      </c>
      <c r="E1456" s="5">
        <v>10000</v>
      </c>
      <c r="F1456" s="5" t="s">
        <v>13</v>
      </c>
      <c r="G1456" s="5" t="s">
        <v>14</v>
      </c>
    </row>
    <row r="1457" spans="1:7" x14ac:dyDescent="0.25">
      <c r="A1457" s="5">
        <f>1450</f>
      </c>
      <c r="B1457" s="5" t="s">
        <v>1463</v>
      </c>
      <c r="C1457" s="5">
        <v>1835</v>
      </c>
      <c r="D1457" s="5">
        <v>6445</v>
      </c>
      <c r="E1457" s="5">
        <v>10000</v>
      </c>
      <c r="F1457" s="5" t="s">
        <v>13</v>
      </c>
      <c r="G1457" s="5" t="s">
        <v>14</v>
      </c>
    </row>
    <row r="1458" spans="1:7" x14ac:dyDescent="0.25">
      <c r="A1458" s="5">
        <f>1451</f>
      </c>
      <c r="B1458" s="5" t="s">
        <v>1464</v>
      </c>
      <c r="C1458" s="5">
        <v>1836</v>
      </c>
      <c r="D1458" s="5">
        <v>6485</v>
      </c>
      <c r="E1458" s="5">
        <v>10000</v>
      </c>
      <c r="F1458" s="5" t="s">
        <v>13</v>
      </c>
      <c r="G1458" s="5" t="s">
        <v>14</v>
      </c>
    </row>
    <row r="1459" spans="1:7" x14ac:dyDescent="0.25">
      <c r="A1459" s="5">
        <f>1452</f>
      </c>
      <c r="B1459" s="5" t="s">
        <v>1465</v>
      </c>
      <c r="C1459" s="5">
        <v>1837</v>
      </c>
      <c r="D1459" s="5">
        <v>6525</v>
      </c>
      <c r="E1459" s="5">
        <v>10000</v>
      </c>
      <c r="F1459" s="5" t="s">
        <v>13</v>
      </c>
      <c r="G1459" s="5" t="s">
        <v>14</v>
      </c>
    </row>
    <row r="1460" spans="1:7" x14ac:dyDescent="0.25">
      <c r="A1460" s="5">
        <f>1453</f>
      </c>
      <c r="B1460" s="5" t="s">
        <v>1466</v>
      </c>
      <c r="C1460" s="5">
        <v>1838</v>
      </c>
      <c r="D1460" s="5">
        <v>6565</v>
      </c>
      <c r="E1460" s="5">
        <v>10000</v>
      </c>
      <c r="F1460" s="5" t="s">
        <v>13</v>
      </c>
      <c r="G1460" s="5" t="s">
        <v>14</v>
      </c>
    </row>
    <row r="1461" spans="1:7" x14ac:dyDescent="0.25">
      <c r="A1461" s="5">
        <f>1454</f>
      </c>
      <c r="B1461" s="5" t="s">
        <v>1467</v>
      </c>
      <c r="C1461" s="5">
        <v>1839</v>
      </c>
      <c r="D1461" s="5">
        <v>6605</v>
      </c>
      <c r="E1461" s="5">
        <v>10000</v>
      </c>
      <c r="F1461" s="5" t="s">
        <v>13</v>
      </c>
      <c r="G1461" s="5" t="s">
        <v>14</v>
      </c>
    </row>
    <row r="1462" spans="1:7" x14ac:dyDescent="0.25">
      <c r="A1462" s="5">
        <f>1455</f>
      </c>
      <c r="B1462" s="5" t="s">
        <v>1468</v>
      </c>
      <c r="C1462" s="5">
        <v>1840</v>
      </c>
      <c r="D1462" s="5">
        <v>6645</v>
      </c>
      <c r="E1462" s="5">
        <v>10000</v>
      </c>
      <c r="F1462" s="5" t="s">
        <v>13</v>
      </c>
      <c r="G1462" s="5" t="s">
        <v>14</v>
      </c>
    </row>
    <row r="1463" spans="1:7" x14ac:dyDescent="0.25">
      <c r="A1463" s="5">
        <f>1456</f>
      </c>
      <c r="B1463" s="5" t="s">
        <v>1469</v>
      </c>
      <c r="C1463" s="5">
        <v>1841</v>
      </c>
      <c r="D1463" s="5">
        <v>6685</v>
      </c>
      <c r="E1463" s="5">
        <v>10000</v>
      </c>
      <c r="F1463" s="5" t="s">
        <v>13</v>
      </c>
      <c r="G1463" s="5" t="s">
        <v>14</v>
      </c>
    </row>
    <row r="1464" spans="1:7" x14ac:dyDescent="0.25">
      <c r="A1464" s="5">
        <f>1457</f>
      </c>
      <c r="B1464" s="5" t="s">
        <v>1470</v>
      </c>
      <c r="C1464" s="5">
        <v>1843</v>
      </c>
      <c r="D1464" s="5">
        <v>6725</v>
      </c>
      <c r="E1464" s="5">
        <v>10000</v>
      </c>
      <c r="F1464" s="5" t="s">
        <v>13</v>
      </c>
      <c r="G1464" s="5" t="s">
        <v>14</v>
      </c>
    </row>
    <row r="1465" spans="1:7" x14ac:dyDescent="0.25">
      <c r="A1465" s="5">
        <f>1458</f>
      </c>
      <c r="B1465" s="5" t="s">
        <v>1471</v>
      </c>
      <c r="C1465" s="5">
        <v>1844</v>
      </c>
      <c r="D1465" s="5">
        <v>6765</v>
      </c>
      <c r="E1465" s="5">
        <v>10000</v>
      </c>
      <c r="F1465" s="5" t="s">
        <v>13</v>
      </c>
      <c r="G1465" s="5" t="s">
        <v>14</v>
      </c>
    </row>
    <row r="1466" spans="1:7" x14ac:dyDescent="0.25">
      <c r="A1466" s="5">
        <f>1459</f>
      </c>
      <c r="B1466" s="5" t="s">
        <v>1472</v>
      </c>
      <c r="C1466" s="5">
        <v>1845</v>
      </c>
      <c r="D1466" s="5">
        <v>6805</v>
      </c>
      <c r="E1466" s="5">
        <v>10000</v>
      </c>
      <c r="F1466" s="5" t="s">
        <v>13</v>
      </c>
      <c r="G1466" s="5" t="s">
        <v>14</v>
      </c>
    </row>
    <row r="1467" spans="1:7" x14ac:dyDescent="0.25">
      <c r="A1467" s="5">
        <f>1460</f>
      </c>
      <c r="B1467" s="5" t="s">
        <v>1473</v>
      </c>
      <c r="C1467" s="5">
        <v>1846</v>
      </c>
      <c r="D1467" s="5">
        <v>6845</v>
      </c>
      <c r="E1467" s="5">
        <v>10000</v>
      </c>
      <c r="F1467" s="5" t="s">
        <v>13</v>
      </c>
      <c r="G1467" s="5" t="s">
        <v>14</v>
      </c>
    </row>
    <row r="1468" spans="1:7" x14ac:dyDescent="0.25">
      <c r="A1468" s="5">
        <f>1461</f>
      </c>
      <c r="B1468" s="5" t="s">
        <v>1474</v>
      </c>
      <c r="C1468" s="5">
        <v>1847</v>
      </c>
      <c r="D1468" s="5">
        <v>6885</v>
      </c>
      <c r="E1468" s="5">
        <v>10000</v>
      </c>
      <c r="F1468" s="5" t="s">
        <v>13</v>
      </c>
      <c r="G1468" s="5" t="s">
        <v>14</v>
      </c>
    </row>
    <row r="1469" spans="1:7" x14ac:dyDescent="0.25">
      <c r="A1469" s="5">
        <f>1462</f>
      </c>
      <c r="B1469" s="5" t="s">
        <v>1475</v>
      </c>
      <c r="C1469" s="5">
        <v>1848</v>
      </c>
      <c r="D1469" s="5">
        <v>6925</v>
      </c>
      <c r="E1469" s="5">
        <v>10000</v>
      </c>
      <c r="F1469" s="5" t="s">
        <v>13</v>
      </c>
      <c r="G1469" s="5" t="s">
        <v>14</v>
      </c>
    </row>
    <row r="1470" spans="1:7" x14ac:dyDescent="0.25">
      <c r="A1470" s="5">
        <f>1463</f>
      </c>
      <c r="B1470" s="5" t="s">
        <v>1476</v>
      </c>
      <c r="C1470" s="5">
        <v>1849</v>
      </c>
      <c r="D1470" s="5">
        <v>6965</v>
      </c>
      <c r="E1470" s="5">
        <v>10000</v>
      </c>
      <c r="F1470" s="5" t="s">
        <v>13</v>
      </c>
      <c r="G1470" s="5" t="s">
        <v>14</v>
      </c>
    </row>
    <row r="1471" spans="1:7" x14ac:dyDescent="0.25">
      <c r="A1471" s="5">
        <f>1464</f>
      </c>
      <c r="B1471" s="5" t="s">
        <v>1477</v>
      </c>
      <c r="C1471" s="5">
        <v>1851</v>
      </c>
      <c r="D1471" s="5">
        <v>7005</v>
      </c>
      <c r="E1471" s="5">
        <v>10000</v>
      </c>
      <c r="F1471" s="5" t="s">
        <v>13</v>
      </c>
      <c r="G1471" s="5" t="s">
        <v>14</v>
      </c>
    </row>
    <row r="1472" spans="1:7" x14ac:dyDescent="0.25">
      <c r="A1472" s="5">
        <f>1465</f>
      </c>
      <c r="B1472" s="5" t="s">
        <v>1478</v>
      </c>
      <c r="C1472" s="5">
        <v>1852</v>
      </c>
      <c r="D1472" s="5">
        <v>7045</v>
      </c>
      <c r="E1472" s="5">
        <v>10000</v>
      </c>
      <c r="F1472" s="5" t="s">
        <v>13</v>
      </c>
      <c r="G1472" s="5" t="s">
        <v>14</v>
      </c>
    </row>
    <row r="1473" spans="1:7" x14ac:dyDescent="0.25">
      <c r="A1473" s="5">
        <f>1466</f>
      </c>
      <c r="B1473" s="5" t="s">
        <v>1479</v>
      </c>
      <c r="C1473" s="5">
        <v>1853</v>
      </c>
      <c r="D1473" s="5">
        <v>7085</v>
      </c>
      <c r="E1473" s="5">
        <v>10000</v>
      </c>
      <c r="F1473" s="5" t="s">
        <v>13</v>
      </c>
      <c r="G1473" s="5" t="s">
        <v>14</v>
      </c>
    </row>
    <row r="1474" spans="1:7" x14ac:dyDescent="0.25">
      <c r="A1474" s="5">
        <f>1467</f>
      </c>
      <c r="B1474" s="5" t="s">
        <v>1480</v>
      </c>
      <c r="C1474" s="5">
        <v>1854</v>
      </c>
      <c r="D1474" s="5">
        <v>7125</v>
      </c>
      <c r="E1474" s="5">
        <v>10000</v>
      </c>
      <c r="F1474" s="5" t="s">
        <v>13</v>
      </c>
      <c r="G1474" s="5" t="s">
        <v>14</v>
      </c>
    </row>
    <row r="1475" spans="1:7" x14ac:dyDescent="0.25">
      <c r="A1475" s="5">
        <f>1468</f>
      </c>
      <c r="B1475" s="5" t="s">
        <v>1481</v>
      </c>
      <c r="C1475" s="5">
        <v>1855</v>
      </c>
      <c r="D1475" s="5">
        <v>7165</v>
      </c>
      <c r="E1475" s="5">
        <v>10000</v>
      </c>
      <c r="F1475" s="5" t="s">
        <v>13</v>
      </c>
      <c r="G1475" s="5" t="s">
        <v>14</v>
      </c>
    </row>
    <row r="1476" spans="1:7" x14ac:dyDescent="0.25">
      <c r="A1476" s="5">
        <f>1469</f>
      </c>
      <c r="B1476" s="5" t="s">
        <v>1482</v>
      </c>
      <c r="C1476" s="5">
        <v>1856</v>
      </c>
      <c r="D1476" s="5">
        <v>7205</v>
      </c>
      <c r="E1476" s="5">
        <v>10000</v>
      </c>
      <c r="F1476" s="5" t="s">
        <v>13</v>
      </c>
      <c r="G1476" s="5" t="s">
        <v>14</v>
      </c>
    </row>
    <row r="1477" spans="1:7" x14ac:dyDescent="0.25">
      <c r="A1477" s="5">
        <f>1470</f>
      </c>
      <c r="B1477" s="5" t="s">
        <v>1483</v>
      </c>
      <c r="C1477" s="5">
        <v>1857</v>
      </c>
      <c r="D1477" s="5">
        <v>7245</v>
      </c>
      <c r="E1477" s="5">
        <v>10000</v>
      </c>
      <c r="F1477" s="5" t="s">
        <v>13</v>
      </c>
      <c r="G1477" s="5" t="s">
        <v>14</v>
      </c>
    </row>
    <row r="1478" spans="1:7" x14ac:dyDescent="0.25">
      <c r="A1478" s="5">
        <f>1471</f>
      </c>
      <c r="B1478" s="5" t="s">
        <v>1484</v>
      </c>
      <c r="C1478" s="5">
        <v>1859</v>
      </c>
      <c r="D1478" s="5">
        <v>7285</v>
      </c>
      <c r="E1478" s="5">
        <v>10000</v>
      </c>
      <c r="F1478" s="5" t="s">
        <v>13</v>
      </c>
      <c r="G1478" s="5" t="s">
        <v>14</v>
      </c>
    </row>
    <row r="1479" spans="1:7" x14ac:dyDescent="0.25">
      <c r="A1479" s="5">
        <f>1472</f>
      </c>
      <c r="B1479" s="5" t="s">
        <v>1485</v>
      </c>
      <c r="C1479" s="5">
        <v>1860</v>
      </c>
      <c r="D1479" s="5">
        <v>7325</v>
      </c>
      <c r="E1479" s="5">
        <v>10000</v>
      </c>
      <c r="F1479" s="5" t="s">
        <v>13</v>
      </c>
      <c r="G1479" s="5" t="s">
        <v>14</v>
      </c>
    </row>
    <row r="1480" spans="1:7" x14ac:dyDescent="0.25">
      <c r="A1480" s="5">
        <f>1473</f>
      </c>
      <c r="B1480" s="5" t="s">
        <v>1486</v>
      </c>
      <c r="C1480" s="5">
        <v>1861</v>
      </c>
      <c r="D1480" s="5">
        <v>7365</v>
      </c>
      <c r="E1480" s="5">
        <v>10000</v>
      </c>
      <c r="F1480" s="5" t="s">
        <v>13</v>
      </c>
      <c r="G1480" s="5" t="s">
        <v>14</v>
      </c>
    </row>
    <row r="1481" spans="1:7" x14ac:dyDescent="0.25">
      <c r="A1481" s="5">
        <f>1474</f>
      </c>
      <c r="B1481" s="5" t="s">
        <v>1487</v>
      </c>
      <c r="C1481" s="5">
        <v>1862</v>
      </c>
      <c r="D1481" s="5">
        <v>7405</v>
      </c>
      <c r="E1481" s="5">
        <v>10000</v>
      </c>
      <c r="F1481" s="5" t="s">
        <v>13</v>
      </c>
      <c r="G1481" s="5" t="s">
        <v>14</v>
      </c>
    </row>
    <row r="1482" spans="1:7" x14ac:dyDescent="0.25">
      <c r="A1482" s="5">
        <f>1475</f>
      </c>
      <c r="B1482" s="5" t="s">
        <v>1488</v>
      </c>
      <c r="C1482" s="5">
        <v>1863</v>
      </c>
      <c r="D1482" s="5">
        <v>7445</v>
      </c>
      <c r="E1482" s="5">
        <v>10000</v>
      </c>
      <c r="F1482" s="5" t="s">
        <v>13</v>
      </c>
      <c r="G1482" s="5" t="s">
        <v>14</v>
      </c>
    </row>
    <row r="1483" spans="1:7" x14ac:dyDescent="0.25">
      <c r="A1483" s="5">
        <f>1476</f>
      </c>
      <c r="B1483" s="5" t="s">
        <v>1489</v>
      </c>
      <c r="C1483" s="5">
        <v>1864</v>
      </c>
      <c r="D1483" s="5">
        <v>7485</v>
      </c>
      <c r="E1483" s="5">
        <v>10000</v>
      </c>
      <c r="F1483" s="5" t="s">
        <v>13</v>
      </c>
      <c r="G1483" s="5" t="s">
        <v>14</v>
      </c>
    </row>
    <row r="1484" spans="1:7" x14ac:dyDescent="0.25">
      <c r="A1484" s="5">
        <f>1477</f>
      </c>
      <c r="B1484" s="5" t="s">
        <v>1490</v>
      </c>
      <c r="C1484" s="5">
        <v>1865</v>
      </c>
      <c r="D1484" s="5">
        <v>7525</v>
      </c>
      <c r="E1484" s="5">
        <v>10000</v>
      </c>
      <c r="F1484" s="5" t="s">
        <v>13</v>
      </c>
      <c r="G1484" s="5" t="s">
        <v>14</v>
      </c>
    </row>
    <row r="1485" spans="1:7" x14ac:dyDescent="0.25">
      <c r="A1485" s="5">
        <f>1478</f>
      </c>
      <c r="B1485" s="5" t="s">
        <v>1491</v>
      </c>
      <c r="C1485" s="5">
        <v>1867</v>
      </c>
      <c r="D1485" s="5">
        <v>7565</v>
      </c>
      <c r="E1485" s="5">
        <v>10000</v>
      </c>
      <c r="F1485" s="5" t="s">
        <v>13</v>
      </c>
      <c r="G1485" s="5" t="s">
        <v>14</v>
      </c>
    </row>
    <row r="1486" spans="1:7" x14ac:dyDescent="0.25">
      <c r="A1486" s="5">
        <f>1479</f>
      </c>
      <c r="B1486" s="5" t="s">
        <v>1492</v>
      </c>
      <c r="C1486" s="5">
        <v>1868</v>
      </c>
      <c r="D1486" s="5">
        <v>7605</v>
      </c>
      <c r="E1486" s="5">
        <v>10000</v>
      </c>
      <c r="F1486" s="5" t="s">
        <v>13</v>
      </c>
      <c r="G1486" s="5" t="s">
        <v>14</v>
      </c>
    </row>
    <row r="1487" spans="1:7" x14ac:dyDescent="0.25">
      <c r="A1487" s="5">
        <f>1480</f>
      </c>
      <c r="B1487" s="5" t="s">
        <v>1493</v>
      </c>
      <c r="C1487" s="5">
        <v>1869</v>
      </c>
      <c r="D1487" s="5">
        <v>7645</v>
      </c>
      <c r="E1487" s="5">
        <v>10000</v>
      </c>
      <c r="F1487" s="5" t="s">
        <v>13</v>
      </c>
      <c r="G1487" s="5" t="s">
        <v>14</v>
      </c>
    </row>
    <row r="1488" spans="1:7" x14ac:dyDescent="0.25">
      <c r="A1488" s="5">
        <f>1481</f>
      </c>
      <c r="B1488" s="5" t="s">
        <v>1494</v>
      </c>
      <c r="C1488" s="5">
        <v>1870</v>
      </c>
      <c r="D1488" s="5">
        <v>7685</v>
      </c>
      <c r="E1488" s="5">
        <v>10000</v>
      </c>
      <c r="F1488" s="5" t="s">
        <v>13</v>
      </c>
      <c r="G1488" s="5" t="s">
        <v>14</v>
      </c>
    </row>
    <row r="1489" spans="1:7" x14ac:dyDescent="0.25">
      <c r="A1489" s="5">
        <f>1482</f>
      </c>
      <c r="B1489" s="5" t="s">
        <v>1495</v>
      </c>
      <c r="C1489" s="5">
        <v>1871</v>
      </c>
      <c r="D1489" s="5">
        <v>7725</v>
      </c>
      <c r="E1489" s="5">
        <v>10000</v>
      </c>
      <c r="F1489" s="5" t="s">
        <v>13</v>
      </c>
      <c r="G1489" s="5" t="s">
        <v>14</v>
      </c>
    </row>
    <row r="1490" spans="1:7" x14ac:dyDescent="0.25">
      <c r="A1490" s="5">
        <f>1483</f>
      </c>
      <c r="B1490" s="5" t="s">
        <v>1496</v>
      </c>
      <c r="C1490" s="5">
        <v>1872</v>
      </c>
      <c r="D1490" s="5">
        <v>7765</v>
      </c>
      <c r="E1490" s="5">
        <v>10000</v>
      </c>
      <c r="F1490" s="5" t="s">
        <v>13</v>
      </c>
      <c r="G1490" s="5" t="s">
        <v>14</v>
      </c>
    </row>
    <row r="1491" spans="1:7" x14ac:dyDescent="0.25">
      <c r="A1491" s="5">
        <f>1484</f>
      </c>
      <c r="B1491" s="5" t="s">
        <v>1497</v>
      </c>
      <c r="C1491" s="5">
        <v>1873</v>
      </c>
      <c r="D1491" s="5">
        <v>7805</v>
      </c>
      <c r="E1491" s="5">
        <v>10000</v>
      </c>
      <c r="F1491" s="5" t="s">
        <v>13</v>
      </c>
      <c r="G1491" s="5" t="s">
        <v>14</v>
      </c>
    </row>
    <row r="1492" spans="1:7" x14ac:dyDescent="0.25">
      <c r="A1492" s="5">
        <f>1485</f>
      </c>
      <c r="B1492" s="5" t="s">
        <v>1498</v>
      </c>
      <c r="C1492" s="5">
        <v>1875</v>
      </c>
      <c r="D1492" s="5">
        <v>7845</v>
      </c>
      <c r="E1492" s="5">
        <v>10000</v>
      </c>
      <c r="F1492" s="5" t="s">
        <v>13</v>
      </c>
      <c r="G1492" s="5" t="s">
        <v>14</v>
      </c>
    </row>
    <row r="1493" spans="1:7" x14ac:dyDescent="0.25">
      <c r="A1493" s="5">
        <f>1486</f>
      </c>
      <c r="B1493" s="5" t="s">
        <v>1499</v>
      </c>
      <c r="C1493" s="5">
        <v>1876</v>
      </c>
      <c r="D1493" s="5">
        <v>7885</v>
      </c>
      <c r="E1493" s="5">
        <v>10000</v>
      </c>
      <c r="F1493" s="5" t="s">
        <v>13</v>
      </c>
      <c r="G1493" s="5" t="s">
        <v>14</v>
      </c>
    </row>
    <row r="1494" spans="1:7" x14ac:dyDescent="0.25">
      <c r="A1494" s="5">
        <f>1487</f>
      </c>
      <c r="B1494" s="5" t="s">
        <v>1500</v>
      </c>
      <c r="C1494" s="5">
        <v>1877</v>
      </c>
      <c r="D1494" s="5">
        <v>7925</v>
      </c>
      <c r="E1494" s="5">
        <v>10000</v>
      </c>
      <c r="F1494" s="5" t="s">
        <v>13</v>
      </c>
      <c r="G1494" s="5" t="s">
        <v>14</v>
      </c>
    </row>
    <row r="1495" spans="1:7" x14ac:dyDescent="0.25">
      <c r="A1495" s="5">
        <f>1488</f>
      </c>
      <c r="B1495" s="5" t="s">
        <v>1501</v>
      </c>
      <c r="C1495" s="5">
        <v>1878</v>
      </c>
      <c r="D1495" s="5">
        <v>7965</v>
      </c>
      <c r="E1495" s="5">
        <v>10000</v>
      </c>
      <c r="F1495" s="5" t="s">
        <v>13</v>
      </c>
      <c r="G1495" s="5" t="s">
        <v>14</v>
      </c>
    </row>
    <row r="1496" spans="1:7" x14ac:dyDescent="0.25">
      <c r="A1496" s="5">
        <f>1489</f>
      </c>
      <c r="B1496" s="5" t="s">
        <v>1502</v>
      </c>
      <c r="C1496" s="5">
        <v>1879</v>
      </c>
      <c r="D1496" s="5">
        <v>8005</v>
      </c>
      <c r="E1496" s="5">
        <v>10000</v>
      </c>
      <c r="F1496" s="5" t="s">
        <v>13</v>
      </c>
      <c r="G1496" s="5" t="s">
        <v>14</v>
      </c>
    </row>
    <row r="1497" spans="1:7" x14ac:dyDescent="0.25">
      <c r="A1497" s="5">
        <f>1490</f>
      </c>
      <c r="B1497" s="5" t="s">
        <v>1503</v>
      </c>
      <c r="C1497" s="5">
        <v>1880</v>
      </c>
      <c r="D1497" s="5">
        <v>8045</v>
      </c>
      <c r="E1497" s="5">
        <v>10000</v>
      </c>
      <c r="F1497" s="5" t="s">
        <v>13</v>
      </c>
      <c r="G1497" s="5" t="s">
        <v>14</v>
      </c>
    </row>
    <row r="1498" spans="1:7" x14ac:dyDescent="0.25">
      <c r="A1498" s="5">
        <f>1491</f>
      </c>
      <c r="B1498" s="5" t="s">
        <v>1504</v>
      </c>
      <c r="C1498" s="5">
        <v>1881</v>
      </c>
      <c r="D1498" s="5">
        <v>8085</v>
      </c>
      <c r="E1498" s="5">
        <v>10000</v>
      </c>
      <c r="F1498" s="5" t="s">
        <v>13</v>
      </c>
      <c r="G1498" s="5" t="s">
        <v>14</v>
      </c>
    </row>
    <row r="1499" spans="1:7" x14ac:dyDescent="0.25">
      <c r="A1499" s="5">
        <f>1492</f>
      </c>
      <c r="B1499" s="5" t="s">
        <v>1505</v>
      </c>
      <c r="C1499" s="5">
        <v>1883</v>
      </c>
      <c r="D1499" s="5">
        <v>8126</v>
      </c>
      <c r="E1499" s="5">
        <v>10000</v>
      </c>
      <c r="F1499" s="5" t="s">
        <v>13</v>
      </c>
      <c r="G1499" s="5" t="s">
        <v>14</v>
      </c>
    </row>
    <row r="1500" spans="1:7" x14ac:dyDescent="0.25">
      <c r="A1500" s="5">
        <f>1493</f>
      </c>
      <c r="B1500" s="5" t="s">
        <v>1506</v>
      </c>
      <c r="C1500" s="5">
        <v>1884</v>
      </c>
      <c r="D1500" s="5">
        <v>8166</v>
      </c>
      <c r="E1500" s="5">
        <v>10000</v>
      </c>
      <c r="F1500" s="5" t="s">
        <v>13</v>
      </c>
      <c r="G1500" s="5" t="s">
        <v>14</v>
      </c>
    </row>
    <row r="1501" spans="1:7" x14ac:dyDescent="0.25">
      <c r="A1501" s="5">
        <f>1494</f>
      </c>
      <c r="B1501" s="5" t="s">
        <v>1507</v>
      </c>
      <c r="C1501" s="5">
        <v>1885</v>
      </c>
      <c r="D1501" s="5">
        <v>8205</v>
      </c>
      <c r="E1501" s="5">
        <v>10000</v>
      </c>
      <c r="F1501" s="5" t="s">
        <v>13</v>
      </c>
      <c r="G1501" s="5" t="s">
        <v>14</v>
      </c>
    </row>
    <row r="1502" spans="1:7" x14ac:dyDescent="0.25">
      <c r="A1502" s="5">
        <f>1495</f>
      </c>
      <c r="B1502" s="5" t="s">
        <v>1508</v>
      </c>
      <c r="C1502" s="5">
        <v>1886</v>
      </c>
      <c r="D1502" s="5">
        <v>8245</v>
      </c>
      <c r="E1502" s="5">
        <v>10000</v>
      </c>
      <c r="F1502" s="5" t="s">
        <v>13</v>
      </c>
      <c r="G1502" s="5" t="s">
        <v>14</v>
      </c>
    </row>
    <row r="1503" spans="1:7" x14ac:dyDescent="0.25">
      <c r="A1503" s="5">
        <f>1496</f>
      </c>
      <c r="B1503" s="5" t="s">
        <v>1509</v>
      </c>
      <c r="C1503" s="5">
        <v>1887</v>
      </c>
      <c r="D1503" s="5">
        <v>8286</v>
      </c>
      <c r="E1503" s="5">
        <v>10000</v>
      </c>
      <c r="F1503" s="5" t="s">
        <v>13</v>
      </c>
      <c r="G1503" s="5" t="s">
        <v>14</v>
      </c>
    </row>
    <row r="1504" spans="1:7" x14ac:dyDescent="0.25">
      <c r="A1504" s="5">
        <f>1497</f>
      </c>
      <c r="B1504" s="5" t="s">
        <v>1510</v>
      </c>
      <c r="C1504" s="5">
        <v>1888</v>
      </c>
      <c r="D1504" s="5">
        <v>8325</v>
      </c>
      <c r="E1504" s="5">
        <v>10000</v>
      </c>
      <c r="F1504" s="5" t="s">
        <v>13</v>
      </c>
      <c r="G1504" s="5" t="s">
        <v>14</v>
      </c>
    </row>
    <row r="1505" spans="1:7" x14ac:dyDescent="0.25">
      <c r="A1505" s="5">
        <f>1498</f>
      </c>
      <c r="B1505" s="5" t="s">
        <v>1511</v>
      </c>
      <c r="C1505" s="5">
        <v>1889</v>
      </c>
      <c r="D1505" s="5">
        <v>8365</v>
      </c>
      <c r="E1505" s="5">
        <v>10000</v>
      </c>
      <c r="F1505" s="5" t="s">
        <v>13</v>
      </c>
      <c r="G1505" s="5" t="s">
        <v>14</v>
      </c>
    </row>
    <row r="1506" spans="1:7" x14ac:dyDescent="0.25">
      <c r="A1506" s="5">
        <f>1499</f>
      </c>
      <c r="B1506" s="5" t="s">
        <v>1512</v>
      </c>
      <c r="C1506" s="5">
        <v>1891</v>
      </c>
      <c r="D1506" s="5">
        <v>8405</v>
      </c>
      <c r="E1506" s="5">
        <v>10000</v>
      </c>
      <c r="F1506" s="5" t="s">
        <v>13</v>
      </c>
      <c r="G1506" s="5" t="s">
        <v>14</v>
      </c>
    </row>
    <row r="1507" spans="1:7" x14ac:dyDescent="0.25">
      <c r="A1507" s="5">
        <f>1500</f>
      </c>
      <c r="B1507" s="5" t="s">
        <v>1513</v>
      </c>
      <c r="C1507" s="5">
        <v>1892</v>
      </c>
      <c r="D1507" s="5">
        <v>8445</v>
      </c>
      <c r="E1507" s="5">
        <v>10000</v>
      </c>
      <c r="F1507" s="5" t="s">
        <v>13</v>
      </c>
      <c r="G1507" s="5" t="s">
        <v>14</v>
      </c>
    </row>
    <row r="1508" spans="1:7" x14ac:dyDescent="0.25">
      <c r="A1508" s="5">
        <f>1501</f>
      </c>
      <c r="B1508" s="5" t="s">
        <v>1514</v>
      </c>
      <c r="C1508" s="5">
        <v>1893</v>
      </c>
      <c r="D1508" s="5">
        <v>8485</v>
      </c>
      <c r="E1508" s="5">
        <v>10000</v>
      </c>
      <c r="F1508" s="5" t="s">
        <v>13</v>
      </c>
      <c r="G1508" s="5" t="s">
        <v>14</v>
      </c>
    </row>
    <row r="1509" spans="1:7" x14ac:dyDescent="0.25">
      <c r="A1509" s="5">
        <f>1502</f>
      </c>
      <c r="B1509" s="5" t="s">
        <v>1515</v>
      </c>
      <c r="C1509" s="5">
        <v>1894</v>
      </c>
      <c r="D1509" s="5">
        <v>8525</v>
      </c>
      <c r="E1509" s="5">
        <v>10000</v>
      </c>
      <c r="F1509" s="5" t="s">
        <v>13</v>
      </c>
      <c r="G1509" s="5" t="s">
        <v>14</v>
      </c>
    </row>
    <row r="1510" spans="1:7" x14ac:dyDescent="0.25">
      <c r="A1510" s="5">
        <f>1503</f>
      </c>
      <c r="B1510" s="5" t="s">
        <v>1516</v>
      </c>
      <c r="C1510" s="5">
        <v>1895</v>
      </c>
      <c r="D1510" s="5">
        <v>8565</v>
      </c>
      <c r="E1510" s="5">
        <v>10000</v>
      </c>
      <c r="F1510" s="5" t="s">
        <v>13</v>
      </c>
      <c r="G1510" s="5" t="s">
        <v>14</v>
      </c>
    </row>
    <row r="1511" spans="1:7" x14ac:dyDescent="0.25">
      <c r="A1511" s="5">
        <f>1504</f>
      </c>
      <c r="B1511" s="5" t="s">
        <v>1517</v>
      </c>
      <c r="C1511" s="5">
        <v>1896</v>
      </c>
      <c r="D1511" s="5">
        <v>8605</v>
      </c>
      <c r="E1511" s="5">
        <v>10000</v>
      </c>
      <c r="F1511" s="5" t="s">
        <v>13</v>
      </c>
      <c r="G1511" s="5" t="s">
        <v>14</v>
      </c>
    </row>
    <row r="1512" spans="1:7" x14ac:dyDescent="0.25">
      <c r="A1512" s="5">
        <f>1505</f>
      </c>
      <c r="B1512" s="5" t="s">
        <v>1518</v>
      </c>
      <c r="C1512" s="5">
        <v>1897</v>
      </c>
      <c r="D1512" s="5">
        <v>8645</v>
      </c>
      <c r="E1512" s="5">
        <v>10000</v>
      </c>
      <c r="F1512" s="5" t="s">
        <v>13</v>
      </c>
      <c r="G1512" s="5" t="s">
        <v>14</v>
      </c>
    </row>
    <row r="1513" spans="1:7" x14ac:dyDescent="0.25">
      <c r="A1513" s="5">
        <f>1506</f>
      </c>
      <c r="B1513" s="5" t="s">
        <v>1519</v>
      </c>
      <c r="C1513" s="5">
        <v>1899</v>
      </c>
      <c r="D1513" s="5">
        <v>8685</v>
      </c>
      <c r="E1513" s="5">
        <v>10000</v>
      </c>
      <c r="F1513" s="5" t="s">
        <v>13</v>
      </c>
      <c r="G1513" s="5" t="s">
        <v>14</v>
      </c>
    </row>
    <row r="1514" spans="1:7" x14ac:dyDescent="0.25">
      <c r="A1514" s="5">
        <f>1507</f>
      </c>
      <c r="B1514" s="5" t="s">
        <v>1520</v>
      </c>
      <c r="C1514" s="5">
        <v>1900</v>
      </c>
      <c r="D1514" s="5">
        <v>8725</v>
      </c>
      <c r="E1514" s="5">
        <v>10000</v>
      </c>
      <c r="F1514" s="5" t="s">
        <v>13</v>
      </c>
      <c r="G1514" s="5" t="s">
        <v>14</v>
      </c>
    </row>
    <row r="1515" spans="1:7" x14ac:dyDescent="0.25">
      <c r="A1515" s="5">
        <f>1508</f>
      </c>
      <c r="B1515" s="5" t="s">
        <v>1521</v>
      </c>
      <c r="C1515" s="5">
        <v>1901</v>
      </c>
      <c r="D1515" s="5">
        <v>8765</v>
      </c>
      <c r="E1515" s="5">
        <v>10000</v>
      </c>
      <c r="F1515" s="5" t="s">
        <v>13</v>
      </c>
      <c r="G1515" s="5" t="s">
        <v>14</v>
      </c>
    </row>
    <row r="1516" spans="1:7" x14ac:dyDescent="0.25">
      <c r="A1516" s="5">
        <f>1509</f>
      </c>
      <c r="B1516" s="5" t="s">
        <v>1522</v>
      </c>
      <c r="C1516" s="5">
        <v>1902</v>
      </c>
      <c r="D1516" s="5">
        <v>8805</v>
      </c>
      <c r="E1516" s="5">
        <v>10000</v>
      </c>
      <c r="F1516" s="5" t="s">
        <v>13</v>
      </c>
      <c r="G1516" s="5" t="s">
        <v>14</v>
      </c>
    </row>
    <row r="1517" spans="1:7" x14ac:dyDescent="0.25">
      <c r="A1517" s="5">
        <f>1510</f>
      </c>
      <c r="B1517" s="5" t="s">
        <v>1523</v>
      </c>
      <c r="C1517" s="5">
        <v>1903</v>
      </c>
      <c r="D1517" s="5">
        <v>8845</v>
      </c>
      <c r="E1517" s="5">
        <v>10000</v>
      </c>
      <c r="F1517" s="5" t="s">
        <v>13</v>
      </c>
      <c r="G1517" s="5" t="s">
        <v>14</v>
      </c>
    </row>
    <row r="1518" spans="1:7" x14ac:dyDescent="0.25">
      <c r="A1518" s="5">
        <f>1511</f>
      </c>
      <c r="B1518" s="5" t="s">
        <v>1524</v>
      </c>
      <c r="C1518" s="5">
        <v>1904</v>
      </c>
      <c r="D1518" s="5">
        <v>8885</v>
      </c>
      <c r="E1518" s="5">
        <v>10000</v>
      </c>
      <c r="F1518" s="5" t="s">
        <v>13</v>
      </c>
      <c r="G1518" s="5" t="s">
        <v>14</v>
      </c>
    </row>
    <row r="1519" spans="1:7" x14ac:dyDescent="0.25">
      <c r="A1519" s="5">
        <f>1512</f>
      </c>
      <c r="B1519" s="5" t="s">
        <v>1525</v>
      </c>
      <c r="C1519" s="5">
        <v>1905</v>
      </c>
      <c r="D1519" s="5">
        <v>8925</v>
      </c>
      <c r="E1519" s="5">
        <v>10000</v>
      </c>
      <c r="F1519" s="5" t="s">
        <v>13</v>
      </c>
      <c r="G1519" s="5" t="s">
        <v>14</v>
      </c>
    </row>
    <row r="1520" spans="1:7" x14ac:dyDescent="0.25">
      <c r="A1520" s="5">
        <f>1513</f>
      </c>
      <c r="B1520" s="5" t="s">
        <v>1526</v>
      </c>
      <c r="C1520" s="5">
        <v>1907</v>
      </c>
      <c r="D1520" s="5">
        <v>8966</v>
      </c>
      <c r="E1520" s="5">
        <v>10000</v>
      </c>
      <c r="F1520" s="5" t="s">
        <v>13</v>
      </c>
      <c r="G1520" s="5" t="s">
        <v>14</v>
      </c>
    </row>
    <row r="1521" spans="1:7" x14ac:dyDescent="0.25">
      <c r="A1521" s="5">
        <f>1514</f>
      </c>
      <c r="B1521" s="5" t="s">
        <v>1527</v>
      </c>
      <c r="C1521" s="5">
        <v>1908</v>
      </c>
      <c r="D1521" s="5">
        <v>9006</v>
      </c>
      <c r="E1521" s="5">
        <v>10000</v>
      </c>
      <c r="F1521" s="5" t="s">
        <v>13</v>
      </c>
      <c r="G1521" s="5" t="s">
        <v>14</v>
      </c>
    </row>
    <row r="1522" spans="1:7" x14ac:dyDescent="0.25">
      <c r="A1522" s="5">
        <f>1515</f>
      </c>
      <c r="B1522" s="5" t="s">
        <v>1528</v>
      </c>
      <c r="C1522" s="5">
        <v>1909</v>
      </c>
      <c r="D1522" s="5">
        <v>9045</v>
      </c>
      <c r="E1522" s="5">
        <v>10000</v>
      </c>
      <c r="F1522" s="5" t="s">
        <v>13</v>
      </c>
      <c r="G1522" s="5" t="s">
        <v>14</v>
      </c>
    </row>
    <row r="1523" spans="1:7" x14ac:dyDescent="0.25">
      <c r="A1523" s="5">
        <f>1516</f>
      </c>
      <c r="B1523" s="5" t="s">
        <v>1529</v>
      </c>
      <c r="C1523" s="5">
        <v>1910</v>
      </c>
      <c r="D1523" s="5">
        <v>9086</v>
      </c>
      <c r="E1523" s="5">
        <v>10000</v>
      </c>
      <c r="F1523" s="5" t="s">
        <v>13</v>
      </c>
      <c r="G1523" s="5" t="s">
        <v>14</v>
      </c>
    </row>
    <row r="1524" spans="1:7" x14ac:dyDescent="0.25">
      <c r="A1524" s="5">
        <f>1517</f>
      </c>
      <c r="B1524" s="5" t="s">
        <v>1530</v>
      </c>
      <c r="C1524" s="5">
        <v>1911</v>
      </c>
      <c r="D1524" s="5">
        <v>9126</v>
      </c>
      <c r="E1524" s="5">
        <v>10000</v>
      </c>
      <c r="F1524" s="5" t="s">
        <v>13</v>
      </c>
      <c r="G1524" s="5" t="s">
        <v>14</v>
      </c>
    </row>
    <row r="1525" spans="1:7" x14ac:dyDescent="0.25">
      <c r="A1525" s="5">
        <f>1518</f>
      </c>
      <c r="B1525" s="5" t="s">
        <v>1531</v>
      </c>
      <c r="C1525" s="5">
        <v>1912</v>
      </c>
      <c r="D1525" s="5">
        <v>9166</v>
      </c>
      <c r="E1525" s="5">
        <v>10000</v>
      </c>
      <c r="F1525" s="5" t="s">
        <v>13</v>
      </c>
      <c r="G1525" s="5" t="s">
        <v>14</v>
      </c>
    </row>
    <row r="1526" spans="1:7" x14ac:dyDescent="0.25">
      <c r="A1526" s="5">
        <f>1519</f>
      </c>
      <c r="B1526" s="5" t="s">
        <v>1532</v>
      </c>
      <c r="C1526" s="5">
        <v>1913</v>
      </c>
      <c r="D1526" s="5">
        <v>9205</v>
      </c>
      <c r="E1526" s="5">
        <v>10000</v>
      </c>
      <c r="F1526" s="5" t="s">
        <v>13</v>
      </c>
      <c r="G1526" s="5" t="s">
        <v>14</v>
      </c>
    </row>
    <row r="1527" spans="1:7" x14ac:dyDescent="0.25">
      <c r="A1527" s="5">
        <f>1520</f>
      </c>
      <c r="B1527" s="5" t="s">
        <v>1533</v>
      </c>
      <c r="C1527" s="5">
        <v>1915</v>
      </c>
      <c r="D1527" s="5">
        <v>9245</v>
      </c>
      <c r="E1527" s="5">
        <v>10000</v>
      </c>
      <c r="F1527" s="5" t="s">
        <v>13</v>
      </c>
      <c r="G1527" s="5" t="s">
        <v>14</v>
      </c>
    </row>
    <row r="1528" spans="1:7" x14ac:dyDescent="0.25">
      <c r="A1528" s="5">
        <f>1521</f>
      </c>
      <c r="B1528" s="5" t="s">
        <v>1534</v>
      </c>
      <c r="C1528" s="5">
        <v>1916</v>
      </c>
      <c r="D1528" s="5">
        <v>9285</v>
      </c>
      <c r="E1528" s="5">
        <v>10000</v>
      </c>
      <c r="F1528" s="5" t="s">
        <v>13</v>
      </c>
      <c r="G1528" s="5" t="s">
        <v>14</v>
      </c>
    </row>
    <row r="1529" spans="1:7" x14ac:dyDescent="0.25">
      <c r="A1529" s="5">
        <f>1522</f>
      </c>
      <c r="B1529" s="5" t="s">
        <v>1535</v>
      </c>
      <c r="C1529" s="5">
        <v>1917</v>
      </c>
      <c r="D1529" s="5">
        <v>9325</v>
      </c>
      <c r="E1529" s="5">
        <v>10000</v>
      </c>
      <c r="F1529" s="5" t="s">
        <v>13</v>
      </c>
      <c r="G1529" s="5" t="s">
        <v>14</v>
      </c>
    </row>
    <row r="1530" spans="1:7" x14ac:dyDescent="0.25">
      <c r="A1530" s="5">
        <f>1523</f>
      </c>
      <c r="B1530" s="5" t="s">
        <v>1536</v>
      </c>
      <c r="C1530" s="5">
        <v>1918</v>
      </c>
      <c r="D1530" s="5">
        <v>9365</v>
      </c>
      <c r="E1530" s="5">
        <v>10000</v>
      </c>
      <c r="F1530" s="5" t="s">
        <v>13</v>
      </c>
      <c r="G1530" s="5" t="s">
        <v>14</v>
      </c>
    </row>
    <row r="1531" spans="1:7" x14ac:dyDescent="0.25">
      <c r="A1531" s="5">
        <f>1524</f>
      </c>
      <c r="B1531" s="5" t="s">
        <v>1537</v>
      </c>
      <c r="C1531" s="5">
        <v>1919</v>
      </c>
      <c r="D1531" s="5">
        <v>9405</v>
      </c>
      <c r="E1531" s="5">
        <v>10000</v>
      </c>
      <c r="F1531" s="5" t="s">
        <v>13</v>
      </c>
      <c r="G1531" s="5" t="s">
        <v>14</v>
      </c>
    </row>
    <row r="1532" spans="1:7" x14ac:dyDescent="0.25">
      <c r="A1532" s="5">
        <f>1525</f>
      </c>
      <c r="B1532" s="5" t="s">
        <v>1538</v>
      </c>
      <c r="C1532" s="5">
        <v>1920</v>
      </c>
      <c r="D1532" s="5">
        <v>9445</v>
      </c>
      <c r="E1532" s="5">
        <v>10000</v>
      </c>
      <c r="F1532" s="5" t="s">
        <v>13</v>
      </c>
      <c r="G1532" s="5" t="s">
        <v>14</v>
      </c>
    </row>
    <row r="1533" spans="1:7" x14ac:dyDescent="0.25">
      <c r="A1533" s="5">
        <f>1526</f>
      </c>
      <c r="B1533" s="5" t="s">
        <v>1539</v>
      </c>
      <c r="C1533" s="5">
        <v>1921</v>
      </c>
      <c r="D1533" s="5">
        <v>9485</v>
      </c>
      <c r="E1533" s="5">
        <v>10000</v>
      </c>
      <c r="F1533" s="5" t="s">
        <v>13</v>
      </c>
      <c r="G1533" s="5" t="s">
        <v>14</v>
      </c>
    </row>
    <row r="1534" spans="1:7" x14ac:dyDescent="0.25">
      <c r="A1534" s="5">
        <f>1527</f>
      </c>
      <c r="B1534" s="5" t="s">
        <v>1540</v>
      </c>
      <c r="C1534" s="5">
        <v>1923</v>
      </c>
      <c r="D1534" s="5">
        <v>9525</v>
      </c>
      <c r="E1534" s="5">
        <v>10000</v>
      </c>
      <c r="F1534" s="5" t="s">
        <v>13</v>
      </c>
      <c r="G1534" s="5" t="s">
        <v>14</v>
      </c>
    </row>
    <row r="1535" spans="1:7" x14ac:dyDescent="0.25">
      <c r="A1535" s="5">
        <f>1528</f>
      </c>
      <c r="B1535" s="5" t="s">
        <v>1541</v>
      </c>
      <c r="C1535" s="5">
        <v>1924</v>
      </c>
      <c r="D1535" s="5">
        <v>9565</v>
      </c>
      <c r="E1535" s="5">
        <v>10000</v>
      </c>
      <c r="F1535" s="5" t="s">
        <v>13</v>
      </c>
      <c r="G1535" s="5" t="s">
        <v>14</v>
      </c>
    </row>
    <row r="1536" spans="1:7" x14ac:dyDescent="0.25">
      <c r="A1536" s="5">
        <f>1529</f>
      </c>
      <c r="B1536" s="5" t="s">
        <v>1542</v>
      </c>
      <c r="C1536" s="5">
        <v>1925</v>
      </c>
      <c r="D1536" s="5">
        <v>9606</v>
      </c>
      <c r="E1536" s="5">
        <v>10000</v>
      </c>
      <c r="F1536" s="5" t="s">
        <v>13</v>
      </c>
      <c r="G1536" s="5" t="s">
        <v>14</v>
      </c>
    </row>
    <row r="1537" spans="1:7" x14ac:dyDescent="0.25">
      <c r="A1537" s="5">
        <f>1530</f>
      </c>
      <c r="B1537" s="5" t="s">
        <v>1543</v>
      </c>
      <c r="C1537" s="5">
        <v>1926</v>
      </c>
      <c r="D1537" s="5">
        <v>9646</v>
      </c>
      <c r="E1537" s="5">
        <v>10000</v>
      </c>
      <c r="F1537" s="5" t="s">
        <v>13</v>
      </c>
      <c r="G1537" s="5" t="s">
        <v>14</v>
      </c>
    </row>
    <row r="1538" spans="1:7" x14ac:dyDescent="0.25">
      <c r="A1538" s="5">
        <f>1531</f>
      </c>
      <c r="B1538" s="5" t="s">
        <v>1544</v>
      </c>
      <c r="C1538" s="5">
        <v>1927</v>
      </c>
      <c r="D1538" s="5">
        <v>9686</v>
      </c>
      <c r="E1538" s="5">
        <v>10000</v>
      </c>
      <c r="F1538" s="5" t="s">
        <v>13</v>
      </c>
      <c r="G1538" s="5" t="s">
        <v>14</v>
      </c>
    </row>
    <row r="1539" spans="1:7" x14ac:dyDescent="0.25">
      <c r="A1539" s="5">
        <f>1532</f>
      </c>
      <c r="B1539" s="5" t="s">
        <v>1545</v>
      </c>
      <c r="C1539" s="5">
        <v>1928</v>
      </c>
      <c r="D1539" s="5">
        <v>9725</v>
      </c>
      <c r="E1539" s="5">
        <v>10000</v>
      </c>
      <c r="F1539" s="5" t="s">
        <v>13</v>
      </c>
      <c r="G1539" s="5" t="s">
        <v>14</v>
      </c>
    </row>
    <row r="1540" spans="1:7" x14ac:dyDescent="0.25">
      <c r="A1540" s="5">
        <f>1533</f>
      </c>
      <c r="B1540" s="5" t="s">
        <v>1546</v>
      </c>
      <c r="C1540" s="5">
        <v>1929</v>
      </c>
      <c r="D1540" s="5">
        <v>9766</v>
      </c>
      <c r="E1540" s="5">
        <v>10000</v>
      </c>
      <c r="F1540" s="5" t="s">
        <v>13</v>
      </c>
      <c r="G1540" s="5" t="s">
        <v>14</v>
      </c>
    </row>
    <row r="1541" spans="1:7" x14ac:dyDescent="0.25">
      <c r="A1541" s="5">
        <f>1534</f>
      </c>
      <c r="B1541" s="5" t="s">
        <v>1547</v>
      </c>
      <c r="C1541" s="5">
        <v>1931</v>
      </c>
      <c r="D1541" s="5">
        <v>9806</v>
      </c>
      <c r="E1541" s="5">
        <v>10000</v>
      </c>
      <c r="F1541" s="5" t="s">
        <v>13</v>
      </c>
      <c r="G1541" s="5" t="s">
        <v>14</v>
      </c>
    </row>
    <row r="1542" spans="1:7" x14ac:dyDescent="0.25">
      <c r="A1542" s="5">
        <f>1535</f>
      </c>
      <c r="B1542" s="5" t="s">
        <v>1548</v>
      </c>
      <c r="C1542" s="5">
        <v>1932</v>
      </c>
      <c r="D1542" s="5">
        <v>9846</v>
      </c>
      <c r="E1542" s="5">
        <v>10000</v>
      </c>
      <c r="F1542" s="5" t="s">
        <v>13</v>
      </c>
      <c r="G1542" s="5" t="s">
        <v>14</v>
      </c>
    </row>
    <row r="1543" spans="1:7" x14ac:dyDescent="0.25">
      <c r="A1543" s="5">
        <f>1536</f>
      </c>
      <c r="B1543" s="5" t="s">
        <v>1549</v>
      </c>
      <c r="C1543" s="5">
        <v>1933</v>
      </c>
      <c r="D1543" s="5">
        <v>9886</v>
      </c>
      <c r="E1543" s="5">
        <v>10000</v>
      </c>
      <c r="F1543" s="5" t="s">
        <v>13</v>
      </c>
      <c r="G1543" s="5" t="s">
        <v>14</v>
      </c>
    </row>
    <row r="1544" spans="1:7" x14ac:dyDescent="0.25">
      <c r="A1544" s="5">
        <f>1537</f>
      </c>
      <c r="B1544" s="5" t="s">
        <v>1550</v>
      </c>
      <c r="C1544" s="5">
        <v>1934</v>
      </c>
      <c r="D1544" s="5">
        <v>9925</v>
      </c>
      <c r="E1544" s="5">
        <v>10000</v>
      </c>
      <c r="F1544" s="5" t="s">
        <v>13</v>
      </c>
      <c r="G1544" s="5" t="s">
        <v>14</v>
      </c>
    </row>
    <row r="1545" spans="1:7" x14ac:dyDescent="0.25">
      <c r="A1545" s="5">
        <f>1538</f>
      </c>
      <c r="B1545" s="5" t="s">
        <v>1551</v>
      </c>
      <c r="C1545" s="5">
        <v>1935</v>
      </c>
      <c r="D1545" s="5">
        <v>9965</v>
      </c>
      <c r="E1545" s="5">
        <v>10000</v>
      </c>
      <c r="F1545" s="5" t="s">
        <v>13</v>
      </c>
      <c r="G1545" s="5" t="s">
        <v>14</v>
      </c>
    </row>
    <row r="1546" spans="1:7" x14ac:dyDescent="0.25">
      <c r="A1546" s="5">
        <f>1539</f>
      </c>
      <c r="B1546" s="5" t="s">
        <v>1552</v>
      </c>
      <c r="C1546" s="5">
        <v>1936</v>
      </c>
      <c r="D1546" s="5">
        <v>10006</v>
      </c>
      <c r="E1546" s="5">
        <v>10000</v>
      </c>
      <c r="F1546" s="5" t="s">
        <v>13</v>
      </c>
      <c r="G1546" s="5" t="s">
        <v>14</v>
      </c>
    </row>
    <row r="1547" spans="1:7" x14ac:dyDescent="0.25">
      <c r="A1547" s="5">
        <f>1540</f>
      </c>
      <c r="B1547" s="5" t="s">
        <v>1553</v>
      </c>
      <c r="C1547" s="5">
        <v>1937</v>
      </c>
      <c r="D1547" s="5">
        <v>10046</v>
      </c>
      <c r="E1547" s="5">
        <v>10000</v>
      </c>
      <c r="F1547" s="5" t="s">
        <v>13</v>
      </c>
      <c r="G1547" s="5" t="s">
        <v>14</v>
      </c>
    </row>
    <row r="1548" spans="1:7" x14ac:dyDescent="0.25">
      <c r="A1548" s="5">
        <f>1541</f>
      </c>
      <c r="B1548" s="5" t="s">
        <v>1554</v>
      </c>
      <c r="C1548" s="5">
        <v>1939</v>
      </c>
      <c r="D1548" s="5">
        <v>10085</v>
      </c>
      <c r="E1548" s="5">
        <v>10000</v>
      </c>
      <c r="F1548" s="5" t="s">
        <v>13</v>
      </c>
      <c r="G1548" s="5" t="s">
        <v>14</v>
      </c>
    </row>
    <row r="1549" spans="1:7" x14ac:dyDescent="0.25">
      <c r="A1549" s="5">
        <f>1542</f>
      </c>
      <c r="B1549" s="5" t="s">
        <v>1555</v>
      </c>
      <c r="C1549" s="5">
        <v>1939</v>
      </c>
      <c r="D1549" s="5">
        <v>0</v>
      </c>
      <c r="E1549" s="5">
        <v>0</v>
      </c>
      <c r="F1549" s="5" t="s">
        <v>14</v>
      </c>
      <c r="G1549" s="5" t="s">
        <v>13</v>
      </c>
    </row>
    <row r="1550" spans="1:7" x14ac:dyDescent="0.25">
      <c r="A1550" s="5">
        <f>1543</f>
      </c>
      <c r="B1550" s="5" t="s">
        <v>1556</v>
      </c>
      <c r="C1550" s="5">
        <v>1939</v>
      </c>
      <c r="D1550" s="5">
        <v>0</v>
      </c>
      <c r="E1550" s="5">
        <v>0</v>
      </c>
      <c r="F1550" s="5" t="s">
        <v>14</v>
      </c>
      <c r="G1550" s="5" t="s">
        <v>13</v>
      </c>
    </row>
    <row r="1551" spans="1:7" x14ac:dyDescent="0.25">
      <c r="A1551" s="5">
        <f>1544</f>
      </c>
      <c r="B1551" s="5" t="s">
        <v>1557</v>
      </c>
      <c r="C1551" s="5">
        <v>1939</v>
      </c>
      <c r="D1551" s="5">
        <v>0</v>
      </c>
      <c r="E1551" s="5">
        <v>0</v>
      </c>
      <c r="F1551" s="5" t="s">
        <v>14</v>
      </c>
      <c r="G1551" s="5" t="s">
        <v>13</v>
      </c>
    </row>
    <row r="1552" spans="1:7" x14ac:dyDescent="0.25">
      <c r="A1552" s="5">
        <f>1545</f>
      </c>
      <c r="B1552" s="5" t="s">
        <v>1558</v>
      </c>
      <c r="C1552" s="5">
        <v>1939</v>
      </c>
      <c r="D1552" s="5">
        <v>0</v>
      </c>
      <c r="E1552" s="5">
        <v>0</v>
      </c>
      <c r="F1552" s="5" t="s">
        <v>14</v>
      </c>
      <c r="G1552" s="5" t="s">
        <v>13</v>
      </c>
    </row>
    <row r="1553" spans="1:7" x14ac:dyDescent="0.25">
      <c r="A1553" s="5">
        <f>1546</f>
      </c>
      <c r="B1553" s="5" t="s">
        <v>1559</v>
      </c>
      <c r="C1553" s="5">
        <v>1939</v>
      </c>
      <c r="D1553" s="5">
        <v>0</v>
      </c>
      <c r="E1553" s="5">
        <v>0</v>
      </c>
      <c r="F1553" s="5" t="s">
        <v>14</v>
      </c>
      <c r="G1553" s="5" t="s">
        <v>13</v>
      </c>
    </row>
    <row r="1554" spans="1:7" x14ac:dyDescent="0.25">
      <c r="A1554" s="5">
        <f>1547</f>
      </c>
      <c r="B1554" s="5" t="s">
        <v>1560</v>
      </c>
      <c r="C1554" s="5">
        <v>1939</v>
      </c>
      <c r="D1554" s="5">
        <v>0</v>
      </c>
      <c r="E1554" s="5">
        <v>0</v>
      </c>
      <c r="F1554" s="5" t="s">
        <v>14</v>
      </c>
      <c r="G1554" s="5" t="s">
        <v>13</v>
      </c>
    </row>
    <row r="1555" spans="1:7" x14ac:dyDescent="0.25">
      <c r="A1555" s="5">
        <f>1548</f>
      </c>
      <c r="B1555" s="5" t="s">
        <v>1561</v>
      </c>
      <c r="C1555" s="5">
        <v>1939</v>
      </c>
      <c r="D1555" s="5">
        <v>0</v>
      </c>
      <c r="E1555" s="5">
        <v>0</v>
      </c>
      <c r="F1555" s="5" t="s">
        <v>14</v>
      </c>
      <c r="G1555" s="5" t="s">
        <v>13</v>
      </c>
    </row>
    <row r="1556" spans="1:7" x14ac:dyDescent="0.25">
      <c r="A1556" s="5">
        <f>1549</f>
      </c>
      <c r="B1556" s="5" t="s">
        <v>1562</v>
      </c>
      <c r="C1556" s="5">
        <v>1939</v>
      </c>
      <c r="D1556" s="5">
        <v>0</v>
      </c>
      <c r="E1556" s="5">
        <v>0</v>
      </c>
      <c r="F1556" s="5" t="s">
        <v>14</v>
      </c>
      <c r="G1556" s="5" t="s">
        <v>13</v>
      </c>
    </row>
    <row r="1557" spans="1:7" x14ac:dyDescent="0.25">
      <c r="A1557" s="5">
        <f>1550</f>
      </c>
      <c r="B1557" s="5" t="s">
        <v>1563</v>
      </c>
      <c r="C1557" s="5">
        <v>1939</v>
      </c>
      <c r="D1557" s="5">
        <v>0</v>
      </c>
      <c r="E1557" s="5">
        <v>0</v>
      </c>
      <c r="F1557" s="5" t="s">
        <v>14</v>
      </c>
      <c r="G1557" s="5" t="s">
        <v>13</v>
      </c>
    </row>
    <row r="1558" spans="1:7" x14ac:dyDescent="0.25">
      <c r="A1558" s="5">
        <f>1551</f>
      </c>
      <c r="B1558" s="5" t="s">
        <v>1564</v>
      </c>
      <c r="C1558" s="5">
        <v>1939</v>
      </c>
      <c r="D1558" s="5">
        <v>0</v>
      </c>
      <c r="E1558" s="5">
        <v>0</v>
      </c>
      <c r="F1558" s="5" t="s">
        <v>14</v>
      </c>
      <c r="G1558" s="5" t="s">
        <v>13</v>
      </c>
    </row>
    <row r="1559" spans="1:7" x14ac:dyDescent="0.25">
      <c r="A1559" s="5">
        <f>1552</f>
      </c>
      <c r="B1559" s="5" t="s">
        <v>1565</v>
      </c>
      <c r="C1559" s="5">
        <v>1939</v>
      </c>
      <c r="D1559" s="5">
        <v>0</v>
      </c>
      <c r="E1559" s="5">
        <v>0</v>
      </c>
      <c r="F1559" s="5" t="s">
        <v>14</v>
      </c>
      <c r="G1559" s="5" t="s">
        <v>13</v>
      </c>
    </row>
    <row r="1560" spans="1:7" x14ac:dyDescent="0.25">
      <c r="A1560" s="5">
        <f>1553</f>
      </c>
      <c r="B1560" s="5" t="s">
        <v>1566</v>
      </c>
      <c r="C1560" s="5">
        <v>1939</v>
      </c>
      <c r="D1560" s="5">
        <v>0</v>
      </c>
      <c r="E1560" s="5">
        <v>0</v>
      </c>
      <c r="F1560" s="5" t="s">
        <v>14</v>
      </c>
      <c r="G1560" s="5" t="s">
        <v>13</v>
      </c>
    </row>
    <row r="1561" spans="1:7" x14ac:dyDescent="0.25">
      <c r="A1561" s="5">
        <f>1554</f>
      </c>
      <c r="B1561" s="5" t="s">
        <v>1567</v>
      </c>
      <c r="C1561" s="5">
        <v>1939</v>
      </c>
      <c r="D1561" s="5">
        <v>0</v>
      </c>
      <c r="E1561" s="5">
        <v>0</v>
      </c>
      <c r="F1561" s="5" t="s">
        <v>14</v>
      </c>
      <c r="G1561" s="5" t="s">
        <v>13</v>
      </c>
    </row>
    <row r="1562" spans="1:7" x14ac:dyDescent="0.25">
      <c r="A1562" s="5">
        <f>1555</f>
      </c>
      <c r="B1562" s="5" t="s">
        <v>1568</v>
      </c>
      <c r="C1562" s="5">
        <v>1939</v>
      </c>
      <c r="D1562" s="5">
        <v>0</v>
      </c>
      <c r="E1562" s="5">
        <v>0</v>
      </c>
      <c r="F1562" s="5" t="s">
        <v>14</v>
      </c>
      <c r="G1562" s="5" t="s">
        <v>13</v>
      </c>
    </row>
    <row r="1563" spans="1:7" x14ac:dyDescent="0.25">
      <c r="A1563" s="5">
        <f>1556</f>
      </c>
      <c r="B1563" s="5" t="s">
        <v>1569</v>
      </c>
      <c r="C1563" s="5">
        <v>1939</v>
      </c>
      <c r="D1563" s="5">
        <v>0</v>
      </c>
      <c r="E1563" s="5">
        <v>0</v>
      </c>
      <c r="F1563" s="5" t="s">
        <v>14</v>
      </c>
      <c r="G1563" s="5" t="s">
        <v>13</v>
      </c>
    </row>
    <row r="1564" spans="1:7" x14ac:dyDescent="0.25">
      <c r="A1564" s="5">
        <f>1557</f>
      </c>
      <c r="B1564" s="5" t="s">
        <v>1570</v>
      </c>
      <c r="C1564" s="5">
        <v>1939</v>
      </c>
      <c r="D1564" s="5">
        <v>0</v>
      </c>
      <c r="E1564" s="5">
        <v>0</v>
      </c>
      <c r="F1564" s="5" t="s">
        <v>14</v>
      </c>
      <c r="G1564" s="5" t="s">
        <v>13</v>
      </c>
    </row>
    <row r="1565" spans="1:7" x14ac:dyDescent="0.25">
      <c r="A1565" s="5">
        <f>1558</f>
      </c>
      <c r="B1565" s="5" t="s">
        <v>1571</v>
      </c>
      <c r="C1565" s="5">
        <v>1939</v>
      </c>
      <c r="D1565" s="5">
        <v>0</v>
      </c>
      <c r="E1565" s="5">
        <v>0</v>
      </c>
      <c r="F1565" s="5" t="s">
        <v>14</v>
      </c>
      <c r="G1565" s="5" t="s">
        <v>13</v>
      </c>
    </row>
    <row r="1566" spans="1:7" x14ac:dyDescent="0.25">
      <c r="A1566" s="5">
        <f>1559</f>
      </c>
      <c r="B1566" s="5" t="s">
        <v>1572</v>
      </c>
      <c r="C1566" s="5">
        <v>1939</v>
      </c>
      <c r="D1566" s="5">
        <v>0</v>
      </c>
      <c r="E1566" s="5">
        <v>0</v>
      </c>
      <c r="F1566" s="5" t="s">
        <v>14</v>
      </c>
      <c r="G1566" s="5" t="s">
        <v>13</v>
      </c>
    </row>
    <row r="1567" spans="1:7" x14ac:dyDescent="0.25">
      <c r="A1567" s="5">
        <f>1560</f>
      </c>
      <c r="B1567" s="5" t="s">
        <v>1573</v>
      </c>
      <c r="C1567" s="5">
        <v>1939</v>
      </c>
      <c r="D1567" s="5">
        <v>0</v>
      </c>
      <c r="E1567" s="5">
        <v>0</v>
      </c>
      <c r="F1567" s="5" t="s">
        <v>14</v>
      </c>
      <c r="G1567" s="5" t="s">
        <v>13</v>
      </c>
    </row>
    <row r="1568" spans="1:7" x14ac:dyDescent="0.25">
      <c r="A1568" s="5">
        <f>1561</f>
      </c>
      <c r="B1568" s="5" t="s">
        <v>1574</v>
      </c>
      <c r="C1568" s="5">
        <v>1939</v>
      </c>
      <c r="D1568" s="5">
        <v>0</v>
      </c>
      <c r="E1568" s="5">
        <v>0</v>
      </c>
      <c r="F1568" s="5" t="s">
        <v>14</v>
      </c>
      <c r="G1568" s="5" t="s">
        <v>13</v>
      </c>
    </row>
    <row r="1569" spans="1:7" x14ac:dyDescent="0.25">
      <c r="A1569" s="5">
        <f>1562</f>
      </c>
      <c r="B1569" s="5" t="s">
        <v>1575</v>
      </c>
      <c r="C1569" s="5">
        <v>1939</v>
      </c>
      <c r="D1569" s="5">
        <v>0</v>
      </c>
      <c r="E1569" s="5">
        <v>0</v>
      </c>
      <c r="F1569" s="5" t="s">
        <v>14</v>
      </c>
      <c r="G1569" s="5" t="s">
        <v>13</v>
      </c>
    </row>
    <row r="1570" spans="1:7" x14ac:dyDescent="0.25">
      <c r="A1570" s="5">
        <f>1563</f>
      </c>
      <c r="B1570" s="5" t="s">
        <v>1576</v>
      </c>
      <c r="C1570" s="5">
        <v>1939</v>
      </c>
      <c r="D1570" s="5">
        <v>0</v>
      </c>
      <c r="E1570" s="5">
        <v>0</v>
      </c>
      <c r="F1570" s="5" t="s">
        <v>14</v>
      </c>
      <c r="G1570" s="5" t="s">
        <v>13</v>
      </c>
    </row>
    <row r="1571" spans="1:7" x14ac:dyDescent="0.25">
      <c r="A1571" s="5">
        <f>1564</f>
      </c>
      <c r="B1571" s="5" t="s">
        <v>1577</v>
      </c>
      <c r="C1571" s="5">
        <v>1939</v>
      </c>
      <c r="D1571" s="5">
        <v>0</v>
      </c>
      <c r="E1571" s="5">
        <v>0</v>
      </c>
      <c r="F1571" s="5" t="s">
        <v>14</v>
      </c>
      <c r="G1571" s="5" t="s">
        <v>13</v>
      </c>
    </row>
    <row r="1572" spans="1:7" x14ac:dyDescent="0.25">
      <c r="A1572" s="5">
        <f>1565</f>
      </c>
      <c r="B1572" s="5" t="s">
        <v>1578</v>
      </c>
      <c r="C1572" s="5">
        <v>1939</v>
      </c>
      <c r="D1572" s="5">
        <v>0</v>
      </c>
      <c r="E1572" s="5">
        <v>0</v>
      </c>
      <c r="F1572" s="5" t="s">
        <v>14</v>
      </c>
      <c r="G1572" s="5" t="s">
        <v>13</v>
      </c>
    </row>
    <row r="1573" spans="1:7" x14ac:dyDescent="0.25">
      <c r="A1573" s="5">
        <f>1566</f>
      </c>
      <c r="B1573" s="5" t="s">
        <v>1579</v>
      </c>
      <c r="C1573" s="5">
        <v>1939</v>
      </c>
      <c r="D1573" s="5">
        <v>0</v>
      </c>
      <c r="E1573" s="5">
        <v>0</v>
      </c>
      <c r="F1573" s="5" t="s">
        <v>14</v>
      </c>
      <c r="G1573" s="5" t="s">
        <v>13</v>
      </c>
    </row>
    <row r="1574" spans="1:7" x14ac:dyDescent="0.25">
      <c r="A1574" s="5">
        <f>1567</f>
      </c>
      <c r="B1574" s="5" t="s">
        <v>1580</v>
      </c>
      <c r="C1574" s="5">
        <v>1939</v>
      </c>
      <c r="D1574" s="5">
        <v>0</v>
      </c>
      <c r="E1574" s="5">
        <v>0</v>
      </c>
      <c r="F1574" s="5" t="s">
        <v>14</v>
      </c>
      <c r="G1574" s="5" t="s">
        <v>13</v>
      </c>
    </row>
    <row r="1575" spans="1:7" x14ac:dyDescent="0.25">
      <c r="A1575" s="5">
        <f>1568</f>
      </c>
      <c r="B1575" s="5" t="s">
        <v>1581</v>
      </c>
      <c r="C1575" s="5">
        <v>1939</v>
      </c>
      <c r="D1575" s="5">
        <v>0</v>
      </c>
      <c r="E1575" s="5">
        <v>0</v>
      </c>
      <c r="F1575" s="5" t="s">
        <v>14</v>
      </c>
      <c r="G1575" s="5" t="s">
        <v>13</v>
      </c>
    </row>
    <row r="1576" spans="1:7" x14ac:dyDescent="0.25">
      <c r="A1576" s="5">
        <f>1569</f>
      </c>
      <c r="B1576" s="5" t="s">
        <v>1582</v>
      </c>
      <c r="C1576" s="5">
        <v>1939</v>
      </c>
      <c r="D1576" s="5">
        <v>0</v>
      </c>
      <c r="E1576" s="5">
        <v>0</v>
      </c>
      <c r="F1576" s="5" t="s">
        <v>14</v>
      </c>
      <c r="G1576" s="5" t="s">
        <v>13</v>
      </c>
    </row>
    <row r="1577" spans="1:7" x14ac:dyDescent="0.25">
      <c r="A1577" s="5">
        <f>1570</f>
      </c>
      <c r="B1577" s="5" t="s">
        <v>1583</v>
      </c>
      <c r="C1577" s="5">
        <v>1939</v>
      </c>
      <c r="D1577" s="5">
        <v>0</v>
      </c>
      <c r="E1577" s="5">
        <v>0</v>
      </c>
      <c r="F1577" s="5" t="s">
        <v>14</v>
      </c>
      <c r="G1577" s="5" t="s">
        <v>13</v>
      </c>
    </row>
    <row r="1578" spans="1:7" x14ac:dyDescent="0.25">
      <c r="A1578" s="5">
        <f>1571</f>
      </c>
      <c r="B1578" s="5" t="s">
        <v>1584</v>
      </c>
      <c r="C1578" s="5">
        <v>1939</v>
      </c>
      <c r="D1578" s="5">
        <v>0</v>
      </c>
      <c r="E1578" s="5">
        <v>0</v>
      </c>
      <c r="F1578" s="5" t="s">
        <v>14</v>
      </c>
      <c r="G1578" s="5" t="s">
        <v>13</v>
      </c>
    </row>
    <row r="1579" spans="1:7" x14ac:dyDescent="0.25">
      <c r="A1579" s="5">
        <f>1572</f>
      </c>
      <c r="B1579" s="5" t="s">
        <v>1585</v>
      </c>
      <c r="C1579" s="5">
        <v>1939</v>
      </c>
      <c r="D1579" s="5">
        <v>0</v>
      </c>
      <c r="E1579" s="5">
        <v>0</v>
      </c>
      <c r="F1579" s="5" t="s">
        <v>14</v>
      </c>
      <c r="G1579" s="5" t="s">
        <v>13</v>
      </c>
    </row>
    <row r="1580" spans="1:7" x14ac:dyDescent="0.25">
      <c r="A1580" s="5">
        <f>1573</f>
      </c>
      <c r="B1580" s="5" t="s">
        <v>1586</v>
      </c>
      <c r="C1580" s="5">
        <v>1939</v>
      </c>
      <c r="D1580" s="5">
        <v>0</v>
      </c>
      <c r="E1580" s="5">
        <v>0</v>
      </c>
      <c r="F1580" s="5" t="s">
        <v>14</v>
      </c>
      <c r="G1580" s="5" t="s">
        <v>13</v>
      </c>
    </row>
    <row r="1581" spans="1:7" x14ac:dyDescent="0.25">
      <c r="A1581" s="5">
        <f>1574</f>
      </c>
      <c r="B1581" s="5" t="s">
        <v>1587</v>
      </c>
      <c r="C1581" s="5">
        <v>1939</v>
      </c>
      <c r="D1581" s="5">
        <v>0</v>
      </c>
      <c r="E1581" s="5">
        <v>0</v>
      </c>
      <c r="F1581" s="5" t="s">
        <v>14</v>
      </c>
      <c r="G1581" s="5" t="s">
        <v>13</v>
      </c>
    </row>
    <row r="1582" spans="1:7" x14ac:dyDescent="0.25">
      <c r="A1582" s="5">
        <f>1575</f>
      </c>
      <c r="B1582" s="5" t="s">
        <v>1588</v>
      </c>
      <c r="C1582" s="5">
        <v>1939</v>
      </c>
      <c r="D1582" s="5">
        <v>0</v>
      </c>
      <c r="E1582" s="5">
        <v>0</v>
      </c>
      <c r="F1582" s="5" t="s">
        <v>14</v>
      </c>
      <c r="G1582" s="5" t="s">
        <v>13</v>
      </c>
    </row>
    <row r="1583" spans="1:7" x14ac:dyDescent="0.25">
      <c r="A1583" s="5">
        <f>1576</f>
      </c>
      <c r="B1583" s="5" t="s">
        <v>1589</v>
      </c>
      <c r="C1583" s="5">
        <v>1939</v>
      </c>
      <c r="D1583" s="5">
        <v>0</v>
      </c>
      <c r="E1583" s="5">
        <v>0</v>
      </c>
      <c r="F1583" s="5" t="s">
        <v>14</v>
      </c>
      <c r="G1583" s="5" t="s">
        <v>13</v>
      </c>
    </row>
    <row r="1584" spans="1:7" x14ac:dyDescent="0.25">
      <c r="A1584" s="5">
        <f>1577</f>
      </c>
      <c r="B1584" s="5" t="s">
        <v>1590</v>
      </c>
      <c r="C1584" s="5">
        <v>1939</v>
      </c>
      <c r="D1584" s="5">
        <v>0</v>
      </c>
      <c r="E1584" s="5">
        <v>0</v>
      </c>
      <c r="F1584" s="5" t="s">
        <v>14</v>
      </c>
      <c r="G1584" s="5" t="s">
        <v>13</v>
      </c>
    </row>
    <row r="1585" spans="1:7" x14ac:dyDescent="0.25">
      <c r="A1585" s="5">
        <f>1578</f>
      </c>
      <c r="B1585" s="5" t="s">
        <v>1591</v>
      </c>
      <c r="C1585" s="5">
        <v>1939</v>
      </c>
      <c r="D1585" s="5">
        <v>0</v>
      </c>
      <c r="E1585" s="5">
        <v>0</v>
      </c>
      <c r="F1585" s="5" t="s">
        <v>14</v>
      </c>
      <c r="G1585" s="5" t="s">
        <v>13</v>
      </c>
    </row>
    <row r="1586" spans="1:7" x14ac:dyDescent="0.25">
      <c r="A1586" s="5">
        <f>1579</f>
      </c>
      <c r="B1586" s="5" t="s">
        <v>1592</v>
      </c>
      <c r="C1586" s="5">
        <v>1939</v>
      </c>
      <c r="D1586" s="5">
        <v>0</v>
      </c>
      <c r="E1586" s="5">
        <v>0</v>
      </c>
      <c r="F1586" s="5" t="s">
        <v>14</v>
      </c>
      <c r="G1586" s="5" t="s">
        <v>13</v>
      </c>
    </row>
    <row r="1587" spans="1:7" x14ac:dyDescent="0.25">
      <c r="A1587" s="5">
        <f>1580</f>
      </c>
      <c r="B1587" s="5" t="s">
        <v>1593</v>
      </c>
      <c r="C1587" s="5">
        <v>1939</v>
      </c>
      <c r="D1587" s="5">
        <v>0</v>
      </c>
      <c r="E1587" s="5">
        <v>0</v>
      </c>
      <c r="F1587" s="5" t="s">
        <v>14</v>
      </c>
      <c r="G1587" s="5" t="s">
        <v>13</v>
      </c>
    </row>
    <row r="1588" spans="1:7" x14ac:dyDescent="0.25">
      <c r="A1588" s="5">
        <f>1581</f>
      </c>
      <c r="B1588" s="5" t="s">
        <v>1594</v>
      </c>
      <c r="C1588" s="5">
        <v>1939</v>
      </c>
      <c r="D1588" s="5">
        <v>0</v>
      </c>
      <c r="E1588" s="5">
        <v>0</v>
      </c>
      <c r="F1588" s="5" t="s">
        <v>14</v>
      </c>
      <c r="G1588" s="5" t="s">
        <v>13</v>
      </c>
    </row>
    <row r="1589" spans="1:7" x14ac:dyDescent="0.25">
      <c r="A1589" s="5">
        <f>1582</f>
      </c>
      <c r="B1589" s="5" t="s">
        <v>1595</v>
      </c>
      <c r="C1589" s="5">
        <v>1939</v>
      </c>
      <c r="D1589" s="5">
        <v>0</v>
      </c>
      <c r="E1589" s="5">
        <v>0</v>
      </c>
      <c r="F1589" s="5" t="s">
        <v>14</v>
      </c>
      <c r="G1589" s="5" t="s">
        <v>13</v>
      </c>
    </row>
    <row r="1590" spans="1:7" x14ac:dyDescent="0.25">
      <c r="A1590" s="5">
        <f>1583</f>
      </c>
      <c r="B1590" s="5" t="s">
        <v>1596</v>
      </c>
      <c r="C1590" s="5">
        <v>1939</v>
      </c>
      <c r="D1590" s="5">
        <v>0</v>
      </c>
      <c r="E1590" s="5">
        <v>0</v>
      </c>
      <c r="F1590" s="5" t="s">
        <v>14</v>
      </c>
      <c r="G1590" s="5" t="s">
        <v>13</v>
      </c>
    </row>
    <row r="1591" spans="1:7" x14ac:dyDescent="0.25">
      <c r="A1591" s="5">
        <f>1584</f>
      </c>
      <c r="B1591" s="5" t="s">
        <v>1597</v>
      </c>
      <c r="C1591" s="5">
        <v>1939</v>
      </c>
      <c r="D1591" s="5">
        <v>0</v>
      </c>
      <c r="E1591" s="5">
        <v>0</v>
      </c>
      <c r="F1591" s="5" t="s">
        <v>14</v>
      </c>
      <c r="G1591" s="5" t="s">
        <v>13</v>
      </c>
    </row>
    <row r="1592" spans="1:7" x14ac:dyDescent="0.25">
      <c r="A1592" s="5">
        <f>1585</f>
      </c>
      <c r="B1592" s="5" t="s">
        <v>1598</v>
      </c>
      <c r="C1592" s="5">
        <v>1939</v>
      </c>
      <c r="D1592" s="5">
        <v>0</v>
      </c>
      <c r="E1592" s="5">
        <v>0</v>
      </c>
      <c r="F1592" s="5" t="s">
        <v>14</v>
      </c>
      <c r="G1592" s="5" t="s">
        <v>13</v>
      </c>
    </row>
    <row r="1593" spans="1:7" x14ac:dyDescent="0.25">
      <c r="A1593" s="5">
        <f>1586</f>
      </c>
      <c r="B1593" s="5" t="s">
        <v>1599</v>
      </c>
      <c r="C1593" s="5">
        <v>1939</v>
      </c>
      <c r="D1593" s="5">
        <v>0</v>
      </c>
      <c r="E1593" s="5">
        <v>0</v>
      </c>
      <c r="F1593" s="5" t="s">
        <v>14</v>
      </c>
      <c r="G1593" s="5" t="s">
        <v>13</v>
      </c>
    </row>
    <row r="1594" spans="1:7" x14ac:dyDescent="0.25">
      <c r="A1594" s="5">
        <f>1587</f>
      </c>
      <c r="B1594" s="5" t="s">
        <v>1600</v>
      </c>
      <c r="C1594" s="5">
        <v>1939</v>
      </c>
      <c r="D1594" s="5">
        <v>0</v>
      </c>
      <c r="E1594" s="5">
        <v>0</v>
      </c>
      <c r="F1594" s="5" t="s">
        <v>14</v>
      </c>
      <c r="G1594" s="5" t="s">
        <v>13</v>
      </c>
    </row>
    <row r="1595" spans="1:7" x14ac:dyDescent="0.25">
      <c r="A1595" s="5">
        <f>1588</f>
      </c>
      <c r="B1595" s="5" t="s">
        <v>1601</v>
      </c>
      <c r="C1595" s="5">
        <v>1939</v>
      </c>
      <c r="D1595" s="5">
        <v>0</v>
      </c>
      <c r="E1595" s="5">
        <v>0</v>
      </c>
      <c r="F1595" s="5" t="s">
        <v>14</v>
      </c>
      <c r="G1595" s="5" t="s">
        <v>13</v>
      </c>
    </row>
    <row r="1596" spans="1:7" x14ac:dyDescent="0.25">
      <c r="A1596" s="5">
        <f>1589</f>
      </c>
      <c r="B1596" s="5" t="s">
        <v>1602</v>
      </c>
      <c r="C1596" s="5">
        <v>1939</v>
      </c>
      <c r="D1596" s="5">
        <v>0</v>
      </c>
      <c r="E1596" s="5">
        <v>0</v>
      </c>
      <c r="F1596" s="5" t="s">
        <v>14</v>
      </c>
      <c r="G1596" s="5" t="s">
        <v>13</v>
      </c>
    </row>
    <row r="1597" spans="1:7" x14ac:dyDescent="0.25">
      <c r="A1597" s="5">
        <f>1590</f>
      </c>
      <c r="B1597" s="5" t="s">
        <v>1603</v>
      </c>
      <c r="C1597" s="5">
        <v>1939</v>
      </c>
      <c r="D1597" s="5">
        <v>0</v>
      </c>
      <c r="E1597" s="5">
        <v>0</v>
      </c>
      <c r="F1597" s="5" t="s">
        <v>14</v>
      </c>
      <c r="G1597" s="5" t="s">
        <v>13</v>
      </c>
    </row>
    <row r="1598" spans="1:7" x14ac:dyDescent="0.25">
      <c r="A1598" s="5">
        <f>1591</f>
      </c>
      <c r="B1598" s="5" t="s">
        <v>1604</v>
      </c>
      <c r="C1598" s="5">
        <v>1939</v>
      </c>
      <c r="D1598" s="5">
        <v>0</v>
      </c>
      <c r="E1598" s="5">
        <v>0</v>
      </c>
      <c r="F1598" s="5" t="s">
        <v>14</v>
      </c>
      <c r="G1598" s="5" t="s">
        <v>13</v>
      </c>
    </row>
    <row r="1599" spans="1:7" x14ac:dyDescent="0.25">
      <c r="A1599" s="5">
        <f>1592</f>
      </c>
      <c r="B1599" s="5" t="s">
        <v>1605</v>
      </c>
      <c r="C1599" s="5">
        <v>1939</v>
      </c>
      <c r="D1599" s="5">
        <v>0</v>
      </c>
      <c r="E1599" s="5">
        <v>0</v>
      </c>
      <c r="F1599" s="5" t="s">
        <v>14</v>
      </c>
      <c r="G1599" s="5" t="s">
        <v>13</v>
      </c>
    </row>
    <row r="1600" spans="1:7" x14ac:dyDescent="0.25">
      <c r="A1600" s="5">
        <f>1593</f>
      </c>
      <c r="B1600" s="5" t="s">
        <v>1606</v>
      </c>
      <c r="C1600" s="5">
        <v>1939</v>
      </c>
      <c r="D1600" s="5">
        <v>0</v>
      </c>
      <c r="E1600" s="5">
        <v>0</v>
      </c>
      <c r="F1600" s="5" t="s">
        <v>14</v>
      </c>
      <c r="G1600" s="5" t="s">
        <v>13</v>
      </c>
    </row>
    <row r="1601" spans="1:7" x14ac:dyDescent="0.25">
      <c r="A1601" s="5">
        <f>1594</f>
      </c>
      <c r="B1601" s="5" t="s">
        <v>1607</v>
      </c>
      <c r="C1601" s="5">
        <v>1939</v>
      </c>
      <c r="D1601" s="5">
        <v>0</v>
      </c>
      <c r="E1601" s="5">
        <v>0</v>
      </c>
      <c r="F1601" s="5" t="s">
        <v>14</v>
      </c>
      <c r="G1601" s="5" t="s">
        <v>13</v>
      </c>
    </row>
    <row r="1602" spans="1:7" x14ac:dyDescent="0.25">
      <c r="A1602" s="5">
        <f>1595</f>
      </c>
      <c r="B1602" s="5" t="s">
        <v>1608</v>
      </c>
      <c r="C1602" s="5">
        <v>1939</v>
      </c>
      <c r="D1602" s="5">
        <v>0</v>
      </c>
      <c r="E1602" s="5">
        <v>0</v>
      </c>
      <c r="F1602" s="5" t="s">
        <v>14</v>
      </c>
      <c r="G1602" s="5" t="s">
        <v>13</v>
      </c>
    </row>
    <row r="1603" spans="1:7" x14ac:dyDescent="0.25">
      <c r="A1603" s="5">
        <f>1596</f>
      </c>
      <c r="B1603" s="5" t="s">
        <v>1609</v>
      </c>
      <c r="C1603" s="5">
        <v>1939</v>
      </c>
      <c r="D1603" s="5">
        <v>0</v>
      </c>
      <c r="E1603" s="5">
        <v>0</v>
      </c>
      <c r="F1603" s="5" t="s">
        <v>14</v>
      </c>
      <c r="G1603" s="5" t="s">
        <v>13</v>
      </c>
    </row>
    <row r="1604" spans="1:7" x14ac:dyDescent="0.25">
      <c r="A1604" s="5">
        <f>1597</f>
      </c>
      <c r="B1604" s="5" t="s">
        <v>1610</v>
      </c>
      <c r="C1604" s="5">
        <v>1939</v>
      </c>
      <c r="D1604" s="5">
        <v>0</v>
      </c>
      <c r="E1604" s="5">
        <v>0</v>
      </c>
      <c r="F1604" s="5" t="s">
        <v>14</v>
      </c>
      <c r="G1604" s="5" t="s">
        <v>13</v>
      </c>
    </row>
    <row r="1605" spans="1:7" x14ac:dyDescent="0.25">
      <c r="A1605" s="5">
        <f>1598</f>
      </c>
      <c r="B1605" s="5" t="s">
        <v>1611</v>
      </c>
      <c r="C1605" s="5">
        <v>1939</v>
      </c>
      <c r="D1605" s="5">
        <v>0</v>
      </c>
      <c r="E1605" s="5">
        <v>0</v>
      </c>
      <c r="F1605" s="5" t="s">
        <v>14</v>
      </c>
      <c r="G1605" s="5" t="s">
        <v>13</v>
      </c>
    </row>
    <row r="1606" spans="1:7" x14ac:dyDescent="0.25">
      <c r="A1606" s="5">
        <f>1599</f>
      </c>
      <c r="B1606" s="5" t="s">
        <v>1612</v>
      </c>
      <c r="C1606" s="5">
        <v>1939</v>
      </c>
      <c r="D1606" s="5">
        <v>0</v>
      </c>
      <c r="E1606" s="5">
        <v>0</v>
      </c>
      <c r="F1606" s="5" t="s">
        <v>14</v>
      </c>
      <c r="G1606" s="5" t="s">
        <v>13</v>
      </c>
    </row>
    <row r="1607" spans="1:7" x14ac:dyDescent="0.25">
      <c r="A1607" s="5">
        <f>1600</f>
      </c>
      <c r="B1607" s="5" t="s">
        <v>1613</v>
      </c>
      <c r="C1607" s="5">
        <v>1939</v>
      </c>
      <c r="D1607" s="5">
        <v>0</v>
      </c>
      <c r="E1607" s="5">
        <v>0</v>
      </c>
      <c r="F1607" s="5" t="s">
        <v>14</v>
      </c>
      <c r="G1607" s="5" t="s">
        <v>13</v>
      </c>
    </row>
    <row r="1608" spans="1:7" x14ac:dyDescent="0.25">
      <c r="A1608" s="5">
        <f>1601</f>
      </c>
      <c r="B1608" s="5" t="s">
        <v>1614</v>
      </c>
      <c r="C1608" s="5">
        <v>1939</v>
      </c>
      <c r="D1608" s="5">
        <v>0</v>
      </c>
      <c r="E1608" s="5">
        <v>0</v>
      </c>
      <c r="F1608" s="5" t="s">
        <v>14</v>
      </c>
      <c r="G1608" s="5" t="s">
        <v>13</v>
      </c>
    </row>
    <row r="1609" spans="1:7" x14ac:dyDescent="0.25">
      <c r="A1609" s="5">
        <f>1602</f>
      </c>
      <c r="B1609" s="5" t="s">
        <v>1615</v>
      </c>
      <c r="C1609" s="5">
        <v>1939</v>
      </c>
      <c r="D1609" s="5">
        <v>0</v>
      </c>
      <c r="E1609" s="5">
        <v>0</v>
      </c>
      <c r="F1609" s="5" t="s">
        <v>14</v>
      </c>
      <c r="G1609" s="5" t="s">
        <v>13</v>
      </c>
    </row>
    <row r="1610" spans="1:7" x14ac:dyDescent="0.25">
      <c r="A1610" s="5">
        <f>1603</f>
      </c>
      <c r="B1610" s="5" t="s">
        <v>1616</v>
      </c>
      <c r="C1610" s="5">
        <v>1939</v>
      </c>
      <c r="D1610" s="5">
        <v>0</v>
      </c>
      <c r="E1610" s="5">
        <v>0</v>
      </c>
      <c r="F1610" s="5" t="s">
        <v>14</v>
      </c>
      <c r="G1610" s="5" t="s">
        <v>13</v>
      </c>
    </row>
    <row r="1611" spans="1:7" x14ac:dyDescent="0.25">
      <c r="A1611" s="5">
        <f>1604</f>
      </c>
      <c r="B1611" s="5" t="s">
        <v>1617</v>
      </c>
      <c r="C1611" s="5">
        <v>1939</v>
      </c>
      <c r="D1611" s="5">
        <v>0</v>
      </c>
      <c r="E1611" s="5">
        <v>0</v>
      </c>
      <c r="F1611" s="5" t="s">
        <v>14</v>
      </c>
      <c r="G1611" s="5" t="s">
        <v>13</v>
      </c>
    </row>
    <row r="1612" spans="1:7" x14ac:dyDescent="0.25">
      <c r="A1612" s="5">
        <f>1605</f>
      </c>
      <c r="B1612" s="5" t="s">
        <v>1618</v>
      </c>
      <c r="C1612" s="5">
        <v>1939</v>
      </c>
      <c r="D1612" s="5">
        <v>0</v>
      </c>
      <c r="E1612" s="5">
        <v>0</v>
      </c>
      <c r="F1612" s="5" t="s">
        <v>14</v>
      </c>
      <c r="G1612" s="5" t="s">
        <v>13</v>
      </c>
    </row>
    <row r="1613" spans="1:7" x14ac:dyDescent="0.25">
      <c r="A1613" s="5">
        <f>1606</f>
      </c>
      <c r="B1613" s="5" t="s">
        <v>1619</v>
      </c>
      <c r="C1613" s="5">
        <v>1939</v>
      </c>
      <c r="D1613" s="5">
        <v>0</v>
      </c>
      <c r="E1613" s="5">
        <v>0</v>
      </c>
      <c r="F1613" s="5" t="s">
        <v>14</v>
      </c>
      <c r="G1613" s="5" t="s">
        <v>13</v>
      </c>
    </row>
    <row r="1614" spans="1:7" x14ac:dyDescent="0.25">
      <c r="A1614" s="5">
        <f>1607</f>
      </c>
      <c r="B1614" s="5" t="s">
        <v>1620</v>
      </c>
      <c r="C1614" s="5">
        <v>1939</v>
      </c>
      <c r="D1614" s="5">
        <v>0</v>
      </c>
      <c r="E1614" s="5">
        <v>0</v>
      </c>
      <c r="F1614" s="5" t="s">
        <v>14</v>
      </c>
      <c r="G1614" s="5" t="s">
        <v>13</v>
      </c>
    </row>
    <row r="1615" spans="1:7" x14ac:dyDescent="0.25">
      <c r="A1615" s="5">
        <f>1608</f>
      </c>
      <c r="B1615" s="5" t="s">
        <v>1621</v>
      </c>
      <c r="C1615" s="5">
        <v>1939</v>
      </c>
      <c r="D1615" s="5">
        <v>0</v>
      </c>
      <c r="E1615" s="5">
        <v>0</v>
      </c>
      <c r="F1615" s="5" t="s">
        <v>14</v>
      </c>
      <c r="G1615" s="5" t="s">
        <v>13</v>
      </c>
    </row>
    <row r="1616" spans="1:7" x14ac:dyDescent="0.25">
      <c r="A1616" s="5">
        <f>1609</f>
      </c>
      <c r="B1616" s="5" t="s">
        <v>1622</v>
      </c>
      <c r="C1616" s="5">
        <v>1939</v>
      </c>
      <c r="D1616" s="5">
        <v>0</v>
      </c>
      <c r="E1616" s="5">
        <v>0</v>
      </c>
      <c r="F1616" s="5" t="s">
        <v>14</v>
      </c>
      <c r="G1616" s="5" t="s">
        <v>13</v>
      </c>
    </row>
    <row r="1617" spans="1:7" x14ac:dyDescent="0.25">
      <c r="A1617" s="5">
        <f>1610</f>
      </c>
      <c r="B1617" s="5" t="s">
        <v>1623</v>
      </c>
      <c r="C1617" s="5">
        <v>1939</v>
      </c>
      <c r="D1617" s="5">
        <v>0</v>
      </c>
      <c r="E1617" s="5">
        <v>0</v>
      </c>
      <c r="F1617" s="5" t="s">
        <v>14</v>
      </c>
      <c r="G1617" s="5" t="s">
        <v>13</v>
      </c>
    </row>
    <row r="1618" spans="1:7" x14ac:dyDescent="0.25">
      <c r="A1618" s="5">
        <f>1611</f>
      </c>
      <c r="B1618" s="5" t="s">
        <v>1624</v>
      </c>
      <c r="C1618" s="5">
        <v>1939</v>
      </c>
      <c r="D1618" s="5">
        <v>0</v>
      </c>
      <c r="E1618" s="5">
        <v>0</v>
      </c>
      <c r="F1618" s="5" t="s">
        <v>14</v>
      </c>
      <c r="G1618" s="5" t="s">
        <v>13</v>
      </c>
    </row>
    <row r="1619" spans="1:7" x14ac:dyDescent="0.25">
      <c r="A1619" s="5">
        <f>1612</f>
      </c>
      <c r="B1619" s="5" t="s">
        <v>1625</v>
      </c>
      <c r="C1619" s="5">
        <v>1939</v>
      </c>
      <c r="D1619" s="5">
        <v>0</v>
      </c>
      <c r="E1619" s="5">
        <v>0</v>
      </c>
      <c r="F1619" s="5" t="s">
        <v>14</v>
      </c>
      <c r="G1619" s="5" t="s">
        <v>13</v>
      </c>
    </row>
    <row r="1620" spans="1:7" x14ac:dyDescent="0.25">
      <c r="A1620" s="5">
        <f>1613</f>
      </c>
      <c r="B1620" s="5" t="s">
        <v>1626</v>
      </c>
      <c r="C1620" s="5">
        <v>1939</v>
      </c>
      <c r="D1620" s="5">
        <v>0</v>
      </c>
      <c r="E1620" s="5">
        <v>0</v>
      </c>
      <c r="F1620" s="5" t="s">
        <v>14</v>
      </c>
      <c r="G1620" s="5" t="s">
        <v>13</v>
      </c>
    </row>
    <row r="1621" spans="1:7" x14ac:dyDescent="0.25">
      <c r="A1621" s="5">
        <f>1614</f>
      </c>
      <c r="B1621" s="5" t="s">
        <v>1627</v>
      </c>
      <c r="C1621" s="5">
        <v>1939</v>
      </c>
      <c r="D1621" s="5">
        <v>0</v>
      </c>
      <c r="E1621" s="5">
        <v>0</v>
      </c>
      <c r="F1621" s="5" t="s">
        <v>14</v>
      </c>
      <c r="G1621" s="5" t="s">
        <v>13</v>
      </c>
    </row>
    <row r="1622" spans="1:7" x14ac:dyDescent="0.25">
      <c r="A1622" s="5">
        <f>1615</f>
      </c>
      <c r="B1622" s="5" t="s">
        <v>1628</v>
      </c>
      <c r="C1622" s="5">
        <v>1939</v>
      </c>
      <c r="D1622" s="5">
        <v>0</v>
      </c>
      <c r="E1622" s="5">
        <v>0</v>
      </c>
      <c r="F1622" s="5" t="s">
        <v>14</v>
      </c>
      <c r="G1622" s="5" t="s">
        <v>13</v>
      </c>
    </row>
    <row r="1623" spans="1:7" x14ac:dyDescent="0.25">
      <c r="A1623" s="5">
        <f>1616</f>
      </c>
      <c r="B1623" s="5" t="s">
        <v>1629</v>
      </c>
      <c r="C1623" s="5">
        <v>1939</v>
      </c>
      <c r="D1623" s="5">
        <v>0</v>
      </c>
      <c r="E1623" s="5">
        <v>0</v>
      </c>
      <c r="F1623" s="5" t="s">
        <v>14</v>
      </c>
      <c r="G1623" s="5" t="s">
        <v>13</v>
      </c>
    </row>
    <row r="1624" spans="1:7" x14ac:dyDescent="0.25">
      <c r="A1624" s="5">
        <f>1617</f>
      </c>
      <c r="B1624" s="5" t="s">
        <v>1630</v>
      </c>
      <c r="C1624" s="5">
        <v>1939</v>
      </c>
      <c r="D1624" s="5">
        <v>0</v>
      </c>
      <c r="E1624" s="5">
        <v>0</v>
      </c>
      <c r="F1624" s="5" t="s">
        <v>14</v>
      </c>
      <c r="G1624" s="5" t="s">
        <v>13</v>
      </c>
    </row>
    <row r="1625" spans="1:7" x14ac:dyDescent="0.25">
      <c r="A1625" s="5">
        <f>1618</f>
      </c>
      <c r="B1625" s="5" t="s">
        <v>1631</v>
      </c>
      <c r="C1625" s="5">
        <v>1939</v>
      </c>
      <c r="D1625" s="5">
        <v>0</v>
      </c>
      <c r="E1625" s="5">
        <v>0</v>
      </c>
      <c r="F1625" s="5" t="s">
        <v>14</v>
      </c>
      <c r="G1625" s="5" t="s">
        <v>13</v>
      </c>
    </row>
    <row r="1626" spans="1:7" x14ac:dyDescent="0.25">
      <c r="A1626" s="5">
        <f>1619</f>
      </c>
      <c r="B1626" s="5" t="s">
        <v>1632</v>
      </c>
      <c r="C1626" s="5">
        <v>1939</v>
      </c>
      <c r="D1626" s="5">
        <v>0</v>
      </c>
      <c r="E1626" s="5">
        <v>0</v>
      </c>
      <c r="F1626" s="5" t="s">
        <v>14</v>
      </c>
      <c r="G1626" s="5" t="s">
        <v>13</v>
      </c>
    </row>
    <row r="1627" spans="1:7" x14ac:dyDescent="0.25">
      <c r="A1627" s="5">
        <f>1620</f>
      </c>
      <c r="B1627" s="5" t="s">
        <v>1633</v>
      </c>
      <c r="C1627" s="5">
        <v>1939</v>
      </c>
      <c r="D1627" s="5">
        <v>0</v>
      </c>
      <c r="E1627" s="5">
        <v>0</v>
      </c>
      <c r="F1627" s="5" t="s">
        <v>14</v>
      </c>
      <c r="G1627" s="5" t="s">
        <v>13</v>
      </c>
    </row>
    <row r="1628" spans="1:7" x14ac:dyDescent="0.25">
      <c r="A1628" s="5">
        <f>1621</f>
      </c>
      <c r="B1628" s="5" t="s">
        <v>1634</v>
      </c>
      <c r="C1628" s="5">
        <v>1939</v>
      </c>
      <c r="D1628" s="5">
        <v>0</v>
      </c>
      <c r="E1628" s="5">
        <v>0</v>
      </c>
      <c r="F1628" s="5" t="s">
        <v>14</v>
      </c>
      <c r="G1628" s="5" t="s">
        <v>13</v>
      </c>
    </row>
    <row r="1629" spans="1:7" x14ac:dyDescent="0.25">
      <c r="A1629" s="5">
        <f>1622</f>
      </c>
      <c r="B1629" s="5" t="s">
        <v>1635</v>
      </c>
      <c r="C1629" s="5">
        <v>1939</v>
      </c>
      <c r="D1629" s="5">
        <v>0</v>
      </c>
      <c r="E1629" s="5">
        <v>0</v>
      </c>
      <c r="F1629" s="5" t="s">
        <v>14</v>
      </c>
      <c r="G1629" s="5" t="s">
        <v>13</v>
      </c>
    </row>
    <row r="1630" spans="1:7" x14ac:dyDescent="0.25">
      <c r="A1630" s="5">
        <f>1623</f>
      </c>
      <c r="B1630" s="5" t="s">
        <v>1636</v>
      </c>
      <c r="C1630" s="5">
        <v>1939</v>
      </c>
      <c r="D1630" s="5">
        <v>0</v>
      </c>
      <c r="E1630" s="5">
        <v>0</v>
      </c>
      <c r="F1630" s="5" t="s">
        <v>14</v>
      </c>
      <c r="G1630" s="5" t="s">
        <v>13</v>
      </c>
    </row>
    <row r="1631" spans="1:7" x14ac:dyDescent="0.25">
      <c r="A1631" s="5">
        <f>1624</f>
      </c>
      <c r="B1631" s="5" t="s">
        <v>1637</v>
      </c>
      <c r="C1631" s="5">
        <v>1939</v>
      </c>
      <c r="D1631" s="5">
        <v>0</v>
      </c>
      <c r="E1631" s="5">
        <v>0</v>
      </c>
      <c r="F1631" s="5" t="s">
        <v>14</v>
      </c>
      <c r="G1631" s="5" t="s">
        <v>13</v>
      </c>
    </row>
    <row r="1632" spans="1:7" x14ac:dyDescent="0.25">
      <c r="A1632" s="5">
        <f>1625</f>
      </c>
      <c r="B1632" s="5" t="s">
        <v>1638</v>
      </c>
      <c r="C1632" s="5">
        <v>1939</v>
      </c>
      <c r="D1632" s="5">
        <v>0</v>
      </c>
      <c r="E1632" s="5">
        <v>0</v>
      </c>
      <c r="F1632" s="5" t="s">
        <v>14</v>
      </c>
      <c r="G1632" s="5" t="s">
        <v>13</v>
      </c>
    </row>
    <row r="1633" spans="1:7" x14ac:dyDescent="0.25">
      <c r="A1633" s="5">
        <f>1626</f>
      </c>
      <c r="B1633" s="5" t="s">
        <v>1639</v>
      </c>
      <c r="C1633" s="5">
        <v>1939</v>
      </c>
      <c r="D1633" s="5">
        <v>0</v>
      </c>
      <c r="E1633" s="5">
        <v>0</v>
      </c>
      <c r="F1633" s="5" t="s">
        <v>14</v>
      </c>
      <c r="G1633" s="5" t="s">
        <v>13</v>
      </c>
    </row>
    <row r="1634" spans="1:7" x14ac:dyDescent="0.25">
      <c r="A1634" s="5">
        <f>1627</f>
      </c>
      <c r="B1634" s="5" t="s">
        <v>1640</v>
      </c>
      <c r="C1634" s="5">
        <v>1939</v>
      </c>
      <c r="D1634" s="5">
        <v>0</v>
      </c>
      <c r="E1634" s="5">
        <v>0</v>
      </c>
      <c r="F1634" s="5" t="s">
        <v>14</v>
      </c>
      <c r="G1634" s="5" t="s">
        <v>13</v>
      </c>
    </row>
    <row r="1635" spans="1:7" x14ac:dyDescent="0.25">
      <c r="A1635" s="5">
        <f>1628</f>
      </c>
      <c r="B1635" s="5" t="s">
        <v>1641</v>
      </c>
      <c r="C1635" s="5">
        <v>1939</v>
      </c>
      <c r="D1635" s="5">
        <v>0</v>
      </c>
      <c r="E1635" s="5">
        <v>0</v>
      </c>
      <c r="F1635" s="5" t="s">
        <v>14</v>
      </c>
      <c r="G1635" s="5" t="s">
        <v>13</v>
      </c>
    </row>
    <row r="1636" spans="1:7" x14ac:dyDescent="0.25">
      <c r="A1636" s="5">
        <f>1629</f>
      </c>
      <c r="B1636" s="5" t="s">
        <v>1642</v>
      </c>
      <c r="C1636" s="5">
        <v>1939</v>
      </c>
      <c r="D1636" s="5">
        <v>0</v>
      </c>
      <c r="E1636" s="5">
        <v>0</v>
      </c>
      <c r="F1636" s="5" t="s">
        <v>14</v>
      </c>
      <c r="G1636" s="5" t="s">
        <v>13</v>
      </c>
    </row>
    <row r="1637" spans="1:7" x14ac:dyDescent="0.25">
      <c r="A1637" s="5">
        <f>1630</f>
      </c>
      <c r="B1637" s="5" t="s">
        <v>1643</v>
      </c>
      <c r="C1637" s="5">
        <v>1939</v>
      </c>
      <c r="D1637" s="5">
        <v>0</v>
      </c>
      <c r="E1637" s="5">
        <v>0</v>
      </c>
      <c r="F1637" s="5" t="s">
        <v>14</v>
      </c>
      <c r="G1637" s="5" t="s">
        <v>13</v>
      </c>
    </row>
    <row r="1638" spans="1:7" x14ac:dyDescent="0.25">
      <c r="A1638" s="5">
        <f>1631</f>
      </c>
      <c r="B1638" s="5" t="s">
        <v>1644</v>
      </c>
      <c r="C1638" s="5">
        <v>1939</v>
      </c>
      <c r="D1638" s="5">
        <v>0</v>
      </c>
      <c r="E1638" s="5">
        <v>0</v>
      </c>
      <c r="F1638" s="5" t="s">
        <v>14</v>
      </c>
      <c r="G1638" s="5" t="s">
        <v>13</v>
      </c>
    </row>
    <row r="1639" spans="1:7" x14ac:dyDescent="0.25">
      <c r="A1639" s="5">
        <f>1632</f>
      </c>
      <c r="B1639" s="5" t="s">
        <v>1645</v>
      </c>
      <c r="C1639" s="5">
        <v>1939</v>
      </c>
      <c r="D1639" s="5">
        <v>0</v>
      </c>
      <c r="E1639" s="5">
        <v>0</v>
      </c>
      <c r="F1639" s="5" t="s">
        <v>14</v>
      </c>
      <c r="G1639" s="5" t="s">
        <v>13</v>
      </c>
    </row>
    <row r="1640" spans="1:7" x14ac:dyDescent="0.25">
      <c r="A1640" s="5">
        <f>1633</f>
      </c>
      <c r="B1640" s="5" t="s">
        <v>1646</v>
      </c>
      <c r="C1640" s="5">
        <v>1939</v>
      </c>
      <c r="D1640" s="5">
        <v>0</v>
      </c>
      <c r="E1640" s="5">
        <v>0</v>
      </c>
      <c r="F1640" s="5" t="s">
        <v>14</v>
      </c>
      <c r="G1640" s="5" t="s">
        <v>13</v>
      </c>
    </row>
    <row r="1641" spans="1:7" x14ac:dyDescent="0.25">
      <c r="A1641" s="5">
        <f>1634</f>
      </c>
      <c r="B1641" s="5" t="s">
        <v>1647</v>
      </c>
      <c r="C1641" s="5">
        <v>1939</v>
      </c>
      <c r="D1641" s="5">
        <v>0</v>
      </c>
      <c r="E1641" s="5">
        <v>0</v>
      </c>
      <c r="F1641" s="5" t="s">
        <v>14</v>
      </c>
      <c r="G1641" s="5" t="s">
        <v>13</v>
      </c>
    </row>
    <row r="1642" spans="1:7" x14ac:dyDescent="0.25">
      <c r="A1642" s="5">
        <f>1635</f>
      </c>
      <c r="B1642" s="5" t="s">
        <v>1648</v>
      </c>
      <c r="C1642" s="5">
        <v>1939</v>
      </c>
      <c r="D1642" s="5">
        <v>0</v>
      </c>
      <c r="E1642" s="5">
        <v>0</v>
      </c>
      <c r="F1642" s="5" t="s">
        <v>14</v>
      </c>
      <c r="G1642" s="5" t="s">
        <v>13</v>
      </c>
    </row>
    <row r="1643" spans="1:7" x14ac:dyDescent="0.25">
      <c r="A1643" s="5">
        <f>1636</f>
      </c>
      <c r="B1643" s="5" t="s">
        <v>1649</v>
      </c>
      <c r="C1643" s="5">
        <v>1939</v>
      </c>
      <c r="D1643" s="5">
        <v>0</v>
      </c>
      <c r="E1643" s="5">
        <v>0</v>
      </c>
      <c r="F1643" s="5" t="s">
        <v>14</v>
      </c>
      <c r="G1643" s="5" t="s">
        <v>13</v>
      </c>
    </row>
    <row r="1644" spans="1:7" x14ac:dyDescent="0.25">
      <c r="A1644" s="5">
        <f>1637</f>
      </c>
      <c r="B1644" s="5" t="s">
        <v>1650</v>
      </c>
      <c r="C1644" s="5">
        <v>1939</v>
      </c>
      <c r="D1644" s="5">
        <v>0</v>
      </c>
      <c r="E1644" s="5">
        <v>0</v>
      </c>
      <c r="F1644" s="5" t="s">
        <v>14</v>
      </c>
      <c r="G1644" s="5" t="s">
        <v>13</v>
      </c>
    </row>
    <row r="1645" spans="1:7" x14ac:dyDescent="0.25">
      <c r="A1645" s="5">
        <f>1638</f>
      </c>
      <c r="B1645" s="5" t="s">
        <v>1651</v>
      </c>
      <c r="C1645" s="5">
        <v>1939</v>
      </c>
      <c r="D1645" s="5">
        <v>0</v>
      </c>
      <c r="E1645" s="5">
        <v>0</v>
      </c>
      <c r="F1645" s="5" t="s">
        <v>14</v>
      </c>
      <c r="G1645" s="5" t="s">
        <v>13</v>
      </c>
    </row>
    <row r="1646" spans="1:7" x14ac:dyDescent="0.25">
      <c r="A1646" s="5">
        <f>1639</f>
      </c>
      <c r="B1646" s="5" t="s">
        <v>1652</v>
      </c>
      <c r="C1646" s="5">
        <v>1939</v>
      </c>
      <c r="D1646" s="5">
        <v>0</v>
      </c>
      <c r="E1646" s="5">
        <v>0</v>
      </c>
      <c r="F1646" s="5" t="s">
        <v>14</v>
      </c>
      <c r="G1646" s="5" t="s">
        <v>13</v>
      </c>
    </row>
    <row r="1647" spans="1:7" x14ac:dyDescent="0.25">
      <c r="A1647" s="5">
        <f>1640</f>
      </c>
      <c r="B1647" s="5" t="s">
        <v>1653</v>
      </c>
      <c r="C1647" s="5">
        <v>1939</v>
      </c>
      <c r="D1647" s="5">
        <v>0</v>
      </c>
      <c r="E1647" s="5">
        <v>0</v>
      </c>
      <c r="F1647" s="5" t="s">
        <v>14</v>
      </c>
      <c r="G1647" s="5" t="s">
        <v>13</v>
      </c>
    </row>
    <row r="1648" spans="1:7" x14ac:dyDescent="0.25">
      <c r="A1648" s="5">
        <f>1641</f>
      </c>
      <c r="B1648" s="5" t="s">
        <v>1654</v>
      </c>
      <c r="C1648" s="5">
        <v>1939</v>
      </c>
      <c r="D1648" s="5">
        <v>0</v>
      </c>
      <c r="E1648" s="5">
        <v>0</v>
      </c>
      <c r="F1648" s="5" t="s">
        <v>14</v>
      </c>
      <c r="G1648" s="5" t="s">
        <v>13</v>
      </c>
    </row>
    <row r="1649" spans="1:7" x14ac:dyDescent="0.25">
      <c r="A1649" s="5">
        <f>1642</f>
      </c>
      <c r="B1649" s="5" t="s">
        <v>1655</v>
      </c>
      <c r="C1649" s="5">
        <v>1939</v>
      </c>
      <c r="D1649" s="5">
        <v>0</v>
      </c>
      <c r="E1649" s="5">
        <v>0</v>
      </c>
      <c r="F1649" s="5" t="s">
        <v>14</v>
      </c>
      <c r="G1649" s="5" t="s">
        <v>13</v>
      </c>
    </row>
    <row r="1650" spans="1:7" x14ac:dyDescent="0.25">
      <c r="A1650" s="5">
        <f>1643</f>
      </c>
      <c r="B1650" s="5" t="s">
        <v>1656</v>
      </c>
      <c r="C1650" s="5">
        <v>1939</v>
      </c>
      <c r="D1650" s="5">
        <v>0</v>
      </c>
      <c r="E1650" s="5">
        <v>0</v>
      </c>
      <c r="F1650" s="5" t="s">
        <v>14</v>
      </c>
      <c r="G1650" s="5" t="s">
        <v>13</v>
      </c>
    </row>
    <row r="1651" spans="1:7" x14ac:dyDescent="0.25">
      <c r="A1651" s="5">
        <f>1644</f>
      </c>
      <c r="B1651" s="5" t="s">
        <v>1657</v>
      </c>
      <c r="C1651" s="5">
        <v>1939</v>
      </c>
      <c r="D1651" s="5">
        <v>0</v>
      </c>
      <c r="E1651" s="5">
        <v>0</v>
      </c>
      <c r="F1651" s="5" t="s">
        <v>14</v>
      </c>
      <c r="G1651" s="5" t="s">
        <v>13</v>
      </c>
    </row>
    <row r="1652" spans="1:7" x14ac:dyDescent="0.25">
      <c r="A1652" s="5">
        <f>1645</f>
      </c>
      <c r="B1652" s="5" t="s">
        <v>1658</v>
      </c>
      <c r="C1652" s="5">
        <v>1939</v>
      </c>
      <c r="D1652" s="5">
        <v>0</v>
      </c>
      <c r="E1652" s="5">
        <v>0</v>
      </c>
      <c r="F1652" s="5" t="s">
        <v>14</v>
      </c>
      <c r="G1652" s="5" t="s">
        <v>13</v>
      </c>
    </row>
    <row r="1653" spans="1:7" x14ac:dyDescent="0.25">
      <c r="A1653" s="5">
        <f>1646</f>
      </c>
      <c r="B1653" s="5" t="s">
        <v>1659</v>
      </c>
      <c r="C1653" s="5">
        <v>1939</v>
      </c>
      <c r="D1653" s="5">
        <v>0</v>
      </c>
      <c r="E1653" s="5">
        <v>0</v>
      </c>
      <c r="F1653" s="5" t="s">
        <v>14</v>
      </c>
      <c r="G1653" s="5" t="s">
        <v>13</v>
      </c>
    </row>
    <row r="1654" spans="1:7" x14ac:dyDescent="0.25">
      <c r="A1654" s="5">
        <f>1647</f>
      </c>
      <c r="B1654" s="5" t="s">
        <v>1660</v>
      </c>
      <c r="C1654" s="5">
        <v>1939</v>
      </c>
      <c r="D1654" s="5">
        <v>0</v>
      </c>
      <c r="E1654" s="5">
        <v>0</v>
      </c>
      <c r="F1654" s="5" t="s">
        <v>14</v>
      </c>
      <c r="G1654" s="5" t="s">
        <v>13</v>
      </c>
    </row>
    <row r="1655" spans="1:7" x14ac:dyDescent="0.25">
      <c r="A1655" s="5">
        <f>1648</f>
      </c>
      <c r="B1655" s="5" t="s">
        <v>1661</v>
      </c>
      <c r="C1655" s="5">
        <v>1939</v>
      </c>
      <c r="D1655" s="5">
        <v>0</v>
      </c>
      <c r="E1655" s="5">
        <v>0</v>
      </c>
      <c r="F1655" s="5" t="s">
        <v>14</v>
      </c>
      <c r="G1655" s="5" t="s">
        <v>13</v>
      </c>
    </row>
    <row r="1656" spans="1:7" x14ac:dyDescent="0.25">
      <c r="A1656" s="5">
        <f>1649</f>
      </c>
      <c r="B1656" s="5" t="s">
        <v>1662</v>
      </c>
      <c r="C1656" s="5">
        <v>1939</v>
      </c>
      <c r="D1656" s="5">
        <v>0</v>
      </c>
      <c r="E1656" s="5">
        <v>0</v>
      </c>
      <c r="F1656" s="5" t="s">
        <v>14</v>
      </c>
      <c r="G1656" s="5" t="s">
        <v>13</v>
      </c>
    </row>
    <row r="1657" spans="1:7" x14ac:dyDescent="0.25">
      <c r="A1657" s="5">
        <f>1650</f>
      </c>
      <c r="B1657" s="5" t="s">
        <v>1663</v>
      </c>
      <c r="C1657" s="5">
        <v>1939</v>
      </c>
      <c r="D1657" s="5">
        <v>0</v>
      </c>
      <c r="E1657" s="5">
        <v>0</v>
      </c>
      <c r="F1657" s="5" t="s">
        <v>14</v>
      </c>
      <c r="G1657" s="5" t="s">
        <v>13</v>
      </c>
    </row>
    <row r="1658" spans="1:7" x14ac:dyDescent="0.25">
      <c r="A1658" s="5">
        <f>1651</f>
      </c>
      <c r="B1658" s="5" t="s">
        <v>1664</v>
      </c>
      <c r="C1658" s="5">
        <v>1939</v>
      </c>
      <c r="D1658" s="5">
        <v>0</v>
      </c>
      <c r="E1658" s="5">
        <v>0</v>
      </c>
      <c r="F1658" s="5" t="s">
        <v>14</v>
      </c>
      <c r="G1658" s="5" t="s">
        <v>13</v>
      </c>
    </row>
    <row r="1659" spans="1:7" x14ac:dyDescent="0.25">
      <c r="A1659" s="5">
        <f>1652</f>
      </c>
      <c r="B1659" s="5" t="s">
        <v>1665</v>
      </c>
      <c r="C1659" s="5">
        <v>1939</v>
      </c>
      <c r="D1659" s="5">
        <v>0</v>
      </c>
      <c r="E1659" s="5">
        <v>0</v>
      </c>
      <c r="F1659" s="5" t="s">
        <v>14</v>
      </c>
      <c r="G1659" s="5" t="s">
        <v>13</v>
      </c>
    </row>
    <row r="1660" spans="1:7" x14ac:dyDescent="0.25">
      <c r="A1660" s="5">
        <f>1653</f>
      </c>
      <c r="B1660" s="5" t="s">
        <v>1666</v>
      </c>
      <c r="C1660" s="5">
        <v>1939</v>
      </c>
      <c r="D1660" s="5">
        <v>0</v>
      </c>
      <c r="E1660" s="5">
        <v>0</v>
      </c>
      <c r="F1660" s="5" t="s">
        <v>14</v>
      </c>
      <c r="G1660" s="5" t="s">
        <v>13</v>
      </c>
    </row>
    <row r="1661" spans="1:7" x14ac:dyDescent="0.25">
      <c r="A1661" s="5">
        <f>1654</f>
      </c>
      <c r="B1661" s="5" t="s">
        <v>1667</v>
      </c>
      <c r="C1661" s="5">
        <v>1939</v>
      </c>
      <c r="D1661" s="5">
        <v>0</v>
      </c>
      <c r="E1661" s="5">
        <v>0</v>
      </c>
      <c r="F1661" s="5" t="s">
        <v>14</v>
      </c>
      <c r="G1661" s="5" t="s">
        <v>13</v>
      </c>
    </row>
    <row r="1662" spans="1:7" x14ac:dyDescent="0.25">
      <c r="A1662" s="5">
        <f>1655</f>
      </c>
      <c r="B1662" s="5" t="s">
        <v>1668</v>
      </c>
      <c r="C1662" s="5">
        <v>1939</v>
      </c>
      <c r="D1662" s="5">
        <v>0</v>
      </c>
      <c r="E1662" s="5">
        <v>0</v>
      </c>
      <c r="F1662" s="5" t="s">
        <v>14</v>
      </c>
      <c r="G1662" s="5" t="s">
        <v>13</v>
      </c>
    </row>
    <row r="1663" spans="1:7" x14ac:dyDescent="0.25">
      <c r="A1663" s="5">
        <f>1656</f>
      </c>
      <c r="B1663" s="5" t="s">
        <v>1669</v>
      </c>
      <c r="C1663" s="5">
        <v>1939</v>
      </c>
      <c r="D1663" s="5">
        <v>0</v>
      </c>
      <c r="E1663" s="5">
        <v>0</v>
      </c>
      <c r="F1663" s="5" t="s">
        <v>14</v>
      </c>
      <c r="G1663" s="5" t="s">
        <v>13</v>
      </c>
    </row>
    <row r="1664" spans="1:7" x14ac:dyDescent="0.25">
      <c r="A1664" s="5">
        <f>1657</f>
      </c>
      <c r="B1664" s="5" t="s">
        <v>1670</v>
      </c>
      <c r="C1664" s="5">
        <v>1939</v>
      </c>
      <c r="D1664" s="5">
        <v>0</v>
      </c>
      <c r="E1664" s="5">
        <v>0</v>
      </c>
      <c r="F1664" s="5" t="s">
        <v>14</v>
      </c>
      <c r="G1664" s="5" t="s">
        <v>13</v>
      </c>
    </row>
    <row r="1665" spans="1:7" x14ac:dyDescent="0.25">
      <c r="A1665" s="5">
        <f>1658</f>
      </c>
      <c r="B1665" s="5" t="s">
        <v>1671</v>
      </c>
      <c r="C1665" s="5">
        <v>1939</v>
      </c>
      <c r="D1665" s="5">
        <v>0</v>
      </c>
      <c r="E1665" s="5">
        <v>0</v>
      </c>
      <c r="F1665" s="5" t="s">
        <v>14</v>
      </c>
      <c r="G1665" s="5" t="s">
        <v>13</v>
      </c>
    </row>
    <row r="1666" spans="1:7" x14ac:dyDescent="0.25">
      <c r="A1666" s="5">
        <f>1659</f>
      </c>
      <c r="B1666" s="5" t="s">
        <v>1672</v>
      </c>
      <c r="C1666" s="5">
        <v>1939</v>
      </c>
      <c r="D1666" s="5">
        <v>0</v>
      </c>
      <c r="E1666" s="5">
        <v>0</v>
      </c>
      <c r="F1666" s="5" t="s">
        <v>14</v>
      </c>
      <c r="G1666" s="5" t="s">
        <v>13</v>
      </c>
    </row>
    <row r="1667" spans="1:7" x14ac:dyDescent="0.25">
      <c r="A1667" s="5">
        <f>1660</f>
      </c>
      <c r="B1667" s="5" t="s">
        <v>1673</v>
      </c>
      <c r="C1667" s="5">
        <v>1939</v>
      </c>
      <c r="D1667" s="5">
        <v>0</v>
      </c>
      <c r="E1667" s="5">
        <v>0</v>
      </c>
      <c r="F1667" s="5" t="s">
        <v>14</v>
      </c>
      <c r="G1667" s="5" t="s">
        <v>13</v>
      </c>
    </row>
    <row r="1668" spans="1:7" x14ac:dyDescent="0.25">
      <c r="A1668" s="5">
        <f>1661</f>
      </c>
      <c r="B1668" s="5" t="s">
        <v>1674</v>
      </c>
      <c r="C1668" s="5">
        <v>1939</v>
      </c>
      <c r="D1668" s="5">
        <v>0</v>
      </c>
      <c r="E1668" s="5">
        <v>0</v>
      </c>
      <c r="F1668" s="5" t="s">
        <v>14</v>
      </c>
      <c r="G1668" s="5" t="s">
        <v>13</v>
      </c>
    </row>
    <row r="1669" spans="1:7" x14ac:dyDescent="0.25">
      <c r="A1669" s="5">
        <f>1662</f>
      </c>
      <c r="B1669" s="5" t="s">
        <v>1675</v>
      </c>
      <c r="C1669" s="5">
        <v>1939</v>
      </c>
      <c r="D1669" s="5">
        <v>0</v>
      </c>
      <c r="E1669" s="5">
        <v>0</v>
      </c>
      <c r="F1669" s="5" t="s">
        <v>14</v>
      </c>
      <c r="G1669" s="5" t="s">
        <v>13</v>
      </c>
    </row>
    <row r="1670" spans="1:7" x14ac:dyDescent="0.25">
      <c r="A1670" s="5">
        <f>1663</f>
      </c>
      <c r="B1670" s="5" t="s">
        <v>1676</v>
      </c>
      <c r="C1670" s="5">
        <v>1939</v>
      </c>
      <c r="D1670" s="5">
        <v>0</v>
      </c>
      <c r="E1670" s="5">
        <v>0</v>
      </c>
      <c r="F1670" s="5" t="s">
        <v>14</v>
      </c>
      <c r="G1670" s="5" t="s">
        <v>13</v>
      </c>
    </row>
    <row r="1671" spans="1:7" x14ac:dyDescent="0.25">
      <c r="A1671" s="5">
        <f>1664</f>
      </c>
      <c r="B1671" s="5" t="s">
        <v>1677</v>
      </c>
      <c r="C1671" s="5">
        <v>1939</v>
      </c>
      <c r="D1671" s="5">
        <v>0</v>
      </c>
      <c r="E1671" s="5">
        <v>0</v>
      </c>
      <c r="F1671" s="5" t="s">
        <v>14</v>
      </c>
      <c r="G1671" s="5" t="s">
        <v>13</v>
      </c>
    </row>
    <row r="1672" spans="1:7" x14ac:dyDescent="0.25">
      <c r="A1672" s="5">
        <f>1665</f>
      </c>
      <c r="B1672" s="5" t="s">
        <v>1678</v>
      </c>
      <c r="C1672" s="5">
        <v>1939</v>
      </c>
      <c r="D1672" s="5">
        <v>0</v>
      </c>
      <c r="E1672" s="5">
        <v>0</v>
      </c>
      <c r="F1672" s="5" t="s">
        <v>14</v>
      </c>
      <c r="G1672" s="5" t="s">
        <v>13</v>
      </c>
    </row>
    <row r="1673" spans="1:7" x14ac:dyDescent="0.25">
      <c r="A1673" s="5">
        <f>1666</f>
      </c>
      <c r="B1673" s="5" t="s">
        <v>1679</v>
      </c>
      <c r="C1673" s="5">
        <v>1939</v>
      </c>
      <c r="D1673" s="5">
        <v>0</v>
      </c>
      <c r="E1673" s="5">
        <v>0</v>
      </c>
      <c r="F1673" s="5" t="s">
        <v>14</v>
      </c>
      <c r="G1673" s="5" t="s">
        <v>13</v>
      </c>
    </row>
    <row r="1674" spans="1:7" x14ac:dyDescent="0.25">
      <c r="A1674" s="5">
        <f>1667</f>
      </c>
      <c r="B1674" s="5" t="s">
        <v>1680</v>
      </c>
      <c r="C1674" s="5">
        <v>1939</v>
      </c>
      <c r="D1674" s="5">
        <v>0</v>
      </c>
      <c r="E1674" s="5">
        <v>0</v>
      </c>
      <c r="F1674" s="5" t="s">
        <v>14</v>
      </c>
      <c r="G1674" s="5" t="s">
        <v>13</v>
      </c>
    </row>
    <row r="1675" spans="1:7" x14ac:dyDescent="0.25">
      <c r="A1675" s="5">
        <f>1668</f>
      </c>
      <c r="B1675" s="5" t="s">
        <v>1681</v>
      </c>
      <c r="C1675" s="5">
        <v>1939</v>
      </c>
      <c r="D1675" s="5">
        <v>0</v>
      </c>
      <c r="E1675" s="5">
        <v>0</v>
      </c>
      <c r="F1675" s="5" t="s">
        <v>14</v>
      </c>
      <c r="G1675" s="5" t="s">
        <v>13</v>
      </c>
    </row>
    <row r="1676" spans="1:7" x14ac:dyDescent="0.25">
      <c r="A1676" s="5">
        <f>1669</f>
      </c>
      <c r="B1676" s="5" t="s">
        <v>1682</v>
      </c>
      <c r="C1676" s="5">
        <v>1939</v>
      </c>
      <c r="D1676" s="5">
        <v>0</v>
      </c>
      <c r="E1676" s="5">
        <v>0</v>
      </c>
      <c r="F1676" s="5" t="s">
        <v>14</v>
      </c>
      <c r="G1676" s="5" t="s">
        <v>13</v>
      </c>
    </row>
    <row r="1677" spans="1:7" x14ac:dyDescent="0.25">
      <c r="A1677" s="5">
        <f>1670</f>
      </c>
      <c r="B1677" s="5" t="s">
        <v>1683</v>
      </c>
      <c r="C1677" s="5">
        <v>1939</v>
      </c>
      <c r="D1677" s="5">
        <v>0</v>
      </c>
      <c r="E1677" s="5">
        <v>0</v>
      </c>
      <c r="F1677" s="5" t="s">
        <v>14</v>
      </c>
      <c r="G1677" s="5" t="s">
        <v>13</v>
      </c>
    </row>
    <row r="1678" spans="1:7" x14ac:dyDescent="0.25">
      <c r="A1678" s="5">
        <f>1671</f>
      </c>
      <c r="B1678" s="5" t="s">
        <v>1684</v>
      </c>
      <c r="C1678" s="5">
        <v>1939</v>
      </c>
      <c r="D1678" s="5">
        <v>0</v>
      </c>
      <c r="E1678" s="5">
        <v>0</v>
      </c>
      <c r="F1678" s="5" t="s">
        <v>14</v>
      </c>
      <c r="G1678" s="5" t="s">
        <v>13</v>
      </c>
    </row>
    <row r="1679" spans="1:7" x14ac:dyDescent="0.25">
      <c r="A1679" s="5">
        <f>1672</f>
      </c>
      <c r="B1679" s="5" t="s">
        <v>1685</v>
      </c>
      <c r="C1679" s="5">
        <v>1939</v>
      </c>
      <c r="D1679" s="5">
        <v>0</v>
      </c>
      <c r="E1679" s="5">
        <v>0</v>
      </c>
      <c r="F1679" s="5" t="s">
        <v>14</v>
      </c>
      <c r="G1679" s="5" t="s">
        <v>13</v>
      </c>
    </row>
    <row r="1680" spans="1:7" x14ac:dyDescent="0.25">
      <c r="A1680" s="5">
        <f>1673</f>
      </c>
      <c r="B1680" s="5" t="s">
        <v>1686</v>
      </c>
      <c r="C1680" s="5">
        <v>1939</v>
      </c>
      <c r="D1680" s="5">
        <v>0</v>
      </c>
      <c r="E1680" s="5">
        <v>0</v>
      </c>
      <c r="F1680" s="5" t="s">
        <v>14</v>
      </c>
      <c r="G1680" s="5" t="s">
        <v>13</v>
      </c>
    </row>
    <row r="1681" spans="1:7" x14ac:dyDescent="0.25">
      <c r="A1681" s="5">
        <f>1674</f>
      </c>
      <c r="B1681" s="5" t="s">
        <v>1687</v>
      </c>
      <c r="C1681" s="5">
        <v>1939</v>
      </c>
      <c r="D1681" s="5">
        <v>0</v>
      </c>
      <c r="E1681" s="5">
        <v>0</v>
      </c>
      <c r="F1681" s="5" t="s">
        <v>14</v>
      </c>
      <c r="G1681" s="5" t="s">
        <v>13</v>
      </c>
    </row>
    <row r="1682" spans="1:7" x14ac:dyDescent="0.25">
      <c r="A1682" s="5">
        <f>1675</f>
      </c>
      <c r="B1682" s="5" t="s">
        <v>1688</v>
      </c>
      <c r="C1682" s="5">
        <v>1939</v>
      </c>
      <c r="D1682" s="5">
        <v>0</v>
      </c>
      <c r="E1682" s="5">
        <v>0</v>
      </c>
      <c r="F1682" s="5" t="s">
        <v>14</v>
      </c>
      <c r="G1682" s="5" t="s">
        <v>13</v>
      </c>
    </row>
    <row r="1683" spans="1:7" x14ac:dyDescent="0.25">
      <c r="A1683" s="5">
        <f>1676</f>
      </c>
      <c r="B1683" s="5" t="s">
        <v>1689</v>
      </c>
      <c r="C1683" s="5">
        <v>1939</v>
      </c>
      <c r="D1683" s="5">
        <v>0</v>
      </c>
      <c r="E1683" s="5">
        <v>0</v>
      </c>
      <c r="F1683" s="5" t="s">
        <v>14</v>
      </c>
      <c r="G1683" s="5" t="s">
        <v>13</v>
      </c>
    </row>
    <row r="1684" spans="1:7" x14ac:dyDescent="0.25">
      <c r="A1684" s="5">
        <f>1677</f>
      </c>
      <c r="B1684" s="5" t="s">
        <v>1690</v>
      </c>
      <c r="C1684" s="5">
        <v>1939</v>
      </c>
      <c r="D1684" s="5">
        <v>0</v>
      </c>
      <c r="E1684" s="5">
        <v>0</v>
      </c>
      <c r="F1684" s="5" t="s">
        <v>14</v>
      </c>
      <c r="G1684" s="5" t="s">
        <v>13</v>
      </c>
    </row>
    <row r="1685" spans="1:7" x14ac:dyDescent="0.25">
      <c r="A1685" s="5">
        <f>1678</f>
      </c>
      <c r="B1685" s="5" t="s">
        <v>1691</v>
      </c>
      <c r="C1685" s="5">
        <v>1939</v>
      </c>
      <c r="D1685" s="5">
        <v>0</v>
      </c>
      <c r="E1685" s="5">
        <v>0</v>
      </c>
      <c r="F1685" s="5" t="s">
        <v>14</v>
      </c>
      <c r="G1685" s="5" t="s">
        <v>13</v>
      </c>
    </row>
    <row r="1686" spans="1:7" x14ac:dyDescent="0.25">
      <c r="A1686" s="5">
        <f>1679</f>
      </c>
      <c r="B1686" s="5" t="s">
        <v>1692</v>
      </c>
      <c r="C1686" s="5">
        <v>1939</v>
      </c>
      <c r="D1686" s="5">
        <v>0</v>
      </c>
      <c r="E1686" s="5">
        <v>0</v>
      </c>
      <c r="F1686" s="5" t="s">
        <v>14</v>
      </c>
      <c r="G1686" s="5" t="s">
        <v>13</v>
      </c>
    </row>
    <row r="1687" spans="1:7" x14ac:dyDescent="0.25">
      <c r="A1687" s="5">
        <f>1680</f>
      </c>
      <c r="B1687" s="5" t="s">
        <v>1693</v>
      </c>
      <c r="C1687" s="5">
        <v>1939</v>
      </c>
      <c r="D1687" s="5">
        <v>0</v>
      </c>
      <c r="E1687" s="5">
        <v>0</v>
      </c>
      <c r="F1687" s="5" t="s">
        <v>14</v>
      </c>
      <c r="G1687" s="5" t="s">
        <v>13</v>
      </c>
    </row>
    <row r="1688" spans="1:7" x14ac:dyDescent="0.25">
      <c r="A1688" s="5">
        <f>1681</f>
      </c>
      <c r="B1688" s="5" t="s">
        <v>1694</v>
      </c>
      <c r="C1688" s="5">
        <v>1939</v>
      </c>
      <c r="D1688" s="5">
        <v>0</v>
      </c>
      <c r="E1688" s="5">
        <v>0</v>
      </c>
      <c r="F1688" s="5" t="s">
        <v>14</v>
      </c>
      <c r="G1688" s="5" t="s">
        <v>13</v>
      </c>
    </row>
    <row r="1689" spans="1:7" x14ac:dyDescent="0.25">
      <c r="A1689" s="5">
        <f>1682</f>
      </c>
      <c r="B1689" s="5" t="s">
        <v>1695</v>
      </c>
      <c r="C1689" s="5">
        <v>1939</v>
      </c>
      <c r="D1689" s="5">
        <v>0</v>
      </c>
      <c r="E1689" s="5">
        <v>0</v>
      </c>
      <c r="F1689" s="5" t="s">
        <v>14</v>
      </c>
      <c r="G1689" s="5" t="s">
        <v>13</v>
      </c>
    </row>
    <row r="1690" spans="1:7" x14ac:dyDescent="0.25">
      <c r="A1690" s="5">
        <f>1683</f>
      </c>
      <c r="B1690" s="5" t="s">
        <v>1696</v>
      </c>
      <c r="C1690" s="5">
        <v>1939</v>
      </c>
      <c r="D1690" s="5">
        <v>0</v>
      </c>
      <c r="E1690" s="5">
        <v>0</v>
      </c>
      <c r="F1690" s="5" t="s">
        <v>14</v>
      </c>
      <c r="G1690" s="5" t="s">
        <v>13</v>
      </c>
    </row>
    <row r="1691" spans="1:7" x14ac:dyDescent="0.25">
      <c r="A1691" s="5">
        <f>1684</f>
      </c>
      <c r="B1691" s="5" t="s">
        <v>1697</v>
      </c>
      <c r="C1691" s="5">
        <v>1939</v>
      </c>
      <c r="D1691" s="5">
        <v>0</v>
      </c>
      <c r="E1691" s="5">
        <v>0</v>
      </c>
      <c r="F1691" s="5" t="s">
        <v>14</v>
      </c>
      <c r="G1691" s="5" t="s">
        <v>13</v>
      </c>
    </row>
    <row r="1692" spans="1:7" x14ac:dyDescent="0.25">
      <c r="A1692" s="5">
        <f>1685</f>
      </c>
      <c r="B1692" s="5" t="s">
        <v>1698</v>
      </c>
      <c r="C1692" s="5">
        <v>1939</v>
      </c>
      <c r="D1692" s="5">
        <v>0</v>
      </c>
      <c r="E1692" s="5">
        <v>0</v>
      </c>
      <c r="F1692" s="5" t="s">
        <v>14</v>
      </c>
      <c r="G1692" s="5" t="s">
        <v>13</v>
      </c>
    </row>
    <row r="1693" spans="1:7" x14ac:dyDescent="0.25">
      <c r="A1693" s="5">
        <f>1686</f>
      </c>
      <c r="B1693" s="5" t="s">
        <v>1699</v>
      </c>
      <c r="C1693" s="5">
        <v>1939</v>
      </c>
      <c r="D1693" s="5">
        <v>0</v>
      </c>
      <c r="E1693" s="5">
        <v>0</v>
      </c>
      <c r="F1693" s="5" t="s">
        <v>14</v>
      </c>
      <c r="G1693" s="5" t="s">
        <v>13</v>
      </c>
    </row>
    <row r="1694" spans="1:7" x14ac:dyDescent="0.25">
      <c r="A1694" s="5">
        <f>1687</f>
      </c>
      <c r="B1694" s="5" t="s">
        <v>1700</v>
      </c>
      <c r="C1694" s="5">
        <v>1939</v>
      </c>
      <c r="D1694" s="5">
        <v>0</v>
      </c>
      <c r="E1694" s="5">
        <v>0</v>
      </c>
      <c r="F1694" s="5" t="s">
        <v>14</v>
      </c>
      <c r="G1694" s="5" t="s">
        <v>13</v>
      </c>
    </row>
    <row r="1695" spans="1:7" x14ac:dyDescent="0.25">
      <c r="A1695" s="5">
        <f>1688</f>
      </c>
      <c r="B1695" s="5" t="s">
        <v>1701</v>
      </c>
      <c r="C1695" s="5">
        <v>1939</v>
      </c>
      <c r="D1695" s="5">
        <v>0</v>
      </c>
      <c r="E1695" s="5">
        <v>0</v>
      </c>
      <c r="F1695" s="5" t="s">
        <v>14</v>
      </c>
      <c r="G1695" s="5" t="s">
        <v>13</v>
      </c>
    </row>
    <row r="1696" spans="1:7" x14ac:dyDescent="0.25">
      <c r="A1696" s="5">
        <f>1689</f>
      </c>
      <c r="B1696" s="5" t="s">
        <v>1702</v>
      </c>
      <c r="C1696" s="5">
        <v>1939</v>
      </c>
      <c r="D1696" s="5">
        <v>0</v>
      </c>
      <c r="E1696" s="5">
        <v>0</v>
      </c>
      <c r="F1696" s="5" t="s">
        <v>14</v>
      </c>
      <c r="G1696" s="5" t="s">
        <v>13</v>
      </c>
    </row>
    <row r="1697" spans="1:7" x14ac:dyDescent="0.25">
      <c r="A1697" s="5">
        <f>1690</f>
      </c>
      <c r="B1697" s="5" t="s">
        <v>1703</v>
      </c>
      <c r="C1697" s="5">
        <v>1939</v>
      </c>
      <c r="D1697" s="5">
        <v>0</v>
      </c>
      <c r="E1697" s="5">
        <v>0</v>
      </c>
      <c r="F1697" s="5" t="s">
        <v>14</v>
      </c>
      <c r="G1697" s="5" t="s">
        <v>13</v>
      </c>
    </row>
    <row r="1698" spans="1:7" x14ac:dyDescent="0.25">
      <c r="A1698" s="5">
        <f>1691</f>
      </c>
      <c r="B1698" s="5" t="s">
        <v>1704</v>
      </c>
      <c r="C1698" s="5">
        <v>1939</v>
      </c>
      <c r="D1698" s="5">
        <v>0</v>
      </c>
      <c r="E1698" s="5">
        <v>0</v>
      </c>
      <c r="F1698" s="5" t="s">
        <v>14</v>
      </c>
      <c r="G1698" s="5" t="s">
        <v>13</v>
      </c>
    </row>
    <row r="1699" spans="1:7" x14ac:dyDescent="0.25">
      <c r="A1699" s="5">
        <f>1692</f>
      </c>
      <c r="B1699" s="5" t="s">
        <v>1705</v>
      </c>
      <c r="C1699" s="5">
        <v>1939</v>
      </c>
      <c r="D1699" s="5">
        <v>0</v>
      </c>
      <c r="E1699" s="5">
        <v>0</v>
      </c>
      <c r="F1699" s="5" t="s">
        <v>14</v>
      </c>
      <c r="G1699" s="5" t="s">
        <v>13</v>
      </c>
    </row>
    <row r="1700" spans="1:7" x14ac:dyDescent="0.25">
      <c r="A1700" s="5">
        <f>1693</f>
      </c>
      <c r="B1700" s="5" t="s">
        <v>1706</v>
      </c>
      <c r="C1700" s="5">
        <v>1939</v>
      </c>
      <c r="D1700" s="5">
        <v>0</v>
      </c>
      <c r="E1700" s="5">
        <v>0</v>
      </c>
      <c r="F1700" s="5" t="s">
        <v>14</v>
      </c>
      <c r="G1700" s="5" t="s">
        <v>13</v>
      </c>
    </row>
    <row r="1701" spans="1:7" x14ac:dyDescent="0.25">
      <c r="A1701" s="5">
        <f>1694</f>
      </c>
      <c r="B1701" s="5" t="s">
        <v>1707</v>
      </c>
      <c r="C1701" s="5">
        <v>1939</v>
      </c>
      <c r="D1701" s="5">
        <v>0</v>
      </c>
      <c r="E1701" s="5">
        <v>0</v>
      </c>
      <c r="F1701" s="5" t="s">
        <v>14</v>
      </c>
      <c r="G1701" s="5" t="s">
        <v>13</v>
      </c>
    </row>
    <row r="1702" spans="1:7" x14ac:dyDescent="0.25">
      <c r="A1702" s="5">
        <f>1695</f>
      </c>
      <c r="B1702" s="5" t="s">
        <v>1708</v>
      </c>
      <c r="C1702" s="5">
        <v>1939</v>
      </c>
      <c r="D1702" s="5">
        <v>0</v>
      </c>
      <c r="E1702" s="5">
        <v>0</v>
      </c>
      <c r="F1702" s="5" t="s">
        <v>14</v>
      </c>
      <c r="G1702" s="5" t="s">
        <v>13</v>
      </c>
    </row>
    <row r="1703" spans="1:7" x14ac:dyDescent="0.25">
      <c r="A1703" s="5">
        <f>1696</f>
      </c>
      <c r="B1703" s="5" t="s">
        <v>1709</v>
      </c>
      <c r="C1703" s="5">
        <v>1939</v>
      </c>
      <c r="D1703" s="5">
        <v>0</v>
      </c>
      <c r="E1703" s="5">
        <v>0</v>
      </c>
      <c r="F1703" s="5" t="s">
        <v>14</v>
      </c>
      <c r="G1703" s="5" t="s">
        <v>13</v>
      </c>
    </row>
    <row r="1704" spans="1:7" x14ac:dyDescent="0.25">
      <c r="A1704" s="5">
        <f>1697</f>
      </c>
      <c r="B1704" s="5" t="s">
        <v>1710</v>
      </c>
      <c r="C1704" s="5">
        <v>1939</v>
      </c>
      <c r="D1704" s="5">
        <v>0</v>
      </c>
      <c r="E1704" s="5">
        <v>0</v>
      </c>
      <c r="F1704" s="5" t="s">
        <v>14</v>
      </c>
      <c r="G1704" s="5" t="s">
        <v>13</v>
      </c>
    </row>
    <row r="1705" spans="1:7" x14ac:dyDescent="0.25">
      <c r="A1705" s="5">
        <f>1698</f>
      </c>
      <c r="B1705" s="5" t="s">
        <v>1711</v>
      </c>
      <c r="C1705" s="5">
        <v>1939</v>
      </c>
      <c r="D1705" s="5">
        <v>0</v>
      </c>
      <c r="E1705" s="5">
        <v>0</v>
      </c>
      <c r="F1705" s="5" t="s">
        <v>14</v>
      </c>
      <c r="G1705" s="5" t="s">
        <v>13</v>
      </c>
    </row>
    <row r="1706" spans="1:7" x14ac:dyDescent="0.25">
      <c r="A1706" s="5">
        <f>1699</f>
      </c>
      <c r="B1706" s="5" t="s">
        <v>1712</v>
      </c>
      <c r="C1706" s="5">
        <v>1939</v>
      </c>
      <c r="D1706" s="5">
        <v>0</v>
      </c>
      <c r="E1706" s="5">
        <v>0</v>
      </c>
      <c r="F1706" s="5" t="s">
        <v>14</v>
      </c>
      <c r="G1706" s="5" t="s">
        <v>13</v>
      </c>
    </row>
    <row r="1707" spans="1:7" x14ac:dyDescent="0.25">
      <c r="A1707" s="5">
        <f>1700</f>
      </c>
      <c r="B1707" s="5" t="s">
        <v>1713</v>
      </c>
      <c r="C1707" s="5">
        <v>1939</v>
      </c>
      <c r="D1707" s="5">
        <v>0</v>
      </c>
      <c r="E1707" s="5">
        <v>0</v>
      </c>
      <c r="F1707" s="5" t="s">
        <v>14</v>
      </c>
      <c r="G1707" s="5" t="s">
        <v>13</v>
      </c>
    </row>
    <row r="1708" spans="1:7" x14ac:dyDescent="0.25">
      <c r="A1708" s="5">
        <f>1701</f>
      </c>
      <c r="B1708" s="5" t="s">
        <v>1714</v>
      </c>
      <c r="C1708" s="5">
        <v>1939</v>
      </c>
      <c r="D1708" s="5">
        <v>0</v>
      </c>
      <c r="E1708" s="5">
        <v>0</v>
      </c>
      <c r="F1708" s="5" t="s">
        <v>14</v>
      </c>
      <c r="G1708" s="5" t="s">
        <v>13</v>
      </c>
    </row>
    <row r="1709" spans="1:7" x14ac:dyDescent="0.25">
      <c r="A1709" s="5">
        <f>1702</f>
      </c>
      <c r="B1709" s="5" t="s">
        <v>1715</v>
      </c>
      <c r="C1709" s="5">
        <v>1939</v>
      </c>
      <c r="D1709" s="5">
        <v>0</v>
      </c>
      <c r="E1709" s="5">
        <v>0</v>
      </c>
      <c r="F1709" s="5" t="s">
        <v>14</v>
      </c>
      <c r="G1709" s="5" t="s">
        <v>13</v>
      </c>
    </row>
    <row r="1710" spans="1:7" x14ac:dyDescent="0.25">
      <c r="A1710" s="5">
        <f>1703</f>
      </c>
      <c r="B1710" s="5" t="s">
        <v>1716</v>
      </c>
      <c r="C1710" s="5">
        <v>1939</v>
      </c>
      <c r="D1710" s="5">
        <v>0</v>
      </c>
      <c r="E1710" s="5">
        <v>0</v>
      </c>
      <c r="F1710" s="5" t="s">
        <v>14</v>
      </c>
      <c r="G1710" s="5" t="s">
        <v>13</v>
      </c>
    </row>
    <row r="1711" spans="1:7" x14ac:dyDescent="0.25">
      <c r="A1711" s="5">
        <f>1704</f>
      </c>
      <c r="B1711" s="5" t="s">
        <v>1717</v>
      </c>
      <c r="C1711" s="5">
        <v>1939</v>
      </c>
      <c r="D1711" s="5">
        <v>0</v>
      </c>
      <c r="E1711" s="5">
        <v>0</v>
      </c>
      <c r="F1711" s="5" t="s">
        <v>14</v>
      </c>
      <c r="G1711" s="5" t="s">
        <v>13</v>
      </c>
    </row>
    <row r="1712" spans="1:7" x14ac:dyDescent="0.25">
      <c r="A1712" s="5">
        <f>1705</f>
      </c>
      <c r="B1712" s="5" t="s">
        <v>1718</v>
      </c>
      <c r="C1712" s="5">
        <v>1939</v>
      </c>
      <c r="D1712" s="5">
        <v>0</v>
      </c>
      <c r="E1712" s="5">
        <v>0</v>
      </c>
      <c r="F1712" s="5" t="s">
        <v>14</v>
      </c>
      <c r="G1712" s="5" t="s">
        <v>13</v>
      </c>
    </row>
    <row r="1713" spans="1:7" x14ac:dyDescent="0.25">
      <c r="A1713" s="5">
        <f>1706</f>
      </c>
      <c r="B1713" s="5" t="s">
        <v>1719</v>
      </c>
      <c r="C1713" s="5">
        <v>1939</v>
      </c>
      <c r="D1713" s="5">
        <v>0</v>
      </c>
      <c r="E1713" s="5">
        <v>0</v>
      </c>
      <c r="F1713" s="5" t="s">
        <v>14</v>
      </c>
      <c r="G1713" s="5" t="s">
        <v>13</v>
      </c>
    </row>
    <row r="1714" spans="1:7" x14ac:dyDescent="0.25">
      <c r="A1714" s="5">
        <f>1707</f>
      </c>
      <c r="B1714" s="5" t="s">
        <v>1720</v>
      </c>
      <c r="C1714" s="5">
        <v>1939</v>
      </c>
      <c r="D1714" s="5">
        <v>0</v>
      </c>
      <c r="E1714" s="5">
        <v>0</v>
      </c>
      <c r="F1714" s="5" t="s">
        <v>14</v>
      </c>
      <c r="G1714" s="5" t="s">
        <v>13</v>
      </c>
    </row>
    <row r="1715" spans="1:7" x14ac:dyDescent="0.25">
      <c r="A1715" s="5">
        <f>1708</f>
      </c>
      <c r="B1715" s="5" t="s">
        <v>1721</v>
      </c>
      <c r="C1715" s="5">
        <v>1939</v>
      </c>
      <c r="D1715" s="5">
        <v>0</v>
      </c>
      <c r="E1715" s="5">
        <v>0</v>
      </c>
      <c r="F1715" s="5" t="s">
        <v>14</v>
      </c>
      <c r="G1715" s="5" t="s">
        <v>13</v>
      </c>
    </row>
    <row r="1716" spans="1:7" x14ac:dyDescent="0.25">
      <c r="A1716" s="5">
        <f>1709</f>
      </c>
      <c r="B1716" s="5" t="s">
        <v>1722</v>
      </c>
      <c r="C1716" s="5">
        <v>1939</v>
      </c>
      <c r="D1716" s="5">
        <v>0</v>
      </c>
      <c r="E1716" s="5">
        <v>0</v>
      </c>
      <c r="F1716" s="5" t="s">
        <v>14</v>
      </c>
      <c r="G1716" s="5" t="s">
        <v>13</v>
      </c>
    </row>
    <row r="1717" spans="1:7" x14ac:dyDescent="0.25">
      <c r="A1717" s="5">
        <f>1710</f>
      </c>
      <c r="B1717" s="5" t="s">
        <v>1723</v>
      </c>
      <c r="C1717" s="5">
        <v>1939</v>
      </c>
      <c r="D1717" s="5">
        <v>0</v>
      </c>
      <c r="E1717" s="5">
        <v>0</v>
      </c>
      <c r="F1717" s="5" t="s">
        <v>14</v>
      </c>
      <c r="G1717" s="5" t="s">
        <v>13</v>
      </c>
    </row>
    <row r="1718" spans="1:7" x14ac:dyDescent="0.25">
      <c r="A1718" s="5">
        <f>1711</f>
      </c>
      <c r="B1718" s="5" t="s">
        <v>1724</v>
      </c>
      <c r="C1718" s="5">
        <v>1939</v>
      </c>
      <c r="D1718" s="5">
        <v>0</v>
      </c>
      <c r="E1718" s="5">
        <v>0</v>
      </c>
      <c r="F1718" s="5" t="s">
        <v>14</v>
      </c>
      <c r="G1718" s="5" t="s">
        <v>13</v>
      </c>
    </row>
    <row r="1719" spans="1:7" x14ac:dyDescent="0.25">
      <c r="A1719" s="5">
        <f>1712</f>
      </c>
      <c r="B1719" s="5" t="s">
        <v>1725</v>
      </c>
      <c r="C1719" s="5">
        <v>1939</v>
      </c>
      <c r="D1719" s="5">
        <v>0</v>
      </c>
      <c r="E1719" s="5">
        <v>0</v>
      </c>
      <c r="F1719" s="5" t="s">
        <v>14</v>
      </c>
      <c r="G1719" s="5" t="s">
        <v>13</v>
      </c>
    </row>
    <row r="1720" spans="1:7" x14ac:dyDescent="0.25">
      <c r="A1720" s="5">
        <f>1713</f>
      </c>
      <c r="B1720" s="5" t="s">
        <v>1726</v>
      </c>
      <c r="C1720" s="5">
        <v>1939</v>
      </c>
      <c r="D1720" s="5">
        <v>0</v>
      </c>
      <c r="E1720" s="5">
        <v>0</v>
      </c>
      <c r="F1720" s="5" t="s">
        <v>14</v>
      </c>
      <c r="G1720" s="5" t="s">
        <v>13</v>
      </c>
    </row>
    <row r="1721" spans="1:7" x14ac:dyDescent="0.25">
      <c r="A1721" s="5">
        <f>1714</f>
      </c>
      <c r="B1721" s="5" t="s">
        <v>1727</v>
      </c>
      <c r="C1721" s="5">
        <v>1939</v>
      </c>
      <c r="D1721" s="5">
        <v>0</v>
      </c>
      <c r="E1721" s="5">
        <v>0</v>
      </c>
      <c r="F1721" s="5" t="s">
        <v>14</v>
      </c>
      <c r="G1721" s="5" t="s">
        <v>13</v>
      </c>
    </row>
    <row r="1722" spans="1:7" x14ac:dyDescent="0.25">
      <c r="A1722" s="5">
        <f>1715</f>
      </c>
      <c r="B1722" s="5" t="s">
        <v>1728</v>
      </c>
      <c r="C1722" s="5">
        <v>1939</v>
      </c>
      <c r="D1722" s="5">
        <v>0</v>
      </c>
      <c r="E1722" s="5">
        <v>0</v>
      </c>
      <c r="F1722" s="5" t="s">
        <v>14</v>
      </c>
      <c r="G1722" s="5" t="s">
        <v>13</v>
      </c>
    </row>
    <row r="1723" spans="1:7" x14ac:dyDescent="0.25">
      <c r="A1723" s="5">
        <f>1716</f>
      </c>
      <c r="B1723" s="5" t="s">
        <v>1729</v>
      </c>
      <c r="C1723" s="5">
        <v>1939</v>
      </c>
      <c r="D1723" s="5">
        <v>0</v>
      </c>
      <c r="E1723" s="5">
        <v>0</v>
      </c>
      <c r="F1723" s="5" t="s">
        <v>14</v>
      </c>
      <c r="G1723" s="5" t="s">
        <v>13</v>
      </c>
    </row>
    <row r="1724" spans="1:7" x14ac:dyDescent="0.25">
      <c r="A1724" s="5">
        <f>1717</f>
      </c>
      <c r="B1724" s="5" t="s">
        <v>1730</v>
      </c>
      <c r="C1724" s="5">
        <v>1939</v>
      </c>
      <c r="D1724" s="5">
        <v>0</v>
      </c>
      <c r="E1724" s="5">
        <v>0</v>
      </c>
      <c r="F1724" s="5" t="s">
        <v>14</v>
      </c>
      <c r="G1724" s="5" t="s">
        <v>13</v>
      </c>
    </row>
    <row r="1725" spans="1:7" x14ac:dyDescent="0.25">
      <c r="A1725" s="5">
        <f>1718</f>
      </c>
      <c r="B1725" s="5" t="s">
        <v>1731</v>
      </c>
      <c r="C1725" s="5">
        <v>1939</v>
      </c>
      <c r="D1725" s="5">
        <v>0</v>
      </c>
      <c r="E1725" s="5">
        <v>0</v>
      </c>
      <c r="F1725" s="5" t="s">
        <v>14</v>
      </c>
      <c r="G1725" s="5" t="s">
        <v>13</v>
      </c>
    </row>
    <row r="1726" spans="1:7" x14ac:dyDescent="0.25">
      <c r="A1726" s="5">
        <f>1719</f>
      </c>
      <c r="B1726" s="5" t="s">
        <v>1732</v>
      </c>
      <c r="C1726" s="5">
        <v>1939</v>
      </c>
      <c r="D1726" s="5">
        <v>0</v>
      </c>
      <c r="E1726" s="5">
        <v>0</v>
      </c>
      <c r="F1726" s="5" t="s">
        <v>14</v>
      </c>
      <c r="G1726" s="5" t="s">
        <v>13</v>
      </c>
    </row>
    <row r="1727" spans="1:7" x14ac:dyDescent="0.25">
      <c r="A1727" s="5">
        <f>1720</f>
      </c>
      <c r="B1727" s="5" t="s">
        <v>1733</v>
      </c>
      <c r="C1727" s="5">
        <v>1939</v>
      </c>
      <c r="D1727" s="5">
        <v>0</v>
      </c>
      <c r="E1727" s="5">
        <v>0</v>
      </c>
      <c r="F1727" s="5" t="s">
        <v>14</v>
      </c>
      <c r="G1727" s="5" t="s">
        <v>13</v>
      </c>
    </row>
    <row r="1728" spans="1:7" x14ac:dyDescent="0.25">
      <c r="A1728" s="5">
        <f>1721</f>
      </c>
      <c r="B1728" s="5" t="s">
        <v>1734</v>
      </c>
      <c r="C1728" s="5">
        <v>1939</v>
      </c>
      <c r="D1728" s="5">
        <v>0</v>
      </c>
      <c r="E1728" s="5">
        <v>0</v>
      </c>
      <c r="F1728" s="5" t="s">
        <v>14</v>
      </c>
      <c r="G1728" s="5" t="s">
        <v>13</v>
      </c>
    </row>
    <row r="1729" spans="1:7" x14ac:dyDescent="0.25">
      <c r="A1729" s="5">
        <f>1722</f>
      </c>
      <c r="B1729" s="5" t="s">
        <v>1735</v>
      </c>
      <c r="C1729" s="5">
        <v>1939</v>
      </c>
      <c r="D1729" s="5">
        <v>0</v>
      </c>
      <c r="E1729" s="5">
        <v>0</v>
      </c>
      <c r="F1729" s="5" t="s">
        <v>14</v>
      </c>
      <c r="G1729" s="5" t="s">
        <v>13</v>
      </c>
    </row>
    <row r="1730" spans="1:7" x14ac:dyDescent="0.25">
      <c r="A1730" s="5">
        <f>1723</f>
      </c>
      <c r="B1730" s="5" t="s">
        <v>1736</v>
      </c>
      <c r="C1730" s="5">
        <v>1939</v>
      </c>
      <c r="D1730" s="5">
        <v>0</v>
      </c>
      <c r="E1730" s="5">
        <v>0</v>
      </c>
      <c r="F1730" s="5" t="s">
        <v>14</v>
      </c>
      <c r="G1730" s="5" t="s">
        <v>13</v>
      </c>
    </row>
    <row r="1731" spans="1:7" x14ac:dyDescent="0.25">
      <c r="A1731" s="5">
        <f>1724</f>
      </c>
      <c r="B1731" s="5" t="s">
        <v>1737</v>
      </c>
      <c r="C1731" s="5">
        <v>1939</v>
      </c>
      <c r="D1731" s="5">
        <v>0</v>
      </c>
      <c r="E1731" s="5">
        <v>0</v>
      </c>
      <c r="F1731" s="5" t="s">
        <v>14</v>
      </c>
      <c r="G1731" s="5" t="s">
        <v>13</v>
      </c>
    </row>
    <row r="1732" spans="1:7" x14ac:dyDescent="0.25">
      <c r="A1732" s="5">
        <f>1725</f>
      </c>
      <c r="B1732" s="5" t="s">
        <v>1738</v>
      </c>
      <c r="C1732" s="5">
        <v>1939</v>
      </c>
      <c r="D1732" s="5">
        <v>0</v>
      </c>
      <c r="E1732" s="5">
        <v>0</v>
      </c>
      <c r="F1732" s="5" t="s">
        <v>14</v>
      </c>
      <c r="G1732" s="5" t="s">
        <v>13</v>
      </c>
    </row>
    <row r="1733" spans="1:7" x14ac:dyDescent="0.25">
      <c r="A1733" s="5">
        <f>1726</f>
      </c>
      <c r="B1733" s="5" t="s">
        <v>1739</v>
      </c>
      <c r="C1733" s="5">
        <v>1939</v>
      </c>
      <c r="D1733" s="5">
        <v>0</v>
      </c>
      <c r="E1733" s="5">
        <v>0</v>
      </c>
      <c r="F1733" s="5" t="s">
        <v>14</v>
      </c>
      <c r="G1733" s="5" t="s">
        <v>13</v>
      </c>
    </row>
    <row r="1734" spans="1:7" x14ac:dyDescent="0.25">
      <c r="A1734" s="5">
        <f>1727</f>
      </c>
      <c r="B1734" s="5" t="s">
        <v>1740</v>
      </c>
      <c r="C1734" s="5">
        <v>1939</v>
      </c>
      <c r="D1734" s="5">
        <v>0</v>
      </c>
      <c r="E1734" s="5">
        <v>0</v>
      </c>
      <c r="F1734" s="5" t="s">
        <v>14</v>
      </c>
      <c r="G1734" s="5" t="s">
        <v>13</v>
      </c>
    </row>
    <row r="1735" spans="1:7" x14ac:dyDescent="0.25">
      <c r="A1735" s="5">
        <f>1728</f>
      </c>
      <c r="B1735" s="5" t="s">
        <v>1741</v>
      </c>
      <c r="C1735" s="5">
        <v>1939</v>
      </c>
      <c r="D1735" s="5">
        <v>0</v>
      </c>
      <c r="E1735" s="5">
        <v>0</v>
      </c>
      <c r="F1735" s="5" t="s">
        <v>14</v>
      </c>
      <c r="G1735" s="5" t="s">
        <v>13</v>
      </c>
    </row>
    <row r="1736" spans="1:7" x14ac:dyDescent="0.25">
      <c r="A1736" s="5">
        <f>1729</f>
      </c>
      <c r="B1736" s="5" t="s">
        <v>1742</v>
      </c>
      <c r="C1736" s="5">
        <v>1939</v>
      </c>
      <c r="D1736" s="5">
        <v>0</v>
      </c>
      <c r="E1736" s="5">
        <v>0</v>
      </c>
      <c r="F1736" s="5" t="s">
        <v>14</v>
      </c>
      <c r="G1736" s="5" t="s">
        <v>13</v>
      </c>
    </row>
    <row r="1737" spans="1:7" x14ac:dyDescent="0.25">
      <c r="A1737" s="5">
        <f>1730</f>
      </c>
      <c r="B1737" s="5" t="s">
        <v>1743</v>
      </c>
      <c r="C1737" s="5">
        <v>1939</v>
      </c>
      <c r="D1737" s="5">
        <v>0</v>
      </c>
      <c r="E1737" s="5">
        <v>0</v>
      </c>
      <c r="F1737" s="5" t="s">
        <v>14</v>
      </c>
      <c r="G1737" s="5" t="s">
        <v>13</v>
      </c>
    </row>
    <row r="1738" spans="1:7" x14ac:dyDescent="0.25">
      <c r="A1738" s="5">
        <f>1731</f>
      </c>
      <c r="B1738" s="5" t="s">
        <v>1744</v>
      </c>
      <c r="C1738" s="5">
        <v>1939</v>
      </c>
      <c r="D1738" s="5">
        <v>0</v>
      </c>
      <c r="E1738" s="5">
        <v>0</v>
      </c>
      <c r="F1738" s="5" t="s">
        <v>14</v>
      </c>
      <c r="G1738" s="5" t="s">
        <v>13</v>
      </c>
    </row>
    <row r="1739" spans="1:7" x14ac:dyDescent="0.25">
      <c r="A1739" s="5">
        <f>1732</f>
      </c>
      <c r="B1739" s="5" t="s">
        <v>1745</v>
      </c>
      <c r="C1739" s="5">
        <v>1939</v>
      </c>
      <c r="D1739" s="5">
        <v>0</v>
      </c>
      <c r="E1739" s="5">
        <v>0</v>
      </c>
      <c r="F1739" s="5" t="s">
        <v>14</v>
      </c>
      <c r="G1739" s="5" t="s">
        <v>13</v>
      </c>
    </row>
    <row r="1740" spans="1:7" x14ac:dyDescent="0.25">
      <c r="A1740" s="5">
        <f>1733</f>
      </c>
      <c r="B1740" s="5" t="s">
        <v>1746</v>
      </c>
      <c r="C1740" s="5">
        <v>1939</v>
      </c>
      <c r="D1740" s="5">
        <v>0</v>
      </c>
      <c r="E1740" s="5">
        <v>0</v>
      </c>
      <c r="F1740" s="5" t="s">
        <v>14</v>
      </c>
      <c r="G1740" s="5" t="s">
        <v>13</v>
      </c>
    </row>
    <row r="1741" spans="1:7" x14ac:dyDescent="0.25">
      <c r="A1741" s="5">
        <f>1734</f>
      </c>
      <c r="B1741" s="5" t="s">
        <v>1747</v>
      </c>
      <c r="C1741" s="5">
        <v>1939</v>
      </c>
      <c r="D1741" s="5">
        <v>0</v>
      </c>
      <c r="E1741" s="5">
        <v>0</v>
      </c>
      <c r="F1741" s="5" t="s">
        <v>14</v>
      </c>
      <c r="G1741" s="5" t="s">
        <v>13</v>
      </c>
    </row>
    <row r="1742" spans="1:7" x14ac:dyDescent="0.25">
      <c r="A1742" s="5">
        <f>1735</f>
      </c>
      <c r="B1742" s="5" t="s">
        <v>1748</v>
      </c>
      <c r="C1742" s="5">
        <v>1939</v>
      </c>
      <c r="D1742" s="5">
        <v>0</v>
      </c>
      <c r="E1742" s="5">
        <v>0</v>
      </c>
      <c r="F1742" s="5" t="s">
        <v>14</v>
      </c>
      <c r="G1742" s="5" t="s">
        <v>13</v>
      </c>
    </row>
    <row r="1743" spans="1:7" x14ac:dyDescent="0.25">
      <c r="A1743" s="5">
        <f>1736</f>
      </c>
      <c r="B1743" s="5" t="s">
        <v>1749</v>
      </c>
      <c r="C1743" s="5">
        <v>1939</v>
      </c>
      <c r="D1743" s="5">
        <v>0</v>
      </c>
      <c r="E1743" s="5">
        <v>0</v>
      </c>
      <c r="F1743" s="5" t="s">
        <v>14</v>
      </c>
      <c r="G1743" s="5" t="s">
        <v>13</v>
      </c>
    </row>
    <row r="1744" spans="1:7" x14ac:dyDescent="0.25">
      <c r="A1744" s="5">
        <f>1737</f>
      </c>
      <c r="B1744" s="5" t="s">
        <v>1750</v>
      </c>
      <c r="C1744" s="5">
        <v>1939</v>
      </c>
      <c r="D1744" s="5">
        <v>0</v>
      </c>
      <c r="E1744" s="5">
        <v>0</v>
      </c>
      <c r="F1744" s="5" t="s">
        <v>14</v>
      </c>
      <c r="G1744" s="5" t="s">
        <v>13</v>
      </c>
    </row>
    <row r="1745" spans="1:7" x14ac:dyDescent="0.25">
      <c r="A1745" s="5">
        <f>1738</f>
      </c>
      <c r="B1745" s="5" t="s">
        <v>1751</v>
      </c>
      <c r="C1745" s="5">
        <v>1939</v>
      </c>
      <c r="D1745" s="5">
        <v>0</v>
      </c>
      <c r="E1745" s="5">
        <v>0</v>
      </c>
      <c r="F1745" s="5" t="s">
        <v>14</v>
      </c>
      <c r="G1745" s="5" t="s">
        <v>13</v>
      </c>
    </row>
    <row r="1746" spans="1:7" x14ac:dyDescent="0.25">
      <c r="A1746" s="5">
        <f>1739</f>
      </c>
      <c r="B1746" s="5" t="s">
        <v>1752</v>
      </c>
      <c r="C1746" s="5">
        <v>1939</v>
      </c>
      <c r="D1746" s="5">
        <v>0</v>
      </c>
      <c r="E1746" s="5">
        <v>0</v>
      </c>
      <c r="F1746" s="5" t="s">
        <v>14</v>
      </c>
      <c r="G1746" s="5" t="s">
        <v>13</v>
      </c>
    </row>
    <row r="1747" spans="1:7" x14ac:dyDescent="0.25">
      <c r="A1747" s="5">
        <f>1740</f>
      </c>
      <c r="B1747" s="5" t="s">
        <v>1753</v>
      </c>
      <c r="C1747" s="5">
        <v>1939</v>
      </c>
      <c r="D1747" s="5">
        <v>0</v>
      </c>
      <c r="E1747" s="5">
        <v>0</v>
      </c>
      <c r="F1747" s="5" t="s">
        <v>14</v>
      </c>
      <c r="G1747" s="5" t="s">
        <v>13</v>
      </c>
    </row>
    <row r="1748" spans="1:7" x14ac:dyDescent="0.25">
      <c r="A1748" s="5">
        <f>1741</f>
      </c>
      <c r="B1748" s="5" t="s">
        <v>1754</v>
      </c>
      <c r="C1748" s="5">
        <v>1939</v>
      </c>
      <c r="D1748" s="5">
        <v>0</v>
      </c>
      <c r="E1748" s="5">
        <v>0</v>
      </c>
      <c r="F1748" s="5" t="s">
        <v>14</v>
      </c>
      <c r="G1748" s="5" t="s">
        <v>13</v>
      </c>
    </row>
    <row r="1749" spans="1:7" x14ac:dyDescent="0.25">
      <c r="A1749" s="5">
        <f>1742</f>
      </c>
      <c r="B1749" s="5" t="s">
        <v>1755</v>
      </c>
      <c r="C1749" s="5">
        <v>1939</v>
      </c>
      <c r="D1749" s="5">
        <v>0</v>
      </c>
      <c r="E1749" s="5">
        <v>0</v>
      </c>
      <c r="F1749" s="5" t="s">
        <v>14</v>
      </c>
      <c r="G1749" s="5" t="s">
        <v>13</v>
      </c>
    </row>
    <row r="1750" spans="1:7" x14ac:dyDescent="0.25">
      <c r="A1750" s="5">
        <f>1743</f>
      </c>
      <c r="B1750" s="5" t="s">
        <v>1756</v>
      </c>
      <c r="C1750" s="5">
        <v>1939</v>
      </c>
      <c r="D1750" s="5">
        <v>0</v>
      </c>
      <c r="E1750" s="5">
        <v>0</v>
      </c>
      <c r="F1750" s="5" t="s">
        <v>14</v>
      </c>
      <c r="G1750" s="5" t="s">
        <v>13</v>
      </c>
    </row>
    <row r="1751" spans="1:7" x14ac:dyDescent="0.25">
      <c r="A1751" s="5">
        <f>1744</f>
      </c>
      <c r="B1751" s="5" t="s">
        <v>1757</v>
      </c>
      <c r="C1751" s="5">
        <v>1939</v>
      </c>
      <c r="D1751" s="5">
        <v>0</v>
      </c>
      <c r="E1751" s="5">
        <v>0</v>
      </c>
      <c r="F1751" s="5" t="s">
        <v>14</v>
      </c>
      <c r="G1751" s="5" t="s">
        <v>13</v>
      </c>
    </row>
    <row r="1752" spans="1:7" x14ac:dyDescent="0.25">
      <c r="A1752" s="5">
        <f>1745</f>
      </c>
      <c r="B1752" s="5" t="s">
        <v>1758</v>
      </c>
      <c r="C1752" s="5">
        <v>1939</v>
      </c>
      <c r="D1752" s="5">
        <v>0</v>
      </c>
      <c r="E1752" s="5">
        <v>0</v>
      </c>
      <c r="F1752" s="5" t="s">
        <v>14</v>
      </c>
      <c r="G1752" s="5" t="s">
        <v>13</v>
      </c>
    </row>
    <row r="1753" spans="1:7" x14ac:dyDescent="0.25">
      <c r="A1753" s="5">
        <f>1746</f>
      </c>
      <c r="B1753" s="5" t="s">
        <v>1759</v>
      </c>
      <c r="C1753" s="5">
        <v>1939</v>
      </c>
      <c r="D1753" s="5">
        <v>0</v>
      </c>
      <c r="E1753" s="5">
        <v>0</v>
      </c>
      <c r="F1753" s="5" t="s">
        <v>14</v>
      </c>
      <c r="G1753" s="5" t="s">
        <v>13</v>
      </c>
    </row>
    <row r="1754" spans="1:7" x14ac:dyDescent="0.25">
      <c r="A1754" s="5">
        <f>1747</f>
      </c>
      <c r="B1754" s="5" t="s">
        <v>1760</v>
      </c>
      <c r="C1754" s="5">
        <v>1939</v>
      </c>
      <c r="D1754" s="5">
        <v>0</v>
      </c>
      <c r="E1754" s="5">
        <v>0</v>
      </c>
      <c r="F1754" s="5" t="s">
        <v>14</v>
      </c>
      <c r="G1754" s="5" t="s">
        <v>13</v>
      </c>
    </row>
    <row r="1755" spans="1:7" x14ac:dyDescent="0.25">
      <c r="A1755" s="5">
        <f>1748</f>
      </c>
      <c r="B1755" s="5" t="s">
        <v>1761</v>
      </c>
      <c r="C1755" s="5">
        <v>1939</v>
      </c>
      <c r="D1755" s="5">
        <v>0</v>
      </c>
      <c r="E1755" s="5">
        <v>0</v>
      </c>
      <c r="F1755" s="5" t="s">
        <v>14</v>
      </c>
      <c r="G1755" s="5" t="s">
        <v>13</v>
      </c>
    </row>
    <row r="1756" spans="1:7" x14ac:dyDescent="0.25">
      <c r="A1756" s="5">
        <f>1749</f>
      </c>
      <c r="B1756" s="5" t="s">
        <v>1762</v>
      </c>
      <c r="C1756" s="5">
        <v>1939</v>
      </c>
      <c r="D1756" s="5">
        <v>0</v>
      </c>
      <c r="E1756" s="5">
        <v>0</v>
      </c>
      <c r="F1756" s="5" t="s">
        <v>14</v>
      </c>
      <c r="G1756" s="5" t="s">
        <v>13</v>
      </c>
    </row>
    <row r="1757" spans="1:7" x14ac:dyDescent="0.25">
      <c r="A1757" s="5">
        <f>1750</f>
      </c>
      <c r="B1757" s="5" t="s">
        <v>1763</v>
      </c>
      <c r="C1757" s="5">
        <v>1939</v>
      </c>
      <c r="D1757" s="5">
        <v>0</v>
      </c>
      <c r="E1757" s="5">
        <v>0</v>
      </c>
      <c r="F1757" s="5" t="s">
        <v>14</v>
      </c>
      <c r="G1757" s="5" t="s">
        <v>13</v>
      </c>
    </row>
    <row r="1758" spans="1:7" x14ac:dyDescent="0.25">
      <c r="A1758" s="5">
        <f>1751</f>
      </c>
      <c r="B1758" s="5" t="s">
        <v>1764</v>
      </c>
      <c r="C1758" s="5">
        <v>1939</v>
      </c>
      <c r="D1758" s="5">
        <v>0</v>
      </c>
      <c r="E1758" s="5">
        <v>0</v>
      </c>
      <c r="F1758" s="5" t="s">
        <v>14</v>
      </c>
      <c r="G1758" s="5" t="s">
        <v>13</v>
      </c>
    </row>
    <row r="1759" spans="1:7" x14ac:dyDescent="0.25">
      <c r="A1759" s="5">
        <f>1752</f>
      </c>
      <c r="B1759" s="5" t="s">
        <v>1765</v>
      </c>
      <c r="C1759" s="5">
        <v>1939</v>
      </c>
      <c r="D1759" s="5">
        <v>0</v>
      </c>
      <c r="E1759" s="5">
        <v>0</v>
      </c>
      <c r="F1759" s="5" t="s">
        <v>14</v>
      </c>
      <c r="G1759" s="5" t="s">
        <v>13</v>
      </c>
    </row>
    <row r="1760" spans="1:7" x14ac:dyDescent="0.25">
      <c r="A1760" s="5">
        <f>1753</f>
      </c>
      <c r="B1760" s="5" t="s">
        <v>1766</v>
      </c>
      <c r="C1760" s="5">
        <v>1939</v>
      </c>
      <c r="D1760" s="5">
        <v>0</v>
      </c>
      <c r="E1760" s="5">
        <v>0</v>
      </c>
      <c r="F1760" s="5" t="s">
        <v>14</v>
      </c>
      <c r="G1760" s="5" t="s">
        <v>13</v>
      </c>
    </row>
    <row r="1761" spans="1:7" x14ac:dyDescent="0.25">
      <c r="A1761" s="5">
        <f>1754</f>
      </c>
      <c r="B1761" s="5" t="s">
        <v>1767</v>
      </c>
      <c r="C1761" s="5">
        <v>1939</v>
      </c>
      <c r="D1761" s="5">
        <v>0</v>
      </c>
      <c r="E1761" s="5">
        <v>0</v>
      </c>
      <c r="F1761" s="5" t="s">
        <v>14</v>
      </c>
      <c r="G1761" s="5" t="s">
        <v>13</v>
      </c>
    </row>
    <row r="1762" spans="1:7" x14ac:dyDescent="0.25">
      <c r="A1762" s="5">
        <f>1755</f>
      </c>
      <c r="B1762" s="5" t="s">
        <v>1768</v>
      </c>
      <c r="C1762" s="5">
        <v>1939</v>
      </c>
      <c r="D1762" s="5">
        <v>0</v>
      </c>
      <c r="E1762" s="5">
        <v>0</v>
      </c>
      <c r="F1762" s="5" t="s">
        <v>14</v>
      </c>
      <c r="G1762" s="5" t="s">
        <v>13</v>
      </c>
    </row>
    <row r="1763" spans="1:7" x14ac:dyDescent="0.25">
      <c r="A1763" s="5">
        <f>1756</f>
      </c>
      <c r="B1763" s="5" t="s">
        <v>1769</v>
      </c>
      <c r="C1763" s="5">
        <v>1939</v>
      </c>
      <c r="D1763" s="5">
        <v>0</v>
      </c>
      <c r="E1763" s="5">
        <v>0</v>
      </c>
      <c r="F1763" s="5" t="s">
        <v>14</v>
      </c>
      <c r="G1763" s="5" t="s">
        <v>13</v>
      </c>
    </row>
    <row r="1764" spans="1:7" x14ac:dyDescent="0.25">
      <c r="A1764" s="5">
        <f>1757</f>
      </c>
      <c r="B1764" s="5" t="s">
        <v>1770</v>
      </c>
      <c r="C1764" s="5">
        <v>1939</v>
      </c>
      <c r="D1764" s="5">
        <v>0</v>
      </c>
      <c r="E1764" s="5">
        <v>0</v>
      </c>
      <c r="F1764" s="5" t="s">
        <v>14</v>
      </c>
      <c r="G1764" s="5" t="s">
        <v>13</v>
      </c>
    </row>
    <row r="1765" spans="1:7" x14ac:dyDescent="0.25">
      <c r="A1765" s="5">
        <f>1758</f>
      </c>
      <c r="B1765" s="5" t="s">
        <v>1771</v>
      </c>
      <c r="C1765" s="5">
        <v>1939</v>
      </c>
      <c r="D1765" s="5">
        <v>0</v>
      </c>
      <c r="E1765" s="5">
        <v>0</v>
      </c>
      <c r="F1765" s="5" t="s">
        <v>14</v>
      </c>
      <c r="G1765" s="5" t="s">
        <v>13</v>
      </c>
    </row>
    <row r="1766" spans="1:7" x14ac:dyDescent="0.25">
      <c r="A1766" s="5">
        <f>1759</f>
      </c>
      <c r="B1766" s="5" t="s">
        <v>1772</v>
      </c>
      <c r="C1766" s="5">
        <v>1939</v>
      </c>
      <c r="D1766" s="5">
        <v>0</v>
      </c>
      <c r="E1766" s="5">
        <v>0</v>
      </c>
      <c r="F1766" s="5" t="s">
        <v>14</v>
      </c>
      <c r="G1766" s="5" t="s">
        <v>13</v>
      </c>
    </row>
    <row r="1767" spans="1:7" x14ac:dyDescent="0.25">
      <c r="A1767" s="5">
        <f>1760</f>
      </c>
      <c r="B1767" s="5" t="s">
        <v>1773</v>
      </c>
      <c r="C1767" s="5">
        <v>1939</v>
      </c>
      <c r="D1767" s="5">
        <v>0</v>
      </c>
      <c r="E1767" s="5">
        <v>0</v>
      </c>
      <c r="F1767" s="5" t="s">
        <v>14</v>
      </c>
      <c r="G1767" s="5" t="s">
        <v>13</v>
      </c>
    </row>
    <row r="1768" spans="1:7" x14ac:dyDescent="0.25">
      <c r="A1768" s="5">
        <f>1761</f>
      </c>
      <c r="B1768" s="5" t="s">
        <v>1774</v>
      </c>
      <c r="C1768" s="5">
        <v>1939</v>
      </c>
      <c r="D1768" s="5">
        <v>0</v>
      </c>
      <c r="E1768" s="5">
        <v>0</v>
      </c>
      <c r="F1768" s="5" t="s">
        <v>14</v>
      </c>
      <c r="G1768" s="5" t="s">
        <v>13</v>
      </c>
    </row>
    <row r="1769" spans="1:7" x14ac:dyDescent="0.25">
      <c r="A1769" s="5">
        <f>1762</f>
      </c>
      <c r="B1769" s="5" t="s">
        <v>1775</v>
      </c>
      <c r="C1769" s="5">
        <v>1939</v>
      </c>
      <c r="D1769" s="5">
        <v>0</v>
      </c>
      <c r="E1769" s="5">
        <v>0</v>
      </c>
      <c r="F1769" s="5" t="s">
        <v>14</v>
      </c>
      <c r="G1769" s="5" t="s">
        <v>13</v>
      </c>
    </row>
    <row r="1770" spans="1:7" x14ac:dyDescent="0.25">
      <c r="A1770" s="5">
        <f>1763</f>
      </c>
      <c r="B1770" s="5" t="s">
        <v>1776</v>
      </c>
      <c r="C1770" s="5">
        <v>1939</v>
      </c>
      <c r="D1770" s="5">
        <v>0</v>
      </c>
      <c r="E1770" s="5">
        <v>0</v>
      </c>
      <c r="F1770" s="5" t="s">
        <v>14</v>
      </c>
      <c r="G1770" s="5" t="s">
        <v>13</v>
      </c>
    </row>
    <row r="1771" spans="1:7" x14ac:dyDescent="0.25">
      <c r="A1771" s="5">
        <f>1764</f>
      </c>
      <c r="B1771" s="5" t="s">
        <v>1777</v>
      </c>
      <c r="C1771" s="5">
        <v>1939</v>
      </c>
      <c r="D1771" s="5">
        <v>0</v>
      </c>
      <c r="E1771" s="5">
        <v>0</v>
      </c>
      <c r="F1771" s="5" t="s">
        <v>14</v>
      </c>
      <c r="G1771" s="5" t="s">
        <v>13</v>
      </c>
    </row>
    <row r="1772" spans="1:7" x14ac:dyDescent="0.25">
      <c r="A1772" s="5">
        <f>1765</f>
      </c>
      <c r="B1772" s="5" t="s">
        <v>1778</v>
      </c>
      <c r="C1772" s="5">
        <v>1939</v>
      </c>
      <c r="D1772" s="5">
        <v>0</v>
      </c>
      <c r="E1772" s="5">
        <v>0</v>
      </c>
      <c r="F1772" s="5" t="s">
        <v>14</v>
      </c>
      <c r="G1772" s="5" t="s">
        <v>13</v>
      </c>
    </row>
    <row r="1773" spans="1:7" x14ac:dyDescent="0.25">
      <c r="A1773" s="5">
        <f>1766</f>
      </c>
      <c r="B1773" s="5" t="s">
        <v>1779</v>
      </c>
      <c r="C1773" s="5">
        <v>1939</v>
      </c>
      <c r="D1773" s="5">
        <v>0</v>
      </c>
      <c r="E1773" s="5">
        <v>0</v>
      </c>
      <c r="F1773" s="5" t="s">
        <v>14</v>
      </c>
      <c r="G1773" s="5" t="s">
        <v>13</v>
      </c>
    </row>
    <row r="1774" spans="1:7" x14ac:dyDescent="0.25">
      <c r="A1774" s="5">
        <f>1767</f>
      </c>
      <c r="B1774" s="5" t="s">
        <v>1780</v>
      </c>
      <c r="C1774" s="5">
        <v>1939</v>
      </c>
      <c r="D1774" s="5">
        <v>0</v>
      </c>
      <c r="E1774" s="5">
        <v>0</v>
      </c>
      <c r="F1774" s="5" t="s">
        <v>14</v>
      </c>
      <c r="G1774" s="5" t="s">
        <v>13</v>
      </c>
    </row>
    <row r="1775" spans="1:7" x14ac:dyDescent="0.25">
      <c r="A1775" s="5">
        <f>1768</f>
      </c>
      <c r="B1775" s="5" t="s">
        <v>1781</v>
      </c>
      <c r="C1775" s="5">
        <v>1939</v>
      </c>
      <c r="D1775" s="5">
        <v>0</v>
      </c>
      <c r="E1775" s="5">
        <v>0</v>
      </c>
      <c r="F1775" s="5" t="s">
        <v>14</v>
      </c>
      <c r="G1775" s="5" t="s">
        <v>13</v>
      </c>
    </row>
    <row r="1776" spans="1:7" x14ac:dyDescent="0.25">
      <c r="A1776" s="5">
        <f>1769</f>
      </c>
      <c r="B1776" s="5" t="s">
        <v>1782</v>
      </c>
      <c r="C1776" s="5">
        <v>1939</v>
      </c>
      <c r="D1776" s="5">
        <v>0</v>
      </c>
      <c r="E1776" s="5">
        <v>0</v>
      </c>
      <c r="F1776" s="5" t="s">
        <v>14</v>
      </c>
      <c r="G1776" s="5" t="s">
        <v>13</v>
      </c>
    </row>
    <row r="1777" spans="1:7" x14ac:dyDescent="0.25">
      <c r="A1777" s="5">
        <f>1770</f>
      </c>
      <c r="B1777" s="5" t="s">
        <v>1783</v>
      </c>
      <c r="C1777" s="5">
        <v>1939</v>
      </c>
      <c r="D1777" s="5">
        <v>0</v>
      </c>
      <c r="E1777" s="5">
        <v>0</v>
      </c>
      <c r="F1777" s="5" t="s">
        <v>14</v>
      </c>
      <c r="G1777" s="5" t="s">
        <v>13</v>
      </c>
    </row>
    <row r="1778" spans="1:7" x14ac:dyDescent="0.25">
      <c r="A1778" s="5">
        <f>1771</f>
      </c>
      <c r="B1778" s="5" t="s">
        <v>1784</v>
      </c>
      <c r="C1778" s="5">
        <v>1939</v>
      </c>
      <c r="D1778" s="5">
        <v>0</v>
      </c>
      <c r="E1778" s="5">
        <v>0</v>
      </c>
      <c r="F1778" s="5" t="s">
        <v>14</v>
      </c>
      <c r="G1778" s="5" t="s">
        <v>13</v>
      </c>
    </row>
    <row r="1779" spans="1:7" x14ac:dyDescent="0.25">
      <c r="A1779" s="5">
        <f>1772</f>
      </c>
      <c r="B1779" s="5" t="s">
        <v>1785</v>
      </c>
      <c r="C1779" s="5">
        <v>1939</v>
      </c>
      <c r="D1779" s="5">
        <v>0</v>
      </c>
      <c r="E1779" s="5">
        <v>0</v>
      </c>
      <c r="F1779" s="5" t="s">
        <v>14</v>
      </c>
      <c r="G1779" s="5" t="s">
        <v>13</v>
      </c>
    </row>
    <row r="1780" spans="1:7" x14ac:dyDescent="0.25">
      <c r="A1780" s="5">
        <f>1773</f>
      </c>
      <c r="B1780" s="5" t="s">
        <v>1786</v>
      </c>
      <c r="C1780" s="5">
        <v>1939</v>
      </c>
      <c r="D1780" s="5">
        <v>0</v>
      </c>
      <c r="E1780" s="5">
        <v>0</v>
      </c>
      <c r="F1780" s="5" t="s">
        <v>14</v>
      </c>
      <c r="G1780" s="5" t="s">
        <v>13</v>
      </c>
    </row>
    <row r="1781" spans="1:7" x14ac:dyDescent="0.25">
      <c r="A1781" s="5">
        <f>1774</f>
      </c>
      <c r="B1781" s="5" t="s">
        <v>1787</v>
      </c>
      <c r="C1781" s="5">
        <v>1939</v>
      </c>
      <c r="D1781" s="5">
        <v>0</v>
      </c>
      <c r="E1781" s="5">
        <v>0</v>
      </c>
      <c r="F1781" s="5" t="s">
        <v>14</v>
      </c>
      <c r="G1781" s="5" t="s">
        <v>13</v>
      </c>
    </row>
    <row r="1782" spans="1:7" x14ac:dyDescent="0.25">
      <c r="A1782" s="5">
        <f>1775</f>
      </c>
      <c r="B1782" s="5" t="s">
        <v>1788</v>
      </c>
      <c r="C1782" s="5">
        <v>1939</v>
      </c>
      <c r="D1782" s="5">
        <v>0</v>
      </c>
      <c r="E1782" s="5">
        <v>0</v>
      </c>
      <c r="F1782" s="5" t="s">
        <v>14</v>
      </c>
      <c r="G1782" s="5" t="s">
        <v>13</v>
      </c>
    </row>
    <row r="1783" spans="1:7" x14ac:dyDescent="0.25">
      <c r="A1783" s="5">
        <f>1776</f>
      </c>
      <c r="B1783" s="5" t="s">
        <v>1789</v>
      </c>
      <c r="C1783" s="5">
        <v>1939</v>
      </c>
      <c r="D1783" s="5">
        <v>0</v>
      </c>
      <c r="E1783" s="5">
        <v>0</v>
      </c>
      <c r="F1783" s="5" t="s">
        <v>14</v>
      </c>
      <c r="G1783" s="5" t="s">
        <v>13</v>
      </c>
    </row>
    <row r="1784" spans="1:7" x14ac:dyDescent="0.25">
      <c r="A1784" s="5">
        <f>1777</f>
      </c>
      <c r="B1784" s="5" t="s">
        <v>1790</v>
      </c>
      <c r="C1784" s="5">
        <v>1939</v>
      </c>
      <c r="D1784" s="5">
        <v>0</v>
      </c>
      <c r="E1784" s="5">
        <v>0</v>
      </c>
      <c r="F1784" s="5" t="s">
        <v>14</v>
      </c>
      <c r="G1784" s="5" t="s">
        <v>13</v>
      </c>
    </row>
    <row r="1785" spans="1:7" x14ac:dyDescent="0.25">
      <c r="A1785" s="5">
        <f>1778</f>
      </c>
      <c r="B1785" s="5" t="s">
        <v>1791</v>
      </c>
      <c r="C1785" s="5">
        <v>1939</v>
      </c>
      <c r="D1785" s="5">
        <v>0</v>
      </c>
      <c r="E1785" s="5">
        <v>0</v>
      </c>
      <c r="F1785" s="5" t="s">
        <v>14</v>
      </c>
      <c r="G1785" s="5" t="s">
        <v>13</v>
      </c>
    </row>
    <row r="1786" spans="1:7" x14ac:dyDescent="0.25">
      <c r="A1786" s="5">
        <f>1779</f>
      </c>
      <c r="B1786" s="5" t="s">
        <v>1792</v>
      </c>
      <c r="C1786" s="5">
        <v>1939</v>
      </c>
      <c r="D1786" s="5">
        <v>0</v>
      </c>
      <c r="E1786" s="5">
        <v>0</v>
      </c>
      <c r="F1786" s="5" t="s">
        <v>14</v>
      </c>
      <c r="G1786" s="5" t="s">
        <v>13</v>
      </c>
    </row>
    <row r="1787" spans="1:7" x14ac:dyDescent="0.25">
      <c r="A1787" s="5">
        <f>1780</f>
      </c>
      <c r="B1787" s="5" t="s">
        <v>1793</v>
      </c>
      <c r="C1787" s="5">
        <v>1939</v>
      </c>
      <c r="D1787" s="5">
        <v>0</v>
      </c>
      <c r="E1787" s="5">
        <v>0</v>
      </c>
      <c r="F1787" s="5" t="s">
        <v>14</v>
      </c>
      <c r="G1787" s="5" t="s">
        <v>13</v>
      </c>
    </row>
    <row r="1788" spans="1:7" x14ac:dyDescent="0.25">
      <c r="A1788" s="5">
        <f>1781</f>
      </c>
      <c r="B1788" s="5" t="s">
        <v>1794</v>
      </c>
      <c r="C1788" s="5">
        <v>1939</v>
      </c>
      <c r="D1788" s="5">
        <v>0</v>
      </c>
      <c r="E1788" s="5">
        <v>0</v>
      </c>
      <c r="F1788" s="5" t="s">
        <v>14</v>
      </c>
      <c r="G1788" s="5" t="s">
        <v>13</v>
      </c>
    </row>
    <row r="1789" spans="1:7" x14ac:dyDescent="0.25">
      <c r="A1789" s="5">
        <f>1782</f>
      </c>
      <c r="B1789" s="5" t="s">
        <v>1795</v>
      </c>
      <c r="C1789" s="5">
        <v>1939</v>
      </c>
      <c r="D1789" s="5">
        <v>0</v>
      </c>
      <c r="E1789" s="5">
        <v>0</v>
      </c>
      <c r="F1789" s="5" t="s">
        <v>14</v>
      </c>
      <c r="G1789" s="5" t="s">
        <v>13</v>
      </c>
    </row>
    <row r="1790" spans="1:7" x14ac:dyDescent="0.25">
      <c r="A1790" s="5">
        <f>1783</f>
      </c>
      <c r="B1790" s="5" t="s">
        <v>1796</v>
      </c>
      <c r="C1790" s="5">
        <v>1939</v>
      </c>
      <c r="D1790" s="5">
        <v>0</v>
      </c>
      <c r="E1790" s="5">
        <v>0</v>
      </c>
      <c r="F1790" s="5" t="s">
        <v>14</v>
      </c>
      <c r="G1790" s="5" t="s">
        <v>13</v>
      </c>
    </row>
    <row r="1791" spans="1:7" x14ac:dyDescent="0.25">
      <c r="A1791" s="5">
        <f>1784</f>
      </c>
      <c r="B1791" s="5" t="s">
        <v>1797</v>
      </c>
      <c r="C1791" s="5">
        <v>1939</v>
      </c>
      <c r="D1791" s="5">
        <v>0</v>
      </c>
      <c r="E1791" s="5">
        <v>0</v>
      </c>
      <c r="F1791" s="5" t="s">
        <v>14</v>
      </c>
      <c r="G1791" s="5" t="s">
        <v>13</v>
      </c>
    </row>
    <row r="1792" spans="1:7" x14ac:dyDescent="0.25">
      <c r="A1792" s="5">
        <f>1785</f>
      </c>
      <c r="B1792" s="5" t="s">
        <v>1798</v>
      </c>
      <c r="C1792" s="5">
        <v>1939</v>
      </c>
      <c r="D1792" s="5">
        <v>0</v>
      </c>
      <c r="E1792" s="5">
        <v>0</v>
      </c>
      <c r="F1792" s="5" t="s">
        <v>14</v>
      </c>
      <c r="G1792" s="5" t="s">
        <v>13</v>
      </c>
    </row>
    <row r="1793" spans="1:7" x14ac:dyDescent="0.25">
      <c r="A1793" s="5">
        <f>1786</f>
      </c>
      <c r="B1793" s="5" t="s">
        <v>1799</v>
      </c>
      <c r="C1793" s="5">
        <v>1939</v>
      </c>
      <c r="D1793" s="5">
        <v>0</v>
      </c>
      <c r="E1793" s="5">
        <v>0</v>
      </c>
      <c r="F1793" s="5" t="s">
        <v>14</v>
      </c>
      <c r="G1793" s="5" t="s">
        <v>13</v>
      </c>
    </row>
    <row r="1794" spans="1:7" x14ac:dyDescent="0.25">
      <c r="A1794" s="5">
        <f>1787</f>
      </c>
      <c r="B1794" s="5" t="s">
        <v>1800</v>
      </c>
      <c r="C1794" s="5">
        <v>1939</v>
      </c>
      <c r="D1794" s="5">
        <v>0</v>
      </c>
      <c r="E1794" s="5">
        <v>0</v>
      </c>
      <c r="F1794" s="5" t="s">
        <v>14</v>
      </c>
      <c r="G1794" s="5" t="s">
        <v>13</v>
      </c>
    </row>
    <row r="1795" spans="1:7" x14ac:dyDescent="0.25">
      <c r="A1795" s="5">
        <f>1788</f>
      </c>
      <c r="B1795" s="5" t="s">
        <v>1801</v>
      </c>
      <c r="C1795" s="5">
        <v>1939</v>
      </c>
      <c r="D1795" s="5">
        <v>0</v>
      </c>
      <c r="E1795" s="5">
        <v>0</v>
      </c>
      <c r="F1795" s="5" t="s">
        <v>14</v>
      </c>
      <c r="G1795" s="5" t="s">
        <v>13</v>
      </c>
    </row>
    <row r="1796" spans="1:7" x14ac:dyDescent="0.25">
      <c r="A1796" s="5">
        <f>1789</f>
      </c>
      <c r="B1796" s="5" t="s">
        <v>1802</v>
      </c>
      <c r="C1796" s="5">
        <v>1939</v>
      </c>
      <c r="D1796" s="5">
        <v>0</v>
      </c>
      <c r="E1796" s="5">
        <v>0</v>
      </c>
      <c r="F1796" s="5" t="s">
        <v>14</v>
      </c>
      <c r="G1796" s="5" t="s">
        <v>13</v>
      </c>
    </row>
    <row r="1797" spans="1:7" x14ac:dyDescent="0.25">
      <c r="A1797" s="5">
        <f>1790</f>
      </c>
      <c r="B1797" s="5" t="s">
        <v>1803</v>
      </c>
      <c r="C1797" s="5">
        <v>1939</v>
      </c>
      <c r="D1797" s="5">
        <v>0</v>
      </c>
      <c r="E1797" s="5">
        <v>0</v>
      </c>
      <c r="F1797" s="5" t="s">
        <v>14</v>
      </c>
      <c r="G1797" s="5" t="s">
        <v>13</v>
      </c>
    </row>
    <row r="1798" spans="1:7" x14ac:dyDescent="0.25">
      <c r="A1798" s="5">
        <f>1791</f>
      </c>
      <c r="B1798" s="5" t="s">
        <v>1804</v>
      </c>
      <c r="C1798" s="5">
        <v>1939</v>
      </c>
      <c r="D1798" s="5">
        <v>0</v>
      </c>
      <c r="E1798" s="5">
        <v>0</v>
      </c>
      <c r="F1798" s="5" t="s">
        <v>14</v>
      </c>
      <c r="G1798" s="5" t="s">
        <v>13</v>
      </c>
    </row>
    <row r="1799" spans="1:7" x14ac:dyDescent="0.25">
      <c r="A1799" s="5">
        <f>1792</f>
      </c>
      <c r="B1799" s="5" t="s">
        <v>1805</v>
      </c>
      <c r="C1799" s="5">
        <v>1939</v>
      </c>
      <c r="D1799" s="5">
        <v>0</v>
      </c>
      <c r="E1799" s="5">
        <v>0</v>
      </c>
      <c r="F1799" s="5" t="s">
        <v>14</v>
      </c>
      <c r="G1799" s="5" t="s">
        <v>13</v>
      </c>
    </row>
    <row r="1800" spans="1:7" x14ac:dyDescent="0.25">
      <c r="A1800" s="5">
        <f>1793</f>
      </c>
      <c r="B1800" s="5" t="s">
        <v>1806</v>
      </c>
      <c r="C1800" s="5">
        <v>1939</v>
      </c>
      <c r="D1800" s="5">
        <v>0</v>
      </c>
      <c r="E1800" s="5">
        <v>0</v>
      </c>
      <c r="F1800" s="5" t="s">
        <v>14</v>
      </c>
      <c r="G1800" s="5" t="s">
        <v>13</v>
      </c>
    </row>
    <row r="1801" spans="1:7" x14ac:dyDescent="0.25">
      <c r="A1801" s="5">
        <f>1794</f>
      </c>
      <c r="B1801" s="5" t="s">
        <v>1807</v>
      </c>
      <c r="C1801" s="5">
        <v>1939</v>
      </c>
      <c r="D1801" s="5">
        <v>0</v>
      </c>
      <c r="E1801" s="5">
        <v>0</v>
      </c>
      <c r="F1801" s="5" t="s">
        <v>14</v>
      </c>
      <c r="G1801" s="5" t="s">
        <v>13</v>
      </c>
    </row>
    <row r="1802" spans="1:7" x14ac:dyDescent="0.25">
      <c r="A1802" s="5">
        <f>1795</f>
      </c>
      <c r="B1802" s="5" t="s">
        <v>1808</v>
      </c>
      <c r="C1802" s="5">
        <v>1939</v>
      </c>
      <c r="D1802" s="5">
        <v>0</v>
      </c>
      <c r="E1802" s="5">
        <v>0</v>
      </c>
      <c r="F1802" s="5" t="s">
        <v>14</v>
      </c>
      <c r="G1802" s="5" t="s">
        <v>13</v>
      </c>
    </row>
    <row r="1803" spans="1:7" x14ac:dyDescent="0.25">
      <c r="A1803" s="5">
        <f>1796</f>
      </c>
      <c r="B1803" s="5" t="s">
        <v>1809</v>
      </c>
      <c r="C1803" s="5">
        <v>1939</v>
      </c>
      <c r="D1803" s="5">
        <v>0</v>
      </c>
      <c r="E1803" s="5">
        <v>0</v>
      </c>
      <c r="F1803" s="5" t="s">
        <v>14</v>
      </c>
      <c r="G1803" s="5" t="s">
        <v>13</v>
      </c>
    </row>
    <row r="1804" spans="1:7" x14ac:dyDescent="0.25">
      <c r="A1804" s="5">
        <f>1797</f>
      </c>
      <c r="B1804" s="5" t="s">
        <v>1810</v>
      </c>
      <c r="C1804" s="5">
        <v>1939</v>
      </c>
      <c r="D1804" s="5">
        <v>0</v>
      </c>
      <c r="E1804" s="5">
        <v>0</v>
      </c>
      <c r="F1804" s="5" t="s">
        <v>14</v>
      </c>
      <c r="G1804" s="5" t="s">
        <v>13</v>
      </c>
    </row>
    <row r="1805" spans="1:7" x14ac:dyDescent="0.25">
      <c r="A1805" s="5">
        <f>1798</f>
      </c>
      <c r="B1805" s="5" t="s">
        <v>1811</v>
      </c>
      <c r="C1805" s="5">
        <v>1939</v>
      </c>
      <c r="D1805" s="5">
        <v>0</v>
      </c>
      <c r="E1805" s="5">
        <v>0</v>
      </c>
      <c r="F1805" s="5" t="s">
        <v>14</v>
      </c>
      <c r="G1805" s="5" t="s">
        <v>13</v>
      </c>
    </row>
    <row r="1806" spans="1:7" x14ac:dyDescent="0.25">
      <c r="A1806" s="5">
        <f>1799</f>
      </c>
      <c r="B1806" s="5" t="s">
        <v>1812</v>
      </c>
      <c r="C1806" s="5">
        <v>1939</v>
      </c>
      <c r="D1806" s="5">
        <v>0</v>
      </c>
      <c r="E1806" s="5">
        <v>0</v>
      </c>
      <c r="F1806" s="5" t="s">
        <v>14</v>
      </c>
      <c r="G1806" s="5" t="s">
        <v>13</v>
      </c>
    </row>
    <row r="1807" spans="1:7" x14ac:dyDescent="0.25">
      <c r="A1807" s="5">
        <f>1800</f>
      </c>
      <c r="B1807" s="5" t="s">
        <v>1813</v>
      </c>
      <c r="C1807" s="5">
        <v>1939</v>
      </c>
      <c r="D1807" s="5">
        <v>0</v>
      </c>
      <c r="E1807" s="5">
        <v>0</v>
      </c>
      <c r="F1807" s="5" t="s">
        <v>14</v>
      </c>
      <c r="G1807" s="5" t="s">
        <v>13</v>
      </c>
    </row>
    <row r="1808" spans="1:7" x14ac:dyDescent="0.25">
      <c r="A1808" s="5">
        <f>1801</f>
      </c>
      <c r="B1808" s="5" t="s">
        <v>1814</v>
      </c>
      <c r="C1808" s="5">
        <v>1939</v>
      </c>
      <c r="D1808" s="5">
        <v>0</v>
      </c>
      <c r="E1808" s="5">
        <v>0</v>
      </c>
      <c r="F1808" s="5" t="s">
        <v>14</v>
      </c>
      <c r="G1808" s="5" t="s">
        <v>13</v>
      </c>
    </row>
    <row r="1809" spans="1:7" x14ac:dyDescent="0.25">
      <c r="A1809" s="5">
        <f>1802</f>
      </c>
      <c r="B1809" s="5" t="s">
        <v>1815</v>
      </c>
      <c r="C1809" s="5">
        <v>1939</v>
      </c>
      <c r="D1809" s="5">
        <v>0</v>
      </c>
      <c r="E1809" s="5">
        <v>0</v>
      </c>
      <c r="F1809" s="5" t="s">
        <v>14</v>
      </c>
      <c r="G1809" s="5" t="s">
        <v>13</v>
      </c>
    </row>
    <row r="1810" spans="1:7" x14ac:dyDescent="0.25">
      <c r="A1810" s="5">
        <f>1803</f>
      </c>
      <c r="B1810" s="5" t="s">
        <v>1816</v>
      </c>
      <c r="C1810" s="5">
        <v>1939</v>
      </c>
      <c r="D1810" s="5">
        <v>0</v>
      </c>
      <c r="E1810" s="5">
        <v>0</v>
      </c>
      <c r="F1810" s="5" t="s">
        <v>14</v>
      </c>
      <c r="G1810" s="5" t="s">
        <v>13</v>
      </c>
    </row>
    <row r="1811" spans="1:7" x14ac:dyDescent="0.25">
      <c r="A1811" s="5">
        <f>1804</f>
      </c>
      <c r="B1811" s="5" t="s">
        <v>1817</v>
      </c>
      <c r="C1811" s="5">
        <v>1939</v>
      </c>
      <c r="D1811" s="5">
        <v>0</v>
      </c>
      <c r="E1811" s="5">
        <v>0</v>
      </c>
      <c r="F1811" s="5" t="s">
        <v>14</v>
      </c>
      <c r="G1811" s="5" t="s">
        <v>13</v>
      </c>
    </row>
    <row r="1812" spans="1:7" x14ac:dyDescent="0.25">
      <c r="A1812" s="5">
        <f>1805</f>
      </c>
      <c r="B1812" s="5" t="s">
        <v>1818</v>
      </c>
      <c r="C1812" s="5">
        <v>1939</v>
      </c>
      <c r="D1812" s="5">
        <v>0</v>
      </c>
      <c r="E1812" s="5">
        <v>0</v>
      </c>
      <c r="F1812" s="5" t="s">
        <v>14</v>
      </c>
      <c r="G1812" s="5" t="s">
        <v>13</v>
      </c>
    </row>
    <row r="1813" spans="1:7" x14ac:dyDescent="0.25">
      <c r="A1813" s="5">
        <f>1806</f>
      </c>
      <c r="B1813" s="5" t="s">
        <v>1819</v>
      </c>
      <c r="C1813" s="5">
        <v>1939</v>
      </c>
      <c r="D1813" s="5">
        <v>0</v>
      </c>
      <c r="E1813" s="5">
        <v>0</v>
      </c>
      <c r="F1813" s="5" t="s">
        <v>14</v>
      </c>
      <c r="G1813" s="5" t="s">
        <v>13</v>
      </c>
    </row>
    <row r="1814" spans="1:7" x14ac:dyDescent="0.25">
      <c r="A1814" s="5">
        <f>1807</f>
      </c>
      <c r="B1814" s="5" t="s">
        <v>1820</v>
      </c>
      <c r="C1814" s="5">
        <v>1939</v>
      </c>
      <c r="D1814" s="5">
        <v>0</v>
      </c>
      <c r="E1814" s="5">
        <v>0</v>
      </c>
      <c r="F1814" s="5" t="s">
        <v>14</v>
      </c>
      <c r="G1814" s="5" t="s">
        <v>13</v>
      </c>
    </row>
    <row r="1815" spans="1:7" x14ac:dyDescent="0.25">
      <c r="A1815" s="5">
        <f>1808</f>
      </c>
      <c r="B1815" s="5" t="s">
        <v>1821</v>
      </c>
      <c r="C1815" s="5">
        <v>1939</v>
      </c>
      <c r="D1815" s="5">
        <v>0</v>
      </c>
      <c r="E1815" s="5">
        <v>0</v>
      </c>
      <c r="F1815" s="5" t="s">
        <v>14</v>
      </c>
      <c r="G1815" s="5" t="s">
        <v>13</v>
      </c>
    </row>
    <row r="1816" spans="1:7" x14ac:dyDescent="0.25">
      <c r="A1816" s="5">
        <f>1809</f>
      </c>
      <c r="B1816" s="5" t="s">
        <v>1822</v>
      </c>
      <c r="C1816" s="5">
        <v>1939</v>
      </c>
      <c r="D1816" s="5">
        <v>0</v>
      </c>
      <c r="E1816" s="5">
        <v>0</v>
      </c>
      <c r="F1816" s="5" t="s">
        <v>14</v>
      </c>
      <c r="G1816" s="5" t="s">
        <v>13</v>
      </c>
    </row>
    <row r="1817" spans="1:7" x14ac:dyDescent="0.25">
      <c r="A1817" s="5">
        <f>1810</f>
      </c>
      <c r="B1817" s="5" t="s">
        <v>1823</v>
      </c>
      <c r="C1817" s="5">
        <v>1939</v>
      </c>
      <c r="D1817" s="5">
        <v>0</v>
      </c>
      <c r="E1817" s="5">
        <v>0</v>
      </c>
      <c r="F1817" s="5" t="s">
        <v>14</v>
      </c>
      <c r="G1817" s="5" t="s">
        <v>13</v>
      </c>
    </row>
    <row r="1818" spans="1:7" x14ac:dyDescent="0.25">
      <c r="A1818" s="5">
        <f>1811</f>
      </c>
      <c r="B1818" s="5" t="s">
        <v>1824</v>
      </c>
      <c r="C1818" s="5">
        <v>1939</v>
      </c>
      <c r="D1818" s="5">
        <v>0</v>
      </c>
      <c r="E1818" s="5">
        <v>0</v>
      </c>
      <c r="F1818" s="5" t="s">
        <v>14</v>
      </c>
      <c r="G1818" s="5" t="s">
        <v>13</v>
      </c>
    </row>
    <row r="1819" spans="1:7" x14ac:dyDescent="0.25">
      <c r="A1819" s="5">
        <f>1812</f>
      </c>
      <c r="B1819" s="5" t="s">
        <v>1825</v>
      </c>
      <c r="C1819" s="5">
        <v>1939</v>
      </c>
      <c r="D1819" s="5">
        <v>0</v>
      </c>
      <c r="E1819" s="5">
        <v>0</v>
      </c>
      <c r="F1819" s="5" t="s">
        <v>14</v>
      </c>
      <c r="G1819" s="5" t="s">
        <v>13</v>
      </c>
    </row>
    <row r="1820" spans="1:7" x14ac:dyDescent="0.25">
      <c r="A1820" s="5">
        <f>1813</f>
      </c>
      <c r="B1820" s="5" t="s">
        <v>1826</v>
      </c>
      <c r="C1820" s="5">
        <v>1939</v>
      </c>
      <c r="D1820" s="5">
        <v>0</v>
      </c>
      <c r="E1820" s="5">
        <v>0</v>
      </c>
      <c r="F1820" s="5" t="s">
        <v>14</v>
      </c>
      <c r="G1820" s="5" t="s">
        <v>13</v>
      </c>
    </row>
    <row r="1821" spans="1:7" x14ac:dyDescent="0.25">
      <c r="A1821" s="5">
        <f>1814</f>
      </c>
      <c r="B1821" s="5" t="s">
        <v>1827</v>
      </c>
      <c r="C1821" s="5">
        <v>1939</v>
      </c>
      <c r="D1821" s="5">
        <v>0</v>
      </c>
      <c r="E1821" s="5">
        <v>0</v>
      </c>
      <c r="F1821" s="5" t="s">
        <v>14</v>
      </c>
      <c r="G1821" s="5" t="s">
        <v>13</v>
      </c>
    </row>
    <row r="1822" spans="1:7" x14ac:dyDescent="0.25">
      <c r="A1822" s="5">
        <f>1815</f>
      </c>
      <c r="B1822" s="5" t="s">
        <v>1828</v>
      </c>
      <c r="C1822" s="5">
        <v>1939</v>
      </c>
      <c r="D1822" s="5">
        <v>0</v>
      </c>
      <c r="E1822" s="5">
        <v>0</v>
      </c>
      <c r="F1822" s="5" t="s">
        <v>14</v>
      </c>
      <c r="G1822" s="5" t="s">
        <v>13</v>
      </c>
    </row>
    <row r="1823" spans="1:7" x14ac:dyDescent="0.25">
      <c r="A1823" s="5">
        <f>1816</f>
      </c>
      <c r="B1823" s="5" t="s">
        <v>1829</v>
      </c>
      <c r="C1823" s="5">
        <v>1939</v>
      </c>
      <c r="D1823" s="5">
        <v>0</v>
      </c>
      <c r="E1823" s="5">
        <v>0</v>
      </c>
      <c r="F1823" s="5" t="s">
        <v>14</v>
      </c>
      <c r="G1823" s="5" t="s">
        <v>13</v>
      </c>
    </row>
    <row r="1824" spans="1:7" x14ac:dyDescent="0.25">
      <c r="A1824" s="5">
        <f>1817</f>
      </c>
      <c r="B1824" s="5" t="s">
        <v>1830</v>
      </c>
      <c r="C1824" s="5">
        <v>1939</v>
      </c>
      <c r="D1824" s="5">
        <v>0</v>
      </c>
      <c r="E1824" s="5">
        <v>0</v>
      </c>
      <c r="F1824" s="5" t="s">
        <v>14</v>
      </c>
      <c r="G1824" s="5" t="s">
        <v>13</v>
      </c>
    </row>
    <row r="1825" spans="1:7" x14ac:dyDescent="0.25">
      <c r="A1825" s="5">
        <f>1818</f>
      </c>
      <c r="B1825" s="5" t="s">
        <v>1831</v>
      </c>
      <c r="C1825" s="5">
        <v>1939</v>
      </c>
      <c r="D1825" s="5">
        <v>0</v>
      </c>
      <c r="E1825" s="5">
        <v>0</v>
      </c>
      <c r="F1825" s="5" t="s">
        <v>14</v>
      </c>
      <c r="G1825" s="5" t="s">
        <v>13</v>
      </c>
    </row>
    <row r="1826" spans="1:7" x14ac:dyDescent="0.25">
      <c r="A1826" s="5">
        <f>1819</f>
      </c>
      <c r="B1826" s="5" t="s">
        <v>1832</v>
      </c>
      <c r="C1826" s="5">
        <v>1939</v>
      </c>
      <c r="D1826" s="5">
        <v>0</v>
      </c>
      <c r="E1826" s="5">
        <v>0</v>
      </c>
      <c r="F1826" s="5" t="s">
        <v>14</v>
      </c>
      <c r="G1826" s="5" t="s">
        <v>13</v>
      </c>
    </row>
    <row r="1827" spans="1:7" x14ac:dyDescent="0.25">
      <c r="A1827" s="5">
        <f>1820</f>
      </c>
      <c r="B1827" s="5" t="s">
        <v>1833</v>
      </c>
      <c r="C1827" s="5">
        <v>1939</v>
      </c>
      <c r="D1827" s="5">
        <v>0</v>
      </c>
      <c r="E1827" s="5">
        <v>0</v>
      </c>
      <c r="F1827" s="5" t="s">
        <v>14</v>
      </c>
      <c r="G1827" s="5" t="s">
        <v>13</v>
      </c>
    </row>
    <row r="1828" spans="1:7" x14ac:dyDescent="0.25">
      <c r="A1828" s="5">
        <f>1821</f>
      </c>
      <c r="B1828" s="5" t="s">
        <v>1834</v>
      </c>
      <c r="C1828" s="5">
        <v>1939</v>
      </c>
      <c r="D1828" s="5">
        <v>0</v>
      </c>
      <c r="E1828" s="5">
        <v>0</v>
      </c>
      <c r="F1828" s="5" t="s">
        <v>14</v>
      </c>
      <c r="G1828" s="5" t="s">
        <v>13</v>
      </c>
    </row>
    <row r="1829" spans="1:7" x14ac:dyDescent="0.25">
      <c r="A1829" s="5">
        <f>1822</f>
      </c>
      <c r="B1829" s="5" t="s">
        <v>1835</v>
      </c>
      <c r="C1829" s="5">
        <v>1939</v>
      </c>
      <c r="D1829" s="5">
        <v>0</v>
      </c>
      <c r="E1829" s="5">
        <v>0</v>
      </c>
      <c r="F1829" s="5" t="s">
        <v>14</v>
      </c>
      <c r="G1829" s="5" t="s">
        <v>13</v>
      </c>
    </row>
    <row r="1830" spans="1:7" x14ac:dyDescent="0.25">
      <c r="A1830" s="5">
        <f>1823</f>
      </c>
      <c r="B1830" s="5" t="s">
        <v>1836</v>
      </c>
      <c r="C1830" s="5">
        <v>1939</v>
      </c>
      <c r="D1830" s="5">
        <v>0</v>
      </c>
      <c r="E1830" s="5">
        <v>0</v>
      </c>
      <c r="F1830" s="5" t="s">
        <v>14</v>
      </c>
      <c r="G1830" s="5" t="s">
        <v>13</v>
      </c>
    </row>
    <row r="1831" spans="1:7" x14ac:dyDescent="0.25">
      <c r="A1831" s="5">
        <f>1824</f>
      </c>
      <c r="B1831" s="5" t="s">
        <v>1837</v>
      </c>
      <c r="C1831" s="5">
        <v>1939</v>
      </c>
      <c r="D1831" s="5">
        <v>0</v>
      </c>
      <c r="E1831" s="5">
        <v>0</v>
      </c>
      <c r="F1831" s="5" t="s">
        <v>14</v>
      </c>
      <c r="G1831" s="5" t="s">
        <v>13</v>
      </c>
    </row>
    <row r="1832" spans="1:7" x14ac:dyDescent="0.25">
      <c r="A1832" s="5">
        <f>1825</f>
      </c>
      <c r="B1832" s="5" t="s">
        <v>1838</v>
      </c>
      <c r="C1832" s="5">
        <v>1939</v>
      </c>
      <c r="D1832" s="5">
        <v>0</v>
      </c>
      <c r="E1832" s="5">
        <v>0</v>
      </c>
      <c r="F1832" s="5" t="s">
        <v>14</v>
      </c>
      <c r="G1832" s="5" t="s">
        <v>13</v>
      </c>
    </row>
    <row r="1833" spans="1:7" x14ac:dyDescent="0.25">
      <c r="A1833" s="5">
        <f>1826</f>
      </c>
      <c r="B1833" s="5" t="s">
        <v>1839</v>
      </c>
      <c r="C1833" s="5">
        <v>1939</v>
      </c>
      <c r="D1833" s="5">
        <v>0</v>
      </c>
      <c r="E1833" s="5">
        <v>0</v>
      </c>
      <c r="F1833" s="5" t="s">
        <v>14</v>
      </c>
      <c r="G1833" s="5" t="s">
        <v>13</v>
      </c>
    </row>
    <row r="1834" spans="1:7" x14ac:dyDescent="0.25">
      <c r="A1834" s="5">
        <f>1827</f>
      </c>
      <c r="B1834" s="5" t="s">
        <v>1840</v>
      </c>
      <c r="C1834" s="5">
        <v>1939</v>
      </c>
      <c r="D1834" s="5">
        <v>0</v>
      </c>
      <c r="E1834" s="5">
        <v>0</v>
      </c>
      <c r="F1834" s="5" t="s">
        <v>14</v>
      </c>
      <c r="G1834" s="5" t="s">
        <v>13</v>
      </c>
    </row>
    <row r="1835" spans="1:7" x14ac:dyDescent="0.25">
      <c r="A1835" s="5">
        <f>1828</f>
      </c>
      <c r="B1835" s="5" t="s">
        <v>1841</v>
      </c>
      <c r="C1835" s="5">
        <v>1939</v>
      </c>
      <c r="D1835" s="5">
        <v>0</v>
      </c>
      <c r="E1835" s="5">
        <v>0</v>
      </c>
      <c r="F1835" s="5" t="s">
        <v>14</v>
      </c>
      <c r="G1835" s="5" t="s">
        <v>13</v>
      </c>
    </row>
    <row r="1836" spans="1:7" x14ac:dyDescent="0.25">
      <c r="A1836" s="5">
        <f>1829</f>
      </c>
      <c r="B1836" s="5" t="s">
        <v>1842</v>
      </c>
      <c r="C1836" s="5">
        <v>1939</v>
      </c>
      <c r="D1836" s="5">
        <v>0</v>
      </c>
      <c r="E1836" s="5">
        <v>0</v>
      </c>
      <c r="F1836" s="5" t="s">
        <v>14</v>
      </c>
      <c r="G1836" s="5" t="s">
        <v>13</v>
      </c>
    </row>
    <row r="1837" spans="1:7" x14ac:dyDescent="0.25">
      <c r="A1837" s="5">
        <f>1830</f>
      </c>
      <c r="B1837" s="5" t="s">
        <v>1843</v>
      </c>
      <c r="C1837" s="5">
        <v>1939</v>
      </c>
      <c r="D1837" s="5">
        <v>0</v>
      </c>
      <c r="E1837" s="5">
        <v>0</v>
      </c>
      <c r="F1837" s="5" t="s">
        <v>14</v>
      </c>
      <c r="G1837" s="5" t="s">
        <v>13</v>
      </c>
    </row>
    <row r="1838" spans="1:7" x14ac:dyDescent="0.25">
      <c r="A1838" s="5">
        <f>1831</f>
      </c>
      <c r="B1838" s="5" t="s">
        <v>1844</v>
      </c>
      <c r="C1838" s="5">
        <v>1939</v>
      </c>
      <c r="D1838" s="5">
        <v>0</v>
      </c>
      <c r="E1838" s="5">
        <v>0</v>
      </c>
      <c r="F1838" s="5" t="s">
        <v>14</v>
      </c>
      <c r="G1838" s="5" t="s">
        <v>13</v>
      </c>
    </row>
    <row r="1839" spans="1:7" x14ac:dyDescent="0.25">
      <c r="A1839" s="5">
        <f>1832</f>
      </c>
      <c r="B1839" s="5" t="s">
        <v>1845</v>
      </c>
      <c r="C1839" s="5">
        <v>1939</v>
      </c>
      <c r="D1839" s="5">
        <v>0</v>
      </c>
      <c r="E1839" s="5">
        <v>0</v>
      </c>
      <c r="F1839" s="5" t="s">
        <v>14</v>
      </c>
      <c r="G1839" s="5" t="s">
        <v>13</v>
      </c>
    </row>
    <row r="1840" spans="1:7" x14ac:dyDescent="0.25">
      <c r="A1840" s="5">
        <f>1833</f>
      </c>
      <c r="B1840" s="5" t="s">
        <v>1846</v>
      </c>
      <c r="C1840" s="5">
        <v>1939</v>
      </c>
      <c r="D1840" s="5">
        <v>0</v>
      </c>
      <c r="E1840" s="5">
        <v>0</v>
      </c>
      <c r="F1840" s="5" t="s">
        <v>14</v>
      </c>
      <c r="G1840" s="5" t="s">
        <v>13</v>
      </c>
    </row>
    <row r="1841" spans="1:7" x14ac:dyDescent="0.25">
      <c r="A1841" s="5">
        <f>1834</f>
      </c>
      <c r="B1841" s="5" t="s">
        <v>1847</v>
      </c>
      <c r="C1841" s="5">
        <v>1939</v>
      </c>
      <c r="D1841" s="5">
        <v>0</v>
      </c>
      <c r="E1841" s="5">
        <v>0</v>
      </c>
      <c r="F1841" s="5" t="s">
        <v>14</v>
      </c>
      <c r="G1841" s="5" t="s">
        <v>13</v>
      </c>
    </row>
    <row r="1842" spans="1:7" x14ac:dyDescent="0.25">
      <c r="A1842" s="5">
        <f>1835</f>
      </c>
      <c r="B1842" s="5" t="s">
        <v>1848</v>
      </c>
      <c r="C1842" s="5">
        <v>1939</v>
      </c>
      <c r="D1842" s="5">
        <v>0</v>
      </c>
      <c r="E1842" s="5">
        <v>0</v>
      </c>
      <c r="F1842" s="5" t="s">
        <v>14</v>
      </c>
      <c r="G1842" s="5" t="s">
        <v>13</v>
      </c>
    </row>
    <row r="1843" spans="1:7" x14ac:dyDescent="0.25">
      <c r="A1843" s="5">
        <f>1836</f>
      </c>
      <c r="B1843" s="5" t="s">
        <v>1849</v>
      </c>
      <c r="C1843" s="5">
        <v>1939</v>
      </c>
      <c r="D1843" s="5">
        <v>0</v>
      </c>
      <c r="E1843" s="5">
        <v>0</v>
      </c>
      <c r="F1843" s="5" t="s">
        <v>14</v>
      </c>
      <c r="G1843" s="5" t="s">
        <v>13</v>
      </c>
    </row>
    <row r="1844" spans="1:7" x14ac:dyDescent="0.25">
      <c r="A1844" s="5">
        <f>1837</f>
      </c>
      <c r="B1844" s="5" t="s">
        <v>1850</v>
      </c>
      <c r="C1844" s="5">
        <v>1939</v>
      </c>
      <c r="D1844" s="5">
        <v>0</v>
      </c>
      <c r="E1844" s="5">
        <v>0</v>
      </c>
      <c r="F1844" s="5" t="s">
        <v>14</v>
      </c>
      <c r="G1844" s="5" t="s">
        <v>13</v>
      </c>
    </row>
    <row r="1845" spans="1:7" x14ac:dyDescent="0.25">
      <c r="A1845" s="5">
        <f>1838</f>
      </c>
      <c r="B1845" s="5" t="s">
        <v>1851</v>
      </c>
      <c r="C1845" s="5">
        <v>1939</v>
      </c>
      <c r="D1845" s="5">
        <v>0</v>
      </c>
      <c r="E1845" s="5">
        <v>0</v>
      </c>
      <c r="F1845" s="5" t="s">
        <v>14</v>
      </c>
      <c r="G1845" s="5" t="s">
        <v>13</v>
      </c>
    </row>
    <row r="1846" spans="1:7" x14ac:dyDescent="0.25">
      <c r="A1846" s="5">
        <f>1839</f>
      </c>
      <c r="B1846" s="5" t="s">
        <v>1852</v>
      </c>
      <c r="C1846" s="5">
        <v>1939</v>
      </c>
      <c r="D1846" s="5">
        <v>0</v>
      </c>
      <c r="E1846" s="5">
        <v>0</v>
      </c>
      <c r="F1846" s="5" t="s">
        <v>14</v>
      </c>
      <c r="G1846" s="5" t="s">
        <v>13</v>
      </c>
    </row>
    <row r="1847" spans="1:7" x14ac:dyDescent="0.25">
      <c r="A1847" s="5">
        <f>1840</f>
      </c>
      <c r="B1847" s="5" t="s">
        <v>1853</v>
      </c>
      <c r="C1847" s="5">
        <v>1939</v>
      </c>
      <c r="D1847" s="5">
        <v>0</v>
      </c>
      <c r="E1847" s="5">
        <v>0</v>
      </c>
      <c r="F1847" s="5" t="s">
        <v>14</v>
      </c>
      <c r="G1847" s="5" t="s">
        <v>13</v>
      </c>
    </row>
    <row r="1848" spans="1:7" x14ac:dyDescent="0.25">
      <c r="A1848" s="5">
        <f>1841</f>
      </c>
      <c r="B1848" s="5" t="s">
        <v>1854</v>
      </c>
      <c r="C1848" s="5">
        <v>1939</v>
      </c>
      <c r="D1848" s="5">
        <v>0</v>
      </c>
      <c r="E1848" s="5">
        <v>0</v>
      </c>
      <c r="F1848" s="5" t="s">
        <v>14</v>
      </c>
      <c r="G1848" s="5" t="s">
        <v>13</v>
      </c>
    </row>
    <row r="1849" spans="1:7" x14ac:dyDescent="0.25">
      <c r="A1849" s="5">
        <f>1842</f>
      </c>
      <c r="B1849" s="5" t="s">
        <v>1855</v>
      </c>
      <c r="C1849" s="5">
        <v>1939</v>
      </c>
      <c r="D1849" s="5">
        <v>0</v>
      </c>
      <c r="E1849" s="5">
        <v>0</v>
      </c>
      <c r="F1849" s="5" t="s">
        <v>14</v>
      </c>
      <c r="G1849" s="5" t="s">
        <v>13</v>
      </c>
    </row>
    <row r="1850" spans="1:7" x14ac:dyDescent="0.25">
      <c r="A1850" s="5">
        <f>1843</f>
      </c>
      <c r="B1850" s="5" t="s">
        <v>1856</v>
      </c>
      <c r="C1850" s="5">
        <v>1939</v>
      </c>
      <c r="D1850" s="5">
        <v>0</v>
      </c>
      <c r="E1850" s="5">
        <v>0</v>
      </c>
      <c r="F1850" s="5" t="s">
        <v>14</v>
      </c>
      <c r="G1850" s="5" t="s">
        <v>13</v>
      </c>
    </row>
    <row r="1851" spans="1:7" x14ac:dyDescent="0.25">
      <c r="A1851" s="5">
        <f>1844</f>
      </c>
      <c r="B1851" s="5" t="s">
        <v>1857</v>
      </c>
      <c r="C1851" s="5">
        <v>1939</v>
      </c>
      <c r="D1851" s="5">
        <v>0</v>
      </c>
      <c r="E1851" s="5">
        <v>0</v>
      </c>
      <c r="F1851" s="5" t="s">
        <v>14</v>
      </c>
      <c r="G1851" s="5" t="s">
        <v>13</v>
      </c>
    </row>
    <row r="1852" spans="1:7" x14ac:dyDescent="0.25">
      <c r="A1852" s="5">
        <f>1845</f>
      </c>
      <c r="B1852" s="5" t="s">
        <v>1858</v>
      </c>
      <c r="C1852" s="5">
        <v>1939</v>
      </c>
      <c r="D1852" s="5">
        <v>0</v>
      </c>
      <c r="E1852" s="5">
        <v>0</v>
      </c>
      <c r="F1852" s="5" t="s">
        <v>14</v>
      </c>
      <c r="G1852" s="5" t="s">
        <v>13</v>
      </c>
    </row>
    <row r="1853" spans="1:7" x14ac:dyDescent="0.25">
      <c r="A1853" s="5">
        <f>1846</f>
      </c>
      <c r="B1853" s="5" t="s">
        <v>1859</v>
      </c>
      <c r="C1853" s="5">
        <v>1939</v>
      </c>
      <c r="D1853" s="5">
        <v>0</v>
      </c>
      <c r="E1853" s="5">
        <v>0</v>
      </c>
      <c r="F1853" s="5" t="s">
        <v>14</v>
      </c>
      <c r="G1853" s="5" t="s">
        <v>13</v>
      </c>
    </row>
    <row r="1854" spans="1:7" x14ac:dyDescent="0.25">
      <c r="A1854" s="5">
        <f>1847</f>
      </c>
      <c r="B1854" s="5" t="s">
        <v>1860</v>
      </c>
      <c r="C1854" s="5">
        <v>1939</v>
      </c>
      <c r="D1854" s="5">
        <v>0</v>
      </c>
      <c r="E1854" s="5">
        <v>0</v>
      </c>
      <c r="F1854" s="5" t="s">
        <v>14</v>
      </c>
      <c r="G1854" s="5" t="s">
        <v>13</v>
      </c>
    </row>
    <row r="1855" spans="1:7" x14ac:dyDescent="0.25">
      <c r="A1855" s="5">
        <f>1848</f>
      </c>
      <c r="B1855" s="5" t="s">
        <v>1861</v>
      </c>
      <c r="C1855" s="5">
        <v>1939</v>
      </c>
      <c r="D1855" s="5">
        <v>0</v>
      </c>
      <c r="E1855" s="5">
        <v>0</v>
      </c>
      <c r="F1855" s="5" t="s">
        <v>14</v>
      </c>
      <c r="G1855" s="5" t="s">
        <v>13</v>
      </c>
    </row>
    <row r="1856" spans="1:7" x14ac:dyDescent="0.25">
      <c r="A1856" s="5">
        <f>1849</f>
      </c>
      <c r="B1856" s="5" t="s">
        <v>1862</v>
      </c>
      <c r="C1856" s="5">
        <v>1939</v>
      </c>
      <c r="D1856" s="5">
        <v>0</v>
      </c>
      <c r="E1856" s="5">
        <v>0</v>
      </c>
      <c r="F1856" s="5" t="s">
        <v>14</v>
      </c>
      <c r="G1856" s="5" t="s">
        <v>13</v>
      </c>
    </row>
    <row r="1857" spans="1:7" x14ac:dyDescent="0.25">
      <c r="A1857" s="5">
        <f>1850</f>
      </c>
      <c r="B1857" s="5" t="s">
        <v>1863</v>
      </c>
      <c r="C1857" s="5">
        <v>1939</v>
      </c>
      <c r="D1857" s="5">
        <v>0</v>
      </c>
      <c r="E1857" s="5">
        <v>0</v>
      </c>
      <c r="F1857" s="5" t="s">
        <v>14</v>
      </c>
      <c r="G1857" s="5" t="s">
        <v>13</v>
      </c>
    </row>
    <row r="1858" spans="1:7" x14ac:dyDescent="0.25">
      <c r="A1858" s="5">
        <f>1851</f>
      </c>
      <c r="B1858" s="5" t="s">
        <v>1864</v>
      </c>
      <c r="C1858" s="5">
        <v>1939</v>
      </c>
      <c r="D1858" s="5">
        <v>0</v>
      </c>
      <c r="E1858" s="5">
        <v>0</v>
      </c>
      <c r="F1858" s="5" t="s">
        <v>14</v>
      </c>
      <c r="G1858" s="5" t="s">
        <v>13</v>
      </c>
    </row>
    <row r="1859" spans="1:7" x14ac:dyDescent="0.25">
      <c r="A1859" s="5">
        <f>1852</f>
      </c>
      <c r="B1859" s="5" t="s">
        <v>1865</v>
      </c>
      <c r="C1859" s="5">
        <v>1939</v>
      </c>
      <c r="D1859" s="5">
        <v>0</v>
      </c>
      <c r="E1859" s="5">
        <v>0</v>
      </c>
      <c r="F1859" s="5" t="s">
        <v>14</v>
      </c>
      <c r="G1859" s="5" t="s">
        <v>13</v>
      </c>
    </row>
    <row r="1860" spans="1:7" x14ac:dyDescent="0.25">
      <c r="A1860" s="5">
        <f>1853</f>
      </c>
      <c r="B1860" s="5" t="s">
        <v>1866</v>
      </c>
      <c r="C1860" s="5">
        <v>1939</v>
      </c>
      <c r="D1860" s="5">
        <v>0</v>
      </c>
      <c r="E1860" s="5">
        <v>0</v>
      </c>
      <c r="F1860" s="5" t="s">
        <v>14</v>
      </c>
      <c r="G1860" s="5" t="s">
        <v>13</v>
      </c>
    </row>
    <row r="1861" spans="1:7" x14ac:dyDescent="0.25">
      <c r="A1861" s="5">
        <f>1854</f>
      </c>
      <c r="B1861" s="5" t="s">
        <v>1867</v>
      </c>
      <c r="C1861" s="5">
        <v>1939</v>
      </c>
      <c r="D1861" s="5">
        <v>0</v>
      </c>
      <c r="E1861" s="5">
        <v>0</v>
      </c>
      <c r="F1861" s="5" t="s">
        <v>14</v>
      </c>
      <c r="G1861" s="5" t="s">
        <v>13</v>
      </c>
    </row>
    <row r="1862" spans="1:7" x14ac:dyDescent="0.25">
      <c r="A1862" s="5">
        <f>1855</f>
      </c>
      <c r="B1862" s="5" t="s">
        <v>1868</v>
      </c>
      <c r="C1862" s="5">
        <v>1939</v>
      </c>
      <c r="D1862" s="5">
        <v>0</v>
      </c>
      <c r="E1862" s="5">
        <v>0</v>
      </c>
      <c r="F1862" s="5" t="s">
        <v>14</v>
      </c>
      <c r="G1862" s="5" t="s">
        <v>13</v>
      </c>
    </row>
    <row r="1863" spans="1:7" x14ac:dyDescent="0.25">
      <c r="A1863" s="5">
        <f>1856</f>
      </c>
      <c r="B1863" s="5" t="s">
        <v>1869</v>
      </c>
      <c r="C1863" s="5">
        <v>1939</v>
      </c>
      <c r="D1863" s="5">
        <v>0</v>
      </c>
      <c r="E1863" s="5">
        <v>0</v>
      </c>
      <c r="F1863" s="5" t="s">
        <v>14</v>
      </c>
      <c r="G1863" s="5" t="s">
        <v>13</v>
      </c>
    </row>
    <row r="1864" spans="1:7" x14ac:dyDescent="0.25">
      <c r="A1864" s="5">
        <f>1857</f>
      </c>
      <c r="B1864" s="5" t="s">
        <v>1870</v>
      </c>
      <c r="C1864" s="5">
        <v>1939</v>
      </c>
      <c r="D1864" s="5">
        <v>0</v>
      </c>
      <c r="E1864" s="5">
        <v>0</v>
      </c>
      <c r="F1864" s="5" t="s">
        <v>14</v>
      </c>
      <c r="G1864" s="5" t="s">
        <v>13</v>
      </c>
    </row>
    <row r="1865" spans="1:7" x14ac:dyDescent="0.25">
      <c r="A1865" s="5">
        <f>1858</f>
      </c>
      <c r="B1865" s="5" t="s">
        <v>1871</v>
      </c>
      <c r="C1865" s="5">
        <v>1939</v>
      </c>
      <c r="D1865" s="5">
        <v>0</v>
      </c>
      <c r="E1865" s="5">
        <v>0</v>
      </c>
      <c r="F1865" s="5" t="s">
        <v>14</v>
      </c>
      <c r="G1865" s="5" t="s">
        <v>13</v>
      </c>
    </row>
    <row r="1866" spans="1:7" x14ac:dyDescent="0.25">
      <c r="A1866" s="5">
        <f>1859</f>
      </c>
      <c r="B1866" s="5" t="s">
        <v>1872</v>
      </c>
      <c r="C1866" s="5">
        <v>1939</v>
      </c>
      <c r="D1866" s="5">
        <v>0</v>
      </c>
      <c r="E1866" s="5">
        <v>0</v>
      </c>
      <c r="F1866" s="5" t="s">
        <v>14</v>
      </c>
      <c r="G1866" s="5" t="s">
        <v>13</v>
      </c>
    </row>
    <row r="1867" spans="1:7" x14ac:dyDescent="0.25">
      <c r="A1867" s="5">
        <f>1860</f>
      </c>
      <c r="B1867" s="5" t="s">
        <v>1873</v>
      </c>
      <c r="C1867" s="5">
        <v>1939</v>
      </c>
      <c r="D1867" s="5">
        <v>0</v>
      </c>
      <c r="E1867" s="5">
        <v>0</v>
      </c>
      <c r="F1867" s="5" t="s">
        <v>14</v>
      </c>
      <c r="G1867" s="5" t="s">
        <v>13</v>
      </c>
    </row>
    <row r="1868" spans="1:7" x14ac:dyDescent="0.25">
      <c r="A1868" s="5">
        <f>1861</f>
      </c>
      <c r="B1868" s="5" t="s">
        <v>1874</v>
      </c>
      <c r="C1868" s="5">
        <v>1939</v>
      </c>
      <c r="D1868" s="5">
        <v>0</v>
      </c>
      <c r="E1868" s="5">
        <v>0</v>
      </c>
      <c r="F1868" s="5" t="s">
        <v>14</v>
      </c>
      <c r="G1868" s="5" t="s">
        <v>13</v>
      </c>
    </row>
    <row r="1869" spans="1:7" x14ac:dyDescent="0.25">
      <c r="A1869" s="5">
        <f>1862</f>
      </c>
      <c r="B1869" s="5" t="s">
        <v>1875</v>
      </c>
      <c r="C1869" s="5">
        <v>1939</v>
      </c>
      <c r="D1869" s="5">
        <v>0</v>
      </c>
      <c r="E1869" s="5">
        <v>0</v>
      </c>
      <c r="F1869" s="5" t="s">
        <v>14</v>
      </c>
      <c r="G1869" s="5" t="s">
        <v>13</v>
      </c>
    </row>
    <row r="1870" spans="1:7" x14ac:dyDescent="0.25">
      <c r="A1870" s="5">
        <f>1863</f>
      </c>
      <c r="B1870" s="5" t="s">
        <v>1876</v>
      </c>
      <c r="C1870" s="5">
        <v>1939</v>
      </c>
      <c r="D1870" s="5">
        <v>0</v>
      </c>
      <c r="E1870" s="5">
        <v>0</v>
      </c>
      <c r="F1870" s="5" t="s">
        <v>14</v>
      </c>
      <c r="G1870" s="5" t="s">
        <v>13</v>
      </c>
    </row>
    <row r="1871" spans="1:7" x14ac:dyDescent="0.25">
      <c r="A1871" s="5">
        <f>1864</f>
      </c>
      <c r="B1871" s="5" t="s">
        <v>1877</v>
      </c>
      <c r="C1871" s="5">
        <v>1939</v>
      </c>
      <c r="D1871" s="5">
        <v>0</v>
      </c>
      <c r="E1871" s="5">
        <v>0</v>
      </c>
      <c r="F1871" s="5" t="s">
        <v>14</v>
      </c>
      <c r="G1871" s="5" t="s">
        <v>13</v>
      </c>
    </row>
    <row r="1872" spans="1:7" x14ac:dyDescent="0.25">
      <c r="A1872" s="5">
        <f>1865</f>
      </c>
      <c r="B1872" s="5" t="s">
        <v>1878</v>
      </c>
      <c r="C1872" s="5">
        <v>1939</v>
      </c>
      <c r="D1872" s="5">
        <v>0</v>
      </c>
      <c r="E1872" s="5">
        <v>0</v>
      </c>
      <c r="F1872" s="5" t="s">
        <v>14</v>
      </c>
      <c r="G1872" s="5" t="s">
        <v>13</v>
      </c>
    </row>
    <row r="1873" spans="1:7" x14ac:dyDescent="0.25">
      <c r="A1873" s="5">
        <f>1866</f>
      </c>
      <c r="B1873" s="5" t="s">
        <v>1879</v>
      </c>
      <c r="C1873" s="5">
        <v>1939</v>
      </c>
      <c r="D1873" s="5">
        <v>0</v>
      </c>
      <c r="E1873" s="5">
        <v>0</v>
      </c>
      <c r="F1873" s="5" t="s">
        <v>14</v>
      </c>
      <c r="G1873" s="5" t="s">
        <v>13</v>
      </c>
    </row>
    <row r="1874" spans="1:7" x14ac:dyDescent="0.25">
      <c r="A1874" s="5">
        <f>1867</f>
      </c>
      <c r="B1874" s="5" t="s">
        <v>1880</v>
      </c>
      <c r="C1874" s="5">
        <v>1939</v>
      </c>
      <c r="D1874" s="5">
        <v>0</v>
      </c>
      <c r="E1874" s="5">
        <v>0</v>
      </c>
      <c r="F1874" s="5" t="s">
        <v>14</v>
      </c>
      <c r="G1874" s="5" t="s">
        <v>13</v>
      </c>
    </row>
    <row r="1875" spans="1:7" x14ac:dyDescent="0.25">
      <c r="A1875" s="5">
        <f>1868</f>
      </c>
      <c r="B1875" s="5" t="s">
        <v>1881</v>
      </c>
      <c r="C1875" s="5">
        <v>1939</v>
      </c>
      <c r="D1875" s="5">
        <v>0</v>
      </c>
      <c r="E1875" s="5">
        <v>0</v>
      </c>
      <c r="F1875" s="5" t="s">
        <v>14</v>
      </c>
      <c r="G1875" s="5" t="s">
        <v>13</v>
      </c>
    </row>
    <row r="1876" spans="1:7" x14ac:dyDescent="0.25">
      <c r="A1876" s="5">
        <f>1869</f>
      </c>
      <c r="B1876" s="5" t="s">
        <v>1882</v>
      </c>
      <c r="C1876" s="5">
        <v>1939</v>
      </c>
      <c r="D1876" s="5">
        <v>0</v>
      </c>
      <c r="E1876" s="5">
        <v>0</v>
      </c>
      <c r="F1876" s="5" t="s">
        <v>14</v>
      </c>
      <c r="G1876" s="5" t="s">
        <v>13</v>
      </c>
    </row>
    <row r="1877" spans="1:7" x14ac:dyDescent="0.25">
      <c r="A1877" s="5">
        <f>1870</f>
      </c>
      <c r="B1877" s="5" t="s">
        <v>1883</v>
      </c>
      <c r="C1877" s="5">
        <v>1939</v>
      </c>
      <c r="D1877" s="5">
        <v>0</v>
      </c>
      <c r="E1877" s="5">
        <v>0</v>
      </c>
      <c r="F1877" s="5" t="s">
        <v>14</v>
      </c>
      <c r="G1877" s="5" t="s">
        <v>13</v>
      </c>
    </row>
    <row r="1878" spans="1:7" x14ac:dyDescent="0.25">
      <c r="A1878" s="5">
        <f>1871</f>
      </c>
      <c r="B1878" s="5" t="s">
        <v>1884</v>
      </c>
      <c r="C1878" s="5">
        <v>1939</v>
      </c>
      <c r="D1878" s="5">
        <v>0</v>
      </c>
      <c r="E1878" s="5">
        <v>0</v>
      </c>
      <c r="F1878" s="5" t="s">
        <v>14</v>
      </c>
      <c r="G1878" s="5" t="s">
        <v>13</v>
      </c>
    </row>
    <row r="1879" spans="1:7" x14ac:dyDescent="0.25">
      <c r="A1879" s="5">
        <f>1872</f>
      </c>
      <c r="B1879" s="5" t="s">
        <v>1885</v>
      </c>
      <c r="C1879" s="5">
        <v>1939</v>
      </c>
      <c r="D1879" s="5">
        <v>0</v>
      </c>
      <c r="E1879" s="5">
        <v>0</v>
      </c>
      <c r="F1879" s="5" t="s">
        <v>14</v>
      </c>
      <c r="G1879" s="5" t="s">
        <v>13</v>
      </c>
    </row>
    <row r="1880" spans="1:7" x14ac:dyDescent="0.25">
      <c r="A1880" s="5">
        <f>1873</f>
      </c>
      <c r="B1880" s="5" t="s">
        <v>1886</v>
      </c>
      <c r="C1880" s="5">
        <v>1939</v>
      </c>
      <c r="D1880" s="5">
        <v>0</v>
      </c>
      <c r="E1880" s="5">
        <v>0</v>
      </c>
      <c r="F1880" s="5" t="s">
        <v>14</v>
      </c>
      <c r="G1880" s="5" t="s">
        <v>13</v>
      </c>
    </row>
    <row r="1881" spans="1:7" x14ac:dyDescent="0.25">
      <c r="A1881" s="5">
        <f>1874</f>
      </c>
      <c r="B1881" s="5" t="s">
        <v>1887</v>
      </c>
      <c r="C1881" s="5">
        <v>1939</v>
      </c>
      <c r="D1881" s="5">
        <v>0</v>
      </c>
      <c r="E1881" s="5">
        <v>0</v>
      </c>
      <c r="F1881" s="5" t="s">
        <v>14</v>
      </c>
      <c r="G1881" s="5" t="s">
        <v>13</v>
      </c>
    </row>
    <row r="1882" spans="1:7" x14ac:dyDescent="0.25">
      <c r="A1882" s="5">
        <f>1875</f>
      </c>
      <c r="B1882" s="5" t="s">
        <v>1888</v>
      </c>
      <c r="C1882" s="5">
        <v>1939</v>
      </c>
      <c r="D1882" s="5">
        <v>0</v>
      </c>
      <c r="E1882" s="5">
        <v>0</v>
      </c>
      <c r="F1882" s="5" t="s">
        <v>14</v>
      </c>
      <c r="G1882" s="5" t="s">
        <v>13</v>
      </c>
    </row>
    <row r="1883" spans="1:7" x14ac:dyDescent="0.25">
      <c r="A1883" s="5">
        <f>1876</f>
      </c>
      <c r="B1883" s="5" t="s">
        <v>1889</v>
      </c>
      <c r="C1883" s="5">
        <v>1939</v>
      </c>
      <c r="D1883" s="5">
        <v>0</v>
      </c>
      <c r="E1883" s="5">
        <v>0</v>
      </c>
      <c r="F1883" s="5" t="s">
        <v>14</v>
      </c>
      <c r="G1883" s="5" t="s">
        <v>13</v>
      </c>
    </row>
    <row r="1884" spans="1:7" x14ac:dyDescent="0.25">
      <c r="A1884" s="5">
        <f>1877</f>
      </c>
      <c r="B1884" s="5" t="s">
        <v>1890</v>
      </c>
      <c r="C1884" s="5">
        <v>1939</v>
      </c>
      <c r="D1884" s="5">
        <v>0</v>
      </c>
      <c r="E1884" s="5">
        <v>0</v>
      </c>
      <c r="F1884" s="5" t="s">
        <v>14</v>
      </c>
      <c r="G1884" s="5" t="s">
        <v>13</v>
      </c>
    </row>
    <row r="1885" spans="1:7" x14ac:dyDescent="0.25">
      <c r="A1885" s="5">
        <f>1878</f>
      </c>
      <c r="B1885" s="5" t="s">
        <v>1891</v>
      </c>
      <c r="C1885" s="5">
        <v>1939</v>
      </c>
      <c r="D1885" s="5">
        <v>0</v>
      </c>
      <c r="E1885" s="5">
        <v>0</v>
      </c>
      <c r="F1885" s="5" t="s">
        <v>14</v>
      </c>
      <c r="G1885" s="5" t="s">
        <v>13</v>
      </c>
    </row>
    <row r="1886" spans="1:7" x14ac:dyDescent="0.25">
      <c r="A1886" s="5">
        <f>1879</f>
      </c>
      <c r="B1886" s="5" t="s">
        <v>1892</v>
      </c>
      <c r="C1886" s="5">
        <v>1939</v>
      </c>
      <c r="D1886" s="5">
        <v>0</v>
      </c>
      <c r="E1886" s="5">
        <v>0</v>
      </c>
      <c r="F1886" s="5" t="s">
        <v>14</v>
      </c>
      <c r="G1886" s="5" t="s">
        <v>13</v>
      </c>
    </row>
    <row r="1887" spans="1:7" x14ac:dyDescent="0.25">
      <c r="A1887" s="5">
        <f>1880</f>
      </c>
      <c r="B1887" s="5" t="s">
        <v>1893</v>
      </c>
      <c r="C1887" s="5">
        <v>1939</v>
      </c>
      <c r="D1887" s="5">
        <v>0</v>
      </c>
      <c r="E1887" s="5">
        <v>0</v>
      </c>
      <c r="F1887" s="5" t="s">
        <v>14</v>
      </c>
      <c r="G1887" s="5" t="s">
        <v>13</v>
      </c>
    </row>
    <row r="1888" spans="1:7" x14ac:dyDescent="0.25">
      <c r="A1888" s="5">
        <f>1881</f>
      </c>
      <c r="B1888" s="5" t="s">
        <v>1894</v>
      </c>
      <c r="C1888" s="5">
        <v>1939</v>
      </c>
      <c r="D1888" s="5">
        <v>0</v>
      </c>
      <c r="E1888" s="5">
        <v>0</v>
      </c>
      <c r="F1888" s="5" t="s">
        <v>14</v>
      </c>
      <c r="G1888" s="5" t="s">
        <v>14</v>
      </c>
    </row>
    <row r="1889" spans="1:7" x14ac:dyDescent="0.25">
      <c r="A1889" s="5">
        <f>1882</f>
      </c>
      <c r="B1889" s="5" t="s">
        <v>1895</v>
      </c>
      <c r="C1889" s="5">
        <v>1939</v>
      </c>
      <c r="D1889" s="5">
        <v>0</v>
      </c>
      <c r="E1889" s="5">
        <v>10000</v>
      </c>
      <c r="F1889" s="5" t="s">
        <v>14</v>
      </c>
      <c r="G1889" s="5" t="s">
        <v>14</v>
      </c>
    </row>
    <row r="1890" spans="1:7" x14ac:dyDescent="0.25">
      <c r="A1890" s="5">
        <f>1883</f>
      </c>
      <c r="B1890" s="5" t="s">
        <v>1896</v>
      </c>
      <c r="C1890" s="5">
        <v>1940</v>
      </c>
      <c r="D1890" s="5">
        <v>37</v>
      </c>
      <c r="E1890" s="5">
        <v>10000</v>
      </c>
      <c r="F1890" s="5" t="s">
        <v>13</v>
      </c>
      <c r="G1890" s="5" t="s">
        <v>14</v>
      </c>
    </row>
    <row r="1891" spans="1:7" x14ac:dyDescent="0.25">
      <c r="A1891" s="5">
        <f>1884</f>
      </c>
      <c r="B1891" s="5" t="s">
        <v>1897</v>
      </c>
      <c r="C1891" s="5">
        <v>1941</v>
      </c>
      <c r="D1891" s="5">
        <v>77</v>
      </c>
      <c r="E1891" s="5">
        <v>10000</v>
      </c>
      <c r="F1891" s="5" t="s">
        <v>13</v>
      </c>
      <c r="G1891" s="5" t="s">
        <v>14</v>
      </c>
    </row>
    <row r="1892" spans="1:7" x14ac:dyDescent="0.25">
      <c r="A1892" s="6" t="s">
        <v>1898</v>
      </c>
      <c r="B1892" s="7" t="s">
        <v>1899</v>
      </c>
      <c r="C1892" s="7" t="s">
        <v>1899</v>
      </c>
      <c r="D1892" s="7">
        <f>=sum(D8:D1891)</f>
      </c>
      <c r="E1892" s="7">
        <f>=sum(E8:E1891)</f>
      </c>
      <c r="F1892" s="7">
        <f>=sum(F8:F1891)</f>
      </c>
      <c r="G1892" s="7"/>
    </row>
    <row r="1893" spans="8:8" x14ac:dyDescent="0.25">
      <c r="H1893" s="8" t="s">
        <v>1900</v>
      </c>
    </row>
    <row r="1894" spans="1:8" x14ac:dyDescent="0.25">
      <c r="A1894" s="9" t="s">
        <v>1901</v>
      </c>
      <c r="E1894" s="9" t="s">
        <v>1902</v>
      </c>
      <c r="H1894" s="9" t="s">
        <v>1903</v>
      </c>
    </row>
    <row r="1895" spans="1:8" x14ac:dyDescent="0.25">
      <c r="A1895" s="10" t="s">
        <v>1904</v>
      </c>
      <c r="E1895" s="10" t="s">
        <v>1904</v>
      </c>
      <c r="H1895" s="10" t="s">
        <v>1904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2022-10-14T05:01:19Z</dcterms:created>
  <dcterms:modified xsi:type="dcterms:W3CDTF">2022-10-14T05:01:19Z</dcterms:modified>
</cp:coreProperties>
</file>