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<sst xmlns="http://schemas.openxmlformats.org/spreadsheetml/2006/main" count="2074" uniqueCount="707">
  <si>
    <t>Công ty tổ hợp cơ khí</t>
  </si>
  <si>
    <t>Địa chỉ:  Thaco Chu Lai</t>
  </si>
  <si>
    <t>Hotline: + 090 180 64 11</t>
  </si>
  <si>
    <t>BÁO CÁO SẢN XUẤT</t>
  </si>
  <si>
    <t>Ngày in biểu: Thứ năm,27/10/2022 15:1:26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</si>
  <si>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</si>
  <si>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</si>
  <si>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</si>
  <si>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</si>
  <si>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</si>
  <si>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</si>
  <si>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</si>
  <si>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</si>
  <si>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</si>
  <si>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</si>
  <si>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2022-10-26 15:01:26</t>
  </si>
  <si>
    <t>false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</si>
  <si>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</si>
  <si>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</si>
  <si>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</si>
  <si>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</si>
  <si>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</si>
  <si>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</si>
  <si>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</si>
  <si>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</si>
  <si>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</si>
  <si>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</si>
  <si>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</si>
  <si>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</si>
  <si>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</si>
  <si>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</si>
  <si>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</si>
  <si>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</si>
  <si>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</si>
  <si>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</si>
  <si>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</si>
  <si>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</si>
  <si>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</si>
  <si>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</si>
  <si>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</si>
  <si>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</si>
  <si>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</si>
  <si>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</si>
  <si>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</si>
  <si>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</si>
  <si>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</si>
  <si>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</si>
  <si>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</si>
  <si>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2022-10-26 15:33:30</t>
  </si>
  <si>
    <t>2022-10-26 15:34:30</t>
  </si>
  <si>
    <t>2022-10-26 15:35:30</t>
  </si>
  <si>
    <t>2022-10-26 15:36:30</t>
  </si>
  <si>
    <t>2022-10-26 15:37:30</t>
  </si>
  <si>
    <t>2022-10-26 15:38:30</t>
  </si>
  <si>
    <t>2022-10-26 15:39:30</t>
  </si>
  <si>
    <t>2022-10-26 15:40:30</t>
  </si>
  <si>
    <t>2022-10-26 15:41:30</t>
  </si>
  <si>
    <t>2022-10-26 15:42:30</t>
  </si>
  <si>
    <t>2022-10-26 15:43:30</t>
  </si>
  <si>
    <t>2022-10-26 15:44:31</t>
  </si>
  <si>
    <t>2022-10-26 15:45:31</t>
  </si>
  <si>
    <t>2022-10-26 15:46:31</t>
  </si>
  <si>
    <t>2022-10-26 15:47:31</t>
  </si>
  <si>
    <t>2022-10-26 15:48:31</t>
  </si>
  <si>
    <t>2022-10-26 15:49:31</t>
  </si>
  <si>
    <t>2022-10-26 15:50:31</t>
  </si>
  <si>
    <t>2022-10-26 15:51:32</t>
  </si>
  <si>
    <t>2022-10-26 15:52:32</t>
  </si>
  <si>
    <t>2022-10-26 15:53:33</t>
  </si>
  <si>
    <t>2022-10-26 15:54:33</t>
  </si>
  <si>
    <t>2022-10-26 15:55:33</t>
  </si>
  <si>
    <t>2022-10-26 15:56:33</t>
  </si>
  <si>
    <t>2022-10-26 15:57:33</t>
  </si>
  <si>
    <t>2022-10-26 15:58:33</t>
  </si>
  <si>
    <t>2022-10-26 15:59:33</t>
  </si>
  <si>
    <t>2022-10-26 16:00:33</t>
  </si>
  <si>
    <t>2022-10-26 16:08:34</t>
  </si>
  <si>
    <t>2022-10-26 16:09:35</t>
  </si>
  <si>
    <t>2022-10-26 16:10:35</t>
  </si>
  <si>
    <t>2022-10-26 16:11:35</t>
  </si>
  <si>
    <t>2022-10-26 16:12:35</t>
  </si>
  <si>
    <t>2022-10-26 16:13:35</t>
  </si>
  <si>
    <t>2022-10-26 16:14:35</t>
  </si>
  <si>
    <t>2022-10-26 16:15:35</t>
  </si>
  <si>
    <t>2022-10-26 16:16:35</t>
  </si>
  <si>
    <t>2022-10-26 16:17:35</t>
  </si>
  <si>
    <t>2022-10-26 16:18:35</t>
  </si>
  <si>
    <t>2022-10-26 16:19:35</t>
  </si>
  <si>
    <t>2022-10-26 16:20:35</t>
  </si>
  <si>
    <t>2022-10-26 16:21:36</t>
  </si>
  <si>
    <t>2022-10-26 16:22:36</t>
  </si>
  <si>
    <t>2022-10-26 16:23:36</t>
  </si>
  <si>
    <t>2022-10-26 16:24:36</t>
  </si>
  <si>
    <t>2022-10-26 16:25:36</t>
  </si>
  <si>
    <t>2022-10-26 16:26:36</t>
  </si>
  <si>
    <t>2022-10-26 16:27:36</t>
  </si>
  <si>
    <t>2022-10-26 16:28:36</t>
  </si>
  <si>
    <t>2022-10-26 16:29:36</t>
  </si>
  <si>
    <t>2022-10-26 16:30:36</t>
  </si>
  <si>
    <t>2022-10-26 16:31:36</t>
  </si>
  <si>
    <t>2022-10-26 16:32:38</t>
  </si>
  <si>
    <t>2022-10-26 16:33:38</t>
  </si>
  <si>
    <t>2022-10-26 16:34:38</t>
  </si>
  <si>
    <t>2022-10-26 16:35:38</t>
  </si>
  <si>
    <t>2022-10-26 16:36:38</t>
  </si>
  <si>
    <t>2022-10-26 16:37:38</t>
  </si>
  <si>
    <t>2022-10-26 16:38:38</t>
  </si>
  <si>
    <t>2022-10-26 16:39:38</t>
  </si>
  <si>
    <t>2022-10-26 16:40:38</t>
  </si>
  <si>
    <t>2022-10-26 16:41:38</t>
  </si>
  <si>
    <t>2022-10-26 16:42:38</t>
  </si>
  <si>
    <t>2022-10-26 16:43:38</t>
  </si>
  <si>
    <t>2022-10-26 16:44:38</t>
  </si>
  <si>
    <t>2022-10-26 16:45:38</t>
  </si>
  <si>
    <t>2022-10-26 16:46:38</t>
  </si>
  <si>
    <t>2022-10-26 16:47:38</t>
  </si>
  <si>
    <t>2022-10-26 16:48:38</t>
  </si>
  <si>
    <t>2022-10-26 16:49:38</t>
  </si>
  <si>
    <t>2022-10-26 16:50:39</t>
  </si>
  <si>
    <t>2022-10-26 16:51:39</t>
  </si>
  <si>
    <t>2022-10-26 16:52:39</t>
  </si>
  <si>
    <t>2022-10-26 16:53:39</t>
  </si>
  <si>
    <t>2022-10-26 16:54:40</t>
  </si>
  <si>
    <t>2022-10-26 16:55:40</t>
  </si>
  <si>
    <t>2022-10-26 16:56:40</t>
  </si>
  <si>
    <t>2022-10-26 16:57:40</t>
  </si>
  <si>
    <t>2022-10-26 16:58:40</t>
  </si>
  <si>
    <t>2022-10-26 16:59:40</t>
  </si>
  <si>
    <t>2022-10-26 17:00:40</t>
  </si>
  <si>
    <t>2022-10-26 17:01:40</t>
  </si>
  <si>
    <t>2022-10-26 17:02:40</t>
  </si>
  <si>
    <t>2022-10-26 17:03:40</t>
  </si>
  <si>
    <t>2022-10-26 17:04:41</t>
  </si>
  <si>
    <t>2022-10-26 17:05:41</t>
  </si>
  <si>
    <t>2022-10-26 17:06:41</t>
  </si>
  <si>
    <t>2022-10-26 17:07:41</t>
  </si>
  <si>
    <t>2022-10-26 17:08:41</t>
  </si>
  <si>
    <t>2022-10-26 17:09:41</t>
  </si>
  <si>
    <t>2022-10-26 17:10:41</t>
  </si>
  <si>
    <t>2022-10-26 17:11:41</t>
  </si>
  <si>
    <t>2022-10-26 17:12:41</t>
  </si>
  <si>
    <t>2022-10-26 17:13:41</t>
  </si>
  <si>
    <t>2022-10-26 17:14:41</t>
  </si>
  <si>
    <t>2022-10-26 17:15:41</t>
  </si>
  <si>
    <t>2022-10-26 17:16:41</t>
  </si>
  <si>
    <t>2022-10-26 17:17:41</t>
  </si>
  <si>
    <t>2022-10-26 17:18:42</t>
  </si>
  <si>
    <t>2022-10-26 17:19:42</t>
  </si>
  <si>
    <t>2022-10-26 17:20:43</t>
  </si>
  <si>
    <t>2022-10-26 17:21:43</t>
  </si>
  <si>
    <t>2022-10-26 17:22:43</t>
  </si>
  <si>
    <t>2022-10-26 17:23:43</t>
  </si>
  <si>
    <t>2022-10-26 17:24:43</t>
  </si>
  <si>
    <t>2022-10-26 17:25:43</t>
  </si>
  <si>
    <t>2022-10-26 17:26:43</t>
  </si>
  <si>
    <t>2022-10-26 17:27:08</t>
  </si>
  <si>
    <t>2022-10-26 17:27:43</t>
  </si>
  <si>
    <t>2022-10-26 17:28:43</t>
  </si>
  <si>
    <t>2022-10-26 17:29:43</t>
  </si>
  <si>
    <t>2022-10-26 17:30:44</t>
  </si>
  <si>
    <t>2022-10-26 17:31:44</t>
  </si>
  <si>
    <t>2022-10-26 17:32:44</t>
  </si>
  <si>
    <t>2022-10-26 17:33:44</t>
  </si>
  <si>
    <t>2022-10-26 17:34:44</t>
  </si>
  <si>
    <t>2022-10-26 17:35:44</t>
  </si>
  <si>
    <t>2022-10-26 17:36:44</t>
  </si>
  <si>
    <t>2022-10-26 17:37:44</t>
  </si>
  <si>
    <t>2022-10-26 17:38:44</t>
  </si>
  <si>
    <t>2022-10-26 17:39:44</t>
  </si>
  <si>
    <t>2022-10-26 17:40:44</t>
  </si>
  <si>
    <t>2022-10-26 17:41:45</t>
  </si>
  <si>
    <t>2022-10-26 17:42:45</t>
  </si>
  <si>
    <t>2022-10-26 17:43:45</t>
  </si>
  <si>
    <t>2022-10-26 17:44:45</t>
  </si>
  <si>
    <t>2022-10-26 17:45:45</t>
  </si>
  <si>
    <t>2022-10-26 17:46:45</t>
  </si>
  <si>
    <t>2022-10-26 17:47:45</t>
  </si>
  <si>
    <t>2022-10-26 17:48:45</t>
  </si>
  <si>
    <t>2022-10-26 17:49:45</t>
  </si>
  <si>
    <t>2022-10-26 17:50:45</t>
  </si>
  <si>
    <t>2022-10-26 17:51:45</t>
  </si>
  <si>
    <t>2022-10-26 17:52:46</t>
  </si>
  <si>
    <t>2022-10-26 17:53:46</t>
  </si>
  <si>
    <t>2022-10-26 17:54:46</t>
  </si>
  <si>
    <t>2022-10-26 17:55:47</t>
  </si>
  <si>
    <t>2022-10-26 17:56:47</t>
  </si>
  <si>
    <t>2022-10-26 17:57:47</t>
  </si>
  <si>
    <t>2022-10-26 17:58:47</t>
  </si>
  <si>
    <t>2022-10-26 17:59:47</t>
  </si>
  <si>
    <t>2022-10-26 18:00:47</t>
  </si>
  <si>
    <t>2022-10-26 18:01:47</t>
  </si>
  <si>
    <t>2022-10-26 18:02:47</t>
  </si>
  <si>
    <t>2022-10-26 18:03:47</t>
  </si>
  <si>
    <t>2022-10-26 18:04:47</t>
  </si>
  <si>
    <t>2022-10-26 18:05:48</t>
  </si>
  <si>
    <t>2022-10-26 18:06:48</t>
  </si>
  <si>
    <t>2022-10-26 18:07:48</t>
  </si>
  <si>
    <t>2022-10-26 18:08:48</t>
  </si>
  <si>
    <t>2022-10-26 18:09:48</t>
  </si>
  <si>
    <t>2022-10-26 18:10:48</t>
  </si>
  <si>
    <t>2022-10-26 18:11:49</t>
  </si>
  <si>
    <t>2022-10-26 18:12:49</t>
  </si>
  <si>
    <t>2022-10-26 18:13:49</t>
  </si>
  <si>
    <t>2022-10-26 18:14:49</t>
  </si>
  <si>
    <t>2022-10-26 18:15:49</t>
  </si>
  <si>
    <t>2022-10-26 18:16:49</t>
  </si>
  <si>
    <t>2022-10-26 18:17:49</t>
  </si>
  <si>
    <t>2022-10-26 18:18:49</t>
  </si>
  <si>
    <t>2022-10-26 18:19:49</t>
  </si>
  <si>
    <t>2022-10-26 18:20:49</t>
  </si>
  <si>
    <t>2022-10-26 18:21:50</t>
  </si>
  <si>
    <t>2022-10-26 18:22:50</t>
  </si>
  <si>
    <t>2022-10-26 18:23:50</t>
  </si>
  <si>
    <t>2022-10-26 18:24:50</t>
  </si>
  <si>
    <t>2022-10-26 18:25:50</t>
  </si>
  <si>
    <t>2022-10-26 18:26:50</t>
  </si>
  <si>
    <t>2022-10-26 18:27:50</t>
  </si>
  <si>
    <t>2022-10-26 18:28:50</t>
  </si>
  <si>
    <t>2022-10-26 18:29:50</t>
  </si>
  <si>
    <t>2022-10-26 18:30:51</t>
  </si>
  <si>
    <t>2022-10-26 18:31:51</t>
  </si>
  <si>
    <t>2022-10-26 18:32:51</t>
  </si>
  <si>
    <t>2022-10-26 18:33:52</t>
  </si>
  <si>
    <t>2022-10-26 18:34:52</t>
  </si>
  <si>
    <t>2022-10-26 18:35:52</t>
  </si>
  <si>
    <t>2022-10-26 18:36:52</t>
  </si>
  <si>
    <t>2022-10-26 18:37:52</t>
  </si>
  <si>
    <t>2022-10-26 18:38:52</t>
  </si>
  <si>
    <t>2022-10-26 18:39:52</t>
  </si>
  <si>
    <t>2022-10-26 18:40:52</t>
  </si>
  <si>
    <t>2022-10-26 18:41:52</t>
  </si>
  <si>
    <t>2022-10-26 18:42:52</t>
  </si>
  <si>
    <t>2022-10-26 18:43:52</t>
  </si>
  <si>
    <t>2022-10-26 18:44:52</t>
  </si>
  <si>
    <t>2022-10-26 18:45:53</t>
  </si>
  <si>
    <t>2022-10-26 18:46:53</t>
  </si>
  <si>
    <t>2022-10-26 18:47:53</t>
  </si>
  <si>
    <t>2022-10-26 18:48:53</t>
  </si>
  <si>
    <t>2022-10-26 18:49:53</t>
  </si>
  <si>
    <t>2022-10-26 18:50:53</t>
  </si>
  <si>
    <t>2022-10-26 18:51:53</t>
  </si>
  <si>
    <t>2022-10-26 18:52:53</t>
  </si>
  <si>
    <t>2022-10-26 18:53:53</t>
  </si>
  <si>
    <t>2022-10-26 18:54:53</t>
  </si>
  <si>
    <t>2022-10-26 18:55:54</t>
  </si>
  <si>
    <t>2022-10-26 18:56:54</t>
  </si>
  <si>
    <t>2022-10-26 18:57:54</t>
  </si>
  <si>
    <t>2022-10-26 18:58:54</t>
  </si>
  <si>
    <t>2022-10-26 18:59:55</t>
  </si>
  <si>
    <t>2022-10-26 19:00:55</t>
  </si>
  <si>
    <t>2022-10-26 19:01:55</t>
  </si>
  <si>
    <t>2022-10-26 19:02:55</t>
  </si>
  <si>
    <t>2022-10-26 19:03:55</t>
  </si>
  <si>
    <t>2022-10-26 19:04:55</t>
  </si>
  <si>
    <t>2022-10-26 19:05:56</t>
  </si>
  <si>
    <t>2022-10-26 19:06:56</t>
  </si>
  <si>
    <t>2022-10-26 19:07:56</t>
  </si>
  <si>
    <t>2022-10-26 19:08:56</t>
  </si>
  <si>
    <t>2022-10-26 19:09:56</t>
  </si>
  <si>
    <t>2022-10-26 19:10:56</t>
  </si>
  <si>
    <t>2022-10-26 19:11:56</t>
  </si>
  <si>
    <t>2022-10-26 19:12:56</t>
  </si>
  <si>
    <t>2022-10-26 19:13:56</t>
  </si>
  <si>
    <t>2022-10-26 19:14:56</t>
  </si>
  <si>
    <t>2022-10-26 19:15:57</t>
  </si>
  <si>
    <t>2022-10-26 19:16:57</t>
  </si>
  <si>
    <t>2022-10-26 19:17:57</t>
  </si>
  <si>
    <t>2022-10-26 19:18:57</t>
  </si>
  <si>
    <t>2022-10-26 19:19:57</t>
  </si>
  <si>
    <t>2022-10-26 19:20:57</t>
  </si>
  <si>
    <t>2022-10-26 19:21:57</t>
  </si>
  <si>
    <t>2022-10-26 19:22:57</t>
  </si>
  <si>
    <t>2022-10-26 19:23:57</t>
  </si>
  <si>
    <t>2022-10-26 19:24:58</t>
  </si>
  <si>
    <t>2022-10-26 19:25:58</t>
  </si>
  <si>
    <t>2022-10-26 19:26:58</t>
  </si>
  <si>
    <t>2022-10-26 19:27:58</t>
  </si>
  <si>
    <t>2022-10-26 19:28:58</t>
  </si>
  <si>
    <t>2022-10-26 19:29:58</t>
  </si>
  <si>
    <t>2022-10-26 19:30:58</t>
  </si>
  <si>
    <t>2022-10-26 19:31:59</t>
  </si>
  <si>
    <t>2022-10-26 19:32:59</t>
  </si>
  <si>
    <t>2022-10-26 19:33:59</t>
  </si>
  <si>
    <t>2022-10-26 19:34:59</t>
  </si>
  <si>
    <t>2022-10-26 19:35:59</t>
  </si>
  <si>
    <t>2022-10-26 19:37:00</t>
  </si>
  <si>
    <t>2022-10-26 19:38:00</t>
  </si>
  <si>
    <t>2022-10-26 19:39:00</t>
  </si>
  <si>
    <t>2022-10-26 19:40:00</t>
  </si>
  <si>
    <t>2022-10-26 20:17:05</t>
  </si>
  <si>
    <t>2022-10-26 20:18:05</t>
  </si>
  <si>
    <t>2022-10-26 20:19:05</t>
  </si>
  <si>
    <t>2022-10-26 20:20:05</t>
  </si>
  <si>
    <t>2022-10-26 20:21:05</t>
  </si>
  <si>
    <t>2022-10-26 20:22:05</t>
  </si>
  <si>
    <t>2022-10-26 20:24:05</t>
  </si>
  <si>
    <t>2022-10-26 20:25:05</t>
  </si>
  <si>
    <t>2022-10-26 20:26:05</t>
  </si>
  <si>
    <t>2022-10-26 20:27:06</t>
  </si>
  <si>
    <t>2022-10-26 20:28:06</t>
  </si>
  <si>
    <t>true</t>
  </si>
  <si>
    <t>2022-10-26 20:29:06</t>
  </si>
  <si>
    <t>2022-10-26 20:30:06</t>
  </si>
  <si>
    <t>2022-10-26 20:31:06</t>
  </si>
  <si>
    <t>2022-10-26 20:32:06</t>
  </si>
  <si>
    <t>2022-10-26 20:33:06</t>
  </si>
  <si>
    <t>2022-10-26 20:34:06</t>
  </si>
  <si>
    <t>2022-10-26 20:35:06</t>
  </si>
  <si>
    <t>2022-10-26 20:36:06</t>
  </si>
  <si>
    <t>2022-10-26 20:37:07</t>
  </si>
  <si>
    <t>2022-10-26 20:38:07</t>
  </si>
  <si>
    <t>2022-10-26 20:39:07</t>
  </si>
  <si>
    <t>2022-10-26 20:40:07</t>
  </si>
  <si>
    <t>2022-10-26 20:41:08</t>
  </si>
  <si>
    <t>2022-10-26 20:42:08</t>
  </si>
  <si>
    <t>2022-10-26 20:43:08</t>
  </si>
  <si>
    <t>2022-10-27 08:16:39</t>
  </si>
  <si>
    <t>2022-10-27 08:17:39</t>
  </si>
  <si>
    <t>2022-10-27 08:18:40</t>
  </si>
  <si>
    <t>2022-10-27 08:19:40</t>
  </si>
  <si>
    <t>2022-10-27 08:20:40</t>
  </si>
  <si>
    <t>2022-10-27 08:21:40</t>
  </si>
  <si>
    <t>2022-10-27 08:22:40</t>
  </si>
  <si>
    <t>2022-10-27 08:23:40</t>
  </si>
  <si>
    <t>2022-10-27 08:24:41</t>
  </si>
  <si>
    <t>2022-10-27 08:25:41</t>
  </si>
  <si>
    <t>2022-10-27 08:26:41</t>
  </si>
  <si>
    <t>2022-10-27 08:27:41</t>
  </si>
  <si>
    <t>2022-10-27 08:28:41</t>
  </si>
  <si>
    <t>2022-10-27 08:29:41</t>
  </si>
  <si>
    <t>2022-10-27 08:30:41</t>
  </si>
  <si>
    <t>2022-10-27 08:31:41</t>
  </si>
  <si>
    <t>2022-10-27 08:32:41</t>
  </si>
  <si>
    <t>2022-10-27 08:33:42</t>
  </si>
  <si>
    <t>2022-10-27 08:34:42</t>
  </si>
  <si>
    <t>2022-10-27 08:35:42</t>
  </si>
  <si>
    <t>2022-10-27 08:36:42</t>
  </si>
  <si>
    <t>2022-10-27 08:37:42</t>
  </si>
  <si>
    <t>2022-10-27 08:38:42</t>
  </si>
  <si>
    <t>2022-10-27 08:39:42</t>
  </si>
  <si>
    <t>2022-10-27 08:40:42</t>
  </si>
  <si>
    <t>2022-10-27 08:41:07</t>
  </si>
  <si>
    <t>2022-10-27 08:41:42</t>
  </si>
  <si>
    <t>2022-10-27 08:42:43</t>
  </si>
  <si>
    <t>2022-10-27 08:43:43</t>
  </si>
  <si>
    <t>2022-10-27 08:44:43</t>
  </si>
  <si>
    <t>2022-10-27 08:45:44</t>
  </si>
  <si>
    <t>2022-10-27 08:46:44</t>
  </si>
  <si>
    <t>2022-10-27 08:47:44</t>
  </si>
  <si>
    <t>2022-10-27 08:48:44</t>
  </si>
  <si>
    <t>2022-10-27 08:49:44</t>
  </si>
  <si>
    <t>2022-10-27 08:50:44</t>
  </si>
  <si>
    <t>2022-10-27 08:51:44</t>
  </si>
  <si>
    <t>2022-10-27 08:52:44</t>
  </si>
  <si>
    <t>2022-10-27 08:53:44</t>
  </si>
  <si>
    <t>2022-10-27 08:54:44</t>
  </si>
  <si>
    <t>2022-10-27 08:55:44</t>
  </si>
  <si>
    <t>2022-10-27 08:56:45</t>
  </si>
  <si>
    <t>2022-10-27 08:57:45</t>
  </si>
  <si>
    <t>2022-10-27 08:58:45</t>
  </si>
  <si>
    <t>2022-10-27 08:59:45</t>
  </si>
  <si>
    <t>2022-10-27 09:00:45</t>
  </si>
  <si>
    <t>2022-10-27 09:01:45</t>
  </si>
  <si>
    <t>2022-10-27 09:02:45</t>
  </si>
  <si>
    <t>2022-10-27 09:03:45</t>
  </si>
  <si>
    <t>2022-10-27 09:04:45</t>
  </si>
  <si>
    <t>2022-10-27 09:05:46</t>
  </si>
  <si>
    <t>2022-10-27 09:06:46</t>
  </si>
  <si>
    <t>2022-10-27 09:07:46</t>
  </si>
  <si>
    <t>2022-10-27 09:08:46</t>
  </si>
  <si>
    <t>2022-10-27 09:09:46</t>
  </si>
  <si>
    <t>2022-10-27 09:10:47</t>
  </si>
  <si>
    <t>2022-10-27 09:11:47</t>
  </si>
  <si>
    <t>2022-10-27 09:12:47</t>
  </si>
  <si>
    <t>2022-10-27 09:13:48</t>
  </si>
  <si>
    <t>2022-10-27 09:14:48</t>
  </si>
  <si>
    <t>2022-10-27 09:15:48</t>
  </si>
  <si>
    <t>2022-10-27 09:16:48</t>
  </si>
  <si>
    <t>2022-10-27 09:17:48</t>
  </si>
  <si>
    <t>2022-10-27 09:18:48</t>
  </si>
  <si>
    <t>2022-10-27 09:19:48</t>
  </si>
  <si>
    <t>2022-10-27 09:20:48</t>
  </si>
  <si>
    <t>2022-10-27 09:21:48</t>
  </si>
  <si>
    <t>2022-10-27 09:22:49</t>
  </si>
  <si>
    <t>2022-10-27 09:23:49</t>
  </si>
  <si>
    <t>2022-10-27 09:24:49</t>
  </si>
  <si>
    <t>2022-10-27 09:25:49</t>
  </si>
  <si>
    <t>2022-10-27 09:26:49</t>
  </si>
  <si>
    <t>2022-10-27 09:27:49</t>
  </si>
  <si>
    <t>2022-10-27 09:28:49</t>
  </si>
  <si>
    <t>2022-10-27 09:29:49</t>
  </si>
  <si>
    <t>2022-10-27 09:30:49</t>
  </si>
  <si>
    <t>2022-10-27 09:31:50</t>
  </si>
  <si>
    <t>2022-10-27 09:32:54</t>
  </si>
  <si>
    <t>2022-10-27 09:33:50</t>
  </si>
  <si>
    <t>2022-10-27 09:35:55</t>
  </si>
  <si>
    <t>2022-10-27 09:36:50</t>
  </si>
  <si>
    <t>2022-10-27 09:37:51</t>
  </si>
  <si>
    <t>2022-10-27 09:38:51</t>
  </si>
  <si>
    <t>2022-10-27 09:39:52</t>
  </si>
  <si>
    <t>2022-10-27 09:40:52</t>
  </si>
  <si>
    <t>2022-10-27 09:41:52</t>
  </si>
  <si>
    <t>2022-10-27 09:42:52</t>
  </si>
  <si>
    <t>2022-10-27 09:43:52</t>
  </si>
  <si>
    <t>2022-10-27 09:44:52</t>
  </si>
  <si>
    <t>2022-10-27 09:45:52</t>
  </si>
  <si>
    <t>2022-10-27 09:46:52</t>
  </si>
  <si>
    <t>2022-10-27 09:47:52</t>
  </si>
  <si>
    <t>2022-10-27 09:48:53</t>
  </si>
  <si>
    <t>2022-10-27 09:49:53</t>
  </si>
  <si>
    <t>2022-10-27 09:50:53</t>
  </si>
  <si>
    <t>2022-10-27 09:51:53</t>
  </si>
  <si>
    <t>2022-10-27 09:52:53</t>
  </si>
  <si>
    <t>2022-10-27 09:53:53</t>
  </si>
  <si>
    <t>2022-10-27 09:54:53</t>
  </si>
  <si>
    <t>2022-10-27 09:55:53</t>
  </si>
  <si>
    <t>2022-10-27 09:56:53</t>
  </si>
  <si>
    <t>2022-10-27 09:57:53</t>
  </si>
  <si>
    <t>2022-10-27 09:58:54</t>
  </si>
  <si>
    <t>2022-10-27 09:59:54</t>
  </si>
  <si>
    <t>2022-10-27 10:00:54</t>
  </si>
  <si>
    <t>2022-10-27 10:01:54</t>
  </si>
  <si>
    <t>2022-10-27 10:02:54</t>
  </si>
  <si>
    <t>2022-10-27 10:03:54</t>
  </si>
  <si>
    <t>2022-10-27 10:04:54</t>
  </si>
  <si>
    <t>2022-10-27 10:05:54</t>
  </si>
  <si>
    <t>2022-10-27 10:06:54</t>
  </si>
  <si>
    <t>2022-10-27 10:07:55</t>
  </si>
  <si>
    <t>2022-10-27 10:08:55</t>
  </si>
  <si>
    <t>2022-10-27 10:09:55</t>
  </si>
  <si>
    <t>2022-10-27 10:10:55</t>
  </si>
  <si>
    <t>2022-10-27 10:11:56</t>
  </si>
  <si>
    <t>2022-10-27 10:12:56</t>
  </si>
  <si>
    <t>2022-10-27 10:13:56</t>
  </si>
  <si>
    <t>2022-10-27 10:14:56</t>
  </si>
  <si>
    <t>2022-10-27 10:15:56</t>
  </si>
  <si>
    <t>2022-10-27 10:16:56</t>
  </si>
  <si>
    <t>2022-10-27 10:17:57</t>
  </si>
  <si>
    <t>2022-10-27 10:18:57</t>
  </si>
  <si>
    <t>2022-10-27 10:19:02</t>
  </si>
  <si>
    <t>2022-10-27 10:19:57</t>
  </si>
  <si>
    <t>2022-10-27 10:20:57</t>
  </si>
  <si>
    <t>2022-10-27 10:21:57</t>
  </si>
  <si>
    <t>2022-10-27 10:22:57</t>
  </si>
  <si>
    <t>2022-10-27 10:23:57</t>
  </si>
  <si>
    <t>2022-10-27 10:24:57</t>
  </si>
  <si>
    <t>2022-10-27 10:25:57</t>
  </si>
  <si>
    <t>2022-10-27 10:26:58</t>
  </si>
  <si>
    <t>2022-10-27 10:27:58</t>
  </si>
  <si>
    <t>2022-10-27 10:28:58</t>
  </si>
  <si>
    <t>2022-10-27 10:29:58</t>
  </si>
  <si>
    <t>2022-10-27 10:30:58</t>
  </si>
  <si>
    <t>2022-10-27 10:31:58</t>
  </si>
  <si>
    <t>2022-10-27 10:32:58</t>
  </si>
  <si>
    <t>2022-10-27 10:33:58</t>
  </si>
  <si>
    <t>2022-10-27 10:42:59</t>
  </si>
  <si>
    <t>2022-10-27 10:43:59</t>
  </si>
  <si>
    <t>2022-10-27 10:45:00</t>
  </si>
  <si>
    <t>2022-10-27 10:46:00</t>
  </si>
  <si>
    <t>2022-10-27 10:47:00</t>
  </si>
  <si>
    <t>2022-10-27 10:48:01</t>
  </si>
  <si>
    <t>2022-10-27 10:49:01</t>
  </si>
  <si>
    <t>2022-10-27 10:50:01</t>
  </si>
  <si>
    <t>2022-10-27 10:51:01</t>
  </si>
  <si>
    <t>2022-10-27 10:52:01</t>
  </si>
  <si>
    <t>2022-10-27 10:53:01</t>
  </si>
  <si>
    <t>2022-10-27 10:54:01</t>
  </si>
  <si>
    <t>2022-10-27 10:55:01</t>
  </si>
  <si>
    <t>2022-10-27 10:56:02</t>
  </si>
  <si>
    <t>2022-10-27 10:57:02</t>
  </si>
  <si>
    <t>2022-10-27 10:58:02</t>
  </si>
  <si>
    <t>2022-10-27 10:59:02</t>
  </si>
  <si>
    <t>2022-10-27 11:00:02</t>
  </si>
  <si>
    <t>2022-10-27 11:01:02</t>
  </si>
  <si>
    <t>2022-10-27 11:02:03</t>
  </si>
  <si>
    <t>2022-10-27 11:03:03</t>
  </si>
  <si>
    <t>2022-10-27 11:04:03</t>
  </si>
  <si>
    <t>2022-10-27 11:05:03</t>
  </si>
  <si>
    <t>2022-10-27 11:06:03</t>
  </si>
  <si>
    <t>2022-10-27 11:07:03</t>
  </si>
  <si>
    <t>2022-10-27 11:08:03</t>
  </si>
  <si>
    <t>2022-10-27 11:09:03</t>
  </si>
  <si>
    <t>2022-10-27 11:10:03</t>
  </si>
  <si>
    <t>2022-10-27 11:11:03</t>
  </si>
  <si>
    <t>2022-10-27 11:12:03</t>
  </si>
  <si>
    <t>2022-10-27 11:13:03</t>
  </si>
  <si>
    <t>2022-10-27 11:14:04</t>
  </si>
  <si>
    <t>2022-10-27 11:15:04</t>
  </si>
  <si>
    <t>2022-10-27 11:16:04</t>
  </si>
  <si>
    <t>2022-10-27 11:17:04</t>
  </si>
  <si>
    <t>2022-10-27 11:18:04</t>
  </si>
  <si>
    <t>2022-10-27 11:19:04</t>
  </si>
  <si>
    <t>2022-10-27 11:20:04</t>
  </si>
  <si>
    <t>2022-10-27 11:21:05</t>
  </si>
  <si>
    <t>2022-10-27 11:22:05</t>
  </si>
  <si>
    <t>2022-10-27 11:23:05</t>
  </si>
  <si>
    <t>2022-10-27 11:24:05</t>
  </si>
  <si>
    <t>2022-10-27 11:25:05</t>
  </si>
  <si>
    <t>2022-10-27 11:26:05</t>
  </si>
  <si>
    <t>2022-10-27 11:27:05</t>
  </si>
  <si>
    <t>2022-10-27 11:28:06</t>
  </si>
  <si>
    <t>2022-10-27 11:29:06</t>
  </si>
  <si>
    <t>2022-10-27 11:30:06</t>
  </si>
  <si>
    <t>2022-10-27 11:31:06</t>
  </si>
  <si>
    <t>2022-10-27 11:32:06</t>
  </si>
  <si>
    <t>2022-10-27 11:33:06</t>
  </si>
  <si>
    <t>2022-10-27 11:34:06</t>
  </si>
  <si>
    <t>2022-10-27 11:35:06</t>
  </si>
  <si>
    <t>2022-10-27 11:36:06</t>
  </si>
  <si>
    <t>2022-10-27 11:37:06</t>
  </si>
  <si>
    <t>2022-10-27 11:38:06</t>
  </si>
  <si>
    <t>2022-10-27 11:39:06</t>
  </si>
  <si>
    <t>2022-10-27 11:40:06</t>
  </si>
  <si>
    <t>2022-10-27 11:41:06</t>
  </si>
  <si>
    <t>2022-10-27 11:42:08</t>
  </si>
  <si>
    <t>2022-10-27 11:43:08</t>
  </si>
  <si>
    <t>2022-10-27 11:44:08</t>
  </si>
  <si>
    <t>2022-10-27 11:45:08</t>
  </si>
  <si>
    <t>2022-10-27 11:46:08</t>
  </si>
  <si>
    <t>2022-10-27 11:47:08</t>
  </si>
  <si>
    <t>2022-10-27 11:48:08</t>
  </si>
  <si>
    <t>2022-10-27 11:49:08</t>
  </si>
  <si>
    <t>2022-10-27 11:50:08</t>
  </si>
  <si>
    <t>2022-10-27 11:51:08</t>
  </si>
  <si>
    <t>2022-10-27 11:52:08</t>
  </si>
  <si>
    <t>2022-10-27 11:53:08</t>
  </si>
  <si>
    <t>2022-10-27 11:54:08</t>
  </si>
  <si>
    <t>2022-10-27 11:55:09</t>
  </si>
  <si>
    <t>2022-10-27 11:56:10</t>
  </si>
  <si>
    <t>2022-10-27 11:57:10</t>
  </si>
  <si>
    <t>2022-10-27 11:58:10</t>
  </si>
  <si>
    <t>2022-10-27 11:59:10</t>
  </si>
  <si>
    <t>2022-10-27 12:00:10</t>
  </si>
  <si>
    <t>2022-10-27 12:01:10</t>
  </si>
  <si>
    <t>2022-10-27 12:02:10</t>
  </si>
  <si>
    <t>2022-10-27 12:03:10</t>
  </si>
  <si>
    <t>2022-10-27 12:04:10</t>
  </si>
  <si>
    <t>2022-10-27 12:05:11</t>
  </si>
  <si>
    <t>2022-10-27 12:06:11</t>
  </si>
  <si>
    <t>2022-10-27 12:07:11</t>
  </si>
  <si>
    <t>2022-10-27 12:08:11</t>
  </si>
  <si>
    <t>2022-10-27 12:09:11</t>
  </si>
  <si>
    <t>2022-10-27 12:10:11</t>
  </si>
  <si>
    <t>2022-10-27 12:11:11</t>
  </si>
  <si>
    <t>2022-10-27 12:12:11</t>
  </si>
  <si>
    <t>2022-10-27 12:13:11</t>
  </si>
  <si>
    <t>2022-10-27 12:14:12</t>
  </si>
  <si>
    <t>2022-10-27 12:15:12</t>
  </si>
  <si>
    <t>2022-10-27 12:16:12</t>
  </si>
  <si>
    <t>2022-10-27 12:17:12</t>
  </si>
  <si>
    <t>2022-10-27 12:18:12</t>
  </si>
  <si>
    <t>2022-10-27 12:19:12</t>
  </si>
  <si>
    <t>2022-10-27 12:20:12</t>
  </si>
  <si>
    <t>2022-10-27 12:21:12</t>
  </si>
  <si>
    <t>2022-10-27 12:22:12</t>
  </si>
  <si>
    <t>2022-10-27 12:23:12</t>
  </si>
  <si>
    <t>2022-10-27 12:24:12</t>
  </si>
  <si>
    <t>2022-10-27 12:25:13</t>
  </si>
  <si>
    <t>2022-10-27 12:26:13</t>
  </si>
  <si>
    <t>2022-10-27 12:27:13</t>
  </si>
  <si>
    <t>2022-10-27 12:28:13</t>
  </si>
  <si>
    <t>2022-10-27 12:29:13</t>
  </si>
  <si>
    <t>2022-10-27 12:30:14</t>
  </si>
  <si>
    <t>2022-10-27 12:31:14</t>
  </si>
  <si>
    <t>2022-10-27 12:32:14</t>
  </si>
  <si>
    <t>2022-10-27 12:33:14</t>
  </si>
  <si>
    <t>2022-10-27 12:34:15</t>
  </si>
  <si>
    <t>2022-10-27 12:35:15</t>
  </si>
  <si>
    <t>2022-10-27 12:36:15</t>
  </si>
  <si>
    <t>2022-10-27 12:37:15</t>
  </si>
  <si>
    <t>2022-10-27 12:38:15</t>
  </si>
  <si>
    <t>2022-10-27 12:39:15</t>
  </si>
  <si>
    <t>2022-10-27 12:40:15</t>
  </si>
  <si>
    <t>2022-10-27 12:41:15</t>
  </si>
  <si>
    <t>2022-10-27 12:42:15</t>
  </si>
  <si>
    <t>2022-10-27 12:43:16</t>
  </si>
  <si>
    <t>2022-10-27 12:44:16</t>
  </si>
  <si>
    <t>2022-10-27 12:45:16</t>
  </si>
  <si>
    <t>2022-10-27 12:46:16</t>
  </si>
  <si>
    <t>2022-10-27 12:47:16</t>
  </si>
  <si>
    <t>2022-10-27 12:48:16</t>
  </si>
  <si>
    <t>2022-10-27 12:49:16</t>
  </si>
  <si>
    <t>2022-10-27 12:50:17</t>
  </si>
  <si>
    <t>2022-10-27 12:51:17</t>
  </si>
  <si>
    <t>2022-10-27 12:52:17</t>
  </si>
  <si>
    <t>2022-10-27 12:53:17</t>
  </si>
  <si>
    <t>2022-10-27 12:54:17</t>
  </si>
  <si>
    <t>2022-10-27 12:55:17</t>
  </si>
  <si>
    <t>2022-10-27 12:56:17</t>
  </si>
  <si>
    <t>2022-10-27 12:57:17</t>
  </si>
  <si>
    <t>2022-10-27 12:58:17</t>
  </si>
  <si>
    <t>2022-10-27 12:59:17</t>
  </si>
  <si>
    <t>2022-10-27 13:00:18</t>
  </si>
  <si>
    <t>2022-10-27 13:01:19</t>
  </si>
  <si>
    <t>2022-10-27 13:02:19</t>
  </si>
  <si>
    <t>2022-10-27 13:03:19</t>
  </si>
  <si>
    <t>2022-10-27 13:04:19</t>
  </si>
  <si>
    <t>2022-10-27 13:05:19</t>
  </si>
  <si>
    <t>2022-10-27 13:06:19</t>
  </si>
  <si>
    <t>2022-10-27 13:07:19</t>
  </si>
  <si>
    <t>2022-10-27 13:08:19</t>
  </si>
  <si>
    <t>2022-10-27 13:09:19</t>
  </si>
  <si>
    <t>2022-10-27 13:10:19</t>
  </si>
  <si>
    <t>2022-10-27 13:11:20</t>
  </si>
  <si>
    <t>2022-10-27 13:12:20</t>
  </si>
  <si>
    <t>2022-10-27 13:13:20</t>
  </si>
  <si>
    <t>2022-10-27 13:18:20</t>
  </si>
  <si>
    <t>2022-10-27 13:19:20</t>
  </si>
  <si>
    <t>2022-10-27 13:20:20</t>
  </si>
  <si>
    <t>2022-10-27 13:21:21</t>
  </si>
  <si>
    <t>2022-10-27 13:22:21</t>
  </si>
  <si>
    <t>2022-10-27 13:23:21</t>
  </si>
  <si>
    <t>2022-10-27 13:24:21</t>
  </si>
  <si>
    <t>2022-10-27 13:25:21</t>
  </si>
  <si>
    <t>2022-10-27 13:26:21</t>
  </si>
  <si>
    <t>2022-10-27 13:27:21</t>
  </si>
  <si>
    <t>2022-10-27 13:28:21</t>
  </si>
  <si>
    <t>2022-10-27 13:29:21</t>
  </si>
  <si>
    <t>2022-10-27 13:30:21</t>
  </si>
  <si>
    <t>2022-10-27 13:31:21</t>
  </si>
  <si>
    <t>2022-10-27 13:32:22</t>
  </si>
  <si>
    <t>2022-10-27 13:33:23</t>
  </si>
  <si>
    <t>2022-10-27 13:34:23</t>
  </si>
  <si>
    <t>2022-10-27 13:35:23</t>
  </si>
  <si>
    <t>2022-10-27 13:36:23</t>
  </si>
  <si>
    <t>2022-10-27 13:37:23</t>
  </si>
  <si>
    <t>2022-10-27 13:38:23</t>
  </si>
  <si>
    <t>2022-10-27 13:39:23</t>
  </si>
  <si>
    <t>2022-10-27 13:40:23</t>
  </si>
  <si>
    <t>2022-10-27 13:41:23</t>
  </si>
  <si>
    <t>2022-10-27 13:42:23</t>
  </si>
  <si>
    <t>2022-10-27 13:43:23</t>
  </si>
  <si>
    <t>2022-10-27 13:44:24</t>
  </si>
  <si>
    <t>2022-10-27 13:45:24</t>
  </si>
  <si>
    <t>2022-10-27 13:46:24</t>
  </si>
  <si>
    <t>2022-10-27 13:47:24</t>
  </si>
  <si>
    <t>2022-10-27 13:48:24</t>
  </si>
  <si>
    <t>2022-10-27 13:49:24</t>
  </si>
  <si>
    <t>2022-10-27 13:50:24</t>
  </si>
  <si>
    <t>2022-10-27 13:51:24</t>
  </si>
  <si>
    <t>2022-10-27 13:52:24</t>
  </si>
  <si>
    <t>2022-10-27 13:53:24</t>
  </si>
  <si>
    <t>2022-10-27 13:54:25</t>
  </si>
  <si>
    <t>2022-10-27 13:55:25</t>
  </si>
  <si>
    <t>2022-10-27 13:56:25</t>
  </si>
  <si>
    <t>2022-10-27 13:57:25</t>
  </si>
  <si>
    <t>2022-10-27 13:58:25</t>
  </si>
  <si>
    <t>2022-10-27 13:59:25</t>
  </si>
  <si>
    <t>2022-10-27 14:04:26</t>
  </si>
  <si>
    <t>2022-10-27 14:05:26</t>
  </si>
  <si>
    <t>2022-10-27 14:06:26</t>
  </si>
  <si>
    <t>2022-10-27 14:07:27</t>
  </si>
  <si>
    <t>2022-10-27 14:08:27</t>
  </si>
  <si>
    <t>2022-10-27 14:09:27</t>
  </si>
  <si>
    <t>2022-10-27 14:10:27</t>
  </si>
  <si>
    <t>2022-10-27 14:11:27</t>
  </si>
  <si>
    <t>2022-10-27 14:12:27</t>
  </si>
  <si>
    <t>2022-10-27 14:13:27</t>
  </si>
  <si>
    <t>2022-10-27 14:14:27</t>
  </si>
  <si>
    <t>2022-10-27 14:15:28</t>
  </si>
  <si>
    <t>2022-10-27 14:16:28</t>
  </si>
  <si>
    <t>2022-10-27 14:17:28</t>
  </si>
  <si>
    <t>2022-10-27 14:18:28</t>
  </si>
  <si>
    <t>2022-10-27 14:19:29</t>
  </si>
  <si>
    <t>2022-10-27 14:20:29</t>
  </si>
  <si>
    <t>2022-10-27 14:21:29</t>
  </si>
  <si>
    <t>2022-10-27 14:22:29</t>
  </si>
  <si>
    <t>2022-10-27 14:23:29</t>
  </si>
  <si>
    <t>2022-10-27 14:24:29</t>
  </si>
  <si>
    <t>2022-10-27 14:25:30</t>
  </si>
  <si>
    <t>2022-10-27 14:27:29</t>
  </si>
  <si>
    <t>2022-10-27 14:28:29</t>
  </si>
  <si>
    <t>2022-10-27 14:29:29</t>
  </si>
  <si>
    <t>2022-10-27 14:30:29</t>
  </si>
  <si>
    <t>2022-10-27 14:31:30</t>
  </si>
  <si>
    <t>2022-10-27 14:33:30</t>
  </si>
  <si>
    <t>2022-10-27 14:34:30</t>
  </si>
  <si>
    <t>2022-10-27 14:35:30</t>
  </si>
  <si>
    <t>2022-10-27 14:36:30</t>
  </si>
  <si>
    <t>2022-10-27 14:37:30</t>
  </si>
  <si>
    <t>2022-10-27 14:38:30</t>
  </si>
  <si>
    <t>2022-10-27 14:39:30</t>
  </si>
  <si>
    <t>2022-10-27 14:40:30</t>
  </si>
  <si>
    <t>2022-10-27 14:41:32</t>
  </si>
  <si>
    <t>2022-10-27 14:42:31</t>
  </si>
  <si>
    <t>2022-10-27 14:43:31</t>
  </si>
  <si>
    <t>2022-10-27 14:44:31</t>
  </si>
  <si>
    <t>2022-10-27 14:45:31</t>
  </si>
  <si>
    <t>2022-10-27 14:46:32</t>
  </si>
  <si>
    <t>2022-10-27 14:47:32</t>
  </si>
  <si>
    <t>2022-10-27 14:48:32</t>
  </si>
  <si>
    <t>2022-10-27 14:49:32</t>
  </si>
  <si>
    <t>2022-10-27 14:50:33</t>
  </si>
  <si>
    <t>2022-10-27 14:51:54</t>
  </si>
  <si>
    <t>2022-10-27 14:52:32</t>
  </si>
  <si>
    <t>2022-10-27 14:54:44</t>
  </si>
  <si>
    <t>2022-10-27 14:55:33</t>
  </si>
  <si>
    <t>2022-10-27 14:56:33</t>
  </si>
  <si>
    <t>2022-10-27 14:57:33</t>
  </si>
  <si>
    <t>2022-10-27 14:58:34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</si>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</sst>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69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0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0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1:10" x14ac:dyDescent="0.25">
      <c r="A9" s="5">
        <f>1</f>
      </c>
      <c r="B9" s="5" t="s">
        <v>15</v>
      </c>
      <c r="C9" s="5">
        <v>818</v>
      </c>
      <c r="D9" s="5"/>
      <c r="E9" s="5">
        <v>818</v>
      </c>
      <c r="F9" s="5">
        <v>2874</v>
      </c>
      <c r="G9" s="5">
        <v>333</v>
      </c>
      <c r="H9" s="5" t="s">
        <v>16</v>
      </c>
      <c r="I9" s="5" t="s">
        <v>16</v>
      </c>
      <c r="J9" s="5">
        <v>13</v>
      </c>
    </row>
    <row r="10" spans="1:10" x14ac:dyDescent="0.25">
      <c r="A10" s="5">
        <f>2</f>
      </c>
      <c r="B10" s="5" t="s">
        <v>17</v>
      </c>
      <c r="C10" s="5">
        <v>818</v>
      </c>
      <c r="D10" s="5"/>
      <c r="E10" s="5">
        <v>818</v>
      </c>
      <c r="F10" s="5">
        <v>2874</v>
      </c>
      <c r="G10" s="5">
        <v>333</v>
      </c>
      <c r="H10" s="5" t="s">
        <v>16</v>
      </c>
      <c r="I10" s="5" t="s">
        <v>16</v>
      </c>
      <c r="J10" s="5">
        <v>13</v>
      </c>
    </row>
    <row r="11" spans="1:10" x14ac:dyDescent="0.25">
      <c r="A11" s="5">
        <f>3</f>
      </c>
      <c r="B11" s="5" t="s">
        <v>18</v>
      </c>
      <c r="C11" s="5">
        <v>818</v>
      </c>
      <c r="D11" s="5"/>
      <c r="E11" s="5">
        <v>818</v>
      </c>
      <c r="F11" s="5">
        <v>2874</v>
      </c>
      <c r="G11" s="5">
        <v>333</v>
      </c>
      <c r="H11" s="5" t="s">
        <v>16</v>
      </c>
      <c r="I11" s="5" t="s">
        <v>16</v>
      </c>
      <c r="J11" s="5">
        <v>13</v>
      </c>
    </row>
    <row r="12" spans="1:10" x14ac:dyDescent="0.25">
      <c r="A12" s="5">
        <f>4</f>
      </c>
      <c r="B12" s="5" t="s">
        <v>19</v>
      </c>
      <c r="C12" s="5">
        <v>818</v>
      </c>
      <c r="D12" s="5"/>
      <c r="E12" s="5">
        <v>818</v>
      </c>
      <c r="F12" s="5">
        <v>2874</v>
      </c>
      <c r="G12" s="5">
        <v>333</v>
      </c>
      <c r="H12" s="5" t="s">
        <v>16</v>
      </c>
      <c r="I12" s="5" t="s">
        <v>16</v>
      </c>
      <c r="J12" s="5">
        <v>13</v>
      </c>
    </row>
    <row r="13" spans="1:10" x14ac:dyDescent="0.25">
      <c r="A13" s="5">
        <f>5</f>
      </c>
      <c r="B13" s="5" t="s">
        <v>20</v>
      </c>
      <c r="C13" s="5">
        <v>818</v>
      </c>
      <c r="D13" s="5"/>
      <c r="E13" s="5">
        <v>818</v>
      </c>
      <c r="F13" s="5">
        <v>2874</v>
      </c>
      <c r="G13" s="5">
        <v>333</v>
      </c>
      <c r="H13" s="5" t="s">
        <v>16</v>
      </c>
      <c r="I13" s="5" t="s">
        <v>16</v>
      </c>
      <c r="J13" s="5">
        <v>13</v>
      </c>
    </row>
    <row r="14" spans="1:10" x14ac:dyDescent="0.25">
      <c r="A14" s="5">
        <f>6</f>
      </c>
      <c r="B14" s="5" t="s">
        <v>21</v>
      </c>
      <c r="C14" s="5">
        <v>818</v>
      </c>
      <c r="D14" s="5"/>
      <c r="E14" s="5">
        <v>818</v>
      </c>
      <c r="F14" s="5">
        <v>2874</v>
      </c>
      <c r="G14" s="5">
        <v>333</v>
      </c>
      <c r="H14" s="5" t="s">
        <v>16</v>
      </c>
      <c r="I14" s="5" t="s">
        <v>16</v>
      </c>
      <c r="J14" s="5">
        <v>13</v>
      </c>
    </row>
    <row r="15" spans="1:10" x14ac:dyDescent="0.25">
      <c r="A15" s="5">
        <f>7</f>
      </c>
      <c r="B15" s="5" t="s">
        <v>22</v>
      </c>
      <c r="C15" s="5">
        <v>818</v>
      </c>
      <c r="D15" s="5"/>
      <c r="E15" s="5">
        <v>818</v>
      </c>
      <c r="F15" s="5">
        <v>2874</v>
      </c>
      <c r="G15" s="5">
        <v>333</v>
      </c>
      <c r="H15" s="5" t="s">
        <v>16</v>
      </c>
      <c r="I15" s="5" t="s">
        <v>16</v>
      </c>
      <c r="J15" s="5">
        <v>13</v>
      </c>
    </row>
    <row r="16" spans="1:10" x14ac:dyDescent="0.25">
      <c r="A16" s="5">
        <f>8</f>
      </c>
      <c r="B16" s="5" t="s">
        <v>23</v>
      </c>
      <c r="C16" s="5">
        <v>818</v>
      </c>
      <c r="D16" s="5"/>
      <c r="E16" s="5">
        <v>818</v>
      </c>
      <c r="F16" s="5">
        <v>2874</v>
      </c>
      <c r="G16" s="5">
        <v>333</v>
      </c>
      <c r="H16" s="5" t="s">
        <v>16</v>
      </c>
      <c r="I16" s="5" t="s">
        <v>16</v>
      </c>
      <c r="J16" s="5">
        <v>13</v>
      </c>
    </row>
    <row r="17" spans="1:10" x14ac:dyDescent="0.25">
      <c r="A17" s="5">
        <f>9</f>
      </c>
      <c r="B17" s="5" t="s">
        <v>24</v>
      </c>
      <c r="C17" s="5">
        <v>818</v>
      </c>
      <c r="D17" s="5"/>
      <c r="E17" s="5">
        <v>818</v>
      </c>
      <c r="F17" s="5">
        <v>2874</v>
      </c>
      <c r="G17" s="5">
        <v>333</v>
      </c>
      <c r="H17" s="5" t="s">
        <v>16</v>
      </c>
      <c r="I17" s="5" t="s">
        <v>16</v>
      </c>
      <c r="J17" s="5">
        <v>13</v>
      </c>
    </row>
    <row r="18" spans="1:10" x14ac:dyDescent="0.25">
      <c r="A18" s="5">
        <f>10</f>
      </c>
      <c r="B18" s="5" t="s">
        <v>25</v>
      </c>
      <c r="C18" s="5">
        <v>818</v>
      </c>
      <c r="D18" s="5"/>
      <c r="E18" s="5">
        <v>818</v>
      </c>
      <c r="F18" s="5">
        <v>2874</v>
      </c>
      <c r="G18" s="5">
        <v>333</v>
      </c>
      <c r="H18" s="5" t="s">
        <v>16</v>
      </c>
      <c r="I18" s="5" t="s">
        <v>16</v>
      </c>
      <c r="J18" s="5">
        <v>13</v>
      </c>
    </row>
    <row r="19" spans="1:10" x14ac:dyDescent="0.25">
      <c r="A19" s="5">
        <f>11</f>
      </c>
      <c r="B19" s="5" t="s">
        <v>26</v>
      </c>
      <c r="C19" s="5">
        <v>818</v>
      </c>
      <c r="D19" s="5"/>
      <c r="E19" s="5">
        <v>818</v>
      </c>
      <c r="F19" s="5">
        <v>2874</v>
      </c>
      <c r="G19" s="5">
        <v>333</v>
      </c>
      <c r="H19" s="5" t="s">
        <v>16</v>
      </c>
      <c r="I19" s="5" t="s">
        <v>16</v>
      </c>
      <c r="J19" s="5">
        <v>13</v>
      </c>
    </row>
    <row r="20" spans="1:10" x14ac:dyDescent="0.25">
      <c r="A20" s="5">
        <f>12</f>
      </c>
      <c r="B20" s="5" t="s">
        <v>27</v>
      </c>
      <c r="C20" s="5">
        <v>818</v>
      </c>
      <c r="D20" s="5"/>
      <c r="E20" s="5">
        <v>818</v>
      </c>
      <c r="F20" s="5">
        <v>2874</v>
      </c>
      <c r="G20" s="5">
        <v>333</v>
      </c>
      <c r="H20" s="5" t="s">
        <v>16</v>
      </c>
      <c r="I20" s="5" t="s">
        <v>16</v>
      </c>
      <c r="J20" s="5">
        <v>13</v>
      </c>
    </row>
    <row r="21" spans="1:10" x14ac:dyDescent="0.25">
      <c r="A21" s="5">
        <f>13</f>
      </c>
      <c r="B21" s="5" t="s">
        <v>28</v>
      </c>
      <c r="C21" s="5">
        <v>818</v>
      </c>
      <c r="D21" s="5"/>
      <c r="E21" s="5">
        <v>818</v>
      </c>
      <c r="F21" s="5">
        <v>2874</v>
      </c>
      <c r="G21" s="5">
        <v>333</v>
      </c>
      <c r="H21" s="5" t="s">
        <v>16</v>
      </c>
      <c r="I21" s="5" t="s">
        <v>16</v>
      </c>
      <c r="J21" s="5">
        <v>13</v>
      </c>
    </row>
    <row r="22" spans="1:10" x14ac:dyDescent="0.25">
      <c r="A22" s="5">
        <f>14</f>
      </c>
      <c r="B22" s="5" t="s">
        <v>29</v>
      </c>
      <c r="C22" s="5">
        <v>818</v>
      </c>
      <c r="D22" s="5"/>
      <c r="E22" s="5">
        <v>818</v>
      </c>
      <c r="F22" s="5">
        <v>2874</v>
      </c>
      <c r="G22" s="5">
        <v>333</v>
      </c>
      <c r="H22" s="5" t="s">
        <v>16</v>
      </c>
      <c r="I22" s="5" t="s">
        <v>16</v>
      </c>
      <c r="J22" s="5">
        <v>13</v>
      </c>
    </row>
    <row r="23" spans="1:10" x14ac:dyDescent="0.25">
      <c r="A23" s="5">
        <f>15</f>
      </c>
      <c r="B23" s="5" t="s">
        <v>30</v>
      </c>
      <c r="C23" s="5">
        <v>818</v>
      </c>
      <c r="D23" s="5"/>
      <c r="E23" s="5">
        <v>818</v>
      </c>
      <c r="F23" s="5">
        <v>2874</v>
      </c>
      <c r="G23" s="5">
        <v>333</v>
      </c>
      <c r="H23" s="5" t="s">
        <v>16</v>
      </c>
      <c r="I23" s="5" t="s">
        <v>16</v>
      </c>
      <c r="J23" s="5">
        <v>13</v>
      </c>
    </row>
    <row r="24" spans="1:10" x14ac:dyDescent="0.25">
      <c r="A24" s="5">
        <f>16</f>
      </c>
      <c r="B24" s="5" t="s">
        <v>31</v>
      </c>
      <c r="C24" s="5">
        <v>818</v>
      </c>
      <c r="D24" s="5"/>
      <c r="E24" s="5">
        <v>818</v>
      </c>
      <c r="F24" s="5">
        <v>2874</v>
      </c>
      <c r="G24" s="5">
        <v>333</v>
      </c>
      <c r="H24" s="5" t="s">
        <v>16</v>
      </c>
      <c r="I24" s="5" t="s">
        <v>16</v>
      </c>
      <c r="J24" s="5">
        <v>13</v>
      </c>
    </row>
    <row r="25" spans="1:10" x14ac:dyDescent="0.25">
      <c r="A25" s="5">
        <f>17</f>
      </c>
      <c r="B25" s="5" t="s">
        <v>32</v>
      </c>
      <c r="C25" s="5">
        <v>818</v>
      </c>
      <c r="D25" s="5"/>
      <c r="E25" s="5">
        <v>818</v>
      </c>
      <c r="F25" s="5">
        <v>2874</v>
      </c>
      <c r="G25" s="5">
        <v>333</v>
      </c>
      <c r="H25" s="5" t="s">
        <v>16</v>
      </c>
      <c r="I25" s="5" t="s">
        <v>16</v>
      </c>
      <c r="J25" s="5">
        <v>13</v>
      </c>
    </row>
    <row r="26" spans="1:10" x14ac:dyDescent="0.25">
      <c r="A26" s="5">
        <f>18</f>
      </c>
      <c r="B26" s="5" t="s">
        <v>33</v>
      </c>
      <c r="C26" s="5">
        <v>818</v>
      </c>
      <c r="D26" s="5"/>
      <c r="E26" s="5">
        <v>818</v>
      </c>
      <c r="F26" s="5">
        <v>2874</v>
      </c>
      <c r="G26" s="5">
        <v>333</v>
      </c>
      <c r="H26" s="5" t="s">
        <v>16</v>
      </c>
      <c r="I26" s="5" t="s">
        <v>16</v>
      </c>
      <c r="J26" s="5">
        <v>13</v>
      </c>
    </row>
    <row r="27" spans="1:10" x14ac:dyDescent="0.25">
      <c r="A27" s="5">
        <f>19</f>
      </c>
      <c r="B27" s="5" t="s">
        <v>34</v>
      </c>
      <c r="C27" s="5">
        <v>818</v>
      </c>
      <c r="D27" s="5"/>
      <c r="E27" s="5">
        <v>818</v>
      </c>
      <c r="F27" s="5">
        <v>2874</v>
      </c>
      <c r="G27" s="5">
        <v>333</v>
      </c>
      <c r="H27" s="5" t="s">
        <v>16</v>
      </c>
      <c r="I27" s="5" t="s">
        <v>16</v>
      </c>
      <c r="J27" s="5">
        <v>13</v>
      </c>
    </row>
    <row r="28" spans="1:10" x14ac:dyDescent="0.25">
      <c r="A28" s="5">
        <f>20</f>
      </c>
      <c r="B28" s="5" t="s">
        <v>35</v>
      </c>
      <c r="C28" s="5">
        <v>818</v>
      </c>
      <c r="D28" s="5"/>
      <c r="E28" s="5">
        <v>818</v>
      </c>
      <c r="F28" s="5">
        <v>2874</v>
      </c>
      <c r="G28" s="5">
        <v>333</v>
      </c>
      <c r="H28" s="5" t="s">
        <v>16</v>
      </c>
      <c r="I28" s="5" t="s">
        <v>16</v>
      </c>
      <c r="J28" s="5">
        <v>13</v>
      </c>
    </row>
    <row r="29" spans="1:10" x14ac:dyDescent="0.25">
      <c r="A29" s="5">
        <f>21</f>
      </c>
      <c r="B29" s="5" t="s">
        <v>36</v>
      </c>
      <c r="C29" s="5">
        <v>818</v>
      </c>
      <c r="D29" s="5"/>
      <c r="E29" s="5">
        <v>818</v>
      </c>
      <c r="F29" s="5">
        <v>2874</v>
      </c>
      <c r="G29" s="5">
        <v>333</v>
      </c>
      <c r="H29" s="5" t="s">
        <v>16</v>
      </c>
      <c r="I29" s="5" t="s">
        <v>16</v>
      </c>
      <c r="J29" s="5">
        <v>13</v>
      </c>
    </row>
    <row r="30" spans="1:10" x14ac:dyDescent="0.25">
      <c r="A30" s="5">
        <f>22</f>
      </c>
      <c r="B30" s="5" t="s">
        <v>37</v>
      </c>
      <c r="C30" s="5">
        <v>818</v>
      </c>
      <c r="D30" s="5"/>
      <c r="E30" s="5">
        <v>818</v>
      </c>
      <c r="F30" s="5">
        <v>2874</v>
      </c>
      <c r="G30" s="5">
        <v>333</v>
      </c>
      <c r="H30" s="5" t="s">
        <v>16</v>
      </c>
      <c r="I30" s="5" t="s">
        <v>16</v>
      </c>
      <c r="J30" s="5">
        <v>13</v>
      </c>
    </row>
    <row r="31" spans="1:10" x14ac:dyDescent="0.25">
      <c r="A31" s="5">
        <f>23</f>
      </c>
      <c r="B31" s="5" t="s">
        <v>38</v>
      </c>
      <c r="C31" s="5">
        <v>818</v>
      </c>
      <c r="D31" s="5"/>
      <c r="E31" s="5">
        <v>818</v>
      </c>
      <c r="F31" s="5">
        <v>2874</v>
      </c>
      <c r="G31" s="5">
        <v>333</v>
      </c>
      <c r="H31" s="5" t="s">
        <v>16</v>
      </c>
      <c r="I31" s="5" t="s">
        <v>16</v>
      </c>
      <c r="J31" s="5">
        <v>13</v>
      </c>
    </row>
    <row r="32" spans="1:10" x14ac:dyDescent="0.25">
      <c r="A32" s="5">
        <f>24</f>
      </c>
      <c r="B32" s="5" t="s">
        <v>39</v>
      </c>
      <c r="C32" s="5">
        <v>818</v>
      </c>
      <c r="D32" s="5"/>
      <c r="E32" s="5">
        <v>818</v>
      </c>
      <c r="F32" s="5">
        <v>2874</v>
      </c>
      <c r="G32" s="5">
        <v>333</v>
      </c>
      <c r="H32" s="5" t="s">
        <v>16</v>
      </c>
      <c r="I32" s="5" t="s">
        <v>16</v>
      </c>
      <c r="J32" s="5">
        <v>13</v>
      </c>
    </row>
    <row r="33" spans="1:10" x14ac:dyDescent="0.25">
      <c r="A33" s="5">
        <f>25</f>
      </c>
      <c r="B33" s="5" t="s">
        <v>40</v>
      </c>
      <c r="C33" s="5">
        <v>818</v>
      </c>
      <c r="D33" s="5"/>
      <c r="E33" s="5">
        <v>818</v>
      </c>
      <c r="F33" s="5">
        <v>2874</v>
      </c>
      <c r="G33" s="5">
        <v>333</v>
      </c>
      <c r="H33" s="5" t="s">
        <v>16</v>
      </c>
      <c r="I33" s="5" t="s">
        <v>16</v>
      </c>
      <c r="J33" s="5">
        <v>13</v>
      </c>
    </row>
    <row r="34" spans="1:10" x14ac:dyDescent="0.25">
      <c r="A34" s="5">
        <f>26</f>
      </c>
      <c r="B34" s="5" t="s">
        <v>41</v>
      </c>
      <c r="C34" s="5">
        <v>818</v>
      </c>
      <c r="D34" s="5"/>
      <c r="E34" s="5">
        <v>818</v>
      </c>
      <c r="F34" s="5">
        <v>2874</v>
      </c>
      <c r="G34" s="5">
        <v>333</v>
      </c>
      <c r="H34" s="5" t="s">
        <v>16</v>
      </c>
      <c r="I34" s="5" t="s">
        <v>16</v>
      </c>
      <c r="J34" s="5">
        <v>13</v>
      </c>
    </row>
    <row r="35" spans="1:10" x14ac:dyDescent="0.25">
      <c r="A35" s="5">
        <f>27</f>
      </c>
      <c r="B35" s="5" t="s">
        <v>42</v>
      </c>
      <c r="C35" s="5">
        <v>818</v>
      </c>
      <c r="D35" s="5"/>
      <c r="E35" s="5">
        <v>818</v>
      </c>
      <c r="F35" s="5">
        <v>2874</v>
      </c>
      <c r="G35" s="5">
        <v>333</v>
      </c>
      <c r="H35" s="5" t="s">
        <v>16</v>
      </c>
      <c r="I35" s="5" t="s">
        <v>16</v>
      </c>
      <c r="J35" s="5">
        <v>13</v>
      </c>
    </row>
    <row r="36" spans="1:10" x14ac:dyDescent="0.25">
      <c r="A36" s="5">
        <f>28</f>
      </c>
      <c r="B36" s="5" t="s">
        <v>43</v>
      </c>
      <c r="C36" s="5">
        <v>818</v>
      </c>
      <c r="D36" s="5"/>
      <c r="E36" s="5">
        <v>818</v>
      </c>
      <c r="F36" s="5">
        <v>2874</v>
      </c>
      <c r="G36" s="5">
        <v>333</v>
      </c>
      <c r="H36" s="5" t="s">
        <v>16</v>
      </c>
      <c r="I36" s="5" t="s">
        <v>16</v>
      </c>
      <c r="J36" s="5">
        <v>13</v>
      </c>
    </row>
    <row r="37" spans="1:10" x14ac:dyDescent="0.25">
      <c r="A37" s="5">
        <f>29</f>
      </c>
      <c r="B37" s="5" t="s">
        <v>44</v>
      </c>
      <c r="C37" s="5">
        <v>818</v>
      </c>
      <c r="D37" s="5"/>
      <c r="E37" s="5">
        <v>818</v>
      </c>
      <c r="F37" s="5">
        <v>2874</v>
      </c>
      <c r="G37" s="5">
        <v>333</v>
      </c>
      <c r="H37" s="5" t="s">
        <v>16</v>
      </c>
      <c r="I37" s="5" t="s">
        <v>16</v>
      </c>
      <c r="J37" s="5">
        <v>13</v>
      </c>
    </row>
    <row r="38" spans="1:10" x14ac:dyDescent="0.25">
      <c r="A38" s="5">
        <f>30</f>
      </c>
      <c r="B38" s="5" t="s">
        <v>45</v>
      </c>
      <c r="C38" s="5">
        <v>818</v>
      </c>
      <c r="D38" s="5"/>
      <c r="E38" s="5">
        <v>818</v>
      </c>
      <c r="F38" s="5">
        <v>2874</v>
      </c>
      <c r="G38" s="5">
        <v>333</v>
      </c>
      <c r="H38" s="5" t="s">
        <v>16</v>
      </c>
      <c r="I38" s="5" t="s">
        <v>16</v>
      </c>
      <c r="J38" s="5">
        <v>13</v>
      </c>
    </row>
    <row r="39" spans="1:10" x14ac:dyDescent="0.25">
      <c r="A39" s="5">
        <f>31</f>
      </c>
      <c r="B39" s="5" t="s">
        <v>46</v>
      </c>
      <c r="C39" s="5">
        <v>818</v>
      </c>
      <c r="D39" s="5"/>
      <c r="E39" s="5">
        <v>818</v>
      </c>
      <c r="F39" s="5">
        <v>2874</v>
      </c>
      <c r="G39" s="5">
        <v>333</v>
      </c>
      <c r="H39" s="5" t="s">
        <v>16</v>
      </c>
      <c r="I39" s="5" t="s">
        <v>16</v>
      </c>
      <c r="J39" s="5">
        <v>13</v>
      </c>
    </row>
    <row r="40" spans="1:10" x14ac:dyDescent="0.25">
      <c r="A40" s="5">
        <f>32</f>
      </c>
      <c r="B40" s="5" t="s">
        <v>47</v>
      </c>
      <c r="C40" s="5">
        <v>818</v>
      </c>
      <c r="D40" s="5"/>
      <c r="E40" s="5">
        <v>818</v>
      </c>
      <c r="F40" s="5">
        <v>2874</v>
      </c>
      <c r="G40" s="5">
        <v>333</v>
      </c>
      <c r="H40" s="5" t="s">
        <v>16</v>
      </c>
      <c r="I40" s="5" t="s">
        <v>16</v>
      </c>
      <c r="J40" s="5">
        <v>13</v>
      </c>
    </row>
    <row r="41" spans="1:10" x14ac:dyDescent="0.25">
      <c r="A41" s="5">
        <f>33</f>
      </c>
      <c r="B41" s="5" t="s">
        <v>48</v>
      </c>
      <c r="C41" s="5">
        <v>818</v>
      </c>
      <c r="D41" s="5"/>
      <c r="E41" s="5">
        <v>818</v>
      </c>
      <c r="F41" s="5">
        <v>2874</v>
      </c>
      <c r="G41" s="5">
        <v>333</v>
      </c>
      <c r="H41" s="5" t="s">
        <v>16</v>
      </c>
      <c r="I41" s="5" t="s">
        <v>16</v>
      </c>
      <c r="J41" s="5">
        <v>13</v>
      </c>
    </row>
    <row r="42" spans="1:10" x14ac:dyDescent="0.25">
      <c r="A42" s="5">
        <f>34</f>
      </c>
      <c r="B42" s="5" t="s">
        <v>49</v>
      </c>
      <c r="C42" s="5">
        <v>818</v>
      </c>
      <c r="D42" s="5"/>
      <c r="E42" s="5">
        <v>818</v>
      </c>
      <c r="F42" s="5">
        <v>2874</v>
      </c>
      <c r="G42" s="5">
        <v>333</v>
      </c>
      <c r="H42" s="5" t="s">
        <v>16</v>
      </c>
      <c r="I42" s="5" t="s">
        <v>16</v>
      </c>
      <c r="J42" s="5">
        <v>13</v>
      </c>
    </row>
    <row r="43" spans="1:10" x14ac:dyDescent="0.25">
      <c r="A43" s="5">
        <f>35</f>
      </c>
      <c r="B43" s="5" t="s">
        <v>50</v>
      </c>
      <c r="C43" s="5">
        <v>818</v>
      </c>
      <c r="D43" s="5"/>
      <c r="E43" s="5">
        <v>818</v>
      </c>
      <c r="F43" s="5">
        <v>2874</v>
      </c>
      <c r="G43" s="5">
        <v>333</v>
      </c>
      <c r="H43" s="5" t="s">
        <v>16</v>
      </c>
      <c r="I43" s="5" t="s">
        <v>16</v>
      </c>
      <c r="J43" s="5">
        <v>13</v>
      </c>
    </row>
    <row r="44" spans="1:10" x14ac:dyDescent="0.25">
      <c r="A44" s="5">
        <f>36</f>
      </c>
      <c r="B44" s="5" t="s">
        <v>51</v>
      </c>
      <c r="C44" s="5">
        <v>818</v>
      </c>
      <c r="D44" s="5"/>
      <c r="E44" s="5">
        <v>818</v>
      </c>
      <c r="F44" s="5">
        <v>2874</v>
      </c>
      <c r="G44" s="5">
        <v>333</v>
      </c>
      <c r="H44" s="5" t="s">
        <v>16</v>
      </c>
      <c r="I44" s="5" t="s">
        <v>16</v>
      </c>
      <c r="J44" s="5">
        <v>13</v>
      </c>
    </row>
    <row r="45" spans="1:10" x14ac:dyDescent="0.25">
      <c r="A45" s="5">
        <f>37</f>
      </c>
      <c r="B45" s="5" t="s">
        <v>52</v>
      </c>
      <c r="C45" s="5">
        <v>818</v>
      </c>
      <c r="D45" s="5"/>
      <c r="E45" s="5">
        <v>818</v>
      </c>
      <c r="F45" s="5">
        <v>2874</v>
      </c>
      <c r="G45" s="5">
        <v>333</v>
      </c>
      <c r="H45" s="5" t="s">
        <v>16</v>
      </c>
      <c r="I45" s="5" t="s">
        <v>16</v>
      </c>
      <c r="J45" s="5">
        <v>13</v>
      </c>
    </row>
    <row r="46" spans="1:10" x14ac:dyDescent="0.25">
      <c r="A46" s="5">
        <f>38</f>
      </c>
      <c r="B46" s="5" t="s">
        <v>53</v>
      </c>
      <c r="C46" s="5">
        <v>818</v>
      </c>
      <c r="D46" s="5"/>
      <c r="E46" s="5">
        <v>818</v>
      </c>
      <c r="F46" s="5">
        <v>2874</v>
      </c>
      <c r="G46" s="5">
        <v>333</v>
      </c>
      <c r="H46" s="5" t="s">
        <v>16</v>
      </c>
      <c r="I46" s="5" t="s">
        <v>16</v>
      </c>
      <c r="J46" s="5">
        <v>13</v>
      </c>
    </row>
    <row r="47" spans="1:10" x14ac:dyDescent="0.25">
      <c r="A47" s="5">
        <f>39</f>
      </c>
      <c r="B47" s="5" t="s">
        <v>54</v>
      </c>
      <c r="C47" s="5">
        <v>818</v>
      </c>
      <c r="D47" s="5"/>
      <c r="E47" s="5">
        <v>818</v>
      </c>
      <c r="F47" s="5">
        <v>2874</v>
      </c>
      <c r="G47" s="5">
        <v>333</v>
      </c>
      <c r="H47" s="5" t="s">
        <v>16</v>
      </c>
      <c r="I47" s="5" t="s">
        <v>16</v>
      </c>
      <c r="J47" s="5">
        <v>13</v>
      </c>
    </row>
    <row r="48" spans="1:10" x14ac:dyDescent="0.25">
      <c r="A48" s="5">
        <f>40</f>
      </c>
      <c r="B48" s="5" t="s">
        <v>55</v>
      </c>
      <c r="C48" s="5">
        <v>818</v>
      </c>
      <c r="D48" s="5"/>
      <c r="E48" s="5">
        <v>818</v>
      </c>
      <c r="F48" s="5">
        <v>2874</v>
      </c>
      <c r="G48" s="5">
        <v>333</v>
      </c>
      <c r="H48" s="5" t="s">
        <v>16</v>
      </c>
      <c r="I48" s="5" t="s">
        <v>16</v>
      </c>
      <c r="J48" s="5">
        <v>13</v>
      </c>
    </row>
    <row r="49" spans="1:10" x14ac:dyDescent="0.25">
      <c r="A49" s="5">
        <f>41</f>
      </c>
      <c r="B49" s="5" t="s">
        <v>56</v>
      </c>
      <c r="C49" s="5">
        <v>818</v>
      </c>
      <c r="D49" s="5"/>
      <c r="E49" s="5">
        <v>818</v>
      </c>
      <c r="F49" s="5">
        <v>2874</v>
      </c>
      <c r="G49" s="5">
        <v>333</v>
      </c>
      <c r="H49" s="5" t="s">
        <v>16</v>
      </c>
      <c r="I49" s="5" t="s">
        <v>16</v>
      </c>
      <c r="J49" s="5">
        <v>13</v>
      </c>
    </row>
    <row r="50" spans="1:10" x14ac:dyDescent="0.25">
      <c r="A50" s="5">
        <f>42</f>
      </c>
      <c r="B50" s="5" t="s">
        <v>57</v>
      </c>
      <c r="C50" s="5">
        <v>818</v>
      </c>
      <c r="D50" s="5"/>
      <c r="E50" s="5">
        <v>818</v>
      </c>
      <c r="F50" s="5">
        <v>2874</v>
      </c>
      <c r="G50" s="5">
        <v>333</v>
      </c>
      <c r="H50" s="5" t="s">
        <v>16</v>
      </c>
      <c r="I50" s="5" t="s">
        <v>16</v>
      </c>
      <c r="J50" s="5">
        <v>13</v>
      </c>
    </row>
    <row r="51" spans="1:10" x14ac:dyDescent="0.25">
      <c r="A51" s="5">
        <f>43</f>
      </c>
      <c r="B51" s="5" t="s">
        <v>58</v>
      </c>
      <c r="C51" s="5">
        <v>818</v>
      </c>
      <c r="D51" s="5"/>
      <c r="E51" s="5">
        <v>818</v>
      </c>
      <c r="F51" s="5">
        <v>2874</v>
      </c>
      <c r="G51" s="5">
        <v>333</v>
      </c>
      <c r="H51" s="5" t="s">
        <v>16</v>
      </c>
      <c r="I51" s="5" t="s">
        <v>16</v>
      </c>
      <c r="J51" s="5">
        <v>13</v>
      </c>
    </row>
    <row r="52" spans="1:10" x14ac:dyDescent="0.25">
      <c r="A52" s="5">
        <f>44</f>
      </c>
      <c r="B52" s="5" t="s">
        <v>59</v>
      </c>
      <c r="C52" s="5">
        <v>818</v>
      </c>
      <c r="D52" s="5"/>
      <c r="E52" s="5">
        <v>818</v>
      </c>
      <c r="F52" s="5">
        <v>2874</v>
      </c>
      <c r="G52" s="5">
        <v>333</v>
      </c>
      <c r="H52" s="5" t="s">
        <v>16</v>
      </c>
      <c r="I52" s="5" t="s">
        <v>16</v>
      </c>
      <c r="J52" s="5">
        <v>13</v>
      </c>
    </row>
    <row r="53" spans="1:10" x14ac:dyDescent="0.25">
      <c r="A53" s="5">
        <f>45</f>
      </c>
      <c r="B53" s="5" t="s">
        <v>60</v>
      </c>
      <c r="C53" s="5">
        <v>818</v>
      </c>
      <c r="D53" s="5"/>
      <c r="E53" s="5">
        <v>818</v>
      </c>
      <c r="F53" s="5">
        <v>2874</v>
      </c>
      <c r="G53" s="5">
        <v>333</v>
      </c>
      <c r="H53" s="5" t="s">
        <v>16</v>
      </c>
      <c r="I53" s="5" t="s">
        <v>16</v>
      </c>
      <c r="J53" s="5">
        <v>13</v>
      </c>
    </row>
    <row r="54" spans="1:10" x14ac:dyDescent="0.25">
      <c r="A54" s="5">
        <f>46</f>
      </c>
      <c r="B54" s="5" t="s">
        <v>61</v>
      </c>
      <c r="C54" s="5">
        <v>818</v>
      </c>
      <c r="D54" s="5"/>
      <c r="E54" s="5">
        <v>818</v>
      </c>
      <c r="F54" s="5">
        <v>2874</v>
      </c>
      <c r="G54" s="5">
        <v>333</v>
      </c>
      <c r="H54" s="5" t="s">
        <v>16</v>
      </c>
      <c r="I54" s="5" t="s">
        <v>16</v>
      </c>
      <c r="J54" s="5">
        <v>13</v>
      </c>
    </row>
    <row r="55" spans="1:10" x14ac:dyDescent="0.25">
      <c r="A55" s="5">
        <f>47</f>
      </c>
      <c r="B55" s="5" t="s">
        <v>62</v>
      </c>
      <c r="C55" s="5">
        <v>818</v>
      </c>
      <c r="D55" s="5"/>
      <c r="E55" s="5">
        <v>818</v>
      </c>
      <c r="F55" s="5">
        <v>2874</v>
      </c>
      <c r="G55" s="5">
        <v>333</v>
      </c>
      <c r="H55" s="5" t="s">
        <v>16</v>
      </c>
      <c r="I55" s="5" t="s">
        <v>16</v>
      </c>
      <c r="J55" s="5">
        <v>13</v>
      </c>
    </row>
    <row r="56" spans="1:10" x14ac:dyDescent="0.25">
      <c r="A56" s="5">
        <f>48</f>
      </c>
      <c r="B56" s="5" t="s">
        <v>63</v>
      </c>
      <c r="C56" s="5">
        <v>818</v>
      </c>
      <c r="D56" s="5"/>
      <c r="E56" s="5">
        <v>818</v>
      </c>
      <c r="F56" s="5">
        <v>2874</v>
      </c>
      <c r="G56" s="5">
        <v>333</v>
      </c>
      <c r="H56" s="5" t="s">
        <v>16</v>
      </c>
      <c r="I56" s="5" t="s">
        <v>16</v>
      </c>
      <c r="J56" s="5">
        <v>13</v>
      </c>
    </row>
    <row r="57" spans="1:10" x14ac:dyDescent="0.25">
      <c r="A57" s="5">
        <f>49</f>
      </c>
      <c r="B57" s="5" t="s">
        <v>64</v>
      </c>
      <c r="C57" s="5">
        <v>818</v>
      </c>
      <c r="D57" s="5"/>
      <c r="E57" s="5">
        <v>818</v>
      </c>
      <c r="F57" s="5">
        <v>2874</v>
      </c>
      <c r="G57" s="5">
        <v>333</v>
      </c>
      <c r="H57" s="5" t="s">
        <v>16</v>
      </c>
      <c r="I57" s="5" t="s">
        <v>16</v>
      </c>
      <c r="J57" s="5">
        <v>13</v>
      </c>
    </row>
    <row r="58" spans="1:10" x14ac:dyDescent="0.25">
      <c r="A58" s="5">
        <f>50</f>
      </c>
      <c r="B58" s="5" t="s">
        <v>65</v>
      </c>
      <c r="C58" s="5">
        <v>818</v>
      </c>
      <c r="D58" s="5"/>
      <c r="E58" s="5">
        <v>818</v>
      </c>
      <c r="F58" s="5">
        <v>2874</v>
      </c>
      <c r="G58" s="5">
        <v>333</v>
      </c>
      <c r="H58" s="5" t="s">
        <v>16</v>
      </c>
      <c r="I58" s="5" t="s">
        <v>16</v>
      </c>
      <c r="J58" s="5">
        <v>13</v>
      </c>
    </row>
    <row r="59" spans="1:10" x14ac:dyDescent="0.25">
      <c r="A59" s="5">
        <f>51</f>
      </c>
      <c r="B59" s="5" t="s">
        <v>66</v>
      </c>
      <c r="C59" s="5">
        <v>818</v>
      </c>
      <c r="D59" s="5"/>
      <c r="E59" s="5">
        <v>818</v>
      </c>
      <c r="F59" s="5">
        <v>2874</v>
      </c>
      <c r="G59" s="5">
        <v>333</v>
      </c>
      <c r="H59" s="5" t="s">
        <v>16</v>
      </c>
      <c r="I59" s="5" t="s">
        <v>16</v>
      </c>
      <c r="J59" s="5">
        <v>13</v>
      </c>
    </row>
    <row r="60" spans="1:10" x14ac:dyDescent="0.25">
      <c r="A60" s="5">
        <f>52</f>
      </c>
      <c r="B60" s="5" t="s">
        <v>67</v>
      </c>
      <c r="C60" s="5">
        <v>818</v>
      </c>
      <c r="D60" s="5"/>
      <c r="E60" s="5">
        <v>818</v>
      </c>
      <c r="F60" s="5">
        <v>2874</v>
      </c>
      <c r="G60" s="5">
        <v>333</v>
      </c>
      <c r="H60" s="5" t="s">
        <v>16</v>
      </c>
      <c r="I60" s="5" t="s">
        <v>16</v>
      </c>
      <c r="J60" s="5">
        <v>13</v>
      </c>
    </row>
    <row r="61" spans="1:10" x14ac:dyDescent="0.25">
      <c r="A61" s="5">
        <f>53</f>
      </c>
      <c r="B61" s="5" t="s">
        <v>68</v>
      </c>
      <c r="C61" s="5">
        <v>818</v>
      </c>
      <c r="D61" s="5"/>
      <c r="E61" s="5">
        <v>818</v>
      </c>
      <c r="F61" s="5">
        <v>2874</v>
      </c>
      <c r="G61" s="5">
        <v>333</v>
      </c>
      <c r="H61" s="5" t="s">
        <v>16</v>
      </c>
      <c r="I61" s="5" t="s">
        <v>16</v>
      </c>
      <c r="J61" s="5">
        <v>13</v>
      </c>
    </row>
    <row r="62" spans="1:10" x14ac:dyDescent="0.25">
      <c r="A62" s="5">
        <f>54</f>
      </c>
      <c r="B62" s="5" t="s">
        <v>69</v>
      </c>
      <c r="C62" s="5">
        <v>818</v>
      </c>
      <c r="D62" s="5"/>
      <c r="E62" s="5">
        <v>818</v>
      </c>
      <c r="F62" s="5">
        <v>2874</v>
      </c>
      <c r="G62" s="5">
        <v>333</v>
      </c>
      <c r="H62" s="5" t="s">
        <v>16</v>
      </c>
      <c r="I62" s="5" t="s">
        <v>16</v>
      </c>
      <c r="J62" s="5">
        <v>13</v>
      </c>
    </row>
    <row r="63" spans="1:10" x14ac:dyDescent="0.25">
      <c r="A63" s="5">
        <f>55</f>
      </c>
      <c r="B63" s="5" t="s">
        <v>70</v>
      </c>
      <c r="C63" s="5">
        <v>818</v>
      </c>
      <c r="D63" s="5"/>
      <c r="E63" s="5">
        <v>818</v>
      </c>
      <c r="F63" s="5">
        <v>2874</v>
      </c>
      <c r="G63" s="5">
        <v>333</v>
      </c>
      <c r="H63" s="5" t="s">
        <v>16</v>
      </c>
      <c r="I63" s="5" t="s">
        <v>16</v>
      </c>
      <c r="J63" s="5">
        <v>13</v>
      </c>
    </row>
    <row r="64" spans="1:10" x14ac:dyDescent="0.25">
      <c r="A64" s="5">
        <f>56</f>
      </c>
      <c r="B64" s="5" t="s">
        <v>71</v>
      </c>
      <c r="C64" s="5">
        <v>818</v>
      </c>
      <c r="D64" s="5"/>
      <c r="E64" s="5">
        <v>818</v>
      </c>
      <c r="F64" s="5">
        <v>2874</v>
      </c>
      <c r="G64" s="5">
        <v>333</v>
      </c>
      <c r="H64" s="5" t="s">
        <v>16</v>
      </c>
      <c r="I64" s="5" t="s">
        <v>16</v>
      </c>
      <c r="J64" s="5">
        <v>13</v>
      </c>
    </row>
    <row r="65" spans="1:10" x14ac:dyDescent="0.25">
      <c r="A65" s="5">
        <f>57</f>
      </c>
      <c r="B65" s="5" t="s">
        <v>72</v>
      </c>
      <c r="C65" s="5">
        <v>818</v>
      </c>
      <c r="D65" s="5"/>
      <c r="E65" s="5">
        <v>818</v>
      </c>
      <c r="F65" s="5">
        <v>2874</v>
      </c>
      <c r="G65" s="5">
        <v>333</v>
      </c>
      <c r="H65" s="5" t="s">
        <v>16</v>
      </c>
      <c r="I65" s="5" t="s">
        <v>16</v>
      </c>
      <c r="J65" s="5">
        <v>13</v>
      </c>
    </row>
    <row r="66" spans="1:10" x14ac:dyDescent="0.25">
      <c r="A66" s="5">
        <f>58</f>
      </c>
      <c r="B66" s="5" t="s">
        <v>73</v>
      </c>
      <c r="C66" s="5">
        <v>818</v>
      </c>
      <c r="D66" s="5"/>
      <c r="E66" s="5">
        <v>818</v>
      </c>
      <c r="F66" s="5">
        <v>2874</v>
      </c>
      <c r="G66" s="5">
        <v>333</v>
      </c>
      <c r="H66" s="5" t="s">
        <v>16</v>
      </c>
      <c r="I66" s="5" t="s">
        <v>16</v>
      </c>
      <c r="J66" s="5">
        <v>13</v>
      </c>
    </row>
    <row r="67" spans="1:10" x14ac:dyDescent="0.25">
      <c r="A67" s="5">
        <f>59</f>
      </c>
      <c r="B67" s="5" t="s">
        <v>74</v>
      </c>
      <c r="C67" s="5">
        <v>818</v>
      </c>
      <c r="D67" s="5"/>
      <c r="E67" s="5">
        <v>818</v>
      </c>
      <c r="F67" s="5">
        <v>2874</v>
      </c>
      <c r="G67" s="5">
        <v>333</v>
      </c>
      <c r="H67" s="5" t="s">
        <v>16</v>
      </c>
      <c r="I67" s="5" t="s">
        <v>16</v>
      </c>
      <c r="J67" s="5">
        <v>13</v>
      </c>
    </row>
    <row r="68" spans="1:10" x14ac:dyDescent="0.25">
      <c r="A68" s="5">
        <f>60</f>
      </c>
      <c r="B68" s="5" t="s">
        <v>75</v>
      </c>
      <c r="C68" s="5">
        <v>818</v>
      </c>
      <c r="D68" s="5"/>
      <c r="E68" s="5">
        <v>818</v>
      </c>
      <c r="F68" s="5">
        <v>2874</v>
      </c>
      <c r="G68" s="5">
        <v>333</v>
      </c>
      <c r="H68" s="5" t="s">
        <v>16</v>
      </c>
      <c r="I68" s="5" t="s">
        <v>16</v>
      </c>
      <c r="J68" s="5">
        <v>13</v>
      </c>
    </row>
    <row r="69" spans="1:10" x14ac:dyDescent="0.25">
      <c r="A69" s="5">
        <f>61</f>
      </c>
      <c r="B69" s="5" t="s">
        <v>76</v>
      </c>
      <c r="C69" s="5">
        <v>818</v>
      </c>
      <c r="D69" s="5"/>
      <c r="E69" s="5">
        <v>818</v>
      </c>
      <c r="F69" s="5">
        <v>2874</v>
      </c>
      <c r="G69" s="5">
        <v>333</v>
      </c>
      <c r="H69" s="5" t="s">
        <v>16</v>
      </c>
      <c r="I69" s="5" t="s">
        <v>16</v>
      </c>
      <c r="J69" s="5">
        <v>13</v>
      </c>
    </row>
    <row r="70" spans="1:10" x14ac:dyDescent="0.25">
      <c r="A70" s="5">
        <f>62</f>
      </c>
      <c r="B70" s="5" t="s">
        <v>77</v>
      </c>
      <c r="C70" s="5">
        <v>818</v>
      </c>
      <c r="D70" s="5"/>
      <c r="E70" s="5">
        <v>818</v>
      </c>
      <c r="F70" s="5">
        <v>2874</v>
      </c>
      <c r="G70" s="5">
        <v>333</v>
      </c>
      <c r="H70" s="5" t="s">
        <v>16</v>
      </c>
      <c r="I70" s="5" t="s">
        <v>16</v>
      </c>
      <c r="J70" s="5">
        <v>13</v>
      </c>
    </row>
    <row r="71" spans="1:10" x14ac:dyDescent="0.25">
      <c r="A71" s="5">
        <f>63</f>
      </c>
      <c r="B71" s="5" t="s">
        <v>78</v>
      </c>
      <c r="C71" s="5">
        <v>818</v>
      </c>
      <c r="D71" s="5"/>
      <c r="E71" s="5">
        <v>818</v>
      </c>
      <c r="F71" s="5">
        <v>2874</v>
      </c>
      <c r="G71" s="5">
        <v>333</v>
      </c>
      <c r="H71" s="5" t="s">
        <v>16</v>
      </c>
      <c r="I71" s="5" t="s">
        <v>16</v>
      </c>
      <c r="J71" s="5">
        <v>13</v>
      </c>
    </row>
    <row r="72" spans="1:10" x14ac:dyDescent="0.25">
      <c r="A72" s="5">
        <f>64</f>
      </c>
      <c r="B72" s="5" t="s">
        <v>79</v>
      </c>
      <c r="C72" s="5">
        <v>818</v>
      </c>
      <c r="D72" s="5"/>
      <c r="E72" s="5">
        <v>818</v>
      </c>
      <c r="F72" s="5">
        <v>2874</v>
      </c>
      <c r="G72" s="5">
        <v>333</v>
      </c>
      <c r="H72" s="5" t="s">
        <v>16</v>
      </c>
      <c r="I72" s="5" t="s">
        <v>16</v>
      </c>
      <c r="J72" s="5">
        <v>13</v>
      </c>
    </row>
    <row r="73" spans="1:10" x14ac:dyDescent="0.25">
      <c r="A73" s="5">
        <f>65</f>
      </c>
      <c r="B73" s="5" t="s">
        <v>80</v>
      </c>
      <c r="C73" s="5">
        <v>818</v>
      </c>
      <c r="D73" s="5"/>
      <c r="E73" s="5">
        <v>818</v>
      </c>
      <c r="F73" s="5">
        <v>2874</v>
      </c>
      <c r="G73" s="5">
        <v>333</v>
      </c>
      <c r="H73" s="5" t="s">
        <v>16</v>
      </c>
      <c r="I73" s="5" t="s">
        <v>16</v>
      </c>
      <c r="J73" s="5">
        <v>13</v>
      </c>
    </row>
    <row r="74" spans="1:10" x14ac:dyDescent="0.25">
      <c r="A74" s="5">
        <f>66</f>
      </c>
      <c r="B74" s="5" t="s">
        <v>81</v>
      </c>
      <c r="C74" s="5">
        <v>818</v>
      </c>
      <c r="D74" s="5"/>
      <c r="E74" s="5">
        <v>818</v>
      </c>
      <c r="F74" s="5">
        <v>2874</v>
      </c>
      <c r="G74" s="5">
        <v>333</v>
      </c>
      <c r="H74" s="5" t="s">
        <v>16</v>
      </c>
      <c r="I74" s="5" t="s">
        <v>16</v>
      </c>
      <c r="J74" s="5">
        <v>13</v>
      </c>
    </row>
    <row r="75" spans="1:10" x14ac:dyDescent="0.25">
      <c r="A75" s="5">
        <f>67</f>
      </c>
      <c r="B75" s="5" t="s">
        <v>82</v>
      </c>
      <c r="C75" s="5">
        <v>818</v>
      </c>
      <c r="D75" s="5"/>
      <c r="E75" s="5">
        <v>818</v>
      </c>
      <c r="F75" s="5">
        <v>2874</v>
      </c>
      <c r="G75" s="5">
        <v>333</v>
      </c>
      <c r="H75" s="5" t="s">
        <v>16</v>
      </c>
      <c r="I75" s="5" t="s">
        <v>16</v>
      </c>
      <c r="J75" s="5">
        <v>13</v>
      </c>
    </row>
    <row r="76" spans="1:10" x14ac:dyDescent="0.25">
      <c r="A76" s="5">
        <f>68</f>
      </c>
      <c r="B76" s="5" t="s">
        <v>83</v>
      </c>
      <c r="C76" s="5">
        <v>818</v>
      </c>
      <c r="D76" s="5"/>
      <c r="E76" s="5">
        <v>818</v>
      </c>
      <c r="F76" s="5">
        <v>2874</v>
      </c>
      <c r="G76" s="5">
        <v>333</v>
      </c>
      <c r="H76" s="5" t="s">
        <v>16</v>
      </c>
      <c r="I76" s="5" t="s">
        <v>16</v>
      </c>
      <c r="J76" s="5">
        <v>13</v>
      </c>
    </row>
    <row r="77" spans="1:10" x14ac:dyDescent="0.25">
      <c r="A77" s="5">
        <f>69</f>
      </c>
      <c r="B77" s="5" t="s">
        <v>84</v>
      </c>
      <c r="C77" s="5">
        <v>818</v>
      </c>
      <c r="D77" s="5"/>
      <c r="E77" s="5">
        <v>818</v>
      </c>
      <c r="F77" s="5">
        <v>2874</v>
      </c>
      <c r="G77" s="5">
        <v>333</v>
      </c>
      <c r="H77" s="5" t="s">
        <v>16</v>
      </c>
      <c r="I77" s="5" t="s">
        <v>16</v>
      </c>
      <c r="J77" s="5">
        <v>13</v>
      </c>
    </row>
    <row r="78" spans="1:10" x14ac:dyDescent="0.25">
      <c r="A78" s="5">
        <f>70</f>
      </c>
      <c r="B78" s="5" t="s">
        <v>85</v>
      </c>
      <c r="C78" s="5">
        <v>818</v>
      </c>
      <c r="D78" s="5"/>
      <c r="E78" s="5">
        <v>818</v>
      </c>
      <c r="F78" s="5">
        <v>2874</v>
      </c>
      <c r="G78" s="5">
        <v>333</v>
      </c>
      <c r="H78" s="5" t="s">
        <v>16</v>
      </c>
      <c r="I78" s="5" t="s">
        <v>16</v>
      </c>
      <c r="J78" s="5">
        <v>13</v>
      </c>
    </row>
    <row r="79" spans="1:10" x14ac:dyDescent="0.25">
      <c r="A79" s="5">
        <f>71</f>
      </c>
      <c r="B79" s="5" t="s">
        <v>86</v>
      </c>
      <c r="C79" s="5">
        <v>818</v>
      </c>
      <c r="D79" s="5"/>
      <c r="E79" s="5">
        <v>818</v>
      </c>
      <c r="F79" s="5">
        <v>2874</v>
      </c>
      <c r="G79" s="5">
        <v>333</v>
      </c>
      <c r="H79" s="5" t="s">
        <v>16</v>
      </c>
      <c r="I79" s="5" t="s">
        <v>16</v>
      </c>
      <c r="J79" s="5">
        <v>13</v>
      </c>
    </row>
    <row r="80" spans="1:10" x14ac:dyDescent="0.25">
      <c r="A80" s="5">
        <f>72</f>
      </c>
      <c r="B80" s="5" t="s">
        <v>87</v>
      </c>
      <c r="C80" s="5">
        <v>818</v>
      </c>
      <c r="D80" s="5"/>
      <c r="E80" s="5">
        <v>818</v>
      </c>
      <c r="F80" s="5">
        <v>2874</v>
      </c>
      <c r="G80" s="5">
        <v>333</v>
      </c>
      <c r="H80" s="5" t="s">
        <v>16</v>
      </c>
      <c r="I80" s="5" t="s">
        <v>16</v>
      </c>
      <c r="J80" s="5">
        <v>13</v>
      </c>
    </row>
    <row r="81" spans="1:10" x14ac:dyDescent="0.25">
      <c r="A81" s="5">
        <f>73</f>
      </c>
      <c r="B81" s="5" t="s">
        <v>88</v>
      </c>
      <c r="C81" s="5">
        <v>818</v>
      </c>
      <c r="D81" s="5"/>
      <c r="E81" s="5">
        <v>818</v>
      </c>
      <c r="F81" s="5">
        <v>2874</v>
      </c>
      <c r="G81" s="5">
        <v>333</v>
      </c>
      <c r="H81" s="5" t="s">
        <v>16</v>
      </c>
      <c r="I81" s="5" t="s">
        <v>16</v>
      </c>
      <c r="J81" s="5">
        <v>13</v>
      </c>
    </row>
    <row r="82" spans="1:10" x14ac:dyDescent="0.25">
      <c r="A82" s="5">
        <f>74</f>
      </c>
      <c r="B82" s="5" t="s">
        <v>89</v>
      </c>
      <c r="C82" s="5">
        <v>818</v>
      </c>
      <c r="D82" s="5"/>
      <c r="E82" s="5">
        <v>818</v>
      </c>
      <c r="F82" s="5">
        <v>2874</v>
      </c>
      <c r="G82" s="5">
        <v>333</v>
      </c>
      <c r="H82" s="5" t="s">
        <v>16</v>
      </c>
      <c r="I82" s="5" t="s">
        <v>16</v>
      </c>
      <c r="J82" s="5">
        <v>13</v>
      </c>
    </row>
    <row r="83" spans="1:10" x14ac:dyDescent="0.25">
      <c r="A83" s="5">
        <f>75</f>
      </c>
      <c r="B83" s="5" t="s">
        <v>90</v>
      </c>
      <c r="C83" s="5">
        <v>818</v>
      </c>
      <c r="D83" s="5"/>
      <c r="E83" s="5">
        <v>818</v>
      </c>
      <c r="F83" s="5">
        <v>2874</v>
      </c>
      <c r="G83" s="5">
        <v>333</v>
      </c>
      <c r="H83" s="5" t="s">
        <v>16</v>
      </c>
      <c r="I83" s="5" t="s">
        <v>16</v>
      </c>
      <c r="J83" s="5">
        <v>13</v>
      </c>
    </row>
    <row r="84" spans="1:10" x14ac:dyDescent="0.25">
      <c r="A84" s="5">
        <f>76</f>
      </c>
      <c r="B84" s="5" t="s">
        <v>91</v>
      </c>
      <c r="C84" s="5">
        <v>818</v>
      </c>
      <c r="D84" s="5"/>
      <c r="E84" s="5">
        <v>818</v>
      </c>
      <c r="F84" s="5">
        <v>2874</v>
      </c>
      <c r="G84" s="5">
        <v>333</v>
      </c>
      <c r="H84" s="5" t="s">
        <v>16</v>
      </c>
      <c r="I84" s="5" t="s">
        <v>16</v>
      </c>
      <c r="J84" s="5">
        <v>13</v>
      </c>
    </row>
    <row r="85" spans="1:10" x14ac:dyDescent="0.25">
      <c r="A85" s="5">
        <f>77</f>
      </c>
      <c r="B85" s="5" t="s">
        <v>92</v>
      </c>
      <c r="C85" s="5">
        <v>818</v>
      </c>
      <c r="D85" s="5"/>
      <c r="E85" s="5">
        <v>818</v>
      </c>
      <c r="F85" s="5">
        <v>2874</v>
      </c>
      <c r="G85" s="5">
        <v>333</v>
      </c>
      <c r="H85" s="5" t="s">
        <v>16</v>
      </c>
      <c r="I85" s="5" t="s">
        <v>16</v>
      </c>
      <c r="J85" s="5">
        <v>13</v>
      </c>
    </row>
    <row r="86" spans="1:10" x14ac:dyDescent="0.25">
      <c r="A86" s="5">
        <f>78</f>
      </c>
      <c r="B86" s="5" t="s">
        <v>93</v>
      </c>
      <c r="C86" s="5">
        <v>818</v>
      </c>
      <c r="D86" s="5"/>
      <c r="E86" s="5">
        <v>818</v>
      </c>
      <c r="F86" s="5">
        <v>2874</v>
      </c>
      <c r="G86" s="5">
        <v>333</v>
      </c>
      <c r="H86" s="5" t="s">
        <v>16</v>
      </c>
      <c r="I86" s="5" t="s">
        <v>16</v>
      </c>
      <c r="J86" s="5">
        <v>13</v>
      </c>
    </row>
    <row r="87" spans="1:10" x14ac:dyDescent="0.25">
      <c r="A87" s="5">
        <f>79</f>
      </c>
      <c r="B87" s="5" t="s">
        <v>94</v>
      </c>
      <c r="C87" s="5">
        <v>818</v>
      </c>
      <c r="D87" s="5"/>
      <c r="E87" s="5">
        <v>818</v>
      </c>
      <c r="F87" s="5">
        <v>2874</v>
      </c>
      <c r="G87" s="5">
        <v>333</v>
      </c>
      <c r="H87" s="5" t="s">
        <v>16</v>
      </c>
      <c r="I87" s="5" t="s">
        <v>16</v>
      </c>
      <c r="J87" s="5">
        <v>13</v>
      </c>
    </row>
    <row r="88" spans="1:10" x14ac:dyDescent="0.25">
      <c r="A88" s="5">
        <f>80</f>
      </c>
      <c r="B88" s="5" t="s">
        <v>95</v>
      </c>
      <c r="C88" s="5">
        <v>818</v>
      </c>
      <c r="D88" s="5"/>
      <c r="E88" s="5">
        <v>818</v>
      </c>
      <c r="F88" s="5">
        <v>2874</v>
      </c>
      <c r="G88" s="5">
        <v>333</v>
      </c>
      <c r="H88" s="5" t="s">
        <v>16</v>
      </c>
      <c r="I88" s="5" t="s">
        <v>16</v>
      </c>
      <c r="J88" s="5">
        <v>13</v>
      </c>
    </row>
    <row r="89" spans="1:10" x14ac:dyDescent="0.25">
      <c r="A89" s="5">
        <f>81</f>
      </c>
      <c r="B89" s="5" t="s">
        <v>96</v>
      </c>
      <c r="C89" s="5">
        <v>818</v>
      </c>
      <c r="D89" s="5"/>
      <c r="E89" s="5">
        <v>818</v>
      </c>
      <c r="F89" s="5">
        <v>2874</v>
      </c>
      <c r="G89" s="5">
        <v>333</v>
      </c>
      <c r="H89" s="5" t="s">
        <v>16</v>
      </c>
      <c r="I89" s="5" t="s">
        <v>16</v>
      </c>
      <c r="J89" s="5">
        <v>13</v>
      </c>
    </row>
    <row r="90" spans="1:10" x14ac:dyDescent="0.25">
      <c r="A90" s="5">
        <f>82</f>
      </c>
      <c r="B90" s="5" t="s">
        <v>97</v>
      </c>
      <c r="C90" s="5">
        <v>818</v>
      </c>
      <c r="D90" s="5"/>
      <c r="E90" s="5">
        <v>818</v>
      </c>
      <c r="F90" s="5">
        <v>2874</v>
      </c>
      <c r="G90" s="5">
        <v>333</v>
      </c>
      <c r="H90" s="5" t="s">
        <v>16</v>
      </c>
      <c r="I90" s="5" t="s">
        <v>16</v>
      </c>
      <c r="J90" s="5">
        <v>13</v>
      </c>
    </row>
    <row r="91" spans="1:10" x14ac:dyDescent="0.25">
      <c r="A91" s="5">
        <f>83</f>
      </c>
      <c r="B91" s="5" t="s">
        <v>98</v>
      </c>
      <c r="C91" s="5">
        <v>818</v>
      </c>
      <c r="D91" s="5"/>
      <c r="E91" s="5">
        <v>818</v>
      </c>
      <c r="F91" s="5">
        <v>2874</v>
      </c>
      <c r="G91" s="5">
        <v>333</v>
      </c>
      <c r="H91" s="5" t="s">
        <v>16</v>
      </c>
      <c r="I91" s="5" t="s">
        <v>16</v>
      </c>
      <c r="J91" s="5">
        <v>13</v>
      </c>
    </row>
    <row r="92" spans="1:10" x14ac:dyDescent="0.25">
      <c r="A92" s="5">
        <f>84</f>
      </c>
      <c r="B92" s="5" t="s">
        <v>99</v>
      </c>
      <c r="C92" s="5">
        <v>818</v>
      </c>
      <c r="D92" s="5"/>
      <c r="E92" s="5">
        <v>818</v>
      </c>
      <c r="F92" s="5">
        <v>2874</v>
      </c>
      <c r="G92" s="5">
        <v>333</v>
      </c>
      <c r="H92" s="5" t="s">
        <v>16</v>
      </c>
      <c r="I92" s="5" t="s">
        <v>16</v>
      </c>
      <c r="J92" s="5">
        <v>13</v>
      </c>
    </row>
    <row r="93" spans="1:10" x14ac:dyDescent="0.25">
      <c r="A93" s="5">
        <f>85</f>
      </c>
      <c r="B93" s="5" t="s">
        <v>100</v>
      </c>
      <c r="C93" s="5">
        <v>818</v>
      </c>
      <c r="D93" s="5"/>
      <c r="E93" s="5">
        <v>818</v>
      </c>
      <c r="F93" s="5">
        <v>2874</v>
      </c>
      <c r="G93" s="5">
        <v>333</v>
      </c>
      <c r="H93" s="5" t="s">
        <v>16</v>
      </c>
      <c r="I93" s="5" t="s">
        <v>16</v>
      </c>
      <c r="J93" s="5">
        <v>13</v>
      </c>
    </row>
    <row r="94" spans="1:10" x14ac:dyDescent="0.25">
      <c r="A94" s="5">
        <f>86</f>
      </c>
      <c r="B94" s="5" t="s">
        <v>101</v>
      </c>
      <c r="C94" s="5">
        <v>818</v>
      </c>
      <c r="D94" s="5"/>
      <c r="E94" s="5">
        <v>818</v>
      </c>
      <c r="F94" s="5">
        <v>2874</v>
      </c>
      <c r="G94" s="5">
        <v>333</v>
      </c>
      <c r="H94" s="5" t="s">
        <v>16</v>
      </c>
      <c r="I94" s="5" t="s">
        <v>16</v>
      </c>
      <c r="J94" s="5">
        <v>13</v>
      </c>
    </row>
    <row r="95" spans="1:10" x14ac:dyDescent="0.25">
      <c r="A95" s="5">
        <f>87</f>
      </c>
      <c r="B95" s="5" t="s">
        <v>102</v>
      </c>
      <c r="C95" s="5">
        <v>818</v>
      </c>
      <c r="D95" s="5"/>
      <c r="E95" s="5">
        <v>818</v>
      </c>
      <c r="F95" s="5">
        <v>2874</v>
      </c>
      <c r="G95" s="5">
        <v>333</v>
      </c>
      <c r="H95" s="5" t="s">
        <v>16</v>
      </c>
      <c r="I95" s="5" t="s">
        <v>16</v>
      </c>
      <c r="J95" s="5">
        <v>13</v>
      </c>
    </row>
    <row r="96" spans="1:10" x14ac:dyDescent="0.25">
      <c r="A96" s="5">
        <f>88</f>
      </c>
      <c r="B96" s="5" t="s">
        <v>103</v>
      </c>
      <c r="C96" s="5">
        <v>818</v>
      </c>
      <c r="D96" s="5"/>
      <c r="E96" s="5">
        <v>818</v>
      </c>
      <c r="F96" s="5">
        <v>2874</v>
      </c>
      <c r="G96" s="5">
        <v>333</v>
      </c>
      <c r="H96" s="5" t="s">
        <v>16</v>
      </c>
      <c r="I96" s="5" t="s">
        <v>16</v>
      </c>
      <c r="J96" s="5">
        <v>13</v>
      </c>
    </row>
    <row r="97" spans="1:10" x14ac:dyDescent="0.25">
      <c r="A97" s="5">
        <f>89</f>
      </c>
      <c r="B97" s="5" t="s">
        <v>104</v>
      </c>
      <c r="C97" s="5">
        <v>818</v>
      </c>
      <c r="D97" s="5"/>
      <c r="E97" s="5">
        <v>818</v>
      </c>
      <c r="F97" s="5">
        <v>2874</v>
      </c>
      <c r="G97" s="5">
        <v>333</v>
      </c>
      <c r="H97" s="5" t="s">
        <v>16</v>
      </c>
      <c r="I97" s="5" t="s">
        <v>16</v>
      </c>
      <c r="J97" s="5">
        <v>13</v>
      </c>
    </row>
    <row r="98" spans="1:10" x14ac:dyDescent="0.25">
      <c r="A98" s="5">
        <f>90</f>
      </c>
      <c r="B98" s="5" t="s">
        <v>105</v>
      </c>
      <c r="C98" s="5">
        <v>818</v>
      </c>
      <c r="D98" s="5"/>
      <c r="E98" s="5">
        <v>818</v>
      </c>
      <c r="F98" s="5">
        <v>2874</v>
      </c>
      <c r="G98" s="5">
        <v>333</v>
      </c>
      <c r="H98" s="5" t="s">
        <v>16</v>
      </c>
      <c r="I98" s="5" t="s">
        <v>16</v>
      </c>
      <c r="J98" s="5">
        <v>13</v>
      </c>
    </row>
    <row r="99" spans="1:10" x14ac:dyDescent="0.25">
      <c r="A99" s="5">
        <f>91</f>
      </c>
      <c r="B99" s="5" t="s">
        <v>106</v>
      </c>
      <c r="C99" s="5">
        <v>818</v>
      </c>
      <c r="D99" s="5"/>
      <c r="E99" s="5">
        <v>818</v>
      </c>
      <c r="F99" s="5">
        <v>2874</v>
      </c>
      <c r="G99" s="5">
        <v>333</v>
      </c>
      <c r="H99" s="5" t="s">
        <v>16</v>
      </c>
      <c r="I99" s="5" t="s">
        <v>16</v>
      </c>
      <c r="J99" s="5">
        <v>13</v>
      </c>
    </row>
    <row r="100" spans="1:10" x14ac:dyDescent="0.25">
      <c r="A100" s="5">
        <f>92</f>
      </c>
      <c r="B100" s="5" t="s">
        <v>107</v>
      </c>
      <c r="C100" s="5">
        <v>818</v>
      </c>
      <c r="D100" s="5"/>
      <c r="E100" s="5">
        <v>818</v>
      </c>
      <c r="F100" s="5">
        <v>2874</v>
      </c>
      <c r="G100" s="5">
        <v>333</v>
      </c>
      <c r="H100" s="5" t="s">
        <v>16</v>
      </c>
      <c r="I100" s="5" t="s">
        <v>16</v>
      </c>
      <c r="J100" s="5">
        <v>13</v>
      </c>
    </row>
    <row r="101" spans="1:10" x14ac:dyDescent="0.25">
      <c r="A101" s="5">
        <f>93</f>
      </c>
      <c r="B101" s="5" t="s">
        <v>108</v>
      </c>
      <c r="C101" s="5">
        <v>818</v>
      </c>
      <c r="D101" s="5"/>
      <c r="E101" s="5">
        <v>818</v>
      </c>
      <c r="F101" s="5">
        <v>2874</v>
      </c>
      <c r="G101" s="5">
        <v>333</v>
      </c>
      <c r="H101" s="5" t="s">
        <v>16</v>
      </c>
      <c r="I101" s="5" t="s">
        <v>16</v>
      </c>
      <c r="J101" s="5">
        <v>13</v>
      </c>
    </row>
    <row r="102" spans="1:10" x14ac:dyDescent="0.25">
      <c r="A102" s="5">
        <f>94</f>
      </c>
      <c r="B102" s="5" t="s">
        <v>109</v>
      </c>
      <c r="C102" s="5">
        <v>818</v>
      </c>
      <c r="D102" s="5"/>
      <c r="E102" s="5">
        <v>818</v>
      </c>
      <c r="F102" s="5">
        <v>2874</v>
      </c>
      <c r="G102" s="5">
        <v>333</v>
      </c>
      <c r="H102" s="5" t="s">
        <v>16</v>
      </c>
      <c r="I102" s="5" t="s">
        <v>16</v>
      </c>
      <c r="J102" s="5">
        <v>13</v>
      </c>
    </row>
    <row r="103" spans="1:10" x14ac:dyDescent="0.25">
      <c r="A103" s="5">
        <f>95</f>
      </c>
      <c r="B103" s="5" t="s">
        <v>110</v>
      </c>
      <c r="C103" s="5">
        <v>818</v>
      </c>
      <c r="D103" s="5"/>
      <c r="E103" s="5">
        <v>818</v>
      </c>
      <c r="F103" s="5">
        <v>2874</v>
      </c>
      <c r="G103" s="5">
        <v>333</v>
      </c>
      <c r="H103" s="5" t="s">
        <v>16</v>
      </c>
      <c r="I103" s="5" t="s">
        <v>16</v>
      </c>
      <c r="J103" s="5">
        <v>13</v>
      </c>
    </row>
    <row r="104" spans="1:10" x14ac:dyDescent="0.25">
      <c r="A104" s="5">
        <f>96</f>
      </c>
      <c r="B104" s="5" t="s">
        <v>111</v>
      </c>
      <c r="C104" s="5">
        <v>818</v>
      </c>
      <c r="D104" s="5"/>
      <c r="E104" s="5">
        <v>818</v>
      </c>
      <c r="F104" s="5">
        <v>2874</v>
      </c>
      <c r="G104" s="5">
        <v>333</v>
      </c>
      <c r="H104" s="5" t="s">
        <v>16</v>
      </c>
      <c r="I104" s="5" t="s">
        <v>16</v>
      </c>
      <c r="J104" s="5">
        <v>13</v>
      </c>
    </row>
    <row r="105" spans="1:10" x14ac:dyDescent="0.25">
      <c r="A105" s="5">
        <f>97</f>
      </c>
      <c r="B105" s="5" t="s">
        <v>112</v>
      </c>
      <c r="C105" s="5">
        <v>818</v>
      </c>
      <c r="D105" s="5"/>
      <c r="E105" s="5">
        <v>818</v>
      </c>
      <c r="F105" s="5">
        <v>2874</v>
      </c>
      <c r="G105" s="5">
        <v>333</v>
      </c>
      <c r="H105" s="5" t="s">
        <v>16</v>
      </c>
      <c r="I105" s="5" t="s">
        <v>16</v>
      </c>
      <c r="J105" s="5">
        <v>13</v>
      </c>
    </row>
    <row r="106" spans="1:10" x14ac:dyDescent="0.25">
      <c r="A106" s="5">
        <f>98</f>
      </c>
      <c r="B106" s="5" t="s">
        <v>113</v>
      </c>
      <c r="C106" s="5">
        <v>818</v>
      </c>
      <c r="D106" s="5"/>
      <c r="E106" s="5">
        <v>818</v>
      </c>
      <c r="F106" s="5">
        <v>2874</v>
      </c>
      <c r="G106" s="5">
        <v>333</v>
      </c>
      <c r="H106" s="5" t="s">
        <v>16</v>
      </c>
      <c r="I106" s="5" t="s">
        <v>16</v>
      </c>
      <c r="J106" s="5">
        <v>13</v>
      </c>
    </row>
    <row r="107" spans="1:10" x14ac:dyDescent="0.25">
      <c r="A107" s="5">
        <f>99</f>
      </c>
      <c r="B107" s="5" t="s">
        <v>114</v>
      </c>
      <c r="C107" s="5">
        <v>818</v>
      </c>
      <c r="D107" s="5"/>
      <c r="E107" s="5">
        <v>818</v>
      </c>
      <c r="F107" s="5">
        <v>2874</v>
      </c>
      <c r="G107" s="5">
        <v>333</v>
      </c>
      <c r="H107" s="5" t="s">
        <v>16</v>
      </c>
      <c r="I107" s="5" t="s">
        <v>16</v>
      </c>
      <c r="J107" s="5">
        <v>13</v>
      </c>
    </row>
    <row r="108" spans="1:10" x14ac:dyDescent="0.25">
      <c r="A108" s="5">
        <f>100</f>
      </c>
      <c r="B108" s="5" t="s">
        <v>115</v>
      </c>
      <c r="C108" s="5">
        <v>818</v>
      </c>
      <c r="D108" s="5"/>
      <c r="E108" s="5">
        <v>818</v>
      </c>
      <c r="F108" s="5">
        <v>2874</v>
      </c>
      <c r="G108" s="5">
        <v>333</v>
      </c>
      <c r="H108" s="5" t="s">
        <v>16</v>
      </c>
      <c r="I108" s="5" t="s">
        <v>16</v>
      </c>
      <c r="J108" s="5">
        <v>13</v>
      </c>
    </row>
    <row r="109" spans="1:10" x14ac:dyDescent="0.25">
      <c r="A109" s="5">
        <f>101</f>
      </c>
      <c r="B109" s="5" t="s">
        <v>116</v>
      </c>
      <c r="C109" s="5">
        <v>818</v>
      </c>
      <c r="D109" s="5"/>
      <c r="E109" s="5">
        <v>818</v>
      </c>
      <c r="F109" s="5">
        <v>2874</v>
      </c>
      <c r="G109" s="5">
        <v>333</v>
      </c>
      <c r="H109" s="5" t="s">
        <v>16</v>
      </c>
      <c r="I109" s="5" t="s">
        <v>16</v>
      </c>
      <c r="J109" s="5">
        <v>13</v>
      </c>
    </row>
    <row r="110" spans="1:10" x14ac:dyDescent="0.25">
      <c r="A110" s="5">
        <f>102</f>
      </c>
      <c r="B110" s="5" t="s">
        <v>117</v>
      </c>
      <c r="C110" s="5">
        <v>818</v>
      </c>
      <c r="D110" s="5"/>
      <c r="E110" s="5">
        <v>818</v>
      </c>
      <c r="F110" s="5">
        <v>2874</v>
      </c>
      <c r="G110" s="5">
        <v>333</v>
      </c>
      <c r="H110" s="5" t="s">
        <v>16</v>
      </c>
      <c r="I110" s="5" t="s">
        <v>16</v>
      </c>
      <c r="J110" s="5">
        <v>13</v>
      </c>
    </row>
    <row r="111" spans="1:10" x14ac:dyDescent="0.25">
      <c r="A111" s="5">
        <f>103</f>
      </c>
      <c r="B111" s="5" t="s">
        <v>118</v>
      </c>
      <c r="C111" s="5">
        <v>818</v>
      </c>
      <c r="D111" s="5"/>
      <c r="E111" s="5">
        <v>818</v>
      </c>
      <c r="F111" s="5">
        <v>2874</v>
      </c>
      <c r="G111" s="5">
        <v>333</v>
      </c>
      <c r="H111" s="5" t="s">
        <v>16</v>
      </c>
      <c r="I111" s="5" t="s">
        <v>16</v>
      </c>
      <c r="J111" s="5">
        <v>13</v>
      </c>
    </row>
    <row r="112" spans="1:10" x14ac:dyDescent="0.25">
      <c r="A112" s="5">
        <f>104</f>
      </c>
      <c r="B112" s="5" t="s">
        <v>119</v>
      </c>
      <c r="C112" s="5">
        <v>818</v>
      </c>
      <c r="D112" s="5"/>
      <c r="E112" s="5">
        <v>818</v>
      </c>
      <c r="F112" s="5">
        <v>2874</v>
      </c>
      <c r="G112" s="5">
        <v>333</v>
      </c>
      <c r="H112" s="5" t="s">
        <v>16</v>
      </c>
      <c r="I112" s="5" t="s">
        <v>16</v>
      </c>
      <c r="J112" s="5">
        <v>13</v>
      </c>
    </row>
    <row r="113" spans="1:10" x14ac:dyDescent="0.25">
      <c r="A113" s="5">
        <f>105</f>
      </c>
      <c r="B113" s="5" t="s">
        <v>120</v>
      </c>
      <c r="C113" s="5">
        <v>818</v>
      </c>
      <c r="D113" s="5"/>
      <c r="E113" s="5">
        <v>818</v>
      </c>
      <c r="F113" s="5">
        <v>2874</v>
      </c>
      <c r="G113" s="5">
        <v>333</v>
      </c>
      <c r="H113" s="5" t="s">
        <v>16</v>
      </c>
      <c r="I113" s="5" t="s">
        <v>16</v>
      </c>
      <c r="J113" s="5">
        <v>13</v>
      </c>
    </row>
    <row r="114" spans="1:10" x14ac:dyDescent="0.25">
      <c r="A114" s="5">
        <f>106</f>
      </c>
      <c r="B114" s="5" t="s">
        <v>121</v>
      </c>
      <c r="C114" s="5">
        <v>818</v>
      </c>
      <c r="D114" s="5"/>
      <c r="E114" s="5">
        <v>818</v>
      </c>
      <c r="F114" s="5">
        <v>2874</v>
      </c>
      <c r="G114" s="5">
        <v>333</v>
      </c>
      <c r="H114" s="5" t="s">
        <v>16</v>
      </c>
      <c r="I114" s="5" t="s">
        <v>16</v>
      </c>
      <c r="J114" s="5">
        <v>13</v>
      </c>
    </row>
    <row r="115" spans="1:10" x14ac:dyDescent="0.25">
      <c r="A115" s="5">
        <f>107</f>
      </c>
      <c r="B115" s="5" t="s">
        <v>122</v>
      </c>
      <c r="C115" s="5">
        <v>818</v>
      </c>
      <c r="D115" s="5"/>
      <c r="E115" s="5">
        <v>818</v>
      </c>
      <c r="F115" s="5">
        <v>2874</v>
      </c>
      <c r="G115" s="5">
        <v>333</v>
      </c>
      <c r="H115" s="5" t="s">
        <v>16</v>
      </c>
      <c r="I115" s="5" t="s">
        <v>16</v>
      </c>
      <c r="J115" s="5">
        <v>13</v>
      </c>
    </row>
    <row r="116" spans="1:10" x14ac:dyDescent="0.25">
      <c r="A116" s="5">
        <f>108</f>
      </c>
      <c r="B116" s="5" t="s">
        <v>123</v>
      </c>
      <c r="C116" s="5">
        <v>818</v>
      </c>
      <c r="D116" s="5"/>
      <c r="E116" s="5">
        <v>818</v>
      </c>
      <c r="F116" s="5">
        <v>2874</v>
      </c>
      <c r="G116" s="5">
        <v>333</v>
      </c>
      <c r="H116" s="5" t="s">
        <v>16</v>
      </c>
      <c r="I116" s="5" t="s">
        <v>16</v>
      </c>
      <c r="J116" s="5">
        <v>13</v>
      </c>
    </row>
    <row r="117" spans="1:10" x14ac:dyDescent="0.25">
      <c r="A117" s="5">
        <f>109</f>
      </c>
      <c r="B117" s="5" t="s">
        <v>124</v>
      </c>
      <c r="C117" s="5">
        <v>818</v>
      </c>
      <c r="D117" s="5"/>
      <c r="E117" s="5">
        <v>818</v>
      </c>
      <c r="F117" s="5">
        <v>2874</v>
      </c>
      <c r="G117" s="5">
        <v>333</v>
      </c>
      <c r="H117" s="5" t="s">
        <v>16</v>
      </c>
      <c r="I117" s="5" t="s">
        <v>16</v>
      </c>
      <c r="J117" s="5">
        <v>13</v>
      </c>
    </row>
    <row r="118" spans="1:10" x14ac:dyDescent="0.25">
      <c r="A118" s="5">
        <f>110</f>
      </c>
      <c r="B118" s="5" t="s">
        <v>125</v>
      </c>
      <c r="C118" s="5">
        <v>818</v>
      </c>
      <c r="D118" s="5"/>
      <c r="E118" s="5">
        <v>818</v>
      </c>
      <c r="F118" s="5">
        <v>2874</v>
      </c>
      <c r="G118" s="5">
        <v>333</v>
      </c>
      <c r="H118" s="5" t="s">
        <v>16</v>
      </c>
      <c r="I118" s="5" t="s">
        <v>16</v>
      </c>
      <c r="J118" s="5">
        <v>13</v>
      </c>
    </row>
    <row r="119" spans="1:10" x14ac:dyDescent="0.25">
      <c r="A119" s="5">
        <f>111</f>
      </c>
      <c r="B119" s="5" t="s">
        <v>126</v>
      </c>
      <c r="C119" s="5">
        <v>818</v>
      </c>
      <c r="D119" s="5"/>
      <c r="E119" s="5">
        <v>818</v>
      </c>
      <c r="F119" s="5">
        <v>2874</v>
      </c>
      <c r="G119" s="5">
        <v>333</v>
      </c>
      <c r="H119" s="5" t="s">
        <v>16</v>
      </c>
      <c r="I119" s="5" t="s">
        <v>16</v>
      </c>
      <c r="J119" s="5">
        <v>13</v>
      </c>
    </row>
    <row r="120" spans="1:10" x14ac:dyDescent="0.25">
      <c r="A120" s="5">
        <f>112</f>
      </c>
      <c r="B120" s="5" t="s">
        <v>127</v>
      </c>
      <c r="C120" s="5">
        <v>818</v>
      </c>
      <c r="D120" s="5"/>
      <c r="E120" s="5">
        <v>818</v>
      </c>
      <c r="F120" s="5">
        <v>2874</v>
      </c>
      <c r="G120" s="5">
        <v>333</v>
      </c>
      <c r="H120" s="5" t="s">
        <v>16</v>
      </c>
      <c r="I120" s="5" t="s">
        <v>16</v>
      </c>
      <c r="J120" s="5">
        <v>13</v>
      </c>
    </row>
    <row r="121" spans="1:10" x14ac:dyDescent="0.25">
      <c r="A121" s="5">
        <f>113</f>
      </c>
      <c r="B121" s="5" t="s">
        <v>128</v>
      </c>
      <c r="C121" s="5">
        <v>818</v>
      </c>
      <c r="D121" s="5"/>
      <c r="E121" s="5">
        <v>818</v>
      </c>
      <c r="F121" s="5">
        <v>2874</v>
      </c>
      <c r="G121" s="5">
        <v>333</v>
      </c>
      <c r="H121" s="5" t="s">
        <v>16</v>
      </c>
      <c r="I121" s="5" t="s">
        <v>16</v>
      </c>
      <c r="J121" s="5">
        <v>13</v>
      </c>
    </row>
    <row r="122" spans="1:10" x14ac:dyDescent="0.25">
      <c r="A122" s="5">
        <f>114</f>
      </c>
      <c r="B122" s="5" t="s">
        <v>129</v>
      </c>
      <c r="C122" s="5">
        <v>818</v>
      </c>
      <c r="D122" s="5"/>
      <c r="E122" s="5">
        <v>818</v>
      </c>
      <c r="F122" s="5">
        <v>2874</v>
      </c>
      <c r="G122" s="5">
        <v>333</v>
      </c>
      <c r="H122" s="5" t="s">
        <v>16</v>
      </c>
      <c r="I122" s="5" t="s">
        <v>16</v>
      </c>
      <c r="J122" s="5">
        <v>13</v>
      </c>
    </row>
    <row r="123" spans="1:10" x14ac:dyDescent="0.25">
      <c r="A123" s="5">
        <f>115</f>
      </c>
      <c r="B123" s="5" t="s">
        <v>130</v>
      </c>
      <c r="C123" s="5">
        <v>818</v>
      </c>
      <c r="D123" s="5"/>
      <c r="E123" s="5">
        <v>818</v>
      </c>
      <c r="F123" s="5">
        <v>2874</v>
      </c>
      <c r="G123" s="5">
        <v>333</v>
      </c>
      <c r="H123" s="5" t="s">
        <v>16</v>
      </c>
      <c r="I123" s="5" t="s">
        <v>16</v>
      </c>
      <c r="J123" s="5">
        <v>13</v>
      </c>
    </row>
    <row r="124" spans="1:10" x14ac:dyDescent="0.25">
      <c r="A124" s="5">
        <f>116</f>
      </c>
      <c r="B124" s="5" t="s">
        <v>131</v>
      </c>
      <c r="C124" s="5">
        <v>818</v>
      </c>
      <c r="D124" s="5"/>
      <c r="E124" s="5">
        <v>818</v>
      </c>
      <c r="F124" s="5">
        <v>2874</v>
      </c>
      <c r="G124" s="5">
        <v>333</v>
      </c>
      <c r="H124" s="5" t="s">
        <v>16</v>
      </c>
      <c r="I124" s="5" t="s">
        <v>16</v>
      </c>
      <c r="J124" s="5">
        <v>13</v>
      </c>
    </row>
    <row r="125" spans="1:10" x14ac:dyDescent="0.25">
      <c r="A125" s="5">
        <f>117</f>
      </c>
      <c r="B125" s="5" t="s">
        <v>132</v>
      </c>
      <c r="C125" s="5">
        <v>818</v>
      </c>
      <c r="D125" s="5"/>
      <c r="E125" s="5">
        <v>818</v>
      </c>
      <c r="F125" s="5">
        <v>2874</v>
      </c>
      <c r="G125" s="5">
        <v>333</v>
      </c>
      <c r="H125" s="5" t="s">
        <v>16</v>
      </c>
      <c r="I125" s="5" t="s">
        <v>16</v>
      </c>
      <c r="J125" s="5">
        <v>13</v>
      </c>
    </row>
    <row r="126" spans="1:10" x14ac:dyDescent="0.25">
      <c r="A126" s="5">
        <f>118</f>
      </c>
      <c r="B126" s="5" t="s">
        <v>133</v>
      </c>
      <c r="C126" s="5">
        <v>818</v>
      </c>
      <c r="D126" s="5"/>
      <c r="E126" s="5">
        <v>818</v>
      </c>
      <c r="F126" s="5">
        <v>2874</v>
      </c>
      <c r="G126" s="5">
        <v>333</v>
      </c>
      <c r="H126" s="5" t="s">
        <v>16</v>
      </c>
      <c r="I126" s="5" t="s">
        <v>16</v>
      </c>
      <c r="J126" s="5">
        <v>13</v>
      </c>
    </row>
    <row r="127" spans="1:10" x14ac:dyDescent="0.25">
      <c r="A127" s="5">
        <f>119</f>
      </c>
      <c r="B127" s="5" t="s">
        <v>134</v>
      </c>
      <c r="C127" s="5">
        <v>818</v>
      </c>
      <c r="D127" s="5"/>
      <c r="E127" s="5">
        <v>818</v>
      </c>
      <c r="F127" s="5">
        <v>2874</v>
      </c>
      <c r="G127" s="5">
        <v>333</v>
      </c>
      <c r="H127" s="5" t="s">
        <v>16</v>
      </c>
      <c r="I127" s="5" t="s">
        <v>16</v>
      </c>
      <c r="J127" s="5">
        <v>13</v>
      </c>
    </row>
    <row r="128" spans="1:10" x14ac:dyDescent="0.25">
      <c r="A128" s="5">
        <f>120</f>
      </c>
      <c r="B128" s="5" t="s">
        <v>135</v>
      </c>
      <c r="C128" s="5">
        <v>818</v>
      </c>
      <c r="D128" s="5"/>
      <c r="E128" s="5">
        <v>818</v>
      </c>
      <c r="F128" s="5">
        <v>2874</v>
      </c>
      <c r="G128" s="5">
        <v>333</v>
      </c>
      <c r="H128" s="5" t="s">
        <v>16</v>
      </c>
      <c r="I128" s="5" t="s">
        <v>16</v>
      </c>
      <c r="J128" s="5">
        <v>13</v>
      </c>
    </row>
    <row r="129" spans="1:10" x14ac:dyDescent="0.25">
      <c r="A129" s="5">
        <f>121</f>
      </c>
      <c r="B129" s="5" t="s">
        <v>136</v>
      </c>
      <c r="C129" s="5">
        <v>818</v>
      </c>
      <c r="D129" s="5"/>
      <c r="E129" s="5">
        <v>818</v>
      </c>
      <c r="F129" s="5">
        <v>2874</v>
      </c>
      <c r="G129" s="5">
        <v>333</v>
      </c>
      <c r="H129" s="5" t="s">
        <v>16</v>
      </c>
      <c r="I129" s="5" t="s">
        <v>16</v>
      </c>
      <c r="J129" s="5">
        <v>13</v>
      </c>
    </row>
    <row r="130" spans="1:10" x14ac:dyDescent="0.25">
      <c r="A130" s="5">
        <f>122</f>
      </c>
      <c r="B130" s="5" t="s">
        <v>137</v>
      </c>
      <c r="C130" s="5">
        <v>818</v>
      </c>
      <c r="D130" s="5"/>
      <c r="E130" s="5">
        <v>818</v>
      </c>
      <c r="F130" s="5">
        <v>2874</v>
      </c>
      <c r="G130" s="5">
        <v>333</v>
      </c>
      <c r="H130" s="5" t="s">
        <v>16</v>
      </c>
      <c r="I130" s="5" t="s">
        <v>16</v>
      </c>
      <c r="J130" s="5">
        <v>13</v>
      </c>
    </row>
    <row r="131" spans="1:10" x14ac:dyDescent="0.25">
      <c r="A131" s="5">
        <f>123</f>
      </c>
      <c r="B131" s="5" t="s">
        <v>138</v>
      </c>
      <c r="C131" s="5">
        <v>818</v>
      </c>
      <c r="D131" s="5"/>
      <c r="E131" s="5">
        <v>818</v>
      </c>
      <c r="F131" s="5">
        <v>2874</v>
      </c>
      <c r="G131" s="5">
        <v>333</v>
      </c>
      <c r="H131" s="5" t="s">
        <v>16</v>
      </c>
      <c r="I131" s="5" t="s">
        <v>16</v>
      </c>
      <c r="J131" s="5">
        <v>13</v>
      </c>
    </row>
    <row r="132" spans="1:10" x14ac:dyDescent="0.25">
      <c r="A132" s="5">
        <f>124</f>
      </c>
      <c r="B132" s="5" t="s">
        <v>139</v>
      </c>
      <c r="C132" s="5">
        <v>818</v>
      </c>
      <c r="D132" s="5"/>
      <c r="E132" s="5">
        <v>818</v>
      </c>
      <c r="F132" s="5">
        <v>2874</v>
      </c>
      <c r="G132" s="5">
        <v>333</v>
      </c>
      <c r="H132" s="5" t="s">
        <v>16</v>
      </c>
      <c r="I132" s="5" t="s">
        <v>16</v>
      </c>
      <c r="J132" s="5">
        <v>13</v>
      </c>
    </row>
    <row r="133" spans="1:10" x14ac:dyDescent="0.25">
      <c r="A133" s="5">
        <f>125</f>
      </c>
      <c r="B133" s="5" t="s">
        <v>140</v>
      </c>
      <c r="C133" s="5">
        <v>818</v>
      </c>
      <c r="D133" s="5"/>
      <c r="E133" s="5">
        <v>818</v>
      </c>
      <c r="F133" s="5">
        <v>2874</v>
      </c>
      <c r="G133" s="5">
        <v>333</v>
      </c>
      <c r="H133" s="5" t="s">
        <v>16</v>
      </c>
      <c r="I133" s="5" t="s">
        <v>16</v>
      </c>
      <c r="J133" s="5">
        <v>13</v>
      </c>
    </row>
    <row r="134" spans="1:10" x14ac:dyDescent="0.25">
      <c r="A134" s="5">
        <f>126</f>
      </c>
      <c r="B134" s="5" t="s">
        <v>141</v>
      </c>
      <c r="C134" s="5">
        <v>818</v>
      </c>
      <c r="D134" s="5"/>
      <c r="E134" s="5">
        <v>818</v>
      </c>
      <c r="F134" s="5">
        <v>2874</v>
      </c>
      <c r="G134" s="5">
        <v>333</v>
      </c>
      <c r="H134" s="5" t="s">
        <v>16</v>
      </c>
      <c r="I134" s="5" t="s">
        <v>16</v>
      </c>
      <c r="J134" s="5">
        <v>13</v>
      </c>
    </row>
    <row r="135" spans="1:10" x14ac:dyDescent="0.25">
      <c r="A135" s="5">
        <f>127</f>
      </c>
      <c r="B135" s="5" t="s">
        <v>142</v>
      </c>
      <c r="C135" s="5">
        <v>818</v>
      </c>
      <c r="D135" s="5"/>
      <c r="E135" s="5">
        <v>818</v>
      </c>
      <c r="F135" s="5">
        <v>2874</v>
      </c>
      <c r="G135" s="5">
        <v>333</v>
      </c>
      <c r="H135" s="5" t="s">
        <v>16</v>
      </c>
      <c r="I135" s="5" t="s">
        <v>16</v>
      </c>
      <c r="J135" s="5">
        <v>13</v>
      </c>
    </row>
    <row r="136" spans="1:10" x14ac:dyDescent="0.25">
      <c r="A136" s="5">
        <f>128</f>
      </c>
      <c r="B136" s="5" t="s">
        <v>143</v>
      </c>
      <c r="C136" s="5">
        <v>818</v>
      </c>
      <c r="D136" s="5"/>
      <c r="E136" s="5">
        <v>818</v>
      </c>
      <c r="F136" s="5">
        <v>2874</v>
      </c>
      <c r="G136" s="5">
        <v>333</v>
      </c>
      <c r="H136" s="5" t="s">
        <v>16</v>
      </c>
      <c r="I136" s="5" t="s">
        <v>16</v>
      </c>
      <c r="J136" s="5">
        <v>13</v>
      </c>
    </row>
    <row r="137" spans="1:10" x14ac:dyDescent="0.25">
      <c r="A137" s="5">
        <f>129</f>
      </c>
      <c r="B137" s="5" t="s">
        <v>144</v>
      </c>
      <c r="C137" s="5">
        <v>818</v>
      </c>
      <c r="D137" s="5"/>
      <c r="E137" s="5">
        <v>818</v>
      </c>
      <c r="F137" s="5">
        <v>2874</v>
      </c>
      <c r="G137" s="5">
        <v>333</v>
      </c>
      <c r="H137" s="5" t="s">
        <v>16</v>
      </c>
      <c r="I137" s="5" t="s">
        <v>16</v>
      </c>
      <c r="J137" s="5">
        <v>13</v>
      </c>
    </row>
    <row r="138" spans="1:10" x14ac:dyDescent="0.25">
      <c r="A138" s="5">
        <f>130</f>
      </c>
      <c r="B138" s="5" t="s">
        <v>145</v>
      </c>
      <c r="C138" s="5">
        <v>818</v>
      </c>
      <c r="D138" s="5"/>
      <c r="E138" s="5">
        <v>818</v>
      </c>
      <c r="F138" s="5">
        <v>2874</v>
      </c>
      <c r="G138" s="5">
        <v>333</v>
      </c>
      <c r="H138" s="5" t="s">
        <v>16</v>
      </c>
      <c r="I138" s="5" t="s">
        <v>16</v>
      </c>
      <c r="J138" s="5">
        <v>13</v>
      </c>
    </row>
    <row r="139" spans="1:10" x14ac:dyDescent="0.25">
      <c r="A139" s="5">
        <f>131</f>
      </c>
      <c r="B139" s="5" t="s">
        <v>146</v>
      </c>
      <c r="C139" s="5">
        <v>818</v>
      </c>
      <c r="D139" s="5"/>
      <c r="E139" s="5">
        <v>818</v>
      </c>
      <c r="F139" s="5">
        <v>2874</v>
      </c>
      <c r="G139" s="5">
        <v>333</v>
      </c>
      <c r="H139" s="5" t="s">
        <v>16</v>
      </c>
      <c r="I139" s="5" t="s">
        <v>16</v>
      </c>
      <c r="J139" s="5">
        <v>13</v>
      </c>
    </row>
    <row r="140" spans="1:10" x14ac:dyDescent="0.25">
      <c r="A140" s="5">
        <f>132</f>
      </c>
      <c r="B140" s="5" t="s">
        <v>147</v>
      </c>
      <c r="C140" s="5">
        <v>818</v>
      </c>
      <c r="D140" s="5"/>
      <c r="E140" s="5">
        <v>818</v>
      </c>
      <c r="F140" s="5">
        <v>2874</v>
      </c>
      <c r="G140" s="5">
        <v>333</v>
      </c>
      <c r="H140" s="5" t="s">
        <v>16</v>
      </c>
      <c r="I140" s="5" t="s">
        <v>16</v>
      </c>
      <c r="J140" s="5">
        <v>13</v>
      </c>
    </row>
    <row r="141" spans="1:10" x14ac:dyDescent="0.25">
      <c r="A141" s="5">
        <f>133</f>
      </c>
      <c r="B141" s="5" t="s">
        <v>148</v>
      </c>
      <c r="C141" s="5">
        <v>818</v>
      </c>
      <c r="D141" s="5"/>
      <c r="E141" s="5">
        <v>818</v>
      </c>
      <c r="F141" s="5">
        <v>2874</v>
      </c>
      <c r="G141" s="5">
        <v>333</v>
      </c>
      <c r="H141" s="5" t="s">
        <v>16</v>
      </c>
      <c r="I141" s="5" t="s">
        <v>16</v>
      </c>
      <c r="J141" s="5">
        <v>13</v>
      </c>
    </row>
    <row r="142" spans="1:10" x14ac:dyDescent="0.25">
      <c r="A142" s="5">
        <f>134</f>
      </c>
      <c r="B142" s="5" t="s">
        <v>149</v>
      </c>
      <c r="C142" s="5">
        <v>818</v>
      </c>
      <c r="D142" s="5"/>
      <c r="E142" s="5">
        <v>818</v>
      </c>
      <c r="F142" s="5">
        <v>2874</v>
      </c>
      <c r="G142" s="5">
        <v>333</v>
      </c>
      <c r="H142" s="5" t="s">
        <v>16</v>
      </c>
      <c r="I142" s="5" t="s">
        <v>16</v>
      </c>
      <c r="J142" s="5">
        <v>13</v>
      </c>
    </row>
    <row r="143" spans="1:10" x14ac:dyDescent="0.25">
      <c r="A143" s="5">
        <f>135</f>
      </c>
      <c r="B143" s="5" t="s">
        <v>150</v>
      </c>
      <c r="C143" s="5">
        <v>818</v>
      </c>
      <c r="D143" s="5"/>
      <c r="E143" s="5">
        <v>818</v>
      </c>
      <c r="F143" s="5">
        <v>2874</v>
      </c>
      <c r="G143" s="5">
        <v>333</v>
      </c>
      <c r="H143" s="5" t="s">
        <v>16</v>
      </c>
      <c r="I143" s="5" t="s">
        <v>16</v>
      </c>
      <c r="J143" s="5">
        <v>13</v>
      </c>
    </row>
    <row r="144" spans="1:10" x14ac:dyDescent="0.25">
      <c r="A144" s="5">
        <f>136</f>
      </c>
      <c r="B144" s="5" t="s">
        <v>151</v>
      </c>
      <c r="C144" s="5">
        <v>818</v>
      </c>
      <c r="D144" s="5"/>
      <c r="E144" s="5">
        <v>818</v>
      </c>
      <c r="F144" s="5">
        <v>2874</v>
      </c>
      <c r="G144" s="5">
        <v>333</v>
      </c>
      <c r="H144" s="5" t="s">
        <v>16</v>
      </c>
      <c r="I144" s="5" t="s">
        <v>16</v>
      </c>
      <c r="J144" s="5">
        <v>13</v>
      </c>
    </row>
    <row r="145" spans="1:10" x14ac:dyDescent="0.25">
      <c r="A145" s="5">
        <f>137</f>
      </c>
      <c r="B145" s="5" t="s">
        <v>152</v>
      </c>
      <c r="C145" s="5">
        <v>818</v>
      </c>
      <c r="D145" s="5"/>
      <c r="E145" s="5">
        <v>818</v>
      </c>
      <c r="F145" s="5">
        <v>2874</v>
      </c>
      <c r="G145" s="5">
        <v>333</v>
      </c>
      <c r="H145" s="5" t="s">
        <v>16</v>
      </c>
      <c r="I145" s="5" t="s">
        <v>16</v>
      </c>
      <c r="J145" s="5">
        <v>13</v>
      </c>
    </row>
    <row r="146" spans="1:10" x14ac:dyDescent="0.25">
      <c r="A146" s="5">
        <f>138</f>
      </c>
      <c r="B146" s="5" t="s">
        <v>153</v>
      </c>
      <c r="C146" s="5">
        <v>818</v>
      </c>
      <c r="D146" s="5"/>
      <c r="E146" s="5">
        <v>818</v>
      </c>
      <c r="F146" s="5">
        <v>2874</v>
      </c>
      <c r="G146" s="5">
        <v>333</v>
      </c>
      <c r="H146" s="5" t="s">
        <v>16</v>
      </c>
      <c r="I146" s="5" t="s">
        <v>16</v>
      </c>
      <c r="J146" s="5">
        <v>13</v>
      </c>
    </row>
    <row r="147" spans="1:10" x14ac:dyDescent="0.25">
      <c r="A147" s="5">
        <f>139</f>
      </c>
      <c r="B147" s="5" t="s">
        <v>154</v>
      </c>
      <c r="C147" s="5">
        <v>818</v>
      </c>
      <c r="D147" s="5"/>
      <c r="E147" s="5">
        <v>818</v>
      </c>
      <c r="F147" s="5">
        <v>2874</v>
      </c>
      <c r="G147" s="5">
        <v>333</v>
      </c>
      <c r="H147" s="5" t="s">
        <v>16</v>
      </c>
      <c r="I147" s="5" t="s">
        <v>16</v>
      </c>
      <c r="J147" s="5">
        <v>13</v>
      </c>
    </row>
    <row r="148" spans="1:10" x14ac:dyDescent="0.25">
      <c r="A148" s="5">
        <f>140</f>
      </c>
      <c r="B148" s="5" t="s">
        <v>155</v>
      </c>
      <c r="C148" s="5">
        <v>818</v>
      </c>
      <c r="D148" s="5"/>
      <c r="E148" s="5">
        <v>818</v>
      </c>
      <c r="F148" s="5">
        <v>2874</v>
      </c>
      <c r="G148" s="5">
        <v>333</v>
      </c>
      <c r="H148" s="5" t="s">
        <v>16</v>
      </c>
      <c r="I148" s="5" t="s">
        <v>16</v>
      </c>
      <c r="J148" s="5">
        <v>13</v>
      </c>
    </row>
    <row r="149" spans="1:10" x14ac:dyDescent="0.25">
      <c r="A149" s="5">
        <f>141</f>
      </c>
      <c r="B149" s="5" t="s">
        <v>156</v>
      </c>
      <c r="C149" s="5">
        <v>818</v>
      </c>
      <c r="D149" s="5"/>
      <c r="E149" s="5">
        <v>818</v>
      </c>
      <c r="F149" s="5">
        <v>2874</v>
      </c>
      <c r="G149" s="5">
        <v>333</v>
      </c>
      <c r="H149" s="5" t="s">
        <v>16</v>
      </c>
      <c r="I149" s="5" t="s">
        <v>16</v>
      </c>
      <c r="J149" s="5">
        <v>13</v>
      </c>
    </row>
    <row r="150" spans="1:10" x14ac:dyDescent="0.25">
      <c r="A150" s="5">
        <f>142</f>
      </c>
      <c r="B150" s="5" t="s">
        <v>157</v>
      </c>
      <c r="C150" s="5">
        <v>818</v>
      </c>
      <c r="D150" s="5"/>
      <c r="E150" s="5">
        <v>818</v>
      </c>
      <c r="F150" s="5">
        <v>2874</v>
      </c>
      <c r="G150" s="5">
        <v>333</v>
      </c>
      <c r="H150" s="5" t="s">
        <v>16</v>
      </c>
      <c r="I150" s="5" t="s">
        <v>16</v>
      </c>
      <c r="J150" s="5">
        <v>13</v>
      </c>
    </row>
    <row r="151" spans="1:10" x14ac:dyDescent="0.25">
      <c r="A151" s="5">
        <f>143</f>
      </c>
      <c r="B151" s="5" t="s">
        <v>158</v>
      </c>
      <c r="C151" s="5">
        <v>818</v>
      </c>
      <c r="D151" s="5"/>
      <c r="E151" s="5">
        <v>818</v>
      </c>
      <c r="F151" s="5">
        <v>2874</v>
      </c>
      <c r="G151" s="5">
        <v>333</v>
      </c>
      <c r="H151" s="5" t="s">
        <v>16</v>
      </c>
      <c r="I151" s="5" t="s">
        <v>16</v>
      </c>
      <c r="J151" s="5">
        <v>13</v>
      </c>
    </row>
    <row r="152" spans="1:10" x14ac:dyDescent="0.25">
      <c r="A152" s="5">
        <f>144</f>
      </c>
      <c r="B152" s="5" t="s">
        <v>159</v>
      </c>
      <c r="C152" s="5">
        <v>818</v>
      </c>
      <c r="D152" s="5"/>
      <c r="E152" s="5">
        <v>818</v>
      </c>
      <c r="F152" s="5">
        <v>2874</v>
      </c>
      <c r="G152" s="5">
        <v>333</v>
      </c>
      <c r="H152" s="5" t="s">
        <v>16</v>
      </c>
      <c r="I152" s="5" t="s">
        <v>16</v>
      </c>
      <c r="J152" s="5">
        <v>13</v>
      </c>
    </row>
    <row r="153" spans="1:10" x14ac:dyDescent="0.25">
      <c r="A153" s="5">
        <f>145</f>
      </c>
      <c r="B153" s="5" t="s">
        <v>160</v>
      </c>
      <c r="C153" s="5">
        <v>818</v>
      </c>
      <c r="D153" s="5"/>
      <c r="E153" s="5">
        <v>818</v>
      </c>
      <c r="F153" s="5">
        <v>2874</v>
      </c>
      <c r="G153" s="5">
        <v>333</v>
      </c>
      <c r="H153" s="5" t="s">
        <v>16</v>
      </c>
      <c r="I153" s="5" t="s">
        <v>16</v>
      </c>
      <c r="J153" s="5">
        <v>13</v>
      </c>
    </row>
    <row r="154" spans="1:10" x14ac:dyDescent="0.25">
      <c r="A154" s="5">
        <f>146</f>
      </c>
      <c r="B154" s="5" t="s">
        <v>161</v>
      </c>
      <c r="C154" s="5">
        <v>818</v>
      </c>
      <c r="D154" s="5"/>
      <c r="E154" s="5">
        <v>818</v>
      </c>
      <c r="F154" s="5">
        <v>2874</v>
      </c>
      <c r="G154" s="5">
        <v>333</v>
      </c>
      <c r="H154" s="5" t="s">
        <v>16</v>
      </c>
      <c r="I154" s="5" t="s">
        <v>16</v>
      </c>
      <c r="J154" s="5">
        <v>13</v>
      </c>
    </row>
    <row r="155" spans="1:10" x14ac:dyDescent="0.25">
      <c r="A155" s="5">
        <f>147</f>
      </c>
      <c r="B155" s="5" t="s">
        <v>162</v>
      </c>
      <c r="C155" s="5">
        <v>818</v>
      </c>
      <c r="D155" s="5"/>
      <c r="E155" s="5">
        <v>818</v>
      </c>
      <c r="F155" s="5">
        <v>2874</v>
      </c>
      <c r="G155" s="5">
        <v>333</v>
      </c>
      <c r="H155" s="5" t="s">
        <v>16</v>
      </c>
      <c r="I155" s="5" t="s">
        <v>16</v>
      </c>
      <c r="J155" s="5">
        <v>13</v>
      </c>
    </row>
    <row r="156" spans="1:10" x14ac:dyDescent="0.25">
      <c r="A156" s="5">
        <f>148</f>
      </c>
      <c r="B156" s="5" t="s">
        <v>163</v>
      </c>
      <c r="C156" s="5">
        <v>818</v>
      </c>
      <c r="D156" s="5"/>
      <c r="E156" s="5">
        <v>818</v>
      </c>
      <c r="F156" s="5">
        <v>2874</v>
      </c>
      <c r="G156" s="5">
        <v>333</v>
      </c>
      <c r="H156" s="5" t="s">
        <v>16</v>
      </c>
      <c r="I156" s="5" t="s">
        <v>16</v>
      </c>
      <c r="J156" s="5">
        <v>13</v>
      </c>
    </row>
    <row r="157" spans="1:10" x14ac:dyDescent="0.25">
      <c r="A157" s="5">
        <f>149</f>
      </c>
      <c r="B157" s="5" t="s">
        <v>164</v>
      </c>
      <c r="C157" s="5">
        <v>818</v>
      </c>
      <c r="D157" s="5"/>
      <c r="E157" s="5">
        <v>818</v>
      </c>
      <c r="F157" s="5">
        <v>2874</v>
      </c>
      <c r="G157" s="5">
        <v>333</v>
      </c>
      <c r="H157" s="5" t="s">
        <v>16</v>
      </c>
      <c r="I157" s="5" t="s">
        <v>16</v>
      </c>
      <c r="J157" s="5">
        <v>13</v>
      </c>
    </row>
    <row r="158" spans="1:10" x14ac:dyDescent="0.25">
      <c r="A158" s="5">
        <f>150</f>
      </c>
      <c r="B158" s="5" t="s">
        <v>165</v>
      </c>
      <c r="C158" s="5">
        <v>818</v>
      </c>
      <c r="D158" s="5"/>
      <c r="E158" s="5">
        <v>818</v>
      </c>
      <c r="F158" s="5">
        <v>2874</v>
      </c>
      <c r="G158" s="5">
        <v>333</v>
      </c>
      <c r="H158" s="5" t="s">
        <v>16</v>
      </c>
      <c r="I158" s="5" t="s">
        <v>16</v>
      </c>
      <c r="J158" s="5">
        <v>13</v>
      </c>
    </row>
    <row r="159" spans="1:10" x14ac:dyDescent="0.25">
      <c r="A159" s="5">
        <f>151</f>
      </c>
      <c r="B159" s="5" t="s">
        <v>166</v>
      </c>
      <c r="C159" s="5">
        <v>818</v>
      </c>
      <c r="D159" s="5"/>
      <c r="E159" s="5">
        <v>818</v>
      </c>
      <c r="F159" s="5">
        <v>2874</v>
      </c>
      <c r="G159" s="5">
        <v>333</v>
      </c>
      <c r="H159" s="5" t="s">
        <v>16</v>
      </c>
      <c r="I159" s="5" t="s">
        <v>16</v>
      </c>
      <c r="J159" s="5">
        <v>13</v>
      </c>
    </row>
    <row r="160" spans="1:10" x14ac:dyDescent="0.25">
      <c r="A160" s="5">
        <f>152</f>
      </c>
      <c r="B160" s="5" t="s">
        <v>167</v>
      </c>
      <c r="C160" s="5">
        <v>818</v>
      </c>
      <c r="D160" s="5"/>
      <c r="E160" s="5">
        <v>818</v>
      </c>
      <c r="F160" s="5">
        <v>2874</v>
      </c>
      <c r="G160" s="5">
        <v>333</v>
      </c>
      <c r="H160" s="5" t="s">
        <v>16</v>
      </c>
      <c r="I160" s="5" t="s">
        <v>16</v>
      </c>
      <c r="J160" s="5">
        <v>13</v>
      </c>
    </row>
    <row r="161" spans="1:10" x14ac:dyDescent="0.25">
      <c r="A161" s="5">
        <f>153</f>
      </c>
      <c r="B161" s="5" t="s">
        <v>168</v>
      </c>
      <c r="C161" s="5">
        <v>818</v>
      </c>
      <c r="D161" s="5"/>
      <c r="E161" s="5">
        <v>818</v>
      </c>
      <c r="F161" s="5">
        <v>2874</v>
      </c>
      <c r="G161" s="5">
        <v>333</v>
      </c>
      <c r="H161" s="5" t="s">
        <v>16</v>
      </c>
      <c r="I161" s="5" t="s">
        <v>16</v>
      </c>
      <c r="J161" s="5">
        <v>13</v>
      </c>
    </row>
    <row r="162" spans="1:10" x14ac:dyDescent="0.25">
      <c r="A162" s="5">
        <f>154</f>
      </c>
      <c r="B162" s="5" t="s">
        <v>169</v>
      </c>
      <c r="C162" s="5">
        <v>818</v>
      </c>
      <c r="D162" s="5"/>
      <c r="E162" s="5">
        <v>818</v>
      </c>
      <c r="F162" s="5">
        <v>2874</v>
      </c>
      <c r="G162" s="5">
        <v>333</v>
      </c>
      <c r="H162" s="5" t="s">
        <v>16</v>
      </c>
      <c r="I162" s="5" t="s">
        <v>16</v>
      </c>
      <c r="J162" s="5">
        <v>13</v>
      </c>
    </row>
    <row r="163" spans="1:10" x14ac:dyDescent="0.25">
      <c r="A163" s="5">
        <f>155</f>
      </c>
      <c r="B163" s="5" t="s">
        <v>170</v>
      </c>
      <c r="C163" s="5">
        <v>818</v>
      </c>
      <c r="D163" s="5"/>
      <c r="E163" s="5">
        <v>818</v>
      </c>
      <c r="F163" s="5">
        <v>2874</v>
      </c>
      <c r="G163" s="5">
        <v>333</v>
      </c>
      <c r="H163" s="5" t="s">
        <v>16</v>
      </c>
      <c r="I163" s="5" t="s">
        <v>16</v>
      </c>
      <c r="J163" s="5">
        <v>13</v>
      </c>
    </row>
    <row r="164" spans="1:10" x14ac:dyDescent="0.25">
      <c r="A164" s="5">
        <f>156</f>
      </c>
      <c r="B164" s="5" t="s">
        <v>171</v>
      </c>
      <c r="C164" s="5">
        <v>818</v>
      </c>
      <c r="D164" s="5"/>
      <c r="E164" s="5">
        <v>818</v>
      </c>
      <c r="F164" s="5">
        <v>2874</v>
      </c>
      <c r="G164" s="5">
        <v>333</v>
      </c>
      <c r="H164" s="5" t="s">
        <v>16</v>
      </c>
      <c r="I164" s="5" t="s">
        <v>16</v>
      </c>
      <c r="J164" s="5">
        <v>13</v>
      </c>
    </row>
    <row r="165" spans="1:10" x14ac:dyDescent="0.25">
      <c r="A165" s="5">
        <f>157</f>
      </c>
      <c r="B165" s="5" t="s">
        <v>172</v>
      </c>
      <c r="C165" s="5">
        <v>818</v>
      </c>
      <c r="D165" s="5"/>
      <c r="E165" s="5">
        <v>818</v>
      </c>
      <c r="F165" s="5">
        <v>2874</v>
      </c>
      <c r="G165" s="5">
        <v>333</v>
      </c>
      <c r="H165" s="5" t="s">
        <v>16</v>
      </c>
      <c r="I165" s="5" t="s">
        <v>16</v>
      </c>
      <c r="J165" s="5">
        <v>13</v>
      </c>
    </row>
    <row r="166" spans="1:10" x14ac:dyDescent="0.25">
      <c r="A166" s="5">
        <f>158</f>
      </c>
      <c r="B166" s="5" t="s">
        <v>173</v>
      </c>
      <c r="C166" s="5">
        <v>818</v>
      </c>
      <c r="D166" s="5"/>
      <c r="E166" s="5">
        <v>818</v>
      </c>
      <c r="F166" s="5">
        <v>2874</v>
      </c>
      <c r="G166" s="5">
        <v>333</v>
      </c>
      <c r="H166" s="5" t="s">
        <v>16</v>
      </c>
      <c r="I166" s="5" t="s">
        <v>16</v>
      </c>
      <c r="J166" s="5">
        <v>13</v>
      </c>
    </row>
    <row r="167" spans="1:10" x14ac:dyDescent="0.25">
      <c r="A167" s="5">
        <f>159</f>
      </c>
      <c r="B167" s="5" t="s">
        <v>174</v>
      </c>
      <c r="C167" s="5">
        <v>818</v>
      </c>
      <c r="D167" s="5"/>
      <c r="E167" s="5">
        <v>818</v>
      </c>
      <c r="F167" s="5">
        <v>2874</v>
      </c>
      <c r="G167" s="5">
        <v>333</v>
      </c>
      <c r="H167" s="5" t="s">
        <v>16</v>
      </c>
      <c r="I167" s="5" t="s">
        <v>16</v>
      </c>
      <c r="J167" s="5">
        <v>13</v>
      </c>
    </row>
    <row r="168" spans="1:10" x14ac:dyDescent="0.25">
      <c r="A168" s="5">
        <f>160</f>
      </c>
      <c r="B168" s="5" t="s">
        <v>175</v>
      </c>
      <c r="C168" s="5">
        <v>818</v>
      </c>
      <c r="D168" s="5"/>
      <c r="E168" s="5">
        <v>818</v>
      </c>
      <c r="F168" s="5">
        <v>2874</v>
      </c>
      <c r="G168" s="5">
        <v>333</v>
      </c>
      <c r="H168" s="5" t="s">
        <v>16</v>
      </c>
      <c r="I168" s="5" t="s">
        <v>16</v>
      </c>
      <c r="J168" s="5">
        <v>13</v>
      </c>
    </row>
    <row r="169" spans="1:10" x14ac:dyDescent="0.25">
      <c r="A169" s="5">
        <f>161</f>
      </c>
      <c r="B169" s="5" t="s">
        <v>176</v>
      </c>
      <c r="C169" s="5">
        <v>818</v>
      </c>
      <c r="D169" s="5"/>
      <c r="E169" s="5">
        <v>818</v>
      </c>
      <c r="F169" s="5">
        <v>2874</v>
      </c>
      <c r="G169" s="5">
        <v>333</v>
      </c>
      <c r="H169" s="5" t="s">
        <v>16</v>
      </c>
      <c r="I169" s="5" t="s">
        <v>16</v>
      </c>
      <c r="J169" s="5">
        <v>13</v>
      </c>
    </row>
    <row r="170" spans="1:10" x14ac:dyDescent="0.25">
      <c r="A170" s="5">
        <f>162</f>
      </c>
      <c r="B170" s="5" t="s">
        <v>177</v>
      </c>
      <c r="C170" s="5">
        <v>818</v>
      </c>
      <c r="D170" s="5"/>
      <c r="E170" s="5">
        <v>818</v>
      </c>
      <c r="F170" s="5">
        <v>2874</v>
      </c>
      <c r="G170" s="5">
        <v>333</v>
      </c>
      <c r="H170" s="5" t="s">
        <v>16</v>
      </c>
      <c r="I170" s="5" t="s">
        <v>16</v>
      </c>
      <c r="J170" s="5">
        <v>13</v>
      </c>
    </row>
    <row r="171" spans="1:10" x14ac:dyDescent="0.25">
      <c r="A171" s="5">
        <f>163</f>
      </c>
      <c r="B171" s="5" t="s">
        <v>178</v>
      </c>
      <c r="C171" s="5">
        <v>818</v>
      </c>
      <c r="D171" s="5"/>
      <c r="E171" s="5">
        <v>818</v>
      </c>
      <c r="F171" s="5">
        <v>2874</v>
      </c>
      <c r="G171" s="5">
        <v>333</v>
      </c>
      <c r="H171" s="5" t="s">
        <v>16</v>
      </c>
      <c r="I171" s="5" t="s">
        <v>16</v>
      </c>
      <c r="J171" s="5">
        <v>13</v>
      </c>
    </row>
    <row r="172" spans="1:10" x14ac:dyDescent="0.25">
      <c r="A172" s="5">
        <f>164</f>
      </c>
      <c r="B172" s="5" t="s">
        <v>179</v>
      </c>
      <c r="C172" s="5">
        <v>818</v>
      </c>
      <c r="D172" s="5"/>
      <c r="E172" s="5">
        <v>818</v>
      </c>
      <c r="F172" s="5">
        <v>2874</v>
      </c>
      <c r="G172" s="5">
        <v>333</v>
      </c>
      <c r="H172" s="5" t="s">
        <v>16</v>
      </c>
      <c r="I172" s="5" t="s">
        <v>16</v>
      </c>
      <c r="J172" s="5">
        <v>13</v>
      </c>
    </row>
    <row r="173" spans="1:10" x14ac:dyDescent="0.25">
      <c r="A173" s="5">
        <f>165</f>
      </c>
      <c r="B173" s="5" t="s">
        <v>180</v>
      </c>
      <c r="C173" s="5">
        <v>818</v>
      </c>
      <c r="D173" s="5"/>
      <c r="E173" s="5">
        <v>818</v>
      </c>
      <c r="F173" s="5">
        <v>2874</v>
      </c>
      <c r="G173" s="5">
        <v>333</v>
      </c>
      <c r="H173" s="5" t="s">
        <v>16</v>
      </c>
      <c r="I173" s="5" t="s">
        <v>16</v>
      </c>
      <c r="J173" s="5">
        <v>13</v>
      </c>
    </row>
    <row r="174" spans="1:10" x14ac:dyDescent="0.25">
      <c r="A174" s="5">
        <f>166</f>
      </c>
      <c r="B174" s="5" t="s">
        <v>181</v>
      </c>
      <c r="C174" s="5">
        <v>818</v>
      </c>
      <c r="D174" s="5"/>
      <c r="E174" s="5">
        <v>818</v>
      </c>
      <c r="F174" s="5">
        <v>2874</v>
      </c>
      <c r="G174" s="5">
        <v>333</v>
      </c>
      <c r="H174" s="5" t="s">
        <v>16</v>
      </c>
      <c r="I174" s="5" t="s">
        <v>16</v>
      </c>
      <c r="J174" s="5">
        <v>13</v>
      </c>
    </row>
    <row r="175" spans="1:10" x14ac:dyDescent="0.25">
      <c r="A175" s="5">
        <f>167</f>
      </c>
      <c r="B175" s="5" t="s">
        <v>182</v>
      </c>
      <c r="C175" s="5">
        <v>818</v>
      </c>
      <c r="D175" s="5"/>
      <c r="E175" s="5">
        <v>818</v>
      </c>
      <c r="F175" s="5">
        <v>2874</v>
      </c>
      <c r="G175" s="5">
        <v>333</v>
      </c>
      <c r="H175" s="5" t="s">
        <v>16</v>
      </c>
      <c r="I175" s="5" t="s">
        <v>16</v>
      </c>
      <c r="J175" s="5">
        <v>13</v>
      </c>
    </row>
    <row r="176" spans="1:10" x14ac:dyDescent="0.25">
      <c r="A176" s="5">
        <f>168</f>
      </c>
      <c r="B176" s="5" t="s">
        <v>183</v>
      </c>
      <c r="C176" s="5">
        <v>818</v>
      </c>
      <c r="D176" s="5"/>
      <c r="E176" s="5">
        <v>818</v>
      </c>
      <c r="F176" s="5">
        <v>2874</v>
      </c>
      <c r="G176" s="5">
        <v>333</v>
      </c>
      <c r="H176" s="5" t="s">
        <v>16</v>
      </c>
      <c r="I176" s="5" t="s">
        <v>16</v>
      </c>
      <c r="J176" s="5">
        <v>13</v>
      </c>
    </row>
    <row r="177" spans="1:10" x14ac:dyDescent="0.25">
      <c r="A177" s="5">
        <f>169</f>
      </c>
      <c r="B177" s="5" t="s">
        <v>184</v>
      </c>
      <c r="C177" s="5">
        <v>818</v>
      </c>
      <c r="D177" s="5"/>
      <c r="E177" s="5">
        <v>818</v>
      </c>
      <c r="F177" s="5">
        <v>2874</v>
      </c>
      <c r="G177" s="5">
        <v>333</v>
      </c>
      <c r="H177" s="5" t="s">
        <v>16</v>
      </c>
      <c r="I177" s="5" t="s">
        <v>16</v>
      </c>
      <c r="J177" s="5">
        <v>13</v>
      </c>
    </row>
    <row r="178" spans="1:10" x14ac:dyDescent="0.25">
      <c r="A178" s="5">
        <f>170</f>
      </c>
      <c r="B178" s="5" t="s">
        <v>185</v>
      </c>
      <c r="C178" s="5">
        <v>818</v>
      </c>
      <c r="D178" s="5"/>
      <c r="E178" s="5">
        <v>818</v>
      </c>
      <c r="F178" s="5">
        <v>2874</v>
      </c>
      <c r="G178" s="5">
        <v>333</v>
      </c>
      <c r="H178" s="5" t="s">
        <v>16</v>
      </c>
      <c r="I178" s="5" t="s">
        <v>16</v>
      </c>
      <c r="J178" s="5">
        <v>13</v>
      </c>
    </row>
    <row r="179" spans="1:10" x14ac:dyDescent="0.25">
      <c r="A179" s="5">
        <f>171</f>
      </c>
      <c r="B179" s="5" t="s">
        <v>186</v>
      </c>
      <c r="C179" s="5">
        <v>818</v>
      </c>
      <c r="D179" s="5"/>
      <c r="E179" s="5">
        <v>818</v>
      </c>
      <c r="F179" s="5">
        <v>2874</v>
      </c>
      <c r="G179" s="5">
        <v>333</v>
      </c>
      <c r="H179" s="5" t="s">
        <v>16</v>
      </c>
      <c r="I179" s="5" t="s">
        <v>16</v>
      </c>
      <c r="J179" s="5">
        <v>13</v>
      </c>
    </row>
    <row r="180" spans="1:10" x14ac:dyDescent="0.25">
      <c r="A180" s="5">
        <f>172</f>
      </c>
      <c r="B180" s="5" t="s">
        <v>187</v>
      </c>
      <c r="C180" s="5">
        <v>818</v>
      </c>
      <c r="D180" s="5"/>
      <c r="E180" s="5">
        <v>818</v>
      </c>
      <c r="F180" s="5">
        <v>2874</v>
      </c>
      <c r="G180" s="5">
        <v>333</v>
      </c>
      <c r="H180" s="5" t="s">
        <v>16</v>
      </c>
      <c r="I180" s="5" t="s">
        <v>16</v>
      </c>
      <c r="J180" s="5">
        <v>13</v>
      </c>
    </row>
    <row r="181" spans="1:10" x14ac:dyDescent="0.25">
      <c r="A181" s="5">
        <f>173</f>
      </c>
      <c r="B181" s="5" t="s">
        <v>188</v>
      </c>
      <c r="C181" s="5">
        <v>818</v>
      </c>
      <c r="D181" s="5"/>
      <c r="E181" s="5">
        <v>818</v>
      </c>
      <c r="F181" s="5">
        <v>2874</v>
      </c>
      <c r="G181" s="5">
        <v>333</v>
      </c>
      <c r="H181" s="5" t="s">
        <v>16</v>
      </c>
      <c r="I181" s="5" t="s">
        <v>16</v>
      </c>
      <c r="J181" s="5">
        <v>13</v>
      </c>
    </row>
    <row r="182" spans="1:10" x14ac:dyDescent="0.25">
      <c r="A182" s="5">
        <f>174</f>
      </c>
      <c r="B182" s="5" t="s">
        <v>189</v>
      </c>
      <c r="C182" s="5">
        <v>818</v>
      </c>
      <c r="D182" s="5"/>
      <c r="E182" s="5">
        <v>818</v>
      </c>
      <c r="F182" s="5">
        <v>2874</v>
      </c>
      <c r="G182" s="5">
        <v>333</v>
      </c>
      <c r="H182" s="5" t="s">
        <v>16</v>
      </c>
      <c r="I182" s="5" t="s">
        <v>16</v>
      </c>
      <c r="J182" s="5">
        <v>13</v>
      </c>
    </row>
    <row r="183" spans="1:10" x14ac:dyDescent="0.25">
      <c r="A183" s="5">
        <f>175</f>
      </c>
      <c r="B183" s="5" t="s">
        <v>190</v>
      </c>
      <c r="C183" s="5">
        <v>818</v>
      </c>
      <c r="D183" s="5"/>
      <c r="E183" s="5">
        <v>818</v>
      </c>
      <c r="F183" s="5">
        <v>2874</v>
      </c>
      <c r="G183" s="5">
        <v>333</v>
      </c>
      <c r="H183" s="5" t="s">
        <v>16</v>
      </c>
      <c r="I183" s="5" t="s">
        <v>16</v>
      </c>
      <c r="J183" s="5">
        <v>13</v>
      </c>
    </row>
    <row r="184" spans="1:10" x14ac:dyDescent="0.25">
      <c r="A184" s="5">
        <f>176</f>
      </c>
      <c r="B184" s="5" t="s">
        <v>191</v>
      </c>
      <c r="C184" s="5">
        <v>818</v>
      </c>
      <c r="D184" s="5"/>
      <c r="E184" s="5">
        <v>818</v>
      </c>
      <c r="F184" s="5">
        <v>2874</v>
      </c>
      <c r="G184" s="5">
        <v>333</v>
      </c>
      <c r="H184" s="5" t="s">
        <v>16</v>
      </c>
      <c r="I184" s="5" t="s">
        <v>16</v>
      </c>
      <c r="J184" s="5">
        <v>13</v>
      </c>
    </row>
    <row r="185" spans="1:10" x14ac:dyDescent="0.25">
      <c r="A185" s="5">
        <f>177</f>
      </c>
      <c r="B185" s="5" t="s">
        <v>192</v>
      </c>
      <c r="C185" s="5">
        <v>818</v>
      </c>
      <c r="D185" s="5"/>
      <c r="E185" s="5">
        <v>818</v>
      </c>
      <c r="F185" s="5">
        <v>2874</v>
      </c>
      <c r="G185" s="5">
        <v>333</v>
      </c>
      <c r="H185" s="5" t="s">
        <v>16</v>
      </c>
      <c r="I185" s="5" t="s">
        <v>16</v>
      </c>
      <c r="J185" s="5">
        <v>13</v>
      </c>
    </row>
    <row r="186" spans="1:10" x14ac:dyDescent="0.25">
      <c r="A186" s="5">
        <f>178</f>
      </c>
      <c r="B186" s="5" t="s">
        <v>193</v>
      </c>
      <c r="C186" s="5">
        <v>818</v>
      </c>
      <c r="D186" s="5"/>
      <c r="E186" s="5">
        <v>818</v>
      </c>
      <c r="F186" s="5">
        <v>2874</v>
      </c>
      <c r="G186" s="5">
        <v>333</v>
      </c>
      <c r="H186" s="5" t="s">
        <v>16</v>
      </c>
      <c r="I186" s="5" t="s">
        <v>16</v>
      </c>
      <c r="J186" s="5">
        <v>13</v>
      </c>
    </row>
    <row r="187" spans="1:10" x14ac:dyDescent="0.25">
      <c r="A187" s="5">
        <f>179</f>
      </c>
      <c r="B187" s="5" t="s">
        <v>194</v>
      </c>
      <c r="C187" s="5">
        <v>818</v>
      </c>
      <c r="D187" s="5"/>
      <c r="E187" s="5">
        <v>818</v>
      </c>
      <c r="F187" s="5">
        <v>2874</v>
      </c>
      <c r="G187" s="5">
        <v>333</v>
      </c>
      <c r="H187" s="5" t="s">
        <v>16</v>
      </c>
      <c r="I187" s="5" t="s">
        <v>16</v>
      </c>
      <c r="J187" s="5">
        <v>13</v>
      </c>
    </row>
    <row r="188" spans="1:10" x14ac:dyDescent="0.25">
      <c r="A188" s="5">
        <f>180</f>
      </c>
      <c r="B188" s="5" t="s">
        <v>195</v>
      </c>
      <c r="C188" s="5">
        <v>818</v>
      </c>
      <c r="D188" s="5"/>
      <c r="E188" s="5">
        <v>818</v>
      </c>
      <c r="F188" s="5">
        <v>2874</v>
      </c>
      <c r="G188" s="5">
        <v>333</v>
      </c>
      <c r="H188" s="5" t="s">
        <v>16</v>
      </c>
      <c r="I188" s="5" t="s">
        <v>16</v>
      </c>
      <c r="J188" s="5">
        <v>13</v>
      </c>
    </row>
    <row r="189" spans="1:10" x14ac:dyDescent="0.25">
      <c r="A189" s="5">
        <f>181</f>
      </c>
      <c r="B189" s="5" t="s">
        <v>196</v>
      </c>
      <c r="C189" s="5">
        <v>818</v>
      </c>
      <c r="D189" s="5"/>
      <c r="E189" s="5">
        <v>818</v>
      </c>
      <c r="F189" s="5">
        <v>2874</v>
      </c>
      <c r="G189" s="5">
        <v>333</v>
      </c>
      <c r="H189" s="5" t="s">
        <v>16</v>
      </c>
      <c r="I189" s="5" t="s">
        <v>16</v>
      </c>
      <c r="J189" s="5">
        <v>13</v>
      </c>
    </row>
    <row r="190" spans="1:10" x14ac:dyDescent="0.25">
      <c r="A190" s="5">
        <f>182</f>
      </c>
      <c r="B190" s="5" t="s">
        <v>197</v>
      </c>
      <c r="C190" s="5">
        <v>818</v>
      </c>
      <c r="D190" s="5"/>
      <c r="E190" s="5">
        <v>818</v>
      </c>
      <c r="F190" s="5">
        <v>2874</v>
      </c>
      <c r="G190" s="5">
        <v>333</v>
      </c>
      <c r="H190" s="5" t="s">
        <v>16</v>
      </c>
      <c r="I190" s="5" t="s">
        <v>16</v>
      </c>
      <c r="J190" s="5">
        <v>13</v>
      </c>
    </row>
    <row r="191" spans="1:10" x14ac:dyDescent="0.25">
      <c r="A191" s="5">
        <f>183</f>
      </c>
      <c r="B191" s="5" t="s">
        <v>198</v>
      </c>
      <c r="C191" s="5">
        <v>818</v>
      </c>
      <c r="D191" s="5"/>
      <c r="E191" s="5">
        <v>818</v>
      </c>
      <c r="F191" s="5">
        <v>2874</v>
      </c>
      <c r="G191" s="5">
        <v>333</v>
      </c>
      <c r="H191" s="5" t="s">
        <v>16</v>
      </c>
      <c r="I191" s="5" t="s">
        <v>16</v>
      </c>
      <c r="J191" s="5">
        <v>13</v>
      </c>
    </row>
    <row r="192" spans="1:10" x14ac:dyDescent="0.25">
      <c r="A192" s="5">
        <f>184</f>
      </c>
      <c r="B192" s="5" t="s">
        <v>199</v>
      </c>
      <c r="C192" s="5">
        <v>818</v>
      </c>
      <c r="D192" s="5"/>
      <c r="E192" s="5">
        <v>818</v>
      </c>
      <c r="F192" s="5">
        <v>2874</v>
      </c>
      <c r="G192" s="5">
        <v>333</v>
      </c>
      <c r="H192" s="5" t="s">
        <v>16</v>
      </c>
      <c r="I192" s="5" t="s">
        <v>16</v>
      </c>
      <c r="J192" s="5">
        <v>13</v>
      </c>
    </row>
    <row r="193" spans="1:10" x14ac:dyDescent="0.25">
      <c r="A193" s="5">
        <f>185</f>
      </c>
      <c r="B193" s="5" t="s">
        <v>200</v>
      </c>
      <c r="C193" s="5">
        <v>818</v>
      </c>
      <c r="D193" s="5"/>
      <c r="E193" s="5">
        <v>818</v>
      </c>
      <c r="F193" s="5">
        <v>2874</v>
      </c>
      <c r="G193" s="5">
        <v>333</v>
      </c>
      <c r="H193" s="5" t="s">
        <v>16</v>
      </c>
      <c r="I193" s="5" t="s">
        <v>16</v>
      </c>
      <c r="J193" s="5">
        <v>13</v>
      </c>
    </row>
    <row r="194" spans="1:10" x14ac:dyDescent="0.25">
      <c r="A194" s="5">
        <f>186</f>
      </c>
      <c r="B194" s="5" t="s">
        <v>201</v>
      </c>
      <c r="C194" s="5">
        <v>818</v>
      </c>
      <c r="D194" s="5"/>
      <c r="E194" s="5">
        <v>818</v>
      </c>
      <c r="F194" s="5">
        <v>2874</v>
      </c>
      <c r="G194" s="5">
        <v>333</v>
      </c>
      <c r="H194" s="5" t="s">
        <v>16</v>
      </c>
      <c r="I194" s="5" t="s">
        <v>16</v>
      </c>
      <c r="J194" s="5">
        <v>13</v>
      </c>
    </row>
    <row r="195" spans="1:10" x14ac:dyDescent="0.25">
      <c r="A195" s="5">
        <f>187</f>
      </c>
      <c r="B195" s="5" t="s">
        <v>202</v>
      </c>
      <c r="C195" s="5">
        <v>818</v>
      </c>
      <c r="D195" s="5"/>
      <c r="E195" s="5">
        <v>818</v>
      </c>
      <c r="F195" s="5">
        <v>2874</v>
      </c>
      <c r="G195" s="5">
        <v>333</v>
      </c>
      <c r="H195" s="5" t="s">
        <v>16</v>
      </c>
      <c r="I195" s="5" t="s">
        <v>16</v>
      </c>
      <c r="J195" s="5">
        <v>13</v>
      </c>
    </row>
    <row r="196" spans="1:10" x14ac:dyDescent="0.25">
      <c r="A196" s="5">
        <f>188</f>
      </c>
      <c r="B196" s="5" t="s">
        <v>203</v>
      </c>
      <c r="C196" s="5">
        <v>818</v>
      </c>
      <c r="D196" s="5"/>
      <c r="E196" s="5">
        <v>818</v>
      </c>
      <c r="F196" s="5">
        <v>2874</v>
      </c>
      <c r="G196" s="5">
        <v>333</v>
      </c>
      <c r="H196" s="5" t="s">
        <v>16</v>
      </c>
      <c r="I196" s="5" t="s">
        <v>16</v>
      </c>
      <c r="J196" s="5">
        <v>13</v>
      </c>
    </row>
    <row r="197" spans="1:10" x14ac:dyDescent="0.25">
      <c r="A197" s="5">
        <f>189</f>
      </c>
      <c r="B197" s="5" t="s">
        <v>204</v>
      </c>
      <c r="C197" s="5">
        <v>818</v>
      </c>
      <c r="D197" s="5"/>
      <c r="E197" s="5">
        <v>818</v>
      </c>
      <c r="F197" s="5">
        <v>2874</v>
      </c>
      <c r="G197" s="5">
        <v>333</v>
      </c>
      <c r="H197" s="5" t="s">
        <v>16</v>
      </c>
      <c r="I197" s="5" t="s">
        <v>16</v>
      </c>
      <c r="J197" s="5">
        <v>13</v>
      </c>
    </row>
    <row r="198" spans="1:10" x14ac:dyDescent="0.25">
      <c r="A198" s="5">
        <f>190</f>
      </c>
      <c r="B198" s="5" t="s">
        <v>205</v>
      </c>
      <c r="C198" s="5">
        <v>818</v>
      </c>
      <c r="D198" s="5"/>
      <c r="E198" s="5">
        <v>818</v>
      </c>
      <c r="F198" s="5">
        <v>2874</v>
      </c>
      <c r="G198" s="5">
        <v>333</v>
      </c>
      <c r="H198" s="5" t="s">
        <v>16</v>
      </c>
      <c r="I198" s="5" t="s">
        <v>16</v>
      </c>
      <c r="J198" s="5">
        <v>13</v>
      </c>
    </row>
    <row r="199" spans="1:10" x14ac:dyDescent="0.25">
      <c r="A199" s="5">
        <f>191</f>
      </c>
      <c r="B199" s="5" t="s">
        <v>206</v>
      </c>
      <c r="C199" s="5">
        <v>818</v>
      </c>
      <c r="D199" s="5"/>
      <c r="E199" s="5">
        <v>818</v>
      </c>
      <c r="F199" s="5">
        <v>2874</v>
      </c>
      <c r="G199" s="5">
        <v>333</v>
      </c>
      <c r="H199" s="5" t="s">
        <v>16</v>
      </c>
      <c r="I199" s="5" t="s">
        <v>16</v>
      </c>
      <c r="J199" s="5">
        <v>13</v>
      </c>
    </row>
    <row r="200" spans="1:10" x14ac:dyDescent="0.25">
      <c r="A200" s="5">
        <f>192</f>
      </c>
      <c r="B200" s="5" t="s">
        <v>207</v>
      </c>
      <c r="C200" s="5">
        <v>818</v>
      </c>
      <c r="D200" s="5"/>
      <c r="E200" s="5">
        <v>818</v>
      </c>
      <c r="F200" s="5">
        <v>2874</v>
      </c>
      <c r="G200" s="5">
        <v>333</v>
      </c>
      <c r="H200" s="5" t="s">
        <v>16</v>
      </c>
      <c r="I200" s="5" t="s">
        <v>16</v>
      </c>
      <c r="J200" s="5">
        <v>13</v>
      </c>
    </row>
    <row r="201" spans="1:10" x14ac:dyDescent="0.25">
      <c r="A201" s="5">
        <f>193</f>
      </c>
      <c r="B201" s="5" t="s">
        <v>208</v>
      </c>
      <c r="C201" s="5">
        <v>818</v>
      </c>
      <c r="D201" s="5"/>
      <c r="E201" s="5">
        <v>818</v>
      </c>
      <c r="F201" s="5">
        <v>2874</v>
      </c>
      <c r="G201" s="5">
        <v>333</v>
      </c>
      <c r="H201" s="5" t="s">
        <v>16</v>
      </c>
      <c r="I201" s="5" t="s">
        <v>16</v>
      </c>
      <c r="J201" s="5">
        <v>13</v>
      </c>
    </row>
    <row r="202" spans="1:10" x14ac:dyDescent="0.25">
      <c r="A202" s="5">
        <f>194</f>
      </c>
      <c r="B202" s="5" t="s">
        <v>209</v>
      </c>
      <c r="C202" s="5">
        <v>818</v>
      </c>
      <c r="D202" s="5"/>
      <c r="E202" s="5">
        <v>818</v>
      </c>
      <c r="F202" s="5">
        <v>2874</v>
      </c>
      <c r="G202" s="5">
        <v>333</v>
      </c>
      <c r="H202" s="5" t="s">
        <v>16</v>
      </c>
      <c r="I202" s="5" t="s">
        <v>16</v>
      </c>
      <c r="J202" s="5">
        <v>13</v>
      </c>
    </row>
    <row r="203" spans="1:10" x14ac:dyDescent="0.25">
      <c r="A203" s="5">
        <f>195</f>
      </c>
      <c r="B203" s="5" t="s">
        <v>210</v>
      </c>
      <c r="C203" s="5">
        <v>818</v>
      </c>
      <c r="D203" s="5"/>
      <c r="E203" s="5">
        <v>818</v>
      </c>
      <c r="F203" s="5">
        <v>2874</v>
      </c>
      <c r="G203" s="5">
        <v>333</v>
      </c>
      <c r="H203" s="5" t="s">
        <v>16</v>
      </c>
      <c r="I203" s="5" t="s">
        <v>16</v>
      </c>
      <c r="J203" s="5">
        <v>13</v>
      </c>
    </row>
    <row r="204" spans="1:10" x14ac:dyDescent="0.25">
      <c r="A204" s="5">
        <f>196</f>
      </c>
      <c r="B204" s="5" t="s">
        <v>211</v>
      </c>
      <c r="C204" s="5">
        <v>818</v>
      </c>
      <c r="D204" s="5"/>
      <c r="E204" s="5">
        <v>818</v>
      </c>
      <c r="F204" s="5">
        <v>2874</v>
      </c>
      <c r="G204" s="5">
        <v>333</v>
      </c>
      <c r="H204" s="5" t="s">
        <v>16</v>
      </c>
      <c r="I204" s="5" t="s">
        <v>16</v>
      </c>
      <c r="J204" s="5">
        <v>13</v>
      </c>
    </row>
    <row r="205" spans="1:10" x14ac:dyDescent="0.25">
      <c r="A205" s="5">
        <f>197</f>
      </c>
      <c r="B205" s="5" t="s">
        <v>212</v>
      </c>
      <c r="C205" s="5">
        <v>818</v>
      </c>
      <c r="D205" s="5"/>
      <c r="E205" s="5">
        <v>818</v>
      </c>
      <c r="F205" s="5">
        <v>2874</v>
      </c>
      <c r="G205" s="5">
        <v>333</v>
      </c>
      <c r="H205" s="5" t="s">
        <v>16</v>
      </c>
      <c r="I205" s="5" t="s">
        <v>16</v>
      </c>
      <c r="J205" s="5">
        <v>13</v>
      </c>
    </row>
    <row r="206" spans="1:10" x14ac:dyDescent="0.25">
      <c r="A206" s="5">
        <f>198</f>
      </c>
      <c r="B206" s="5" t="s">
        <v>213</v>
      </c>
      <c r="C206" s="5">
        <v>818</v>
      </c>
      <c r="D206" s="5"/>
      <c r="E206" s="5">
        <v>818</v>
      </c>
      <c r="F206" s="5">
        <v>2874</v>
      </c>
      <c r="G206" s="5">
        <v>333</v>
      </c>
      <c r="H206" s="5" t="s">
        <v>16</v>
      </c>
      <c r="I206" s="5" t="s">
        <v>16</v>
      </c>
      <c r="J206" s="5">
        <v>13</v>
      </c>
    </row>
    <row r="207" spans="1:10" x14ac:dyDescent="0.25">
      <c r="A207" s="5">
        <f>199</f>
      </c>
      <c r="B207" s="5" t="s">
        <v>214</v>
      </c>
      <c r="C207" s="5">
        <v>818</v>
      </c>
      <c r="D207" s="5"/>
      <c r="E207" s="5">
        <v>818</v>
      </c>
      <c r="F207" s="5">
        <v>2874</v>
      </c>
      <c r="G207" s="5">
        <v>333</v>
      </c>
      <c r="H207" s="5" t="s">
        <v>16</v>
      </c>
      <c r="I207" s="5" t="s">
        <v>16</v>
      </c>
      <c r="J207" s="5">
        <v>13</v>
      </c>
    </row>
    <row r="208" spans="1:10" x14ac:dyDescent="0.25">
      <c r="A208" s="5">
        <f>200</f>
      </c>
      <c r="B208" s="5" t="s">
        <v>215</v>
      </c>
      <c r="C208" s="5">
        <v>818</v>
      </c>
      <c r="D208" s="5"/>
      <c r="E208" s="5">
        <v>818</v>
      </c>
      <c r="F208" s="5">
        <v>2874</v>
      </c>
      <c r="G208" s="5">
        <v>333</v>
      </c>
      <c r="H208" s="5" t="s">
        <v>16</v>
      </c>
      <c r="I208" s="5" t="s">
        <v>16</v>
      </c>
      <c r="J208" s="5">
        <v>13</v>
      </c>
    </row>
    <row r="209" spans="1:10" x14ac:dyDescent="0.25">
      <c r="A209" s="5">
        <f>201</f>
      </c>
      <c r="B209" s="5" t="s">
        <v>216</v>
      </c>
      <c r="C209" s="5">
        <v>818</v>
      </c>
      <c r="D209" s="5"/>
      <c r="E209" s="5">
        <v>818</v>
      </c>
      <c r="F209" s="5">
        <v>2874</v>
      </c>
      <c r="G209" s="5">
        <v>333</v>
      </c>
      <c r="H209" s="5" t="s">
        <v>16</v>
      </c>
      <c r="I209" s="5" t="s">
        <v>16</v>
      </c>
      <c r="J209" s="5">
        <v>13</v>
      </c>
    </row>
    <row r="210" spans="1:10" x14ac:dyDescent="0.25">
      <c r="A210" s="5">
        <f>202</f>
      </c>
      <c r="B210" s="5" t="s">
        <v>217</v>
      </c>
      <c r="C210" s="5">
        <v>818</v>
      </c>
      <c r="D210" s="5"/>
      <c r="E210" s="5">
        <v>818</v>
      </c>
      <c r="F210" s="5">
        <v>2874</v>
      </c>
      <c r="G210" s="5">
        <v>333</v>
      </c>
      <c r="H210" s="5" t="s">
        <v>16</v>
      </c>
      <c r="I210" s="5" t="s">
        <v>16</v>
      </c>
      <c r="J210" s="5">
        <v>13</v>
      </c>
    </row>
    <row r="211" spans="1:10" x14ac:dyDescent="0.25">
      <c r="A211" s="5">
        <f>203</f>
      </c>
      <c r="B211" s="5" t="s">
        <v>218</v>
      </c>
      <c r="C211" s="5">
        <v>818</v>
      </c>
      <c r="D211" s="5"/>
      <c r="E211" s="5">
        <v>818</v>
      </c>
      <c r="F211" s="5">
        <v>2874</v>
      </c>
      <c r="G211" s="5">
        <v>333</v>
      </c>
      <c r="H211" s="5" t="s">
        <v>16</v>
      </c>
      <c r="I211" s="5" t="s">
        <v>16</v>
      </c>
      <c r="J211" s="5">
        <v>13</v>
      </c>
    </row>
    <row r="212" spans="1:10" x14ac:dyDescent="0.25">
      <c r="A212" s="5">
        <f>204</f>
      </c>
      <c r="B212" s="5" t="s">
        <v>219</v>
      </c>
      <c r="C212" s="5">
        <v>818</v>
      </c>
      <c r="D212" s="5"/>
      <c r="E212" s="5">
        <v>818</v>
      </c>
      <c r="F212" s="5">
        <v>2874</v>
      </c>
      <c r="G212" s="5">
        <v>333</v>
      </c>
      <c r="H212" s="5" t="s">
        <v>16</v>
      </c>
      <c r="I212" s="5" t="s">
        <v>16</v>
      </c>
      <c r="J212" s="5">
        <v>13</v>
      </c>
    </row>
    <row r="213" spans="1:10" x14ac:dyDescent="0.25">
      <c r="A213" s="5">
        <f>205</f>
      </c>
      <c r="B213" s="5" t="s">
        <v>220</v>
      </c>
      <c r="C213" s="5">
        <v>818</v>
      </c>
      <c r="D213" s="5"/>
      <c r="E213" s="5">
        <v>818</v>
      </c>
      <c r="F213" s="5">
        <v>2874</v>
      </c>
      <c r="G213" s="5">
        <v>333</v>
      </c>
      <c r="H213" s="5" t="s">
        <v>16</v>
      </c>
      <c r="I213" s="5" t="s">
        <v>16</v>
      </c>
      <c r="J213" s="5">
        <v>13</v>
      </c>
    </row>
    <row r="214" spans="1:10" x14ac:dyDescent="0.25">
      <c r="A214" s="5">
        <f>206</f>
      </c>
      <c r="B214" s="5" t="s">
        <v>221</v>
      </c>
      <c r="C214" s="5">
        <v>818</v>
      </c>
      <c r="D214" s="5"/>
      <c r="E214" s="5">
        <v>818</v>
      </c>
      <c r="F214" s="5">
        <v>2874</v>
      </c>
      <c r="G214" s="5">
        <v>333</v>
      </c>
      <c r="H214" s="5" t="s">
        <v>16</v>
      </c>
      <c r="I214" s="5" t="s">
        <v>16</v>
      </c>
      <c r="J214" s="5">
        <v>13</v>
      </c>
    </row>
    <row r="215" spans="1:10" x14ac:dyDescent="0.25">
      <c r="A215" s="5">
        <f>207</f>
      </c>
      <c r="B215" s="5" t="s">
        <v>222</v>
      </c>
      <c r="C215" s="5">
        <v>818</v>
      </c>
      <c r="D215" s="5"/>
      <c r="E215" s="5">
        <v>818</v>
      </c>
      <c r="F215" s="5">
        <v>2874</v>
      </c>
      <c r="G215" s="5">
        <v>333</v>
      </c>
      <c r="H215" s="5" t="s">
        <v>16</v>
      </c>
      <c r="I215" s="5" t="s">
        <v>16</v>
      </c>
      <c r="J215" s="5">
        <v>13</v>
      </c>
    </row>
    <row r="216" spans="1:10" x14ac:dyDescent="0.25">
      <c r="A216" s="5">
        <f>208</f>
      </c>
      <c r="B216" s="5" t="s">
        <v>223</v>
      </c>
      <c r="C216" s="5">
        <v>818</v>
      </c>
      <c r="D216" s="5"/>
      <c r="E216" s="5">
        <v>818</v>
      </c>
      <c r="F216" s="5">
        <v>2874</v>
      </c>
      <c r="G216" s="5">
        <v>333</v>
      </c>
      <c r="H216" s="5" t="s">
        <v>16</v>
      </c>
      <c r="I216" s="5" t="s">
        <v>16</v>
      </c>
      <c r="J216" s="5">
        <v>13</v>
      </c>
    </row>
    <row r="217" spans="1:10" x14ac:dyDescent="0.25">
      <c r="A217" s="5">
        <f>209</f>
      </c>
      <c r="B217" s="5" t="s">
        <v>224</v>
      </c>
      <c r="C217" s="5">
        <v>818</v>
      </c>
      <c r="D217" s="5"/>
      <c r="E217" s="5">
        <v>818</v>
      </c>
      <c r="F217" s="5">
        <v>2874</v>
      </c>
      <c r="G217" s="5">
        <v>333</v>
      </c>
      <c r="H217" s="5" t="s">
        <v>16</v>
      </c>
      <c r="I217" s="5" t="s">
        <v>16</v>
      </c>
      <c r="J217" s="5">
        <v>13</v>
      </c>
    </row>
    <row r="218" spans="1:10" x14ac:dyDescent="0.25">
      <c r="A218" s="5">
        <f>210</f>
      </c>
      <c r="B218" s="5" t="s">
        <v>225</v>
      </c>
      <c r="C218" s="5">
        <v>818</v>
      </c>
      <c r="D218" s="5"/>
      <c r="E218" s="5">
        <v>818</v>
      </c>
      <c r="F218" s="5">
        <v>2874</v>
      </c>
      <c r="G218" s="5">
        <v>333</v>
      </c>
      <c r="H218" s="5" t="s">
        <v>16</v>
      </c>
      <c r="I218" s="5" t="s">
        <v>16</v>
      </c>
      <c r="J218" s="5">
        <v>13</v>
      </c>
    </row>
    <row r="219" spans="1:10" x14ac:dyDescent="0.25">
      <c r="A219" s="5">
        <f>211</f>
      </c>
      <c r="B219" s="5" t="s">
        <v>226</v>
      </c>
      <c r="C219" s="5">
        <v>818</v>
      </c>
      <c r="D219" s="5"/>
      <c r="E219" s="5">
        <v>818</v>
      </c>
      <c r="F219" s="5">
        <v>2874</v>
      </c>
      <c r="G219" s="5">
        <v>333</v>
      </c>
      <c r="H219" s="5" t="s">
        <v>16</v>
      </c>
      <c r="I219" s="5" t="s">
        <v>16</v>
      </c>
      <c r="J219" s="5">
        <v>13</v>
      </c>
    </row>
    <row r="220" spans="1:10" x14ac:dyDescent="0.25">
      <c r="A220" s="5">
        <f>212</f>
      </c>
      <c r="B220" s="5" t="s">
        <v>227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16</v>
      </c>
      <c r="I220" s="5" t="s">
        <v>16</v>
      </c>
      <c r="J220" s="5">
        <v>13</v>
      </c>
    </row>
    <row r="221" spans="1:10" x14ac:dyDescent="0.25">
      <c r="A221" s="5">
        <f>213</f>
      </c>
      <c r="B221" s="5" t="s">
        <v>228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16</v>
      </c>
      <c r="I221" s="5" t="s">
        <v>16</v>
      </c>
      <c r="J221" s="5">
        <v>13</v>
      </c>
    </row>
    <row r="222" spans="1:10" x14ac:dyDescent="0.25">
      <c r="A222" s="5">
        <f>214</f>
      </c>
      <c r="B222" s="5" t="s">
        <v>229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16</v>
      </c>
      <c r="I222" s="5" t="s">
        <v>16</v>
      </c>
      <c r="J222" s="5">
        <v>13</v>
      </c>
    </row>
    <row r="223" spans="1:10" x14ac:dyDescent="0.25">
      <c r="A223" s="5">
        <f>215</f>
      </c>
      <c r="B223" s="5" t="s">
        <v>230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16</v>
      </c>
      <c r="I223" s="5" t="s">
        <v>16</v>
      </c>
      <c r="J223" s="5">
        <v>13</v>
      </c>
    </row>
    <row r="224" spans="1:10" x14ac:dyDescent="0.25">
      <c r="A224" s="5">
        <f>216</f>
      </c>
      <c r="B224" s="5" t="s">
        <v>231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16</v>
      </c>
      <c r="I224" s="5" t="s">
        <v>16</v>
      </c>
      <c r="J224" s="5">
        <v>13</v>
      </c>
    </row>
    <row r="225" spans="1:10" x14ac:dyDescent="0.25">
      <c r="A225" s="5">
        <f>217</f>
      </c>
      <c r="B225" s="5" t="s">
        <v>232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16</v>
      </c>
      <c r="I225" s="5" t="s">
        <v>16</v>
      </c>
      <c r="J225" s="5">
        <v>13</v>
      </c>
    </row>
    <row r="226" spans="1:10" x14ac:dyDescent="0.25">
      <c r="A226" s="5">
        <f>218</f>
      </c>
      <c r="B226" s="5" t="s">
        <v>233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16</v>
      </c>
      <c r="I226" s="5" t="s">
        <v>16</v>
      </c>
      <c r="J226" s="5">
        <v>13</v>
      </c>
    </row>
    <row r="227" spans="1:10" x14ac:dyDescent="0.25">
      <c r="A227" s="5">
        <f>219</f>
      </c>
      <c r="B227" s="5" t="s">
        <v>234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16</v>
      </c>
      <c r="I227" s="5" t="s">
        <v>16</v>
      </c>
      <c r="J227" s="5">
        <v>13</v>
      </c>
    </row>
    <row r="228" spans="1:10" x14ac:dyDescent="0.25">
      <c r="A228" s="5">
        <f>220</f>
      </c>
      <c r="B228" s="5" t="s">
        <v>235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16</v>
      </c>
      <c r="I228" s="5" t="s">
        <v>16</v>
      </c>
      <c r="J228" s="5">
        <v>13</v>
      </c>
    </row>
    <row r="229" spans="1:10" x14ac:dyDescent="0.25">
      <c r="A229" s="5">
        <f>221</f>
      </c>
      <c r="B229" s="5" t="s">
        <v>236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16</v>
      </c>
      <c r="I229" s="5" t="s">
        <v>16</v>
      </c>
      <c r="J229" s="5">
        <v>13</v>
      </c>
    </row>
    <row r="230" spans="1:10" x14ac:dyDescent="0.25">
      <c r="A230" s="5">
        <f>222</f>
      </c>
      <c r="B230" s="5" t="s">
        <v>237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16</v>
      </c>
      <c r="I230" s="5" t="s">
        <v>16</v>
      </c>
      <c r="J230" s="5">
        <v>13</v>
      </c>
    </row>
    <row r="231" spans="1:10" x14ac:dyDescent="0.25">
      <c r="A231" s="5">
        <f>223</f>
      </c>
      <c r="B231" s="5" t="s">
        <v>238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16</v>
      </c>
      <c r="I231" s="5" t="s">
        <v>16</v>
      </c>
      <c r="J231" s="5">
        <v>13</v>
      </c>
    </row>
    <row r="232" spans="1:10" x14ac:dyDescent="0.25">
      <c r="A232" s="5">
        <f>224</f>
      </c>
      <c r="B232" s="5" t="s">
        <v>239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16</v>
      </c>
      <c r="I232" s="5" t="s">
        <v>16</v>
      </c>
      <c r="J232" s="5">
        <v>13</v>
      </c>
    </row>
    <row r="233" spans="1:10" x14ac:dyDescent="0.25">
      <c r="A233" s="5">
        <f>225</f>
      </c>
      <c r="B233" s="5" t="s">
        <v>240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16</v>
      </c>
      <c r="I233" s="5" t="s">
        <v>16</v>
      </c>
      <c r="J233" s="5">
        <v>13</v>
      </c>
    </row>
    <row r="234" spans="1:10" x14ac:dyDescent="0.25">
      <c r="A234" s="5">
        <f>226</f>
      </c>
      <c r="B234" s="5" t="s">
        <v>241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16</v>
      </c>
      <c r="I234" s="5" t="s">
        <v>16</v>
      </c>
      <c r="J234" s="5">
        <v>13</v>
      </c>
    </row>
    <row r="235" spans="1:10" x14ac:dyDescent="0.25">
      <c r="A235" s="5">
        <f>227</f>
      </c>
      <c r="B235" s="5" t="s">
        <v>242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16</v>
      </c>
      <c r="I235" s="5" t="s">
        <v>16</v>
      </c>
      <c r="J235" s="5">
        <v>13</v>
      </c>
    </row>
    <row r="236" spans="1:10" x14ac:dyDescent="0.25">
      <c r="A236" s="5">
        <f>228</f>
      </c>
      <c r="B236" s="5" t="s">
        <v>243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16</v>
      </c>
      <c r="I236" s="5" t="s">
        <v>16</v>
      </c>
      <c r="J236" s="5">
        <v>13</v>
      </c>
    </row>
    <row r="237" spans="1:10" x14ac:dyDescent="0.25">
      <c r="A237" s="5">
        <f>229</f>
      </c>
      <c r="B237" s="5" t="s">
        <v>244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16</v>
      </c>
      <c r="I237" s="5" t="s">
        <v>16</v>
      </c>
      <c r="J237" s="5">
        <v>13</v>
      </c>
    </row>
    <row r="238" spans="1:10" x14ac:dyDescent="0.25">
      <c r="A238" s="5">
        <f>230</f>
      </c>
      <c r="B238" s="5" t="s">
        <v>245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16</v>
      </c>
      <c r="I238" s="5" t="s">
        <v>16</v>
      </c>
      <c r="J238" s="5">
        <v>13</v>
      </c>
    </row>
    <row r="239" spans="1:10" x14ac:dyDescent="0.25">
      <c r="A239" s="5">
        <f>231</f>
      </c>
      <c r="B239" s="5" t="s">
        <v>246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16</v>
      </c>
      <c r="I239" s="5" t="s">
        <v>16</v>
      </c>
      <c r="J239" s="5">
        <v>13</v>
      </c>
    </row>
    <row r="240" spans="1:10" x14ac:dyDescent="0.25">
      <c r="A240" s="5">
        <f>232</f>
      </c>
      <c r="B240" s="5" t="s">
        <v>247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16</v>
      </c>
      <c r="I240" s="5" t="s">
        <v>16</v>
      </c>
      <c r="J240" s="5">
        <v>13</v>
      </c>
    </row>
    <row r="241" spans="1:10" x14ac:dyDescent="0.25">
      <c r="A241" s="5">
        <f>233</f>
      </c>
      <c r="B241" s="5" t="s">
        <v>248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16</v>
      </c>
      <c r="I241" s="5" t="s">
        <v>16</v>
      </c>
      <c r="J241" s="5">
        <v>13</v>
      </c>
    </row>
    <row r="242" spans="1:10" x14ac:dyDescent="0.25">
      <c r="A242" s="5">
        <f>234</f>
      </c>
      <c r="B242" s="5" t="s">
        <v>249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16</v>
      </c>
      <c r="I242" s="5" t="s">
        <v>16</v>
      </c>
      <c r="J242" s="5">
        <v>13</v>
      </c>
    </row>
    <row r="243" spans="1:10" x14ac:dyDescent="0.25">
      <c r="A243" s="5">
        <f>235</f>
      </c>
      <c r="B243" s="5" t="s">
        <v>250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16</v>
      </c>
      <c r="I243" s="5" t="s">
        <v>16</v>
      </c>
      <c r="J243" s="5">
        <v>13</v>
      </c>
    </row>
    <row r="244" spans="1:10" x14ac:dyDescent="0.25">
      <c r="A244" s="5">
        <f>236</f>
      </c>
      <c r="B244" s="5" t="s">
        <v>251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16</v>
      </c>
      <c r="I244" s="5" t="s">
        <v>16</v>
      </c>
      <c r="J244" s="5">
        <v>13</v>
      </c>
    </row>
    <row r="245" spans="1:10" x14ac:dyDescent="0.25">
      <c r="A245" s="5">
        <f>237</f>
      </c>
      <c r="B245" s="5" t="s">
        <v>252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16</v>
      </c>
      <c r="I245" s="5" t="s">
        <v>16</v>
      </c>
      <c r="J245" s="5">
        <v>13</v>
      </c>
    </row>
    <row r="246" spans="1:10" x14ac:dyDescent="0.25">
      <c r="A246" s="5">
        <f>238</f>
      </c>
      <c r="B246" s="5" t="s">
        <v>253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16</v>
      </c>
      <c r="I246" s="5" t="s">
        <v>16</v>
      </c>
      <c r="J246" s="5">
        <v>13</v>
      </c>
    </row>
    <row r="247" spans="1:10" x14ac:dyDescent="0.25">
      <c r="A247" s="5">
        <f>239</f>
      </c>
      <c r="B247" s="5" t="s">
        <v>254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16</v>
      </c>
      <c r="I247" s="5" t="s">
        <v>16</v>
      </c>
      <c r="J247" s="5">
        <v>13</v>
      </c>
    </row>
    <row r="248" spans="1:10" x14ac:dyDescent="0.25">
      <c r="A248" s="5">
        <f>240</f>
      </c>
      <c r="B248" s="5" t="s">
        <v>255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16</v>
      </c>
      <c r="I248" s="5" t="s">
        <v>16</v>
      </c>
      <c r="J248" s="5">
        <v>13</v>
      </c>
    </row>
    <row r="249" spans="1:10" x14ac:dyDescent="0.25">
      <c r="A249" s="5">
        <f>241</f>
      </c>
      <c r="B249" s="5" t="s">
        <v>256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16</v>
      </c>
      <c r="I249" s="5" t="s">
        <v>16</v>
      </c>
      <c r="J249" s="5">
        <v>13</v>
      </c>
    </row>
    <row r="250" spans="1:10" x14ac:dyDescent="0.25">
      <c r="A250" s="5">
        <f>242</f>
      </c>
      <c r="B250" s="5" t="s">
        <v>257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16</v>
      </c>
      <c r="I250" s="5" t="s">
        <v>16</v>
      </c>
      <c r="J250" s="5">
        <v>13</v>
      </c>
    </row>
    <row r="251" spans="1:10" x14ac:dyDescent="0.25">
      <c r="A251" s="5">
        <f>243</f>
      </c>
      <c r="B251" s="5" t="s">
        <v>258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16</v>
      </c>
      <c r="I251" s="5" t="s">
        <v>16</v>
      </c>
      <c r="J251" s="5">
        <v>13</v>
      </c>
    </row>
    <row r="252" spans="1:10" x14ac:dyDescent="0.25">
      <c r="A252" s="5">
        <f>244</f>
      </c>
      <c r="B252" s="5" t="s">
        <v>259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16</v>
      </c>
      <c r="I252" s="5" t="s">
        <v>16</v>
      </c>
      <c r="J252" s="5">
        <v>13</v>
      </c>
    </row>
    <row r="253" spans="1:10" x14ac:dyDescent="0.25">
      <c r="A253" s="5">
        <f>245</f>
      </c>
      <c r="B253" s="5" t="s">
        <v>260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16</v>
      </c>
      <c r="I253" s="5" t="s">
        <v>16</v>
      </c>
      <c r="J253" s="5">
        <v>13</v>
      </c>
    </row>
    <row r="254" spans="1:10" x14ac:dyDescent="0.25">
      <c r="A254" s="5">
        <f>246</f>
      </c>
      <c r="B254" s="5" t="s">
        <v>261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16</v>
      </c>
      <c r="I254" s="5" t="s">
        <v>16</v>
      </c>
      <c r="J254" s="5">
        <v>13</v>
      </c>
    </row>
    <row r="255" spans="1:10" x14ac:dyDescent="0.25">
      <c r="A255" s="5">
        <f>247</f>
      </c>
      <c r="B255" s="5" t="s">
        <v>262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16</v>
      </c>
      <c r="I255" s="5" t="s">
        <v>16</v>
      </c>
      <c r="J255" s="5">
        <v>13</v>
      </c>
    </row>
    <row r="256" spans="1:10" x14ac:dyDescent="0.25">
      <c r="A256" s="5">
        <f>248</f>
      </c>
      <c r="B256" s="5" t="s">
        <v>263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16</v>
      </c>
      <c r="I256" s="5" t="s">
        <v>16</v>
      </c>
      <c r="J256" s="5">
        <v>13</v>
      </c>
    </row>
    <row r="257" spans="1:10" x14ac:dyDescent="0.25">
      <c r="A257" s="5">
        <f>249</f>
      </c>
      <c r="B257" s="5" t="s">
        <v>264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16</v>
      </c>
      <c r="I257" s="5" t="s">
        <v>16</v>
      </c>
      <c r="J257" s="5">
        <v>13</v>
      </c>
    </row>
    <row r="258" spans="1:10" x14ac:dyDescent="0.25">
      <c r="A258" s="5">
        <f>250</f>
      </c>
      <c r="B258" s="5" t="s">
        <v>265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16</v>
      </c>
      <c r="I258" s="5" t="s">
        <v>16</v>
      </c>
      <c r="J258" s="5">
        <v>13</v>
      </c>
    </row>
    <row r="259" spans="1:10" x14ac:dyDescent="0.25">
      <c r="A259" s="5">
        <f>251</f>
      </c>
      <c r="B259" s="5" t="s">
        <v>266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16</v>
      </c>
      <c r="I259" s="5" t="s">
        <v>16</v>
      </c>
      <c r="J259" s="5">
        <v>13</v>
      </c>
    </row>
    <row r="260" spans="1:10" x14ac:dyDescent="0.25">
      <c r="A260" s="5">
        <f>252</f>
      </c>
      <c r="B260" s="5" t="s">
        <v>267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16</v>
      </c>
      <c r="I260" s="5" t="s">
        <v>16</v>
      </c>
      <c r="J260" s="5">
        <v>13</v>
      </c>
    </row>
    <row r="261" spans="1:10" x14ac:dyDescent="0.25">
      <c r="A261" s="5">
        <f>253</f>
      </c>
      <c r="B261" s="5" t="s">
        <v>268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16</v>
      </c>
      <c r="I261" s="5" t="s">
        <v>16</v>
      </c>
      <c r="J261" s="5">
        <v>13</v>
      </c>
    </row>
    <row r="262" spans="1:10" x14ac:dyDescent="0.25">
      <c r="A262" s="5">
        <f>254</f>
      </c>
      <c r="B262" s="5" t="s">
        <v>269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16</v>
      </c>
      <c r="I262" s="5" t="s">
        <v>16</v>
      </c>
      <c r="J262" s="5">
        <v>13</v>
      </c>
    </row>
    <row r="263" spans="1:10" x14ac:dyDescent="0.25">
      <c r="A263" s="5">
        <f>255</f>
      </c>
      <c r="B263" s="5" t="s">
        <v>270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16</v>
      </c>
      <c r="I263" s="5" t="s">
        <v>16</v>
      </c>
      <c r="J263" s="5">
        <v>13</v>
      </c>
    </row>
    <row r="264" spans="1:10" x14ac:dyDescent="0.25">
      <c r="A264" s="5">
        <f>256</f>
      </c>
      <c r="B264" s="5" t="s">
        <v>271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16</v>
      </c>
      <c r="I264" s="5" t="s">
        <v>16</v>
      </c>
      <c r="J264" s="5">
        <v>13</v>
      </c>
    </row>
    <row r="265" spans="1:10" x14ac:dyDescent="0.25">
      <c r="A265" s="5">
        <f>257</f>
      </c>
      <c r="B265" s="5" t="s">
        <v>272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16</v>
      </c>
      <c r="I265" s="5" t="s">
        <v>16</v>
      </c>
      <c r="J265" s="5">
        <v>13</v>
      </c>
    </row>
    <row r="266" spans="1:10" x14ac:dyDescent="0.25">
      <c r="A266" s="5">
        <f>258</f>
      </c>
      <c r="B266" s="5" t="s">
        <v>273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16</v>
      </c>
      <c r="I266" s="5" t="s">
        <v>16</v>
      </c>
      <c r="J266" s="5">
        <v>13</v>
      </c>
    </row>
    <row r="267" spans="1:10" x14ac:dyDescent="0.25">
      <c r="A267" s="5">
        <f>259</f>
      </c>
      <c r="B267" s="5" t="s">
        <v>274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16</v>
      </c>
      <c r="I267" s="5" t="s">
        <v>16</v>
      </c>
      <c r="J267" s="5">
        <v>13</v>
      </c>
    </row>
    <row r="268" spans="1:10" x14ac:dyDescent="0.25">
      <c r="A268" s="5">
        <f>260</f>
      </c>
      <c r="B268" s="5" t="s">
        <v>275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16</v>
      </c>
      <c r="I268" s="5" t="s">
        <v>16</v>
      </c>
      <c r="J268" s="5">
        <v>13</v>
      </c>
    </row>
    <row r="269" spans="1:10" x14ac:dyDescent="0.25">
      <c r="A269" s="5">
        <f>261</f>
      </c>
      <c r="B269" s="5" t="s">
        <v>276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16</v>
      </c>
      <c r="I269" s="5" t="s">
        <v>16</v>
      </c>
      <c r="J269" s="5">
        <v>13</v>
      </c>
    </row>
    <row r="270" spans="1:10" x14ac:dyDescent="0.25">
      <c r="A270" s="5">
        <f>262</f>
      </c>
      <c r="B270" s="5" t="s">
        <v>277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16</v>
      </c>
      <c r="I270" s="5" t="s">
        <v>16</v>
      </c>
      <c r="J270" s="5">
        <v>13</v>
      </c>
    </row>
    <row r="271" spans="1:10" x14ac:dyDescent="0.25">
      <c r="A271" s="5">
        <f>263</f>
      </c>
      <c r="B271" s="5" t="s">
        <v>278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16</v>
      </c>
      <c r="I271" s="5" t="s">
        <v>16</v>
      </c>
      <c r="J271" s="5">
        <v>13</v>
      </c>
    </row>
    <row r="272" spans="1:10" x14ac:dyDescent="0.25">
      <c r="A272" s="5">
        <f>264</f>
      </c>
      <c r="B272" s="5" t="s">
        <v>279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16</v>
      </c>
      <c r="I272" s="5" t="s">
        <v>16</v>
      </c>
      <c r="J272" s="5">
        <v>13</v>
      </c>
    </row>
    <row r="273" spans="1:10" x14ac:dyDescent="0.25">
      <c r="A273" s="5">
        <f>265</f>
      </c>
      <c r="B273" s="5" t="s">
        <v>280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16</v>
      </c>
      <c r="I273" s="5" t="s">
        <v>16</v>
      </c>
      <c r="J273" s="5">
        <v>13</v>
      </c>
    </row>
    <row r="274" spans="1:10" x14ac:dyDescent="0.25">
      <c r="A274" s="5">
        <f>266</f>
      </c>
      <c r="B274" s="5" t="s">
        <v>281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16</v>
      </c>
      <c r="I274" s="5" t="s">
        <v>16</v>
      </c>
      <c r="J274" s="5">
        <v>13</v>
      </c>
    </row>
    <row r="275" spans="1:10" x14ac:dyDescent="0.25">
      <c r="A275" s="5">
        <f>267</f>
      </c>
      <c r="B275" s="5" t="s">
        <v>282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16</v>
      </c>
      <c r="I275" s="5" t="s">
        <v>16</v>
      </c>
      <c r="J275" s="5">
        <v>13</v>
      </c>
    </row>
    <row r="276" spans="1:10" x14ac:dyDescent="0.25">
      <c r="A276" s="5">
        <f>268</f>
      </c>
      <c r="B276" s="5" t="s">
        <v>283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16</v>
      </c>
      <c r="I276" s="5" t="s">
        <v>16</v>
      </c>
      <c r="J276" s="5">
        <v>13</v>
      </c>
    </row>
    <row r="277" spans="1:10" x14ac:dyDescent="0.25">
      <c r="A277" s="5">
        <f>269</f>
      </c>
      <c r="B277" s="5" t="s">
        <v>284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16</v>
      </c>
      <c r="I277" s="5" t="s">
        <v>16</v>
      </c>
      <c r="J277" s="5">
        <v>13</v>
      </c>
    </row>
    <row r="278" spans="1:10" x14ac:dyDescent="0.25">
      <c r="A278" s="5">
        <f>270</f>
      </c>
      <c r="B278" s="5" t="s">
        <v>285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16</v>
      </c>
      <c r="I278" s="5" t="s">
        <v>16</v>
      </c>
      <c r="J278" s="5">
        <v>13</v>
      </c>
    </row>
    <row r="279" spans="1:10" x14ac:dyDescent="0.25">
      <c r="A279" s="5">
        <f>271</f>
      </c>
      <c r="B279" s="5" t="s">
        <v>286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16</v>
      </c>
      <c r="I279" s="5" t="s">
        <v>16</v>
      </c>
      <c r="J279" s="5">
        <v>13</v>
      </c>
    </row>
    <row r="280" spans="1:10" x14ac:dyDescent="0.25">
      <c r="A280" s="5">
        <f>272</f>
      </c>
      <c r="B280" s="5" t="s">
        <v>287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16</v>
      </c>
      <c r="I280" s="5" t="s">
        <v>16</v>
      </c>
      <c r="J280" s="5">
        <v>13</v>
      </c>
    </row>
    <row r="281" spans="1:10" x14ac:dyDescent="0.25">
      <c r="A281" s="5">
        <f>273</f>
      </c>
      <c r="B281" s="5" t="s">
        <v>288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16</v>
      </c>
      <c r="I281" s="5" t="s">
        <v>16</v>
      </c>
      <c r="J281" s="5">
        <v>13</v>
      </c>
    </row>
    <row r="282" spans="1:10" x14ac:dyDescent="0.25">
      <c r="A282" s="5">
        <f>274</f>
      </c>
      <c r="B282" s="5" t="s">
        <v>289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16</v>
      </c>
      <c r="I282" s="5" t="s">
        <v>16</v>
      </c>
      <c r="J282" s="5">
        <v>13</v>
      </c>
    </row>
    <row r="283" spans="1:10" x14ac:dyDescent="0.25">
      <c r="A283" s="5">
        <f>275</f>
      </c>
      <c r="B283" s="5" t="s">
        <v>290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16</v>
      </c>
      <c r="I283" s="5" t="s">
        <v>16</v>
      </c>
      <c r="J283" s="5">
        <v>13</v>
      </c>
    </row>
    <row r="284" spans="1:10" x14ac:dyDescent="0.25">
      <c r="A284" s="5">
        <f>276</f>
      </c>
      <c r="B284" s="5" t="s">
        <v>291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16</v>
      </c>
      <c r="I284" s="5" t="s">
        <v>16</v>
      </c>
      <c r="J284" s="5">
        <v>13</v>
      </c>
    </row>
    <row r="285" spans="1:10" x14ac:dyDescent="0.25">
      <c r="A285" s="5">
        <f>277</f>
      </c>
      <c r="B285" s="5" t="s">
        <v>292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16</v>
      </c>
      <c r="I285" s="5" t="s">
        <v>16</v>
      </c>
      <c r="J285" s="5">
        <v>13</v>
      </c>
    </row>
    <row r="286" spans="1:10" x14ac:dyDescent="0.25">
      <c r="A286" s="5">
        <f>278</f>
      </c>
      <c r="B286" s="5" t="s">
        <v>293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16</v>
      </c>
      <c r="I286" s="5" t="s">
        <v>16</v>
      </c>
      <c r="J286" s="5">
        <v>13</v>
      </c>
    </row>
    <row r="287" spans="1:10" x14ac:dyDescent="0.25">
      <c r="A287" s="5">
        <f>279</f>
      </c>
      <c r="B287" s="5" t="s">
        <v>294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16</v>
      </c>
      <c r="I287" s="5" t="s">
        <v>16</v>
      </c>
      <c r="J287" s="5">
        <v>13</v>
      </c>
    </row>
    <row r="288" spans="1:10" x14ac:dyDescent="0.25">
      <c r="A288" s="5">
        <f>280</f>
      </c>
      <c r="B288" s="5" t="s">
        <v>295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16</v>
      </c>
      <c r="I288" s="5" t="s">
        <v>16</v>
      </c>
      <c r="J288" s="5">
        <v>13</v>
      </c>
    </row>
    <row r="289" spans="1:10" x14ac:dyDescent="0.25">
      <c r="A289" s="5">
        <f>281</f>
      </c>
      <c r="B289" s="5" t="s">
        <v>296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16</v>
      </c>
      <c r="I289" s="5" t="s">
        <v>16</v>
      </c>
      <c r="J289" s="5">
        <v>13</v>
      </c>
    </row>
    <row r="290" spans="1:10" x14ac:dyDescent="0.25">
      <c r="A290" s="5">
        <f>282</f>
      </c>
      <c r="B290" s="5" t="s">
        <v>297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16</v>
      </c>
      <c r="I290" s="5" t="s">
        <v>16</v>
      </c>
      <c r="J290" s="5">
        <v>13</v>
      </c>
    </row>
    <row r="291" spans="1:10" x14ac:dyDescent="0.25">
      <c r="A291" s="5">
        <f>283</f>
      </c>
      <c r="B291" s="5" t="s">
        <v>298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16</v>
      </c>
      <c r="I291" s="5" t="s">
        <v>16</v>
      </c>
      <c r="J291" s="5">
        <v>13</v>
      </c>
    </row>
    <row r="292" spans="1:10" x14ac:dyDescent="0.25">
      <c r="A292" s="5">
        <f>284</f>
      </c>
      <c r="B292" s="5" t="s">
        <v>299</v>
      </c>
      <c r="C292" s="5">
        <v>824</v>
      </c>
      <c r="D292" s="5"/>
      <c r="E292" s="5">
        <v>824</v>
      </c>
      <c r="F292" s="5">
        <v>2897</v>
      </c>
      <c r="G292" s="5">
        <v>333</v>
      </c>
      <c r="H292" s="5" t="s">
        <v>300</v>
      </c>
      <c r="I292" s="5" t="s">
        <v>16</v>
      </c>
      <c r="J292" s="5">
        <v>13</v>
      </c>
    </row>
    <row r="293" spans="1:10" x14ac:dyDescent="0.25">
      <c r="A293" s="5">
        <f>285</f>
      </c>
      <c r="B293" s="5" t="s">
        <v>301</v>
      </c>
      <c r="C293" s="5">
        <v>833</v>
      </c>
      <c r="D293" s="5"/>
      <c r="E293" s="5">
        <v>833</v>
      </c>
      <c r="F293" s="5">
        <v>2927</v>
      </c>
      <c r="G293" s="5">
        <v>333</v>
      </c>
      <c r="H293" s="5" t="s">
        <v>300</v>
      </c>
      <c r="I293" s="5" t="s">
        <v>16</v>
      </c>
      <c r="J293" s="5">
        <v>13</v>
      </c>
    </row>
    <row r="294" spans="1:10" x14ac:dyDescent="0.25">
      <c r="A294" s="5">
        <f>286</f>
      </c>
      <c r="B294" s="5" t="s">
        <v>302</v>
      </c>
      <c r="C294" s="5">
        <v>841</v>
      </c>
      <c r="D294" s="5"/>
      <c r="E294" s="5">
        <v>841</v>
      </c>
      <c r="F294" s="5">
        <v>2957</v>
      </c>
      <c r="G294" s="5">
        <v>333</v>
      </c>
      <c r="H294" s="5" t="s">
        <v>300</v>
      </c>
      <c r="I294" s="5" t="s">
        <v>16</v>
      </c>
      <c r="J294" s="5">
        <v>13</v>
      </c>
    </row>
    <row r="295" spans="1:10" x14ac:dyDescent="0.25">
      <c r="A295" s="5">
        <f>287</f>
      </c>
      <c r="B295" s="5" t="s">
        <v>303</v>
      </c>
      <c r="C295" s="5">
        <v>850</v>
      </c>
      <c r="D295" s="5"/>
      <c r="E295" s="5">
        <v>850</v>
      </c>
      <c r="F295" s="5">
        <v>2987</v>
      </c>
      <c r="G295" s="5">
        <v>333</v>
      </c>
      <c r="H295" s="5" t="s">
        <v>300</v>
      </c>
      <c r="I295" s="5" t="s">
        <v>16</v>
      </c>
      <c r="J295" s="5">
        <v>13</v>
      </c>
    </row>
    <row r="296" spans="1:10" x14ac:dyDescent="0.25">
      <c r="A296" s="5">
        <f>288</f>
      </c>
      <c r="B296" s="5" t="s">
        <v>304</v>
      </c>
      <c r="C296" s="5">
        <v>858</v>
      </c>
      <c r="D296" s="5"/>
      <c r="E296" s="5">
        <v>858</v>
      </c>
      <c r="F296" s="5">
        <v>3017</v>
      </c>
      <c r="G296" s="5">
        <v>333</v>
      </c>
      <c r="H296" s="5" t="s">
        <v>300</v>
      </c>
      <c r="I296" s="5" t="s">
        <v>16</v>
      </c>
      <c r="J296" s="5">
        <v>13</v>
      </c>
    </row>
    <row r="297" spans="1:10" x14ac:dyDescent="0.25">
      <c r="A297" s="5">
        <f>289</f>
      </c>
      <c r="B297" s="5" t="s">
        <v>305</v>
      </c>
      <c r="C297" s="5">
        <v>867</v>
      </c>
      <c r="D297" s="5"/>
      <c r="E297" s="5">
        <v>867</v>
      </c>
      <c r="F297" s="5">
        <v>3047</v>
      </c>
      <c r="G297" s="5">
        <v>333</v>
      </c>
      <c r="H297" s="5" t="s">
        <v>300</v>
      </c>
      <c r="I297" s="5" t="s">
        <v>16</v>
      </c>
      <c r="J297" s="5">
        <v>13</v>
      </c>
    </row>
    <row r="298" spans="1:10" x14ac:dyDescent="0.25">
      <c r="A298" s="5">
        <f>290</f>
      </c>
      <c r="B298" s="5" t="s">
        <v>306</v>
      </c>
      <c r="C298" s="5">
        <v>875</v>
      </c>
      <c r="D298" s="5"/>
      <c r="E298" s="5">
        <v>875</v>
      </c>
      <c r="F298" s="5">
        <v>3077</v>
      </c>
      <c r="G298" s="5">
        <v>333</v>
      </c>
      <c r="H298" s="5" t="s">
        <v>300</v>
      </c>
      <c r="I298" s="5" t="s">
        <v>16</v>
      </c>
      <c r="J298" s="5">
        <v>13</v>
      </c>
    </row>
    <row r="299" spans="1:10" x14ac:dyDescent="0.25">
      <c r="A299" s="5">
        <f>291</f>
      </c>
      <c r="B299" s="5" t="s">
        <v>307</v>
      </c>
      <c r="C299" s="5">
        <v>884</v>
      </c>
      <c r="D299" s="5"/>
      <c r="E299" s="5">
        <v>884</v>
      </c>
      <c r="F299" s="5">
        <v>3107</v>
      </c>
      <c r="G299" s="5">
        <v>333</v>
      </c>
      <c r="H299" s="5" t="s">
        <v>300</v>
      </c>
      <c r="I299" s="5" t="s">
        <v>16</v>
      </c>
      <c r="J299" s="5">
        <v>13</v>
      </c>
    </row>
    <row r="300" spans="1:10" x14ac:dyDescent="0.25">
      <c r="A300" s="5">
        <f>292</f>
      </c>
      <c r="B300" s="5" t="s">
        <v>308</v>
      </c>
      <c r="C300" s="5">
        <v>893</v>
      </c>
      <c r="D300" s="5"/>
      <c r="E300" s="5">
        <v>893</v>
      </c>
      <c r="F300" s="5">
        <v>3137</v>
      </c>
      <c r="G300" s="5">
        <v>333</v>
      </c>
      <c r="H300" s="5" t="s">
        <v>300</v>
      </c>
      <c r="I300" s="5" t="s">
        <v>16</v>
      </c>
      <c r="J300" s="5">
        <v>13</v>
      </c>
    </row>
    <row r="301" spans="1:10" x14ac:dyDescent="0.25">
      <c r="A301" s="5">
        <f>293</f>
      </c>
      <c r="B301" s="5" t="s">
        <v>309</v>
      </c>
      <c r="C301" s="5">
        <v>901</v>
      </c>
      <c r="D301" s="5"/>
      <c r="E301" s="5">
        <v>901</v>
      </c>
      <c r="F301" s="5">
        <v>3167</v>
      </c>
      <c r="G301" s="5">
        <v>333</v>
      </c>
      <c r="H301" s="5" t="s">
        <v>300</v>
      </c>
      <c r="I301" s="5" t="s">
        <v>16</v>
      </c>
      <c r="J301" s="5">
        <v>13</v>
      </c>
    </row>
    <row r="302" spans="1:10" x14ac:dyDescent="0.25">
      <c r="A302" s="5">
        <f>294</f>
      </c>
      <c r="B302" s="5" t="s">
        <v>310</v>
      </c>
      <c r="C302" s="5">
        <v>910</v>
      </c>
      <c r="D302" s="5"/>
      <c r="E302" s="5">
        <v>910</v>
      </c>
      <c r="F302" s="5">
        <v>3197</v>
      </c>
      <c r="G302" s="5">
        <v>333</v>
      </c>
      <c r="H302" s="5" t="s">
        <v>300</v>
      </c>
      <c r="I302" s="5" t="s">
        <v>16</v>
      </c>
      <c r="J302" s="5">
        <v>13</v>
      </c>
    </row>
    <row r="303" spans="1:10" x14ac:dyDescent="0.25">
      <c r="A303" s="5">
        <f>295</f>
      </c>
      <c r="B303" s="5" t="s">
        <v>311</v>
      </c>
      <c r="C303" s="5">
        <v>918</v>
      </c>
      <c r="D303" s="5"/>
      <c r="E303" s="5">
        <v>918</v>
      </c>
      <c r="F303" s="5">
        <v>3227</v>
      </c>
      <c r="G303" s="5">
        <v>333</v>
      </c>
      <c r="H303" s="5" t="s">
        <v>300</v>
      </c>
      <c r="I303" s="5" t="s">
        <v>16</v>
      </c>
      <c r="J303" s="5">
        <v>13</v>
      </c>
    </row>
    <row r="304" spans="1:10" x14ac:dyDescent="0.25">
      <c r="A304" s="5">
        <f>296</f>
      </c>
      <c r="B304" s="5" t="s">
        <v>312</v>
      </c>
      <c r="C304" s="5">
        <v>927</v>
      </c>
      <c r="D304" s="5"/>
      <c r="E304" s="5">
        <v>927</v>
      </c>
      <c r="F304" s="5">
        <v>3257</v>
      </c>
      <c r="G304" s="5">
        <v>333</v>
      </c>
      <c r="H304" s="5" t="s">
        <v>300</v>
      </c>
      <c r="I304" s="5" t="s">
        <v>16</v>
      </c>
      <c r="J304" s="5">
        <v>13</v>
      </c>
    </row>
    <row r="305" spans="1:10" x14ac:dyDescent="0.25">
      <c r="A305" s="5">
        <f>297</f>
      </c>
      <c r="B305" s="5" t="s">
        <v>313</v>
      </c>
      <c r="C305" s="5">
        <v>935</v>
      </c>
      <c r="D305" s="5"/>
      <c r="E305" s="5">
        <v>935</v>
      </c>
      <c r="F305" s="5">
        <v>3287</v>
      </c>
      <c r="G305" s="5">
        <v>333</v>
      </c>
      <c r="H305" s="5" t="s">
        <v>300</v>
      </c>
      <c r="I305" s="5" t="s">
        <v>16</v>
      </c>
      <c r="J305" s="5">
        <v>13</v>
      </c>
    </row>
    <row r="306" spans="1:10" x14ac:dyDescent="0.25">
      <c r="A306" s="5">
        <f>298</f>
      </c>
      <c r="B306" s="5" t="s">
        <v>314</v>
      </c>
      <c r="C306" s="5">
        <v>944</v>
      </c>
      <c r="D306" s="5"/>
      <c r="E306" s="5">
        <v>944</v>
      </c>
      <c r="F306" s="5">
        <v>3317</v>
      </c>
      <c r="G306" s="5">
        <v>333</v>
      </c>
      <c r="H306" s="5" t="s">
        <v>300</v>
      </c>
      <c r="I306" s="5" t="s">
        <v>16</v>
      </c>
      <c r="J306" s="5">
        <v>13</v>
      </c>
    </row>
    <row r="307" spans="1:10" x14ac:dyDescent="0.25">
      <c r="A307" s="5">
        <f>299</f>
      </c>
      <c r="B307" s="5" t="s">
        <v>315</v>
      </c>
      <c r="C307" s="5">
        <v>953</v>
      </c>
      <c r="D307" s="5"/>
      <c r="E307" s="5">
        <v>953</v>
      </c>
      <c r="F307" s="5">
        <v>3347</v>
      </c>
      <c r="G307" s="5">
        <v>333</v>
      </c>
      <c r="H307" s="5" t="s">
        <v>300</v>
      </c>
      <c r="I307" s="5" t="s">
        <v>16</v>
      </c>
      <c r="J307" s="5">
        <v>13</v>
      </c>
    </row>
    <row r="308" spans="1:10" x14ac:dyDescent="0.25">
      <c r="A308" s="5">
        <f>300</f>
      </c>
      <c r="B308" s="5" t="s">
        <v>316</v>
      </c>
      <c r="C308" s="5">
        <v>0</v>
      </c>
      <c r="D308" s="5"/>
      <c r="E308" s="5">
        <v>0</v>
      </c>
      <c r="F308" s="5">
        <v>0</v>
      </c>
      <c r="G308" s="5">
        <v>0</v>
      </c>
      <c r="H308" s="5" t="s">
        <v>16</v>
      </c>
      <c r="I308" s="5" t="s">
        <v>16</v>
      </c>
      <c r="J308" s="5">
        <v>0</v>
      </c>
    </row>
    <row r="309" spans="1:10" x14ac:dyDescent="0.25">
      <c r="A309" s="5">
        <f>301</f>
      </c>
      <c r="B309" s="5" t="s">
        <v>317</v>
      </c>
      <c r="C309" s="5">
        <v>0</v>
      </c>
      <c r="D309" s="5"/>
      <c r="E309" s="5">
        <v>0</v>
      </c>
      <c r="F309" s="5">
        <v>0</v>
      </c>
      <c r="G309" s="5">
        <v>0</v>
      </c>
      <c r="H309" s="5" t="s">
        <v>16</v>
      </c>
      <c r="I309" s="5" t="s">
        <v>16</v>
      </c>
      <c r="J309" s="5">
        <v>0</v>
      </c>
    </row>
    <row r="310" spans="1:10" x14ac:dyDescent="0.25">
      <c r="A310" s="5">
        <f>302</f>
      </c>
      <c r="B310" s="5" t="s">
        <v>318</v>
      </c>
      <c r="C310" s="5">
        <v>0</v>
      </c>
      <c r="D310" s="5"/>
      <c r="E310" s="5">
        <v>0</v>
      </c>
      <c r="F310" s="5">
        <v>0</v>
      </c>
      <c r="G310" s="5">
        <v>0</v>
      </c>
      <c r="H310" s="5" t="s">
        <v>16</v>
      </c>
      <c r="I310" s="5" t="s">
        <v>16</v>
      </c>
      <c r="J310" s="5">
        <v>0</v>
      </c>
    </row>
    <row r="311" spans="1:10" x14ac:dyDescent="0.25">
      <c r="A311" s="5">
        <f>303</f>
      </c>
      <c r="B311" s="5" t="s">
        <v>319</v>
      </c>
      <c r="C311" s="5">
        <v>0</v>
      </c>
      <c r="D311" s="5"/>
      <c r="E311" s="5">
        <v>0</v>
      </c>
      <c r="F311" s="5">
        <v>0</v>
      </c>
      <c r="G311" s="5">
        <v>0</v>
      </c>
      <c r="H311" s="5" t="s">
        <v>16</v>
      </c>
      <c r="I311" s="5" t="s">
        <v>16</v>
      </c>
      <c r="J311" s="5">
        <v>0</v>
      </c>
    </row>
    <row r="312" spans="1:10" x14ac:dyDescent="0.25">
      <c r="A312" s="5">
        <f>304</f>
      </c>
      <c r="B312" s="5" t="s">
        <v>320</v>
      </c>
      <c r="C312" s="5">
        <v>0</v>
      </c>
      <c r="D312" s="5"/>
      <c r="E312" s="5">
        <v>0</v>
      </c>
      <c r="F312" s="5">
        <v>0</v>
      </c>
      <c r="G312" s="5">
        <v>0</v>
      </c>
      <c r="H312" s="5" t="s">
        <v>16</v>
      </c>
      <c r="I312" s="5" t="s">
        <v>16</v>
      </c>
      <c r="J312" s="5">
        <v>0</v>
      </c>
    </row>
    <row r="313" spans="1:10" x14ac:dyDescent="0.25">
      <c r="A313" s="5">
        <f>305</f>
      </c>
      <c r="B313" s="5" t="s">
        <v>321</v>
      </c>
      <c r="C313" s="5">
        <v>0</v>
      </c>
      <c r="D313" s="5"/>
      <c r="E313" s="5">
        <v>0</v>
      </c>
      <c r="F313" s="5">
        <v>0</v>
      </c>
      <c r="G313" s="5">
        <v>0</v>
      </c>
      <c r="H313" s="5" t="s">
        <v>16</v>
      </c>
      <c r="I313" s="5" t="s">
        <v>16</v>
      </c>
      <c r="J313" s="5">
        <v>0</v>
      </c>
    </row>
    <row r="314" spans="1:10" x14ac:dyDescent="0.25">
      <c r="A314" s="5">
        <f>306</f>
      </c>
      <c r="B314" s="5" t="s">
        <v>322</v>
      </c>
      <c r="C314" s="5">
        <v>0</v>
      </c>
      <c r="D314" s="5"/>
      <c r="E314" s="5">
        <v>0</v>
      </c>
      <c r="F314" s="5">
        <v>0</v>
      </c>
      <c r="G314" s="5">
        <v>0</v>
      </c>
      <c r="H314" s="5" t="s">
        <v>16</v>
      </c>
      <c r="I314" s="5" t="s">
        <v>16</v>
      </c>
      <c r="J314" s="5">
        <v>0</v>
      </c>
    </row>
    <row r="315" spans="1:10" x14ac:dyDescent="0.25">
      <c r="A315" s="5">
        <f>307</f>
      </c>
      <c r="B315" s="5" t="s">
        <v>323</v>
      </c>
      <c r="C315" s="5">
        <v>0</v>
      </c>
      <c r="D315" s="5"/>
      <c r="E315" s="5">
        <v>0</v>
      </c>
      <c r="F315" s="5">
        <v>0</v>
      </c>
      <c r="G315" s="5">
        <v>0</v>
      </c>
      <c r="H315" s="5" t="s">
        <v>16</v>
      </c>
      <c r="I315" s="5" t="s">
        <v>16</v>
      </c>
      <c r="J315" s="5">
        <v>0</v>
      </c>
    </row>
    <row r="316" spans="1:10" x14ac:dyDescent="0.25">
      <c r="A316" s="5">
        <f>308</f>
      </c>
      <c r="B316" s="5" t="s">
        <v>324</v>
      </c>
      <c r="C316" s="5">
        <v>0</v>
      </c>
      <c r="D316" s="5"/>
      <c r="E316" s="5">
        <v>0</v>
      </c>
      <c r="F316" s="5">
        <v>0</v>
      </c>
      <c r="G316" s="5">
        <v>0</v>
      </c>
      <c r="H316" s="5" t="s">
        <v>16</v>
      </c>
      <c r="I316" s="5" t="s">
        <v>16</v>
      </c>
      <c r="J316" s="5">
        <v>0</v>
      </c>
    </row>
    <row r="317" spans="1:10" x14ac:dyDescent="0.25">
      <c r="A317" s="5">
        <f>309</f>
      </c>
      <c r="B317" s="5" t="s">
        <v>325</v>
      </c>
      <c r="C317" s="5">
        <v>0</v>
      </c>
      <c r="D317" s="5"/>
      <c r="E317" s="5">
        <v>0</v>
      </c>
      <c r="F317" s="5">
        <v>0</v>
      </c>
      <c r="G317" s="5">
        <v>0</v>
      </c>
      <c r="H317" s="5" t="s">
        <v>16</v>
      </c>
      <c r="I317" s="5" t="s">
        <v>16</v>
      </c>
      <c r="J317" s="5">
        <v>0</v>
      </c>
    </row>
    <row r="318" spans="1:10" x14ac:dyDescent="0.25">
      <c r="A318" s="5">
        <f>310</f>
      </c>
      <c r="B318" s="5" t="s">
        <v>326</v>
      </c>
      <c r="C318" s="5">
        <v>0</v>
      </c>
      <c r="D318" s="5"/>
      <c r="E318" s="5">
        <v>0</v>
      </c>
      <c r="F318" s="5">
        <v>0</v>
      </c>
      <c r="G318" s="5">
        <v>0</v>
      </c>
      <c r="H318" s="5" t="s">
        <v>16</v>
      </c>
      <c r="I318" s="5" t="s">
        <v>16</v>
      </c>
      <c r="J318" s="5">
        <v>0</v>
      </c>
    </row>
    <row r="319" spans="1:10" x14ac:dyDescent="0.25">
      <c r="A319" s="5">
        <f>311</f>
      </c>
      <c r="B319" s="5" t="s">
        <v>327</v>
      </c>
      <c r="C319" s="5">
        <v>0</v>
      </c>
      <c r="D319" s="5"/>
      <c r="E319" s="5">
        <v>0</v>
      </c>
      <c r="F319" s="5">
        <v>0</v>
      </c>
      <c r="G319" s="5">
        <v>0</v>
      </c>
      <c r="H319" s="5" t="s">
        <v>16</v>
      </c>
      <c r="I319" s="5" t="s">
        <v>16</v>
      </c>
      <c r="J319" s="5">
        <v>0</v>
      </c>
    </row>
    <row r="320" spans="1:10" x14ac:dyDescent="0.25">
      <c r="A320" s="5">
        <f>312</f>
      </c>
      <c r="B320" s="5" t="s">
        <v>328</v>
      </c>
      <c r="C320" s="5">
        <v>0</v>
      </c>
      <c r="D320" s="5"/>
      <c r="E320" s="5">
        <v>0</v>
      </c>
      <c r="F320" s="5">
        <v>0</v>
      </c>
      <c r="G320" s="5">
        <v>0</v>
      </c>
      <c r="H320" s="5" t="s">
        <v>16</v>
      </c>
      <c r="I320" s="5" t="s">
        <v>16</v>
      </c>
      <c r="J320" s="5">
        <v>0</v>
      </c>
    </row>
    <row r="321" spans="1:10" x14ac:dyDescent="0.25">
      <c r="A321" s="5">
        <f>313</f>
      </c>
      <c r="B321" s="5" t="s">
        <v>329</v>
      </c>
      <c r="C321" s="5">
        <v>0</v>
      </c>
      <c r="D321" s="5"/>
      <c r="E321" s="5">
        <v>0</v>
      </c>
      <c r="F321" s="5">
        <v>0</v>
      </c>
      <c r="G321" s="5">
        <v>0</v>
      </c>
      <c r="H321" s="5" t="s">
        <v>16</v>
      </c>
      <c r="I321" s="5" t="s">
        <v>16</v>
      </c>
      <c r="J321" s="5">
        <v>0</v>
      </c>
    </row>
    <row r="322" spans="1:10" x14ac:dyDescent="0.25">
      <c r="A322" s="5">
        <f>314</f>
      </c>
      <c r="B322" s="5" t="s">
        <v>330</v>
      </c>
      <c r="C322" s="5">
        <v>0</v>
      </c>
      <c r="D322" s="5"/>
      <c r="E322" s="5">
        <v>0</v>
      </c>
      <c r="F322" s="5">
        <v>0</v>
      </c>
      <c r="G322" s="5">
        <v>0</v>
      </c>
      <c r="H322" s="5" t="s">
        <v>16</v>
      </c>
      <c r="I322" s="5" t="s">
        <v>16</v>
      </c>
      <c r="J322" s="5">
        <v>0</v>
      </c>
    </row>
    <row r="323" spans="1:10" x14ac:dyDescent="0.25">
      <c r="A323" s="5">
        <f>315</f>
      </c>
      <c r="B323" s="5" t="s">
        <v>331</v>
      </c>
      <c r="C323" s="5">
        <v>0</v>
      </c>
      <c r="D323" s="5"/>
      <c r="E323" s="5">
        <v>0</v>
      </c>
      <c r="F323" s="5">
        <v>0</v>
      </c>
      <c r="G323" s="5">
        <v>0</v>
      </c>
      <c r="H323" s="5" t="s">
        <v>16</v>
      </c>
      <c r="I323" s="5" t="s">
        <v>16</v>
      </c>
      <c r="J323" s="5">
        <v>0</v>
      </c>
    </row>
    <row r="324" spans="1:10" x14ac:dyDescent="0.25">
      <c r="A324" s="5">
        <f>316</f>
      </c>
      <c r="B324" s="5" t="s">
        <v>332</v>
      </c>
      <c r="C324" s="5">
        <v>0</v>
      </c>
      <c r="D324" s="5"/>
      <c r="E324" s="5">
        <v>0</v>
      </c>
      <c r="F324" s="5">
        <v>0</v>
      </c>
      <c r="G324" s="5">
        <v>0</v>
      </c>
      <c r="H324" s="5" t="s">
        <v>16</v>
      </c>
      <c r="I324" s="5" t="s">
        <v>16</v>
      </c>
      <c r="J324" s="5">
        <v>0</v>
      </c>
    </row>
    <row r="325" spans="1:10" x14ac:dyDescent="0.25">
      <c r="A325" s="5">
        <f>317</f>
      </c>
      <c r="B325" s="5" t="s">
        <v>333</v>
      </c>
      <c r="C325" s="5">
        <v>0</v>
      </c>
      <c r="D325" s="5"/>
      <c r="E325" s="5">
        <v>0</v>
      </c>
      <c r="F325" s="5">
        <v>0</v>
      </c>
      <c r="G325" s="5">
        <v>0</v>
      </c>
      <c r="H325" s="5" t="s">
        <v>16</v>
      </c>
      <c r="I325" s="5" t="s">
        <v>16</v>
      </c>
      <c r="J325" s="5">
        <v>0</v>
      </c>
    </row>
    <row r="326" spans="1:10" x14ac:dyDescent="0.25">
      <c r="A326" s="5">
        <f>318</f>
      </c>
      <c r="B326" s="5" t="s">
        <v>334</v>
      </c>
      <c r="C326" s="5">
        <v>0</v>
      </c>
      <c r="D326" s="5"/>
      <c r="E326" s="5">
        <v>0</v>
      </c>
      <c r="F326" s="5">
        <v>0</v>
      </c>
      <c r="G326" s="5">
        <v>0</v>
      </c>
      <c r="H326" s="5" t="s">
        <v>16</v>
      </c>
      <c r="I326" s="5" t="s">
        <v>16</v>
      </c>
      <c r="J326" s="5">
        <v>0</v>
      </c>
    </row>
    <row r="327" spans="1:10" x14ac:dyDescent="0.25">
      <c r="A327" s="5">
        <f>319</f>
      </c>
      <c r="B327" s="5" t="s">
        <v>335</v>
      </c>
      <c r="C327" s="5">
        <v>0</v>
      </c>
      <c r="D327" s="5"/>
      <c r="E327" s="5">
        <v>0</v>
      </c>
      <c r="F327" s="5">
        <v>0</v>
      </c>
      <c r="G327" s="5">
        <v>0</v>
      </c>
      <c r="H327" s="5" t="s">
        <v>16</v>
      </c>
      <c r="I327" s="5" t="s">
        <v>16</v>
      </c>
      <c r="J327" s="5">
        <v>0</v>
      </c>
    </row>
    <row r="328" spans="1:10" x14ac:dyDescent="0.25">
      <c r="A328" s="5">
        <f>320</f>
      </c>
      <c r="B328" s="5" t="s">
        <v>336</v>
      </c>
      <c r="C328" s="5">
        <v>0</v>
      </c>
      <c r="D328" s="5"/>
      <c r="E328" s="5">
        <v>0</v>
      </c>
      <c r="F328" s="5">
        <v>0</v>
      </c>
      <c r="G328" s="5">
        <v>0</v>
      </c>
      <c r="H328" s="5" t="s">
        <v>16</v>
      </c>
      <c r="I328" s="5" t="s">
        <v>16</v>
      </c>
      <c r="J328" s="5">
        <v>0</v>
      </c>
    </row>
    <row r="329" spans="1:10" x14ac:dyDescent="0.25">
      <c r="A329" s="5">
        <f>321</f>
      </c>
      <c r="B329" s="5" t="s">
        <v>337</v>
      </c>
      <c r="C329" s="5">
        <v>0</v>
      </c>
      <c r="D329" s="5"/>
      <c r="E329" s="5">
        <v>0</v>
      </c>
      <c r="F329" s="5">
        <v>0</v>
      </c>
      <c r="G329" s="5">
        <v>0</v>
      </c>
      <c r="H329" s="5" t="s">
        <v>16</v>
      </c>
      <c r="I329" s="5" t="s">
        <v>16</v>
      </c>
      <c r="J329" s="5">
        <v>0</v>
      </c>
    </row>
    <row r="330" spans="1:10" x14ac:dyDescent="0.25">
      <c r="A330" s="5">
        <f>322</f>
      </c>
      <c r="B330" s="5" t="s">
        <v>338</v>
      </c>
      <c r="C330" s="5">
        <v>0</v>
      </c>
      <c r="D330" s="5"/>
      <c r="E330" s="5">
        <v>0</v>
      </c>
      <c r="F330" s="5">
        <v>0</v>
      </c>
      <c r="G330" s="5">
        <v>0</v>
      </c>
      <c r="H330" s="5" t="s">
        <v>16</v>
      </c>
      <c r="I330" s="5" t="s">
        <v>16</v>
      </c>
      <c r="J330" s="5">
        <v>0</v>
      </c>
    </row>
    <row r="331" spans="1:10" x14ac:dyDescent="0.25">
      <c r="A331" s="5">
        <f>323</f>
      </c>
      <c r="B331" s="5" t="s">
        <v>339</v>
      </c>
      <c r="C331" s="5">
        <v>0</v>
      </c>
      <c r="D331" s="5"/>
      <c r="E331" s="5">
        <v>0</v>
      </c>
      <c r="F331" s="5">
        <v>0</v>
      </c>
      <c r="G331" s="5">
        <v>0</v>
      </c>
      <c r="H331" s="5" t="s">
        <v>16</v>
      </c>
      <c r="I331" s="5" t="s">
        <v>16</v>
      </c>
      <c r="J331" s="5">
        <v>0</v>
      </c>
    </row>
    <row r="332" spans="1:10" x14ac:dyDescent="0.25">
      <c r="A332" s="5">
        <f>324</f>
      </c>
      <c r="B332" s="5" t="s">
        <v>340</v>
      </c>
      <c r="C332" s="5">
        <v>0</v>
      </c>
      <c r="D332" s="5"/>
      <c r="E332" s="5">
        <v>0</v>
      </c>
      <c r="F332" s="5">
        <v>0</v>
      </c>
      <c r="G332" s="5">
        <v>0</v>
      </c>
      <c r="H332" s="5" t="s">
        <v>16</v>
      </c>
      <c r="I332" s="5" t="s">
        <v>16</v>
      </c>
      <c r="J332" s="5">
        <v>0</v>
      </c>
    </row>
    <row r="333" spans="1:10" x14ac:dyDescent="0.25">
      <c r="A333" s="5">
        <f>325</f>
      </c>
      <c r="B333" s="5" t="s">
        <v>341</v>
      </c>
      <c r="C333" s="5">
        <v>0</v>
      </c>
      <c r="D333" s="5"/>
      <c r="E333" s="5">
        <v>0</v>
      </c>
      <c r="F333" s="5">
        <v>0</v>
      </c>
      <c r="G333" s="5">
        <v>0</v>
      </c>
      <c r="H333" s="5" t="s">
        <v>16</v>
      </c>
      <c r="I333" s="5" t="s">
        <v>16</v>
      </c>
      <c r="J333" s="5">
        <v>0</v>
      </c>
    </row>
    <row r="334" spans="1:10" x14ac:dyDescent="0.25">
      <c r="A334" s="5">
        <f>326</f>
      </c>
      <c r="B334" s="5" t="s">
        <v>342</v>
      </c>
      <c r="C334" s="5">
        <v>0</v>
      </c>
      <c r="D334" s="5"/>
      <c r="E334" s="5">
        <v>0</v>
      </c>
      <c r="F334" s="5">
        <v>0</v>
      </c>
      <c r="G334" s="5">
        <v>0</v>
      </c>
      <c r="H334" s="5" t="s">
        <v>16</v>
      </c>
      <c r="I334" s="5" t="s">
        <v>16</v>
      </c>
      <c r="J334" s="5">
        <v>0</v>
      </c>
    </row>
    <row r="335" spans="1:10" x14ac:dyDescent="0.25">
      <c r="A335" s="5">
        <f>327</f>
      </c>
      <c r="B335" s="5" t="s">
        <v>343</v>
      </c>
      <c r="C335" s="5">
        <v>0</v>
      </c>
      <c r="D335" s="5"/>
      <c r="E335" s="5">
        <v>0</v>
      </c>
      <c r="F335" s="5">
        <v>0</v>
      </c>
      <c r="G335" s="5">
        <v>0</v>
      </c>
      <c r="H335" s="5" t="s">
        <v>16</v>
      </c>
      <c r="I335" s="5" t="s">
        <v>16</v>
      </c>
      <c r="J335" s="5">
        <v>0</v>
      </c>
    </row>
    <row r="336" spans="1:10" x14ac:dyDescent="0.25">
      <c r="A336" s="5">
        <f>328</f>
      </c>
      <c r="B336" s="5" t="s">
        <v>344</v>
      </c>
      <c r="C336" s="5">
        <v>0</v>
      </c>
      <c r="D336" s="5"/>
      <c r="E336" s="5">
        <v>0</v>
      </c>
      <c r="F336" s="5">
        <v>0</v>
      </c>
      <c r="G336" s="5">
        <v>0</v>
      </c>
      <c r="H336" s="5" t="s">
        <v>16</v>
      </c>
      <c r="I336" s="5" t="s">
        <v>16</v>
      </c>
      <c r="J336" s="5">
        <v>0</v>
      </c>
    </row>
    <row r="337" spans="1:10" x14ac:dyDescent="0.25">
      <c r="A337" s="5">
        <f>329</f>
      </c>
      <c r="B337" s="5" t="s">
        <v>345</v>
      </c>
      <c r="C337" s="5">
        <v>0</v>
      </c>
      <c r="D337" s="5"/>
      <c r="E337" s="5">
        <v>0</v>
      </c>
      <c r="F337" s="5">
        <v>0</v>
      </c>
      <c r="G337" s="5">
        <v>0</v>
      </c>
      <c r="H337" s="5" t="s">
        <v>16</v>
      </c>
      <c r="I337" s="5" t="s">
        <v>16</v>
      </c>
      <c r="J337" s="5">
        <v>0</v>
      </c>
    </row>
    <row r="338" spans="1:10" x14ac:dyDescent="0.25">
      <c r="A338" s="5">
        <f>330</f>
      </c>
      <c r="B338" s="5" t="s">
        <v>346</v>
      </c>
      <c r="C338" s="5">
        <v>0</v>
      </c>
      <c r="D338" s="5"/>
      <c r="E338" s="5">
        <v>0</v>
      </c>
      <c r="F338" s="5">
        <v>0</v>
      </c>
      <c r="G338" s="5">
        <v>0</v>
      </c>
      <c r="H338" s="5" t="s">
        <v>16</v>
      </c>
      <c r="I338" s="5" t="s">
        <v>16</v>
      </c>
      <c r="J338" s="5">
        <v>0</v>
      </c>
    </row>
    <row r="339" spans="1:10" x14ac:dyDescent="0.25">
      <c r="A339" s="5">
        <f>331</f>
      </c>
      <c r="B339" s="5" t="s">
        <v>347</v>
      </c>
      <c r="C339" s="5">
        <v>0</v>
      </c>
      <c r="D339" s="5"/>
      <c r="E339" s="5">
        <v>0</v>
      </c>
      <c r="F339" s="5">
        <v>0</v>
      </c>
      <c r="G339" s="5">
        <v>0</v>
      </c>
      <c r="H339" s="5" t="s">
        <v>16</v>
      </c>
      <c r="I339" s="5" t="s">
        <v>16</v>
      </c>
      <c r="J339" s="5">
        <v>0</v>
      </c>
    </row>
    <row r="340" spans="1:10" x14ac:dyDescent="0.25">
      <c r="A340" s="5">
        <f>332</f>
      </c>
      <c r="B340" s="5" t="s">
        <v>348</v>
      </c>
      <c r="C340" s="5">
        <v>0</v>
      </c>
      <c r="D340" s="5"/>
      <c r="E340" s="5">
        <v>0</v>
      </c>
      <c r="F340" s="5">
        <v>0</v>
      </c>
      <c r="G340" s="5">
        <v>0</v>
      </c>
      <c r="H340" s="5" t="s">
        <v>16</v>
      </c>
      <c r="I340" s="5" t="s">
        <v>16</v>
      </c>
      <c r="J340" s="5">
        <v>0</v>
      </c>
    </row>
    <row r="341" spans="1:10" x14ac:dyDescent="0.25">
      <c r="A341" s="5">
        <f>333</f>
      </c>
      <c r="B341" s="5" t="s">
        <v>349</v>
      </c>
      <c r="C341" s="5">
        <v>0</v>
      </c>
      <c r="D341" s="5"/>
      <c r="E341" s="5">
        <v>0</v>
      </c>
      <c r="F341" s="5">
        <v>0</v>
      </c>
      <c r="G341" s="5">
        <v>0</v>
      </c>
      <c r="H341" s="5" t="s">
        <v>16</v>
      </c>
      <c r="I341" s="5" t="s">
        <v>16</v>
      </c>
      <c r="J341" s="5">
        <v>0</v>
      </c>
    </row>
    <row r="342" spans="1:10" x14ac:dyDescent="0.25">
      <c r="A342" s="5">
        <f>334</f>
      </c>
      <c r="B342" s="5" t="s">
        <v>350</v>
      </c>
      <c r="C342" s="5">
        <v>0</v>
      </c>
      <c r="D342" s="5"/>
      <c r="E342" s="5">
        <v>0</v>
      </c>
      <c r="F342" s="5">
        <v>0</v>
      </c>
      <c r="G342" s="5">
        <v>0</v>
      </c>
      <c r="H342" s="5" t="s">
        <v>16</v>
      </c>
      <c r="I342" s="5" t="s">
        <v>16</v>
      </c>
      <c r="J342" s="5">
        <v>0</v>
      </c>
    </row>
    <row r="343" spans="1:10" x14ac:dyDescent="0.25">
      <c r="A343" s="5">
        <f>335</f>
      </c>
      <c r="B343" s="5" t="s">
        <v>351</v>
      </c>
      <c r="C343" s="5">
        <v>0</v>
      </c>
      <c r="D343" s="5"/>
      <c r="E343" s="5">
        <v>0</v>
      </c>
      <c r="F343" s="5">
        <v>0</v>
      </c>
      <c r="G343" s="5">
        <v>0</v>
      </c>
      <c r="H343" s="5" t="s">
        <v>16</v>
      </c>
      <c r="I343" s="5" t="s">
        <v>16</v>
      </c>
      <c r="J343" s="5">
        <v>0</v>
      </c>
    </row>
    <row r="344" spans="1:10" x14ac:dyDescent="0.25">
      <c r="A344" s="5">
        <f>336</f>
      </c>
      <c r="B344" s="5" t="s">
        <v>352</v>
      </c>
      <c r="C344" s="5">
        <v>0</v>
      </c>
      <c r="D344" s="5"/>
      <c r="E344" s="5">
        <v>0</v>
      </c>
      <c r="F344" s="5">
        <v>0</v>
      </c>
      <c r="G344" s="5">
        <v>0</v>
      </c>
      <c r="H344" s="5" t="s">
        <v>16</v>
      </c>
      <c r="I344" s="5" t="s">
        <v>16</v>
      </c>
      <c r="J344" s="5">
        <v>0</v>
      </c>
    </row>
    <row r="345" spans="1:10" x14ac:dyDescent="0.25">
      <c r="A345" s="5">
        <f>337</f>
      </c>
      <c r="B345" s="5" t="s">
        <v>353</v>
      </c>
      <c r="C345" s="5">
        <v>0</v>
      </c>
      <c r="D345" s="5"/>
      <c r="E345" s="5">
        <v>0</v>
      </c>
      <c r="F345" s="5">
        <v>0</v>
      </c>
      <c r="G345" s="5">
        <v>0</v>
      </c>
      <c r="H345" s="5" t="s">
        <v>16</v>
      </c>
      <c r="I345" s="5" t="s">
        <v>16</v>
      </c>
      <c r="J345" s="5">
        <v>0</v>
      </c>
    </row>
    <row r="346" spans="1:10" x14ac:dyDescent="0.25">
      <c r="A346" s="5">
        <f>338</f>
      </c>
      <c r="B346" s="5" t="s">
        <v>354</v>
      </c>
      <c r="C346" s="5">
        <v>0</v>
      </c>
      <c r="D346" s="5"/>
      <c r="E346" s="5">
        <v>0</v>
      </c>
      <c r="F346" s="5">
        <v>0</v>
      </c>
      <c r="G346" s="5">
        <v>0</v>
      </c>
      <c r="H346" s="5" t="s">
        <v>16</v>
      </c>
      <c r="I346" s="5" t="s">
        <v>16</v>
      </c>
      <c r="J346" s="5">
        <v>0</v>
      </c>
    </row>
    <row r="347" spans="1:10" x14ac:dyDescent="0.25">
      <c r="A347" s="5">
        <f>339</f>
      </c>
      <c r="B347" s="5" t="s">
        <v>355</v>
      </c>
      <c r="C347" s="5">
        <v>0</v>
      </c>
      <c r="D347" s="5"/>
      <c r="E347" s="5">
        <v>0</v>
      </c>
      <c r="F347" s="5">
        <v>0</v>
      </c>
      <c r="G347" s="5">
        <v>0</v>
      </c>
      <c r="H347" s="5" t="s">
        <v>16</v>
      </c>
      <c r="I347" s="5" t="s">
        <v>16</v>
      </c>
      <c r="J347" s="5">
        <v>0</v>
      </c>
    </row>
    <row r="348" spans="1:10" x14ac:dyDescent="0.25">
      <c r="A348" s="5">
        <f>340</f>
      </c>
      <c r="B348" s="5" t="s">
        <v>356</v>
      </c>
      <c r="C348" s="5">
        <v>0</v>
      </c>
      <c r="D348" s="5"/>
      <c r="E348" s="5">
        <v>0</v>
      </c>
      <c r="F348" s="5">
        <v>0</v>
      </c>
      <c r="G348" s="5">
        <v>0</v>
      </c>
      <c r="H348" s="5" t="s">
        <v>16</v>
      </c>
      <c r="I348" s="5" t="s">
        <v>16</v>
      </c>
      <c r="J348" s="5">
        <v>0</v>
      </c>
    </row>
    <row r="349" spans="1:10" x14ac:dyDescent="0.25">
      <c r="A349" s="5">
        <f>341</f>
      </c>
      <c r="B349" s="5" t="s">
        <v>357</v>
      </c>
      <c r="C349" s="5">
        <v>0</v>
      </c>
      <c r="D349" s="5"/>
      <c r="E349" s="5">
        <v>0</v>
      </c>
      <c r="F349" s="5">
        <v>0</v>
      </c>
      <c r="G349" s="5">
        <v>0</v>
      </c>
      <c r="H349" s="5" t="s">
        <v>16</v>
      </c>
      <c r="I349" s="5" t="s">
        <v>16</v>
      </c>
      <c r="J349" s="5">
        <v>0</v>
      </c>
    </row>
    <row r="350" spans="1:10" x14ac:dyDescent="0.25">
      <c r="A350" s="5">
        <f>342</f>
      </c>
      <c r="B350" s="5" t="s">
        <v>358</v>
      </c>
      <c r="C350" s="5">
        <v>0</v>
      </c>
      <c r="D350" s="5"/>
      <c r="E350" s="5">
        <v>0</v>
      </c>
      <c r="F350" s="5">
        <v>0</v>
      </c>
      <c r="G350" s="5">
        <v>0</v>
      </c>
      <c r="H350" s="5" t="s">
        <v>16</v>
      </c>
      <c r="I350" s="5" t="s">
        <v>16</v>
      </c>
      <c r="J350" s="5">
        <v>0</v>
      </c>
    </row>
    <row r="351" spans="1:10" x14ac:dyDescent="0.25">
      <c r="A351" s="5">
        <f>343</f>
      </c>
      <c r="B351" s="5" t="s">
        <v>359</v>
      </c>
      <c r="C351" s="5">
        <v>0</v>
      </c>
      <c r="D351" s="5"/>
      <c r="E351" s="5">
        <v>0</v>
      </c>
      <c r="F351" s="5">
        <v>0</v>
      </c>
      <c r="G351" s="5">
        <v>0</v>
      </c>
      <c r="H351" s="5" t="s">
        <v>16</v>
      </c>
      <c r="I351" s="5" t="s">
        <v>16</v>
      </c>
      <c r="J351" s="5">
        <v>0</v>
      </c>
    </row>
    <row r="352" spans="1:10" x14ac:dyDescent="0.25">
      <c r="A352" s="5">
        <f>344</f>
      </c>
      <c r="B352" s="5" t="s">
        <v>360</v>
      </c>
      <c r="C352" s="5">
        <v>0</v>
      </c>
      <c r="D352" s="5"/>
      <c r="E352" s="5">
        <v>0</v>
      </c>
      <c r="F352" s="5">
        <v>0</v>
      </c>
      <c r="G352" s="5">
        <v>0</v>
      </c>
      <c r="H352" s="5" t="s">
        <v>16</v>
      </c>
      <c r="I352" s="5" t="s">
        <v>16</v>
      </c>
      <c r="J352" s="5">
        <v>0</v>
      </c>
    </row>
    <row r="353" spans="1:10" x14ac:dyDescent="0.25">
      <c r="A353" s="5">
        <f>345</f>
      </c>
      <c r="B353" s="5" t="s">
        <v>361</v>
      </c>
      <c r="C353" s="5">
        <v>0</v>
      </c>
      <c r="D353" s="5"/>
      <c r="E353" s="5">
        <v>0</v>
      </c>
      <c r="F353" s="5">
        <v>0</v>
      </c>
      <c r="G353" s="5">
        <v>0</v>
      </c>
      <c r="H353" s="5" t="s">
        <v>16</v>
      </c>
      <c r="I353" s="5" t="s">
        <v>16</v>
      </c>
      <c r="J353" s="5">
        <v>0</v>
      </c>
    </row>
    <row r="354" spans="1:10" x14ac:dyDescent="0.25">
      <c r="A354" s="5">
        <f>346</f>
      </c>
      <c r="B354" s="5" t="s">
        <v>362</v>
      </c>
      <c r="C354" s="5">
        <v>0</v>
      </c>
      <c r="D354" s="5"/>
      <c r="E354" s="5">
        <v>0</v>
      </c>
      <c r="F354" s="5">
        <v>0</v>
      </c>
      <c r="G354" s="5">
        <v>0</v>
      </c>
      <c r="H354" s="5" t="s">
        <v>16</v>
      </c>
      <c r="I354" s="5" t="s">
        <v>16</v>
      </c>
      <c r="J354" s="5">
        <v>0</v>
      </c>
    </row>
    <row r="355" spans="1:10" x14ac:dyDescent="0.25">
      <c r="A355" s="5">
        <f>347</f>
      </c>
      <c r="B355" s="5" t="s">
        <v>363</v>
      </c>
      <c r="C355" s="5">
        <v>0</v>
      </c>
      <c r="D355" s="5"/>
      <c r="E355" s="5">
        <v>0</v>
      </c>
      <c r="F355" s="5">
        <v>0</v>
      </c>
      <c r="G355" s="5">
        <v>0</v>
      </c>
      <c r="H355" s="5" t="s">
        <v>16</v>
      </c>
      <c r="I355" s="5" t="s">
        <v>16</v>
      </c>
      <c r="J355" s="5">
        <v>0</v>
      </c>
    </row>
    <row r="356" spans="1:10" x14ac:dyDescent="0.25">
      <c r="A356" s="5">
        <f>348</f>
      </c>
      <c r="B356" s="5" t="s">
        <v>364</v>
      </c>
      <c r="C356" s="5">
        <v>0</v>
      </c>
      <c r="D356" s="5"/>
      <c r="E356" s="5">
        <v>0</v>
      </c>
      <c r="F356" s="5">
        <v>0</v>
      </c>
      <c r="G356" s="5">
        <v>0</v>
      </c>
      <c r="H356" s="5" t="s">
        <v>16</v>
      </c>
      <c r="I356" s="5" t="s">
        <v>16</v>
      </c>
      <c r="J356" s="5">
        <v>0</v>
      </c>
    </row>
    <row r="357" spans="1:10" x14ac:dyDescent="0.25">
      <c r="A357" s="5">
        <f>349</f>
      </c>
      <c r="B357" s="5" t="s">
        <v>365</v>
      </c>
      <c r="C357" s="5">
        <v>0</v>
      </c>
      <c r="D357" s="5"/>
      <c r="E357" s="5">
        <v>0</v>
      </c>
      <c r="F357" s="5">
        <v>0</v>
      </c>
      <c r="G357" s="5">
        <v>0</v>
      </c>
      <c r="H357" s="5" t="s">
        <v>16</v>
      </c>
      <c r="I357" s="5" t="s">
        <v>16</v>
      </c>
      <c r="J357" s="5">
        <v>0</v>
      </c>
    </row>
    <row r="358" spans="1:10" x14ac:dyDescent="0.25">
      <c r="A358" s="5">
        <f>350</f>
      </c>
      <c r="B358" s="5" t="s">
        <v>366</v>
      </c>
      <c r="C358" s="5">
        <v>0</v>
      </c>
      <c r="D358" s="5"/>
      <c r="E358" s="5">
        <v>0</v>
      </c>
      <c r="F358" s="5">
        <v>0</v>
      </c>
      <c r="G358" s="5">
        <v>0</v>
      </c>
      <c r="H358" s="5" t="s">
        <v>16</v>
      </c>
      <c r="I358" s="5" t="s">
        <v>16</v>
      </c>
      <c r="J358" s="5">
        <v>0</v>
      </c>
    </row>
    <row r="359" spans="1:10" x14ac:dyDescent="0.25">
      <c r="A359" s="5">
        <f>351</f>
      </c>
      <c r="B359" s="5" t="s">
        <v>367</v>
      </c>
      <c r="C359" s="5">
        <v>0</v>
      </c>
      <c r="D359" s="5"/>
      <c r="E359" s="5">
        <v>0</v>
      </c>
      <c r="F359" s="5">
        <v>0</v>
      </c>
      <c r="G359" s="5">
        <v>0</v>
      </c>
      <c r="H359" s="5" t="s">
        <v>16</v>
      </c>
      <c r="I359" s="5" t="s">
        <v>16</v>
      </c>
      <c r="J359" s="5">
        <v>0</v>
      </c>
    </row>
    <row r="360" spans="1:10" x14ac:dyDescent="0.25">
      <c r="A360" s="5">
        <f>352</f>
      </c>
      <c r="B360" s="5" t="s">
        <v>368</v>
      </c>
      <c r="C360" s="5">
        <v>0</v>
      </c>
      <c r="D360" s="5"/>
      <c r="E360" s="5">
        <v>0</v>
      </c>
      <c r="F360" s="5">
        <v>0</v>
      </c>
      <c r="G360" s="5">
        <v>0</v>
      </c>
      <c r="H360" s="5" t="s">
        <v>16</v>
      </c>
      <c r="I360" s="5" t="s">
        <v>16</v>
      </c>
      <c r="J360" s="5">
        <v>0</v>
      </c>
    </row>
    <row r="361" spans="1:10" x14ac:dyDescent="0.25">
      <c r="A361" s="5">
        <f>353</f>
      </c>
      <c r="B361" s="5" t="s">
        <v>369</v>
      </c>
      <c r="C361" s="5">
        <v>0</v>
      </c>
      <c r="D361" s="5"/>
      <c r="E361" s="5">
        <v>0</v>
      </c>
      <c r="F361" s="5">
        <v>0</v>
      </c>
      <c r="G361" s="5">
        <v>0</v>
      </c>
      <c r="H361" s="5" t="s">
        <v>16</v>
      </c>
      <c r="I361" s="5" t="s">
        <v>16</v>
      </c>
      <c r="J361" s="5">
        <v>0</v>
      </c>
    </row>
    <row r="362" spans="1:10" x14ac:dyDescent="0.25">
      <c r="A362" s="5">
        <f>354</f>
      </c>
      <c r="B362" s="5" t="s">
        <v>370</v>
      </c>
      <c r="C362" s="5">
        <v>0</v>
      </c>
      <c r="D362" s="5"/>
      <c r="E362" s="5">
        <v>0</v>
      </c>
      <c r="F362" s="5">
        <v>0</v>
      </c>
      <c r="G362" s="5">
        <v>0</v>
      </c>
      <c r="H362" s="5" t="s">
        <v>16</v>
      </c>
      <c r="I362" s="5" t="s">
        <v>16</v>
      </c>
      <c r="J362" s="5">
        <v>0</v>
      </c>
    </row>
    <row r="363" spans="1:10" x14ac:dyDescent="0.25">
      <c r="A363" s="5">
        <f>355</f>
      </c>
      <c r="B363" s="5" t="s">
        <v>371</v>
      </c>
      <c r="C363" s="5">
        <v>0</v>
      </c>
      <c r="D363" s="5"/>
      <c r="E363" s="5">
        <v>0</v>
      </c>
      <c r="F363" s="5">
        <v>0</v>
      </c>
      <c r="G363" s="5">
        <v>0</v>
      </c>
      <c r="H363" s="5" t="s">
        <v>16</v>
      </c>
      <c r="I363" s="5" t="s">
        <v>16</v>
      </c>
      <c r="J363" s="5">
        <v>0</v>
      </c>
    </row>
    <row r="364" spans="1:10" x14ac:dyDescent="0.25">
      <c r="A364" s="5">
        <f>356</f>
      </c>
      <c r="B364" s="5" t="s">
        <v>372</v>
      </c>
      <c r="C364" s="5">
        <v>1</v>
      </c>
      <c r="D364" s="5"/>
      <c r="E364" s="5">
        <v>1</v>
      </c>
      <c r="F364" s="5">
        <v>7</v>
      </c>
      <c r="G364" s="5">
        <v>0</v>
      </c>
      <c r="H364" s="5" t="s">
        <v>300</v>
      </c>
      <c r="I364" s="5" t="s">
        <v>16</v>
      </c>
      <c r="J364" s="5">
        <v>0</v>
      </c>
    </row>
    <row r="365" spans="1:10" x14ac:dyDescent="0.25">
      <c r="A365" s="5">
        <f>357</f>
      </c>
      <c r="B365" s="5" t="s">
        <v>373</v>
      </c>
      <c r="C365" s="5">
        <v>10</v>
      </c>
      <c r="D365" s="5"/>
      <c r="E365" s="5">
        <v>10</v>
      </c>
      <c r="F365" s="5">
        <v>37</v>
      </c>
      <c r="G365" s="5">
        <v>0</v>
      </c>
      <c r="H365" s="5" t="s">
        <v>300</v>
      </c>
      <c r="I365" s="5" t="s">
        <v>16</v>
      </c>
      <c r="J365" s="5">
        <v>0</v>
      </c>
    </row>
    <row r="366" spans="1:10" x14ac:dyDescent="0.25">
      <c r="A366" s="5">
        <f>358</f>
      </c>
      <c r="B366" s="5" t="s">
        <v>374</v>
      </c>
      <c r="C366" s="5">
        <v>18</v>
      </c>
      <c r="D366" s="5"/>
      <c r="E366" s="5">
        <v>18</v>
      </c>
      <c r="F366" s="5">
        <v>67</v>
      </c>
      <c r="G366" s="5">
        <v>0</v>
      </c>
      <c r="H366" s="5" t="s">
        <v>300</v>
      </c>
      <c r="I366" s="5" t="s">
        <v>16</v>
      </c>
      <c r="J366" s="5">
        <v>0</v>
      </c>
    </row>
    <row r="367" spans="1:10" x14ac:dyDescent="0.25">
      <c r="A367" s="5">
        <f>359</f>
      </c>
      <c r="B367" s="5" t="s">
        <v>375</v>
      </c>
      <c r="C367" s="5">
        <v>27</v>
      </c>
      <c r="D367" s="5"/>
      <c r="E367" s="5">
        <v>27</v>
      </c>
      <c r="F367" s="5">
        <v>97</v>
      </c>
      <c r="G367" s="5">
        <v>0</v>
      </c>
      <c r="H367" s="5" t="s">
        <v>300</v>
      </c>
      <c r="I367" s="5" t="s">
        <v>16</v>
      </c>
      <c r="J367" s="5">
        <v>0</v>
      </c>
    </row>
    <row r="368" spans="1:10" x14ac:dyDescent="0.25">
      <c r="A368" s="5">
        <f>360</f>
      </c>
      <c r="B368" s="5" t="s">
        <v>376</v>
      </c>
      <c r="C368" s="5">
        <v>35</v>
      </c>
      <c r="D368" s="5"/>
      <c r="E368" s="5">
        <v>35</v>
      </c>
      <c r="F368" s="5">
        <v>127</v>
      </c>
      <c r="G368" s="5">
        <v>0</v>
      </c>
      <c r="H368" s="5" t="s">
        <v>300</v>
      </c>
      <c r="I368" s="5" t="s">
        <v>16</v>
      </c>
      <c r="J368" s="5">
        <v>0</v>
      </c>
    </row>
    <row r="369" spans="1:10" x14ac:dyDescent="0.25">
      <c r="A369" s="5">
        <f>361</f>
      </c>
      <c r="B369" s="5" t="s">
        <v>377</v>
      </c>
      <c r="C369" s="5">
        <v>44</v>
      </c>
      <c r="D369" s="5"/>
      <c r="E369" s="5">
        <v>44</v>
      </c>
      <c r="F369" s="5">
        <v>157</v>
      </c>
      <c r="G369" s="5">
        <v>0</v>
      </c>
      <c r="H369" s="5" t="s">
        <v>300</v>
      </c>
      <c r="I369" s="5" t="s">
        <v>16</v>
      </c>
      <c r="J369" s="5">
        <v>0</v>
      </c>
    </row>
    <row r="370" spans="1:10" x14ac:dyDescent="0.25">
      <c r="A370" s="5">
        <f>362</f>
      </c>
      <c r="B370" s="5" t="s">
        <v>378</v>
      </c>
      <c r="C370" s="5">
        <v>53</v>
      </c>
      <c r="D370" s="5"/>
      <c r="E370" s="5">
        <v>53</v>
      </c>
      <c r="F370" s="5">
        <v>187</v>
      </c>
      <c r="G370" s="5">
        <v>0</v>
      </c>
      <c r="H370" s="5" t="s">
        <v>300</v>
      </c>
      <c r="I370" s="5" t="s">
        <v>16</v>
      </c>
      <c r="J370" s="5">
        <v>0</v>
      </c>
    </row>
    <row r="371" spans="1:10" x14ac:dyDescent="0.25">
      <c r="A371" s="5">
        <f>363</f>
      </c>
      <c r="B371" s="5" t="s">
        <v>379</v>
      </c>
      <c r="C371" s="5">
        <v>61</v>
      </c>
      <c r="D371" s="5"/>
      <c r="E371" s="5">
        <v>61</v>
      </c>
      <c r="F371" s="5">
        <v>217</v>
      </c>
      <c r="G371" s="5">
        <v>0</v>
      </c>
      <c r="H371" s="5" t="s">
        <v>300</v>
      </c>
      <c r="I371" s="5" t="s">
        <v>16</v>
      </c>
      <c r="J371" s="5">
        <v>0</v>
      </c>
    </row>
    <row r="372" spans="1:10" x14ac:dyDescent="0.25">
      <c r="A372" s="5">
        <f>364</f>
      </c>
      <c r="B372" s="5" t="s">
        <v>380</v>
      </c>
      <c r="C372" s="5">
        <v>70</v>
      </c>
      <c r="D372" s="5"/>
      <c r="E372" s="5">
        <v>70</v>
      </c>
      <c r="F372" s="5">
        <v>247</v>
      </c>
      <c r="G372" s="5">
        <v>0</v>
      </c>
      <c r="H372" s="5" t="s">
        <v>300</v>
      </c>
      <c r="I372" s="5" t="s">
        <v>16</v>
      </c>
      <c r="J372" s="5">
        <v>0</v>
      </c>
    </row>
    <row r="373" spans="1:10" x14ac:dyDescent="0.25">
      <c r="A373" s="5">
        <f>365</f>
      </c>
      <c r="B373" s="5" t="s">
        <v>381</v>
      </c>
      <c r="C373" s="5">
        <v>78</v>
      </c>
      <c r="D373" s="5"/>
      <c r="E373" s="5">
        <v>78</v>
      </c>
      <c r="F373" s="5">
        <v>277</v>
      </c>
      <c r="G373" s="5">
        <v>0</v>
      </c>
      <c r="H373" s="5" t="s">
        <v>300</v>
      </c>
      <c r="I373" s="5" t="s">
        <v>16</v>
      </c>
      <c r="J373" s="5">
        <v>0</v>
      </c>
    </row>
    <row r="374" spans="1:10" x14ac:dyDescent="0.25">
      <c r="A374" s="5">
        <f>366</f>
      </c>
      <c r="B374" s="5" t="s">
        <v>382</v>
      </c>
      <c r="C374" s="5">
        <v>87</v>
      </c>
      <c r="D374" s="5"/>
      <c r="E374" s="5">
        <v>87</v>
      </c>
      <c r="F374" s="5">
        <v>307</v>
      </c>
      <c r="G374" s="5">
        <v>0</v>
      </c>
      <c r="H374" s="5" t="s">
        <v>300</v>
      </c>
      <c r="I374" s="5" t="s">
        <v>16</v>
      </c>
      <c r="J374" s="5">
        <v>0</v>
      </c>
    </row>
    <row r="375" spans="1:10" x14ac:dyDescent="0.25">
      <c r="A375" s="5">
        <f>367</f>
      </c>
      <c r="B375" s="5" t="s">
        <v>383</v>
      </c>
      <c r="C375" s="5">
        <v>95</v>
      </c>
      <c r="D375" s="5"/>
      <c r="E375" s="5">
        <v>95</v>
      </c>
      <c r="F375" s="5">
        <v>337</v>
      </c>
      <c r="G375" s="5">
        <v>0</v>
      </c>
      <c r="H375" s="5" t="s">
        <v>300</v>
      </c>
      <c r="I375" s="5" t="s">
        <v>16</v>
      </c>
      <c r="J375" s="5">
        <v>0</v>
      </c>
    </row>
    <row r="376" spans="1:10" x14ac:dyDescent="0.25">
      <c r="A376" s="5">
        <f>368</f>
      </c>
      <c r="B376" s="5" t="s">
        <v>384</v>
      </c>
      <c r="C376" s="5">
        <v>104</v>
      </c>
      <c r="D376" s="5"/>
      <c r="E376" s="5">
        <v>104</v>
      </c>
      <c r="F376" s="5">
        <v>367</v>
      </c>
      <c r="G376" s="5">
        <v>0</v>
      </c>
      <c r="H376" s="5" t="s">
        <v>300</v>
      </c>
      <c r="I376" s="5" t="s">
        <v>16</v>
      </c>
      <c r="J376" s="5">
        <v>0</v>
      </c>
    </row>
    <row r="377" spans="1:10" x14ac:dyDescent="0.25">
      <c r="A377" s="5">
        <f>369</f>
      </c>
      <c r="B377" s="5" t="s">
        <v>385</v>
      </c>
      <c r="C377" s="5">
        <v>113</v>
      </c>
      <c r="D377" s="5"/>
      <c r="E377" s="5">
        <v>113</v>
      </c>
      <c r="F377" s="5">
        <v>397</v>
      </c>
      <c r="G377" s="5">
        <v>0</v>
      </c>
      <c r="H377" s="5" t="s">
        <v>300</v>
      </c>
      <c r="I377" s="5" t="s">
        <v>16</v>
      </c>
      <c r="J377" s="5">
        <v>0</v>
      </c>
    </row>
    <row r="378" spans="1:10" x14ac:dyDescent="0.25">
      <c r="A378" s="5">
        <f>370</f>
      </c>
      <c r="B378" s="5" t="s">
        <v>386</v>
      </c>
      <c r="C378" s="5">
        <v>121</v>
      </c>
      <c r="D378" s="5"/>
      <c r="E378" s="5">
        <v>121</v>
      </c>
      <c r="F378" s="5">
        <v>427</v>
      </c>
      <c r="G378" s="5">
        <v>0</v>
      </c>
      <c r="H378" s="5" t="s">
        <v>300</v>
      </c>
      <c r="I378" s="5" t="s">
        <v>16</v>
      </c>
      <c r="J378" s="5">
        <v>0</v>
      </c>
    </row>
    <row r="379" spans="1:10" x14ac:dyDescent="0.25">
      <c r="A379" s="5">
        <f>371</f>
      </c>
      <c r="B379" s="5" t="s">
        <v>387</v>
      </c>
      <c r="C379" s="5">
        <v>130</v>
      </c>
      <c r="D379" s="5"/>
      <c r="E379" s="5">
        <v>130</v>
      </c>
      <c r="F379" s="5">
        <v>457</v>
      </c>
      <c r="G379" s="5">
        <v>0</v>
      </c>
      <c r="H379" s="5" t="s">
        <v>300</v>
      </c>
      <c r="I379" s="5" t="s">
        <v>16</v>
      </c>
      <c r="J379" s="5">
        <v>0</v>
      </c>
    </row>
    <row r="380" spans="1:10" x14ac:dyDescent="0.25">
      <c r="A380" s="5">
        <f>372</f>
      </c>
      <c r="B380" s="5" t="s">
        <v>388</v>
      </c>
      <c r="C380" s="5">
        <v>138</v>
      </c>
      <c r="D380" s="5"/>
      <c r="E380" s="5">
        <v>138</v>
      </c>
      <c r="F380" s="5">
        <v>487</v>
      </c>
      <c r="G380" s="5">
        <v>0</v>
      </c>
      <c r="H380" s="5" t="s">
        <v>300</v>
      </c>
      <c r="I380" s="5" t="s">
        <v>16</v>
      </c>
      <c r="J380" s="5">
        <v>0</v>
      </c>
    </row>
    <row r="381" spans="1:10" x14ac:dyDescent="0.25">
      <c r="A381" s="5">
        <f>373</f>
      </c>
      <c r="B381" s="5" t="s">
        <v>389</v>
      </c>
      <c r="C381" s="5">
        <v>144</v>
      </c>
      <c r="D381" s="5"/>
      <c r="E381" s="5">
        <v>144</v>
      </c>
      <c r="F381" s="5">
        <v>506</v>
      </c>
      <c r="G381" s="5">
        <v>0</v>
      </c>
      <c r="H381" s="5" t="s">
        <v>16</v>
      </c>
      <c r="I381" s="5" t="s">
        <v>16</v>
      </c>
      <c r="J381" s="5">
        <v>0</v>
      </c>
    </row>
    <row r="382" spans="1:10" x14ac:dyDescent="0.25">
      <c r="A382" s="5">
        <f>374</f>
      </c>
      <c r="B382" s="5" t="s">
        <v>390</v>
      </c>
      <c r="C382" s="5">
        <v>145</v>
      </c>
      <c r="D382" s="5"/>
      <c r="E382" s="5">
        <v>145</v>
      </c>
      <c r="F382" s="5">
        <v>511</v>
      </c>
      <c r="G382" s="5">
        <v>0</v>
      </c>
      <c r="H382" s="5" t="s">
        <v>16</v>
      </c>
      <c r="I382" s="5" t="s">
        <v>16</v>
      </c>
      <c r="J382" s="5">
        <v>0</v>
      </c>
    </row>
    <row r="383" spans="1:10" x14ac:dyDescent="0.25">
      <c r="A383" s="5">
        <f>375</f>
      </c>
      <c r="B383" s="5" t="s">
        <v>391</v>
      </c>
      <c r="C383" s="5">
        <v>145</v>
      </c>
      <c r="D383" s="5"/>
      <c r="E383" s="5">
        <v>145</v>
      </c>
      <c r="F383" s="5">
        <v>511</v>
      </c>
      <c r="G383" s="5">
        <v>0</v>
      </c>
      <c r="H383" s="5" t="s">
        <v>16</v>
      </c>
      <c r="I383" s="5" t="s">
        <v>16</v>
      </c>
      <c r="J383" s="5">
        <v>0</v>
      </c>
    </row>
    <row r="384" spans="1:10" x14ac:dyDescent="0.25">
      <c r="A384" s="5">
        <f>376</f>
      </c>
      <c r="B384" s="5" t="s">
        <v>392</v>
      </c>
      <c r="C384" s="5">
        <v>145</v>
      </c>
      <c r="D384" s="5"/>
      <c r="E384" s="5">
        <v>145</v>
      </c>
      <c r="F384" s="5">
        <v>511</v>
      </c>
      <c r="G384" s="5">
        <v>0</v>
      </c>
      <c r="H384" s="5" t="s">
        <v>16</v>
      </c>
      <c r="I384" s="5" t="s">
        <v>16</v>
      </c>
      <c r="J384" s="5">
        <v>0</v>
      </c>
    </row>
    <row r="385" spans="1:10" x14ac:dyDescent="0.25">
      <c r="A385" s="5">
        <f>377</f>
      </c>
      <c r="B385" s="5" t="s">
        <v>393</v>
      </c>
      <c r="C385" s="5">
        <v>145</v>
      </c>
      <c r="D385" s="5"/>
      <c r="E385" s="5">
        <v>145</v>
      </c>
      <c r="F385" s="5">
        <v>511</v>
      </c>
      <c r="G385" s="5">
        <v>0</v>
      </c>
      <c r="H385" s="5" t="s">
        <v>16</v>
      </c>
      <c r="I385" s="5" t="s">
        <v>16</v>
      </c>
      <c r="J385" s="5">
        <v>0</v>
      </c>
    </row>
    <row r="386" spans="1:10" x14ac:dyDescent="0.25">
      <c r="A386" s="5">
        <f>378</f>
      </c>
      <c r="B386" s="5" t="s">
        <v>394</v>
      </c>
      <c r="C386" s="5">
        <v>145</v>
      </c>
      <c r="D386" s="5"/>
      <c r="E386" s="5">
        <v>145</v>
      </c>
      <c r="F386" s="5">
        <v>511</v>
      </c>
      <c r="G386" s="5">
        <v>0</v>
      </c>
      <c r="H386" s="5" t="s">
        <v>16</v>
      </c>
      <c r="I386" s="5" t="s">
        <v>16</v>
      </c>
      <c r="J386" s="5">
        <v>0</v>
      </c>
    </row>
    <row r="387" spans="1:10" x14ac:dyDescent="0.25">
      <c r="A387" s="5">
        <f>379</f>
      </c>
      <c r="B387" s="5" t="s">
        <v>395</v>
      </c>
      <c r="C387" s="5">
        <v>145</v>
      </c>
      <c r="D387" s="5"/>
      <c r="E387" s="5">
        <v>145</v>
      </c>
      <c r="F387" s="5">
        <v>511</v>
      </c>
      <c r="G387" s="5">
        <v>0</v>
      </c>
      <c r="H387" s="5" t="s">
        <v>16</v>
      </c>
      <c r="I387" s="5" t="s">
        <v>16</v>
      </c>
      <c r="J387" s="5">
        <v>0</v>
      </c>
    </row>
    <row r="388" spans="1:10" x14ac:dyDescent="0.25">
      <c r="A388" s="5">
        <f>380</f>
      </c>
      <c r="B388" s="5" t="s">
        <v>396</v>
      </c>
      <c r="C388" s="5">
        <v>150</v>
      </c>
      <c r="D388" s="5"/>
      <c r="E388" s="5">
        <v>150</v>
      </c>
      <c r="F388" s="5">
        <v>530</v>
      </c>
      <c r="G388" s="5">
        <v>0</v>
      </c>
      <c r="H388" s="5" t="s">
        <v>300</v>
      </c>
      <c r="I388" s="5" t="s">
        <v>16</v>
      </c>
      <c r="J388" s="5">
        <v>0</v>
      </c>
    </row>
    <row r="389" spans="1:10" x14ac:dyDescent="0.25">
      <c r="A389" s="5">
        <f>381</f>
      </c>
      <c r="B389" s="5" t="s">
        <v>397</v>
      </c>
      <c r="C389" s="5">
        <v>158</v>
      </c>
      <c r="D389" s="5"/>
      <c r="E389" s="5">
        <v>158</v>
      </c>
      <c r="F389" s="5">
        <v>560</v>
      </c>
      <c r="G389" s="5">
        <v>0</v>
      </c>
      <c r="H389" s="5" t="s">
        <v>300</v>
      </c>
      <c r="I389" s="5" t="s">
        <v>16</v>
      </c>
      <c r="J389" s="5">
        <v>0</v>
      </c>
    </row>
    <row r="390" spans="1:10" x14ac:dyDescent="0.25">
      <c r="A390" s="5">
        <f>382</f>
      </c>
      <c r="B390" s="5" t="s">
        <v>398</v>
      </c>
      <c r="C390" s="5">
        <v>167</v>
      </c>
      <c r="D390" s="5"/>
      <c r="E390" s="5">
        <v>167</v>
      </c>
      <c r="F390" s="5">
        <v>590</v>
      </c>
      <c r="G390" s="5">
        <v>0</v>
      </c>
      <c r="H390" s="5" t="s">
        <v>300</v>
      </c>
      <c r="I390" s="5" t="s">
        <v>16</v>
      </c>
      <c r="J390" s="5">
        <v>0</v>
      </c>
    </row>
    <row r="391" spans="1:10" x14ac:dyDescent="0.25">
      <c r="A391" s="5">
        <f>383</f>
      </c>
      <c r="B391" s="5" t="s">
        <v>399</v>
      </c>
      <c r="C391" s="5">
        <v>175</v>
      </c>
      <c r="D391" s="5"/>
      <c r="E391" s="5">
        <v>175</v>
      </c>
      <c r="F391" s="5">
        <v>620</v>
      </c>
      <c r="G391" s="5">
        <v>0</v>
      </c>
      <c r="H391" s="5" t="s">
        <v>300</v>
      </c>
      <c r="I391" s="5" t="s">
        <v>16</v>
      </c>
      <c r="J391" s="5">
        <v>0</v>
      </c>
    </row>
    <row r="392" spans="1:10" x14ac:dyDescent="0.25">
      <c r="A392" s="5">
        <f>384</f>
      </c>
      <c r="B392" s="5" t="s">
        <v>400</v>
      </c>
      <c r="C392" s="5">
        <v>184</v>
      </c>
      <c r="D392" s="5"/>
      <c r="E392" s="5">
        <v>184</v>
      </c>
      <c r="F392" s="5">
        <v>650</v>
      </c>
      <c r="G392" s="5">
        <v>0</v>
      </c>
      <c r="H392" s="5" t="s">
        <v>300</v>
      </c>
      <c r="I392" s="5" t="s">
        <v>16</v>
      </c>
      <c r="J392" s="5">
        <v>0</v>
      </c>
    </row>
    <row r="393" spans="1:10" x14ac:dyDescent="0.25">
      <c r="A393" s="5">
        <f>385</f>
      </c>
      <c r="B393" s="5" t="s">
        <v>401</v>
      </c>
      <c r="C393" s="5">
        <v>193</v>
      </c>
      <c r="D393" s="5"/>
      <c r="E393" s="5">
        <v>193</v>
      </c>
      <c r="F393" s="5">
        <v>680</v>
      </c>
      <c r="G393" s="5">
        <v>0</v>
      </c>
      <c r="H393" s="5" t="s">
        <v>300</v>
      </c>
      <c r="I393" s="5" t="s">
        <v>16</v>
      </c>
      <c r="J393" s="5">
        <v>0</v>
      </c>
    </row>
    <row r="394" spans="1:10" x14ac:dyDescent="0.25">
      <c r="A394" s="5">
        <f>386</f>
      </c>
      <c r="B394" s="5" t="s">
        <v>402</v>
      </c>
      <c r="C394" s="5">
        <v>3</v>
      </c>
      <c r="D394" s="5"/>
      <c r="E394" s="5">
        <v>201</v>
      </c>
      <c r="F394" s="5">
        <v>710</v>
      </c>
      <c r="G394" s="5">
        <v>0</v>
      </c>
      <c r="H394" s="5" t="s">
        <v>300</v>
      </c>
      <c r="I394" s="5" t="s">
        <v>16</v>
      </c>
      <c r="J394" s="5">
        <v>0</v>
      </c>
    </row>
    <row r="395" spans="1:10" x14ac:dyDescent="0.25">
      <c r="A395" s="5">
        <f>387</f>
      </c>
      <c r="B395" s="5" t="s">
        <v>403</v>
      </c>
      <c r="C395" s="5">
        <v>12</v>
      </c>
      <c r="D395" s="5"/>
      <c r="E395" s="5">
        <v>210</v>
      </c>
      <c r="F395" s="5">
        <v>740</v>
      </c>
      <c r="G395" s="5">
        <v>0</v>
      </c>
      <c r="H395" s="5" t="s">
        <v>300</v>
      </c>
      <c r="I395" s="5" t="s">
        <v>16</v>
      </c>
      <c r="J395" s="5">
        <v>0</v>
      </c>
    </row>
    <row r="396" spans="1:10" x14ac:dyDescent="0.25">
      <c r="A396" s="5">
        <f>388</f>
      </c>
      <c r="B396" s="5" t="s">
        <v>404</v>
      </c>
      <c r="C396" s="5">
        <v>20</v>
      </c>
      <c r="D396" s="5"/>
      <c r="E396" s="5">
        <v>218</v>
      </c>
      <c r="F396" s="5">
        <v>770</v>
      </c>
      <c r="G396" s="5">
        <v>0</v>
      </c>
      <c r="H396" s="5" t="s">
        <v>300</v>
      </c>
      <c r="I396" s="5" t="s">
        <v>16</v>
      </c>
      <c r="J396" s="5">
        <v>0</v>
      </c>
    </row>
    <row r="397" spans="1:10" x14ac:dyDescent="0.25">
      <c r="A397" s="5">
        <f>389</f>
      </c>
      <c r="B397" s="5" t="s">
        <v>405</v>
      </c>
      <c r="C397" s="5">
        <v>29</v>
      </c>
      <c r="D397" s="5"/>
      <c r="E397" s="5">
        <v>227</v>
      </c>
      <c r="F397" s="5">
        <v>800</v>
      </c>
      <c r="G397" s="5">
        <v>0</v>
      </c>
      <c r="H397" s="5" t="s">
        <v>300</v>
      </c>
      <c r="I397" s="5" t="s">
        <v>16</v>
      </c>
      <c r="J397" s="5">
        <v>0</v>
      </c>
    </row>
    <row r="398" spans="1:10" x14ac:dyDescent="0.25">
      <c r="A398" s="5">
        <f>390</f>
      </c>
      <c r="B398" s="5" t="s">
        <v>406</v>
      </c>
      <c r="C398" s="5">
        <v>37</v>
      </c>
      <c r="D398" s="5"/>
      <c r="E398" s="5">
        <v>235</v>
      </c>
      <c r="F398" s="5">
        <v>830</v>
      </c>
      <c r="G398" s="5">
        <v>0</v>
      </c>
      <c r="H398" s="5" t="s">
        <v>300</v>
      </c>
      <c r="I398" s="5" t="s">
        <v>16</v>
      </c>
      <c r="J398" s="5">
        <v>0</v>
      </c>
    </row>
    <row r="399" spans="1:10" x14ac:dyDescent="0.25">
      <c r="A399" s="5">
        <f>391</f>
      </c>
      <c r="B399" s="5" t="s">
        <v>407</v>
      </c>
      <c r="C399" s="5">
        <v>46</v>
      </c>
      <c r="D399" s="5"/>
      <c r="E399" s="5">
        <v>244</v>
      </c>
      <c r="F399" s="5">
        <v>860</v>
      </c>
      <c r="G399" s="5">
        <v>0</v>
      </c>
      <c r="H399" s="5" t="s">
        <v>300</v>
      </c>
      <c r="I399" s="5" t="s">
        <v>16</v>
      </c>
      <c r="J399" s="5">
        <v>0</v>
      </c>
    </row>
    <row r="400" spans="1:10" x14ac:dyDescent="0.25">
      <c r="A400" s="5">
        <f>392</f>
      </c>
      <c r="B400" s="5" t="s">
        <v>408</v>
      </c>
      <c r="C400" s="5">
        <v>55</v>
      </c>
      <c r="D400" s="5"/>
      <c r="E400" s="5">
        <v>253</v>
      </c>
      <c r="F400" s="5">
        <v>890</v>
      </c>
      <c r="G400" s="5">
        <v>0</v>
      </c>
      <c r="H400" s="5" t="s">
        <v>300</v>
      </c>
      <c r="I400" s="5" t="s">
        <v>16</v>
      </c>
      <c r="J400" s="5">
        <v>0</v>
      </c>
    </row>
    <row r="401" spans="1:10" x14ac:dyDescent="0.25">
      <c r="A401" s="5">
        <f>393</f>
      </c>
      <c r="B401" s="5" t="s">
        <v>409</v>
      </c>
      <c r="C401" s="5">
        <v>63</v>
      </c>
      <c r="D401" s="5"/>
      <c r="E401" s="5">
        <v>261</v>
      </c>
      <c r="F401" s="5">
        <v>920</v>
      </c>
      <c r="G401" s="5">
        <v>0</v>
      </c>
      <c r="H401" s="5" t="s">
        <v>300</v>
      </c>
      <c r="I401" s="5" t="s">
        <v>16</v>
      </c>
      <c r="J401" s="5">
        <v>0</v>
      </c>
    </row>
    <row r="402" spans="1:10" x14ac:dyDescent="0.25">
      <c r="A402" s="5">
        <f>394</f>
      </c>
      <c r="B402" s="5" t="s">
        <v>410</v>
      </c>
      <c r="C402" s="5">
        <v>72</v>
      </c>
      <c r="D402" s="5"/>
      <c r="E402" s="5">
        <v>270</v>
      </c>
      <c r="F402" s="5">
        <v>950</v>
      </c>
      <c r="G402" s="5">
        <v>0</v>
      </c>
      <c r="H402" s="5" t="s">
        <v>300</v>
      </c>
      <c r="I402" s="5" t="s">
        <v>16</v>
      </c>
      <c r="J402" s="5">
        <v>0</v>
      </c>
    </row>
    <row r="403" spans="1:10" x14ac:dyDescent="0.25">
      <c r="A403" s="5">
        <f>395</f>
      </c>
      <c r="B403" s="5" t="s">
        <v>411</v>
      </c>
      <c r="C403" s="5">
        <v>80</v>
      </c>
      <c r="D403" s="5"/>
      <c r="E403" s="5">
        <v>278</v>
      </c>
      <c r="F403" s="5">
        <v>980</v>
      </c>
      <c r="G403" s="5">
        <v>0</v>
      </c>
      <c r="H403" s="5" t="s">
        <v>300</v>
      </c>
      <c r="I403" s="5" t="s">
        <v>16</v>
      </c>
      <c r="J403" s="5">
        <v>0</v>
      </c>
    </row>
    <row r="404" spans="1:10" x14ac:dyDescent="0.25">
      <c r="A404" s="5">
        <f>396</f>
      </c>
      <c r="B404" s="5" t="s">
        <v>412</v>
      </c>
      <c r="C404" s="5">
        <v>89</v>
      </c>
      <c r="D404" s="5"/>
      <c r="E404" s="5">
        <v>287</v>
      </c>
      <c r="F404" s="5">
        <v>1010</v>
      </c>
      <c r="G404" s="5">
        <v>0</v>
      </c>
      <c r="H404" s="5" t="s">
        <v>300</v>
      </c>
      <c r="I404" s="5" t="s">
        <v>16</v>
      </c>
      <c r="J404" s="5">
        <v>0</v>
      </c>
    </row>
    <row r="405" spans="1:10" x14ac:dyDescent="0.25">
      <c r="A405" s="5">
        <f>397</f>
      </c>
      <c r="B405" s="5" t="s">
        <v>413</v>
      </c>
      <c r="C405" s="5">
        <v>97</v>
      </c>
      <c r="D405" s="5"/>
      <c r="E405" s="5">
        <v>295</v>
      </c>
      <c r="F405" s="5">
        <v>1040</v>
      </c>
      <c r="G405" s="5">
        <v>0</v>
      </c>
      <c r="H405" s="5" t="s">
        <v>300</v>
      </c>
      <c r="I405" s="5" t="s">
        <v>16</v>
      </c>
      <c r="J405" s="5">
        <v>0</v>
      </c>
    </row>
    <row r="406" spans="1:10" x14ac:dyDescent="0.25">
      <c r="A406" s="5">
        <f>398</f>
      </c>
      <c r="B406" s="5" t="s">
        <v>414</v>
      </c>
      <c r="C406" s="5">
        <v>106</v>
      </c>
      <c r="D406" s="5"/>
      <c r="E406" s="5">
        <v>304</v>
      </c>
      <c r="F406" s="5">
        <v>1070</v>
      </c>
      <c r="G406" s="5">
        <v>0</v>
      </c>
      <c r="H406" s="5" t="s">
        <v>300</v>
      </c>
      <c r="I406" s="5" t="s">
        <v>16</v>
      </c>
      <c r="J406" s="5">
        <v>0</v>
      </c>
    </row>
    <row r="407" spans="1:10" x14ac:dyDescent="0.25">
      <c r="A407" s="5">
        <f>399</f>
      </c>
      <c r="B407" s="5" t="s">
        <v>415</v>
      </c>
      <c r="C407" s="5">
        <v>114</v>
      </c>
      <c r="D407" s="5"/>
      <c r="E407" s="5">
        <v>312</v>
      </c>
      <c r="F407" s="5">
        <v>1100</v>
      </c>
      <c r="G407" s="5">
        <v>0</v>
      </c>
      <c r="H407" s="5" t="s">
        <v>300</v>
      </c>
      <c r="I407" s="5" t="s">
        <v>16</v>
      </c>
      <c r="J407" s="5">
        <v>0</v>
      </c>
    </row>
    <row r="408" spans="1:10" x14ac:dyDescent="0.25">
      <c r="A408" s="5">
        <f>400</f>
      </c>
      <c r="B408" s="5" t="s">
        <v>416</v>
      </c>
      <c r="C408" s="5">
        <v>123</v>
      </c>
      <c r="D408" s="5"/>
      <c r="E408" s="5">
        <v>321</v>
      </c>
      <c r="F408" s="5">
        <v>1130</v>
      </c>
      <c r="G408" s="5">
        <v>0</v>
      </c>
      <c r="H408" s="5" t="s">
        <v>300</v>
      </c>
      <c r="I408" s="5" t="s">
        <v>16</v>
      </c>
      <c r="J408" s="5">
        <v>0</v>
      </c>
    </row>
    <row r="409" spans="1:10" x14ac:dyDescent="0.25">
      <c r="A409" s="5">
        <f>401</f>
      </c>
      <c r="B409" s="5" t="s">
        <v>417</v>
      </c>
      <c r="C409" s="5">
        <v>132</v>
      </c>
      <c r="D409" s="5"/>
      <c r="E409" s="5">
        <v>330</v>
      </c>
      <c r="F409" s="5">
        <v>1160</v>
      </c>
      <c r="G409" s="5">
        <v>0</v>
      </c>
      <c r="H409" s="5" t="s">
        <v>300</v>
      </c>
      <c r="I409" s="5" t="s">
        <v>16</v>
      </c>
      <c r="J409" s="5">
        <v>0</v>
      </c>
    </row>
    <row r="410" spans="1:10" x14ac:dyDescent="0.25">
      <c r="A410" s="5">
        <f>402</f>
      </c>
      <c r="B410" s="5" t="s">
        <v>418</v>
      </c>
      <c r="C410" s="5">
        <v>140</v>
      </c>
      <c r="D410" s="5"/>
      <c r="E410" s="5">
        <v>338</v>
      </c>
      <c r="F410" s="5">
        <v>1190</v>
      </c>
      <c r="G410" s="5">
        <v>0</v>
      </c>
      <c r="H410" s="5" t="s">
        <v>300</v>
      </c>
      <c r="I410" s="5" t="s">
        <v>16</v>
      </c>
      <c r="J410" s="5">
        <v>0</v>
      </c>
    </row>
    <row r="411" spans="1:10" x14ac:dyDescent="0.25">
      <c r="A411" s="5">
        <f>403</f>
      </c>
      <c r="B411" s="5" t="s">
        <v>419</v>
      </c>
      <c r="C411" s="5">
        <v>149</v>
      </c>
      <c r="D411" s="5"/>
      <c r="E411" s="5">
        <v>347</v>
      </c>
      <c r="F411" s="5">
        <v>1220</v>
      </c>
      <c r="G411" s="5">
        <v>0</v>
      </c>
      <c r="H411" s="5" t="s">
        <v>300</v>
      </c>
      <c r="I411" s="5" t="s">
        <v>16</v>
      </c>
      <c r="J411" s="5">
        <v>0</v>
      </c>
    </row>
    <row r="412" spans="1:10" x14ac:dyDescent="0.25">
      <c r="A412" s="5">
        <f>404</f>
      </c>
      <c r="B412" s="5" t="s">
        <v>420</v>
      </c>
      <c r="C412" s="5">
        <v>157</v>
      </c>
      <c r="D412" s="5"/>
      <c r="E412" s="5">
        <v>355</v>
      </c>
      <c r="F412" s="5">
        <v>1250</v>
      </c>
      <c r="G412" s="5">
        <v>0</v>
      </c>
      <c r="H412" s="5" t="s">
        <v>300</v>
      </c>
      <c r="I412" s="5" t="s">
        <v>16</v>
      </c>
      <c r="J412" s="5">
        <v>0</v>
      </c>
    </row>
    <row r="413" spans="1:10" x14ac:dyDescent="0.25">
      <c r="A413" s="5">
        <f>405</f>
      </c>
      <c r="B413" s="5" t="s">
        <v>421</v>
      </c>
      <c r="C413" s="5">
        <v>166</v>
      </c>
      <c r="D413" s="5"/>
      <c r="E413" s="5">
        <v>364</v>
      </c>
      <c r="F413" s="5">
        <v>1280</v>
      </c>
      <c r="G413" s="5">
        <v>0</v>
      </c>
      <c r="H413" s="5" t="s">
        <v>300</v>
      </c>
      <c r="I413" s="5" t="s">
        <v>16</v>
      </c>
      <c r="J413" s="5">
        <v>0</v>
      </c>
    </row>
    <row r="414" spans="1:10" x14ac:dyDescent="0.25">
      <c r="A414" s="5">
        <f>406</f>
      </c>
      <c r="B414" s="5" t="s">
        <v>422</v>
      </c>
      <c r="C414" s="5">
        <v>175</v>
      </c>
      <c r="D414" s="5"/>
      <c r="E414" s="5">
        <v>373</v>
      </c>
      <c r="F414" s="5">
        <v>1310</v>
      </c>
      <c r="G414" s="5">
        <v>0</v>
      </c>
      <c r="H414" s="5" t="s">
        <v>300</v>
      </c>
      <c r="I414" s="5" t="s">
        <v>16</v>
      </c>
      <c r="J414" s="5">
        <v>0</v>
      </c>
    </row>
    <row r="415" spans="1:10" x14ac:dyDescent="0.25">
      <c r="A415" s="5">
        <f>407</f>
      </c>
      <c r="B415" s="5" t="s">
        <v>423</v>
      </c>
      <c r="C415" s="5">
        <v>183</v>
      </c>
      <c r="D415" s="5"/>
      <c r="E415" s="5">
        <v>381</v>
      </c>
      <c r="F415" s="5">
        <v>1340</v>
      </c>
      <c r="G415" s="5">
        <v>0</v>
      </c>
      <c r="H415" s="5" t="s">
        <v>300</v>
      </c>
      <c r="I415" s="5" t="s">
        <v>16</v>
      </c>
      <c r="J415" s="5">
        <v>0</v>
      </c>
    </row>
    <row r="416" spans="1:10" x14ac:dyDescent="0.25">
      <c r="A416" s="5">
        <f>408</f>
      </c>
      <c r="B416" s="5" t="s">
        <v>424</v>
      </c>
      <c r="C416" s="5">
        <v>192</v>
      </c>
      <c r="D416" s="5"/>
      <c r="E416" s="5">
        <v>390</v>
      </c>
      <c r="F416" s="5">
        <v>1370</v>
      </c>
      <c r="G416" s="5">
        <v>0</v>
      </c>
      <c r="H416" s="5" t="s">
        <v>300</v>
      </c>
      <c r="I416" s="5" t="s">
        <v>16</v>
      </c>
      <c r="J416" s="5">
        <v>0</v>
      </c>
    </row>
    <row r="417" spans="1:10" x14ac:dyDescent="0.25">
      <c r="A417" s="5">
        <f>409</f>
      </c>
      <c r="B417" s="5" t="s">
        <v>425</v>
      </c>
      <c r="C417" s="5">
        <v>200</v>
      </c>
      <c r="D417" s="5"/>
      <c r="E417" s="5">
        <v>398</v>
      </c>
      <c r="F417" s="5">
        <v>1400</v>
      </c>
      <c r="G417" s="5">
        <v>0</v>
      </c>
      <c r="H417" s="5" t="s">
        <v>300</v>
      </c>
      <c r="I417" s="5" t="s">
        <v>16</v>
      </c>
      <c r="J417" s="5">
        <v>0</v>
      </c>
    </row>
    <row r="418" spans="1:10" x14ac:dyDescent="0.25">
      <c r="A418" s="5">
        <f>410</f>
      </c>
      <c r="B418" s="5" t="s">
        <v>426</v>
      </c>
      <c r="C418" s="5">
        <v>209</v>
      </c>
      <c r="D418" s="5"/>
      <c r="E418" s="5">
        <v>407</v>
      </c>
      <c r="F418" s="5">
        <v>1430</v>
      </c>
      <c r="G418" s="5">
        <v>0</v>
      </c>
      <c r="H418" s="5" t="s">
        <v>300</v>
      </c>
      <c r="I418" s="5" t="s">
        <v>16</v>
      </c>
      <c r="J418" s="5">
        <v>0</v>
      </c>
    </row>
    <row r="419" spans="1:10" x14ac:dyDescent="0.25">
      <c r="A419" s="5">
        <f>411</f>
      </c>
      <c r="B419" s="5" t="s">
        <v>427</v>
      </c>
      <c r="C419" s="5">
        <v>217</v>
      </c>
      <c r="D419" s="5"/>
      <c r="E419" s="5">
        <v>415</v>
      </c>
      <c r="F419" s="5">
        <v>1460</v>
      </c>
      <c r="G419" s="5">
        <v>0</v>
      </c>
      <c r="H419" s="5" t="s">
        <v>300</v>
      </c>
      <c r="I419" s="5" t="s">
        <v>16</v>
      </c>
      <c r="J419" s="5">
        <v>0</v>
      </c>
    </row>
    <row r="420" spans="1:10" x14ac:dyDescent="0.25">
      <c r="A420" s="5">
        <f>412</f>
      </c>
      <c r="B420" s="5" t="s">
        <v>428</v>
      </c>
      <c r="C420" s="5">
        <v>226</v>
      </c>
      <c r="D420" s="5"/>
      <c r="E420" s="5">
        <v>424</v>
      </c>
      <c r="F420" s="5">
        <v>1490</v>
      </c>
      <c r="G420" s="5">
        <v>0</v>
      </c>
      <c r="H420" s="5" t="s">
        <v>300</v>
      </c>
      <c r="I420" s="5" t="s">
        <v>16</v>
      </c>
      <c r="J420" s="5">
        <v>0</v>
      </c>
    </row>
    <row r="421" spans="1:10" x14ac:dyDescent="0.25">
      <c r="A421" s="5">
        <f>413</f>
      </c>
      <c r="B421" s="5" t="s">
        <v>429</v>
      </c>
      <c r="C421" s="5">
        <v>235</v>
      </c>
      <c r="D421" s="5"/>
      <c r="E421" s="5">
        <v>433</v>
      </c>
      <c r="F421" s="5">
        <v>1520</v>
      </c>
      <c r="G421" s="5">
        <v>0</v>
      </c>
      <c r="H421" s="5" t="s">
        <v>300</v>
      </c>
      <c r="I421" s="5" t="s">
        <v>16</v>
      </c>
      <c r="J421" s="5">
        <v>0</v>
      </c>
    </row>
    <row r="422" spans="1:10" x14ac:dyDescent="0.25">
      <c r="A422" s="5">
        <f>414</f>
      </c>
      <c r="B422" s="5" t="s">
        <v>430</v>
      </c>
      <c r="C422" s="5">
        <v>243</v>
      </c>
      <c r="D422" s="5"/>
      <c r="E422" s="5">
        <v>441</v>
      </c>
      <c r="F422" s="5">
        <v>1550</v>
      </c>
      <c r="G422" s="5">
        <v>0</v>
      </c>
      <c r="H422" s="5" t="s">
        <v>300</v>
      </c>
      <c r="I422" s="5" t="s">
        <v>16</v>
      </c>
      <c r="J422" s="5">
        <v>0</v>
      </c>
    </row>
    <row r="423" spans="1:10" x14ac:dyDescent="0.25">
      <c r="A423" s="5">
        <f>415</f>
      </c>
      <c r="B423" s="5" t="s">
        <v>431</v>
      </c>
      <c r="C423" s="5">
        <v>252</v>
      </c>
      <c r="D423" s="5"/>
      <c r="E423" s="5">
        <v>450</v>
      </c>
      <c r="F423" s="5">
        <v>1580</v>
      </c>
      <c r="G423" s="5">
        <v>0</v>
      </c>
      <c r="H423" s="5" t="s">
        <v>300</v>
      </c>
      <c r="I423" s="5" t="s">
        <v>16</v>
      </c>
      <c r="J423" s="5">
        <v>0</v>
      </c>
    </row>
    <row r="424" spans="1:10" x14ac:dyDescent="0.25">
      <c r="A424" s="5">
        <f>416</f>
      </c>
      <c r="B424" s="5" t="s">
        <v>432</v>
      </c>
      <c r="C424" s="5">
        <v>260</v>
      </c>
      <c r="D424" s="5"/>
      <c r="E424" s="5">
        <v>458</v>
      </c>
      <c r="F424" s="5">
        <v>1610</v>
      </c>
      <c r="G424" s="5">
        <v>0</v>
      </c>
      <c r="H424" s="5" t="s">
        <v>300</v>
      </c>
      <c r="I424" s="5" t="s">
        <v>16</v>
      </c>
      <c r="J424" s="5">
        <v>0</v>
      </c>
    </row>
    <row r="425" spans="1:10" x14ac:dyDescent="0.25">
      <c r="A425" s="5">
        <f>417</f>
      </c>
      <c r="B425" s="5" t="s">
        <v>433</v>
      </c>
      <c r="C425" s="5">
        <v>269</v>
      </c>
      <c r="D425" s="5"/>
      <c r="E425" s="5">
        <v>467</v>
      </c>
      <c r="F425" s="5">
        <v>1640</v>
      </c>
      <c r="G425" s="5">
        <v>0</v>
      </c>
      <c r="H425" s="5" t="s">
        <v>300</v>
      </c>
      <c r="I425" s="5" t="s">
        <v>16</v>
      </c>
      <c r="J425" s="5">
        <v>0</v>
      </c>
    </row>
    <row r="426" spans="1:10" x14ac:dyDescent="0.25">
      <c r="A426" s="5">
        <f>418</f>
      </c>
      <c r="B426" s="5" t="s">
        <v>434</v>
      </c>
      <c r="C426" s="5">
        <v>277</v>
      </c>
      <c r="D426" s="5"/>
      <c r="E426" s="5">
        <v>475</v>
      </c>
      <c r="F426" s="5">
        <v>1670</v>
      </c>
      <c r="G426" s="5">
        <v>0</v>
      </c>
      <c r="H426" s="5" t="s">
        <v>300</v>
      </c>
      <c r="I426" s="5" t="s">
        <v>16</v>
      </c>
      <c r="J426" s="5">
        <v>0</v>
      </c>
    </row>
    <row r="427" spans="1:10" x14ac:dyDescent="0.25">
      <c r="A427" s="5">
        <f>419</f>
      </c>
      <c r="B427" s="5" t="s">
        <v>435</v>
      </c>
      <c r="C427" s="5">
        <v>286</v>
      </c>
      <c r="D427" s="5"/>
      <c r="E427" s="5">
        <v>484</v>
      </c>
      <c r="F427" s="5">
        <v>1700</v>
      </c>
      <c r="G427" s="5">
        <v>0</v>
      </c>
      <c r="H427" s="5" t="s">
        <v>300</v>
      </c>
      <c r="I427" s="5" t="s">
        <v>16</v>
      </c>
      <c r="J427" s="5">
        <v>0</v>
      </c>
    </row>
    <row r="428" spans="1:10" x14ac:dyDescent="0.25">
      <c r="A428" s="5">
        <f>420</f>
      </c>
      <c r="B428" s="5" t="s">
        <v>436</v>
      </c>
      <c r="C428" s="5">
        <v>294</v>
      </c>
      <c r="D428" s="5"/>
      <c r="E428" s="5">
        <v>492</v>
      </c>
      <c r="F428" s="5">
        <v>1730</v>
      </c>
      <c r="G428" s="5">
        <v>0</v>
      </c>
      <c r="H428" s="5" t="s">
        <v>300</v>
      </c>
      <c r="I428" s="5" t="s">
        <v>16</v>
      </c>
      <c r="J428" s="5">
        <v>0</v>
      </c>
    </row>
    <row r="429" spans="1:10" x14ac:dyDescent="0.25">
      <c r="A429" s="5">
        <f>421</f>
      </c>
      <c r="B429" s="5" t="s">
        <v>437</v>
      </c>
      <c r="C429" s="5">
        <v>303</v>
      </c>
      <c r="D429" s="5"/>
      <c r="E429" s="5">
        <v>501</v>
      </c>
      <c r="F429" s="5">
        <v>1760</v>
      </c>
      <c r="G429" s="5">
        <v>0</v>
      </c>
      <c r="H429" s="5" t="s">
        <v>300</v>
      </c>
      <c r="I429" s="5" t="s">
        <v>16</v>
      </c>
      <c r="J429" s="5">
        <v>0</v>
      </c>
    </row>
    <row r="430" spans="1:10" x14ac:dyDescent="0.25">
      <c r="A430" s="5">
        <f>422</f>
      </c>
      <c r="B430" s="5" t="s">
        <v>438</v>
      </c>
      <c r="C430" s="5">
        <v>312</v>
      </c>
      <c r="D430" s="5"/>
      <c r="E430" s="5">
        <v>510</v>
      </c>
      <c r="F430" s="5">
        <v>1790</v>
      </c>
      <c r="G430" s="5">
        <v>0</v>
      </c>
      <c r="H430" s="5" t="s">
        <v>300</v>
      </c>
      <c r="I430" s="5" t="s">
        <v>16</v>
      </c>
      <c r="J430" s="5">
        <v>0</v>
      </c>
    </row>
    <row r="431" spans="1:10" x14ac:dyDescent="0.25">
      <c r="A431" s="5">
        <f>423</f>
      </c>
      <c r="B431" s="5" t="s">
        <v>439</v>
      </c>
      <c r="C431" s="5">
        <v>312</v>
      </c>
      <c r="D431" s="5"/>
      <c r="E431" s="5">
        <v>510</v>
      </c>
      <c r="F431" s="5">
        <v>1792</v>
      </c>
      <c r="G431" s="5">
        <v>0</v>
      </c>
      <c r="H431" s="5" t="s">
        <v>300</v>
      </c>
      <c r="I431" s="5" t="s">
        <v>16</v>
      </c>
      <c r="J431" s="5">
        <v>0</v>
      </c>
    </row>
    <row r="432" spans="1:10" x14ac:dyDescent="0.25">
      <c r="A432" s="5">
        <f>424</f>
      </c>
      <c r="B432" s="5" t="s">
        <v>440</v>
      </c>
      <c r="C432" s="5">
        <v>320</v>
      </c>
      <c r="D432" s="5"/>
      <c r="E432" s="5">
        <v>518</v>
      </c>
      <c r="F432" s="5">
        <v>1820</v>
      </c>
      <c r="G432" s="5">
        <v>0</v>
      </c>
      <c r="H432" s="5" t="s">
        <v>300</v>
      </c>
      <c r="I432" s="5" t="s">
        <v>16</v>
      </c>
      <c r="J432" s="5">
        <v>0</v>
      </c>
    </row>
    <row r="433" spans="1:10" x14ac:dyDescent="0.25">
      <c r="A433" s="5">
        <f>425</f>
      </c>
      <c r="B433" s="5" t="s">
        <v>441</v>
      </c>
      <c r="C433" s="5">
        <v>329</v>
      </c>
      <c r="D433" s="5"/>
      <c r="E433" s="5">
        <v>527</v>
      </c>
      <c r="F433" s="5">
        <v>1850</v>
      </c>
      <c r="G433" s="5">
        <v>0</v>
      </c>
      <c r="H433" s="5" t="s">
        <v>300</v>
      </c>
      <c r="I433" s="5" t="s">
        <v>16</v>
      </c>
      <c r="J433" s="5">
        <v>0</v>
      </c>
    </row>
    <row r="434" spans="1:10" x14ac:dyDescent="0.25">
      <c r="A434" s="5">
        <f>426</f>
      </c>
      <c r="B434" s="5" t="s">
        <v>442</v>
      </c>
      <c r="C434" s="5">
        <v>337</v>
      </c>
      <c r="D434" s="5"/>
      <c r="E434" s="5">
        <v>535</v>
      </c>
      <c r="F434" s="5">
        <v>1880</v>
      </c>
      <c r="G434" s="5">
        <v>0</v>
      </c>
      <c r="H434" s="5" t="s">
        <v>300</v>
      </c>
      <c r="I434" s="5" t="s">
        <v>16</v>
      </c>
      <c r="J434" s="5">
        <v>0</v>
      </c>
    </row>
    <row r="435" spans="1:10" x14ac:dyDescent="0.25">
      <c r="A435" s="5">
        <f>427</f>
      </c>
      <c r="B435" s="5" t="s">
        <v>443</v>
      </c>
      <c r="C435" s="5">
        <v>346</v>
      </c>
      <c r="D435" s="5"/>
      <c r="E435" s="5">
        <v>544</v>
      </c>
      <c r="F435" s="5">
        <v>1910</v>
      </c>
      <c r="G435" s="5">
        <v>0</v>
      </c>
      <c r="H435" s="5" t="s">
        <v>300</v>
      </c>
      <c r="I435" s="5" t="s">
        <v>16</v>
      </c>
      <c r="J435" s="5">
        <v>0</v>
      </c>
    </row>
    <row r="436" spans="1:10" x14ac:dyDescent="0.25">
      <c r="A436" s="5">
        <f>428</f>
      </c>
      <c r="B436" s="5" t="s">
        <v>444</v>
      </c>
      <c r="C436" s="5">
        <v>354</v>
      </c>
      <c r="D436" s="5"/>
      <c r="E436" s="5">
        <v>552</v>
      </c>
      <c r="F436" s="5">
        <v>1940</v>
      </c>
      <c r="G436" s="5">
        <v>0</v>
      </c>
      <c r="H436" s="5" t="s">
        <v>300</v>
      </c>
      <c r="I436" s="5" t="s">
        <v>16</v>
      </c>
      <c r="J436" s="5">
        <v>0</v>
      </c>
    </row>
    <row r="437" spans="1:10" x14ac:dyDescent="0.25">
      <c r="A437" s="5">
        <f>429</f>
      </c>
      <c r="B437" s="5" t="s">
        <v>445</v>
      </c>
      <c r="C437" s="5">
        <v>363</v>
      </c>
      <c r="D437" s="5"/>
      <c r="E437" s="5">
        <v>561</v>
      </c>
      <c r="F437" s="5">
        <v>1970</v>
      </c>
      <c r="G437" s="5">
        <v>0</v>
      </c>
      <c r="H437" s="5" t="s">
        <v>300</v>
      </c>
      <c r="I437" s="5" t="s">
        <v>16</v>
      </c>
      <c r="J437" s="5">
        <v>0</v>
      </c>
    </row>
    <row r="438" spans="1:10" x14ac:dyDescent="0.25">
      <c r="A438" s="5">
        <f>430</f>
      </c>
      <c r="B438" s="5" t="s">
        <v>446</v>
      </c>
      <c r="C438" s="5">
        <v>372</v>
      </c>
      <c r="D438" s="5"/>
      <c r="E438" s="5">
        <v>570</v>
      </c>
      <c r="F438" s="5">
        <v>2000</v>
      </c>
      <c r="G438" s="5">
        <v>0</v>
      </c>
      <c r="H438" s="5" t="s">
        <v>300</v>
      </c>
      <c r="I438" s="5" t="s">
        <v>16</v>
      </c>
      <c r="J438" s="5">
        <v>0</v>
      </c>
    </row>
    <row r="439" spans="1:10" x14ac:dyDescent="0.25">
      <c r="A439" s="5">
        <f>431</f>
      </c>
      <c r="B439" s="5" t="s">
        <v>447</v>
      </c>
      <c r="C439" s="5">
        <v>380</v>
      </c>
      <c r="D439" s="5"/>
      <c r="E439" s="5">
        <v>578</v>
      </c>
      <c r="F439" s="5">
        <v>2030</v>
      </c>
      <c r="G439" s="5">
        <v>0</v>
      </c>
      <c r="H439" s="5" t="s">
        <v>300</v>
      </c>
      <c r="I439" s="5" t="s">
        <v>16</v>
      </c>
      <c r="J439" s="5">
        <v>0</v>
      </c>
    </row>
    <row r="440" spans="1:10" x14ac:dyDescent="0.25">
      <c r="A440" s="5">
        <f>432</f>
      </c>
      <c r="B440" s="5" t="s">
        <v>448</v>
      </c>
      <c r="C440" s="5">
        <v>389</v>
      </c>
      <c r="D440" s="5"/>
      <c r="E440" s="5">
        <v>587</v>
      </c>
      <c r="F440" s="5">
        <v>2060</v>
      </c>
      <c r="G440" s="5">
        <v>0</v>
      </c>
      <c r="H440" s="5" t="s">
        <v>300</v>
      </c>
      <c r="I440" s="5" t="s">
        <v>16</v>
      </c>
      <c r="J440" s="5">
        <v>0</v>
      </c>
    </row>
    <row r="441" spans="1:10" x14ac:dyDescent="0.25">
      <c r="A441" s="5">
        <f>433</f>
      </c>
      <c r="B441" s="5" t="s">
        <v>449</v>
      </c>
      <c r="C441" s="5">
        <v>397</v>
      </c>
      <c r="D441" s="5"/>
      <c r="E441" s="5">
        <v>595</v>
      </c>
      <c r="F441" s="5">
        <v>2090</v>
      </c>
      <c r="G441" s="5">
        <v>0</v>
      </c>
      <c r="H441" s="5" t="s">
        <v>300</v>
      </c>
      <c r="I441" s="5" t="s">
        <v>16</v>
      </c>
      <c r="J441" s="5">
        <v>0</v>
      </c>
    </row>
    <row r="442" spans="1:10" x14ac:dyDescent="0.25">
      <c r="A442" s="5">
        <f>434</f>
      </c>
      <c r="B442" s="5" t="s">
        <v>450</v>
      </c>
      <c r="C442" s="5">
        <v>406</v>
      </c>
      <c r="D442" s="5"/>
      <c r="E442" s="5">
        <v>604</v>
      </c>
      <c r="F442" s="5">
        <v>2120</v>
      </c>
      <c r="G442" s="5">
        <v>0</v>
      </c>
      <c r="H442" s="5" t="s">
        <v>300</v>
      </c>
      <c r="I442" s="5" t="s">
        <v>16</v>
      </c>
      <c r="J442" s="5">
        <v>0</v>
      </c>
    </row>
    <row r="443" spans="1:10" x14ac:dyDescent="0.25">
      <c r="A443" s="5">
        <f>435</f>
      </c>
      <c r="B443" s="5" t="s">
        <v>451</v>
      </c>
      <c r="C443" s="5">
        <v>415</v>
      </c>
      <c r="D443" s="5"/>
      <c r="E443" s="5">
        <v>613</v>
      </c>
      <c r="F443" s="5">
        <v>2150</v>
      </c>
      <c r="G443" s="5">
        <v>0</v>
      </c>
      <c r="H443" s="5" t="s">
        <v>300</v>
      </c>
      <c r="I443" s="5" t="s">
        <v>16</v>
      </c>
      <c r="J443" s="5">
        <v>0</v>
      </c>
    </row>
    <row r="444" spans="1:10" x14ac:dyDescent="0.25">
      <c r="A444" s="5">
        <f>436</f>
      </c>
      <c r="B444" s="5" t="s">
        <v>452</v>
      </c>
      <c r="C444" s="5">
        <v>423</v>
      </c>
      <c r="D444" s="5"/>
      <c r="E444" s="5">
        <v>621</v>
      </c>
      <c r="F444" s="5">
        <v>2180</v>
      </c>
      <c r="G444" s="5">
        <v>0</v>
      </c>
      <c r="H444" s="5" t="s">
        <v>300</v>
      </c>
      <c r="I444" s="5" t="s">
        <v>16</v>
      </c>
      <c r="J444" s="5">
        <v>0</v>
      </c>
    </row>
    <row r="445" spans="1:10" x14ac:dyDescent="0.25">
      <c r="A445" s="5">
        <f>437</f>
      </c>
      <c r="B445" s="5" t="s">
        <v>453</v>
      </c>
      <c r="C445" s="5">
        <v>432</v>
      </c>
      <c r="D445" s="5"/>
      <c r="E445" s="5">
        <v>630</v>
      </c>
      <c r="F445" s="5">
        <v>2210</v>
      </c>
      <c r="G445" s="5">
        <v>0</v>
      </c>
      <c r="H445" s="5" t="s">
        <v>300</v>
      </c>
      <c r="I445" s="5" t="s">
        <v>16</v>
      </c>
      <c r="J445" s="5">
        <v>0</v>
      </c>
    </row>
    <row r="446" spans="1:10" x14ac:dyDescent="0.25">
      <c r="A446" s="5">
        <f>438</f>
      </c>
      <c r="B446" s="5" t="s">
        <v>454</v>
      </c>
      <c r="C446" s="5">
        <v>440</v>
      </c>
      <c r="D446" s="5"/>
      <c r="E446" s="5">
        <v>638</v>
      </c>
      <c r="F446" s="5">
        <v>2240</v>
      </c>
      <c r="G446" s="5">
        <v>0</v>
      </c>
      <c r="H446" s="5" t="s">
        <v>300</v>
      </c>
      <c r="I446" s="5" t="s">
        <v>16</v>
      </c>
      <c r="J446" s="5">
        <v>0</v>
      </c>
    </row>
    <row r="447" spans="1:10" x14ac:dyDescent="0.25">
      <c r="A447" s="5">
        <f>439</f>
      </c>
      <c r="B447" s="5" t="s">
        <v>455</v>
      </c>
      <c r="C447" s="5">
        <v>517</v>
      </c>
      <c r="D447" s="5"/>
      <c r="E447" s="5">
        <v>715</v>
      </c>
      <c r="F447" s="5">
        <v>2510</v>
      </c>
      <c r="G447" s="5">
        <v>0</v>
      </c>
      <c r="H447" s="5" t="s">
        <v>300</v>
      </c>
      <c r="I447" s="5" t="s">
        <v>16</v>
      </c>
      <c r="J447" s="5">
        <v>0</v>
      </c>
    </row>
    <row r="448" spans="1:10" x14ac:dyDescent="0.25">
      <c r="A448" s="5">
        <f>440</f>
      </c>
      <c r="B448" s="5" t="s">
        <v>456</v>
      </c>
      <c r="C448" s="5">
        <v>526</v>
      </c>
      <c r="D448" s="5"/>
      <c r="E448" s="5">
        <v>724</v>
      </c>
      <c r="F448" s="5">
        <v>2540</v>
      </c>
      <c r="G448" s="5">
        <v>0</v>
      </c>
      <c r="H448" s="5" t="s">
        <v>300</v>
      </c>
      <c r="I448" s="5" t="s">
        <v>16</v>
      </c>
      <c r="J448" s="5">
        <v>0</v>
      </c>
    </row>
    <row r="449" spans="1:10" x14ac:dyDescent="0.25">
      <c r="A449" s="5">
        <f>441</f>
      </c>
      <c r="B449" s="5" t="s">
        <v>457</v>
      </c>
      <c r="C449" s="5">
        <v>535</v>
      </c>
      <c r="D449" s="5"/>
      <c r="E449" s="5">
        <v>733</v>
      </c>
      <c r="F449" s="5">
        <v>2570</v>
      </c>
      <c r="G449" s="5">
        <v>0</v>
      </c>
      <c r="H449" s="5" t="s">
        <v>300</v>
      </c>
      <c r="I449" s="5" t="s">
        <v>16</v>
      </c>
      <c r="J449" s="5">
        <v>0</v>
      </c>
    </row>
    <row r="450" spans="1:10" x14ac:dyDescent="0.25">
      <c r="A450" s="5">
        <f>442</f>
      </c>
      <c r="B450" s="5" t="s">
        <v>458</v>
      </c>
      <c r="C450" s="5">
        <v>543</v>
      </c>
      <c r="D450" s="5"/>
      <c r="E450" s="5">
        <v>741</v>
      </c>
      <c r="F450" s="5">
        <v>2600</v>
      </c>
      <c r="G450" s="5">
        <v>0</v>
      </c>
      <c r="H450" s="5" t="s">
        <v>300</v>
      </c>
      <c r="I450" s="5" t="s">
        <v>16</v>
      </c>
      <c r="J450" s="5">
        <v>0</v>
      </c>
    </row>
    <row r="451" spans="1:10" x14ac:dyDescent="0.25">
      <c r="A451" s="5">
        <f>443</f>
      </c>
      <c r="B451" s="5" t="s">
        <v>459</v>
      </c>
      <c r="C451" s="5">
        <v>552</v>
      </c>
      <c r="D451" s="5"/>
      <c r="E451" s="5">
        <v>750</v>
      </c>
      <c r="F451" s="5">
        <v>2630</v>
      </c>
      <c r="G451" s="5">
        <v>0</v>
      </c>
      <c r="H451" s="5" t="s">
        <v>300</v>
      </c>
      <c r="I451" s="5" t="s">
        <v>16</v>
      </c>
      <c r="J451" s="5">
        <v>0</v>
      </c>
    </row>
    <row r="452" spans="1:10" x14ac:dyDescent="0.25">
      <c r="A452" s="5">
        <f>444</f>
      </c>
      <c r="B452" s="5" t="s">
        <v>460</v>
      </c>
      <c r="C452" s="5">
        <v>560</v>
      </c>
      <c r="D452" s="5"/>
      <c r="E452" s="5">
        <v>758</v>
      </c>
      <c r="F452" s="5">
        <v>2660</v>
      </c>
      <c r="G452" s="5">
        <v>0</v>
      </c>
      <c r="H452" s="5" t="s">
        <v>300</v>
      </c>
      <c r="I452" s="5" t="s">
        <v>16</v>
      </c>
      <c r="J452" s="5">
        <v>0</v>
      </c>
    </row>
    <row r="453" spans="1:10" x14ac:dyDescent="0.25">
      <c r="A453" s="5">
        <f>445</f>
      </c>
      <c r="B453" s="5" t="s">
        <v>461</v>
      </c>
      <c r="C453" s="5">
        <v>569</v>
      </c>
      <c r="D453" s="5"/>
      <c r="E453" s="5">
        <v>767</v>
      </c>
      <c r="F453" s="5">
        <v>2690</v>
      </c>
      <c r="G453" s="5">
        <v>0</v>
      </c>
      <c r="H453" s="5" t="s">
        <v>300</v>
      </c>
      <c r="I453" s="5" t="s">
        <v>16</v>
      </c>
      <c r="J453" s="5">
        <v>0</v>
      </c>
    </row>
    <row r="454" spans="1:10" x14ac:dyDescent="0.25">
      <c r="A454" s="5">
        <f>446</f>
      </c>
      <c r="B454" s="5" t="s">
        <v>462</v>
      </c>
      <c r="C454" s="5">
        <v>577</v>
      </c>
      <c r="D454" s="5"/>
      <c r="E454" s="5">
        <v>775</v>
      </c>
      <c r="F454" s="5">
        <v>2720</v>
      </c>
      <c r="G454" s="5">
        <v>0</v>
      </c>
      <c r="H454" s="5" t="s">
        <v>300</v>
      </c>
      <c r="I454" s="5" t="s">
        <v>16</v>
      </c>
      <c r="J454" s="5">
        <v>0</v>
      </c>
    </row>
    <row r="455" spans="1:10" x14ac:dyDescent="0.25">
      <c r="A455" s="5">
        <f>447</f>
      </c>
      <c r="B455" s="5" t="s">
        <v>463</v>
      </c>
      <c r="C455" s="5">
        <v>586</v>
      </c>
      <c r="D455" s="5"/>
      <c r="E455" s="5">
        <v>784</v>
      </c>
      <c r="F455" s="5">
        <v>2750</v>
      </c>
      <c r="G455" s="5">
        <v>0</v>
      </c>
      <c r="H455" s="5" t="s">
        <v>300</v>
      </c>
      <c r="I455" s="5" t="s">
        <v>16</v>
      </c>
      <c r="J455" s="5">
        <v>0</v>
      </c>
    </row>
    <row r="456" spans="1:10" x14ac:dyDescent="0.25">
      <c r="A456" s="5">
        <f>448</f>
      </c>
      <c r="B456" s="5" t="s">
        <v>464</v>
      </c>
      <c r="C456" s="5">
        <v>595</v>
      </c>
      <c r="D456" s="5"/>
      <c r="E456" s="5">
        <v>793</v>
      </c>
      <c r="F456" s="5">
        <v>2780</v>
      </c>
      <c r="G456" s="5">
        <v>0</v>
      </c>
      <c r="H456" s="5" t="s">
        <v>300</v>
      </c>
      <c r="I456" s="5" t="s">
        <v>16</v>
      </c>
      <c r="J456" s="5">
        <v>0</v>
      </c>
    </row>
    <row r="457" spans="1:10" x14ac:dyDescent="0.25">
      <c r="A457" s="5">
        <f>449</f>
      </c>
      <c r="B457" s="5" t="s">
        <v>465</v>
      </c>
      <c r="C457" s="5">
        <v>603</v>
      </c>
      <c r="D457" s="5"/>
      <c r="E457" s="5">
        <v>801</v>
      </c>
      <c r="F457" s="5">
        <v>2810</v>
      </c>
      <c r="G457" s="5">
        <v>0</v>
      </c>
      <c r="H457" s="5" t="s">
        <v>300</v>
      </c>
      <c r="I457" s="5" t="s">
        <v>16</v>
      </c>
      <c r="J457" s="5">
        <v>0</v>
      </c>
    </row>
    <row r="458" spans="1:10" x14ac:dyDescent="0.25">
      <c r="A458" s="5">
        <f>450</f>
      </c>
      <c r="B458" s="5" t="s">
        <v>466</v>
      </c>
      <c r="C458" s="5">
        <v>612</v>
      </c>
      <c r="D458" s="5"/>
      <c r="E458" s="5">
        <v>810</v>
      </c>
      <c r="F458" s="5">
        <v>2840</v>
      </c>
      <c r="G458" s="5">
        <v>0</v>
      </c>
      <c r="H458" s="5" t="s">
        <v>300</v>
      </c>
      <c r="I458" s="5" t="s">
        <v>16</v>
      </c>
      <c r="J458" s="5">
        <v>0</v>
      </c>
    </row>
    <row r="459" spans="1:10" x14ac:dyDescent="0.25">
      <c r="A459" s="5">
        <f>451</f>
      </c>
      <c r="B459" s="5" t="s">
        <v>467</v>
      </c>
      <c r="C459" s="5">
        <v>620</v>
      </c>
      <c r="D459" s="5"/>
      <c r="E459" s="5">
        <v>818</v>
      </c>
      <c r="F459" s="5">
        <v>2870</v>
      </c>
      <c r="G459" s="5">
        <v>0</v>
      </c>
      <c r="H459" s="5" t="s">
        <v>300</v>
      </c>
      <c r="I459" s="5" t="s">
        <v>16</v>
      </c>
      <c r="J459" s="5">
        <v>0</v>
      </c>
    </row>
    <row r="460" spans="1:10" x14ac:dyDescent="0.25">
      <c r="A460" s="5">
        <f>452</f>
      </c>
      <c r="B460" s="5" t="s">
        <v>468</v>
      </c>
      <c r="C460" s="5">
        <v>629</v>
      </c>
      <c r="D460" s="5"/>
      <c r="E460" s="5">
        <v>827</v>
      </c>
      <c r="F460" s="5">
        <v>2900</v>
      </c>
      <c r="G460" s="5">
        <v>0</v>
      </c>
      <c r="H460" s="5" t="s">
        <v>300</v>
      </c>
      <c r="I460" s="5" t="s">
        <v>16</v>
      </c>
      <c r="J460" s="5">
        <v>0</v>
      </c>
    </row>
    <row r="461" spans="1:10" x14ac:dyDescent="0.25">
      <c r="A461" s="5">
        <f>453</f>
      </c>
      <c r="B461" s="5" t="s">
        <v>469</v>
      </c>
      <c r="C461" s="5">
        <v>637</v>
      </c>
      <c r="D461" s="5"/>
      <c r="E461" s="5">
        <v>835</v>
      </c>
      <c r="F461" s="5">
        <v>2930</v>
      </c>
      <c r="G461" s="5">
        <v>0</v>
      </c>
      <c r="H461" s="5" t="s">
        <v>300</v>
      </c>
      <c r="I461" s="5" t="s">
        <v>16</v>
      </c>
      <c r="J461" s="5">
        <v>0</v>
      </c>
    </row>
    <row r="462" spans="1:10" x14ac:dyDescent="0.25">
      <c r="A462" s="5">
        <f>454</f>
      </c>
      <c r="B462" s="5" t="s">
        <v>470</v>
      </c>
      <c r="C462" s="5">
        <v>646</v>
      </c>
      <c r="D462" s="5"/>
      <c r="E462" s="5">
        <v>844</v>
      </c>
      <c r="F462" s="5">
        <v>2960</v>
      </c>
      <c r="G462" s="5">
        <v>0</v>
      </c>
      <c r="H462" s="5" t="s">
        <v>300</v>
      </c>
      <c r="I462" s="5" t="s">
        <v>16</v>
      </c>
      <c r="J462" s="5">
        <v>0</v>
      </c>
    </row>
    <row r="463" spans="1:10" x14ac:dyDescent="0.25">
      <c r="A463" s="5">
        <f>455</f>
      </c>
      <c r="B463" s="5" t="s">
        <v>471</v>
      </c>
      <c r="C463" s="5">
        <v>654</v>
      </c>
      <c r="D463" s="5"/>
      <c r="E463" s="5">
        <v>852</v>
      </c>
      <c r="F463" s="5">
        <v>2990</v>
      </c>
      <c r="G463" s="5">
        <v>0</v>
      </c>
      <c r="H463" s="5" t="s">
        <v>300</v>
      </c>
      <c r="I463" s="5" t="s">
        <v>16</v>
      </c>
      <c r="J463" s="5">
        <v>0</v>
      </c>
    </row>
    <row r="464" spans="1:10" x14ac:dyDescent="0.25">
      <c r="A464" s="5">
        <f>456</f>
      </c>
      <c r="B464" s="5" t="s">
        <v>472</v>
      </c>
      <c r="C464" s="5">
        <v>663</v>
      </c>
      <c r="D464" s="5"/>
      <c r="E464" s="5">
        <v>861</v>
      </c>
      <c r="F464" s="5">
        <v>3020</v>
      </c>
      <c r="G464" s="5">
        <v>0</v>
      </c>
      <c r="H464" s="5" t="s">
        <v>300</v>
      </c>
      <c r="I464" s="5" t="s">
        <v>16</v>
      </c>
      <c r="J464" s="5">
        <v>0</v>
      </c>
    </row>
    <row r="465" spans="1:10" x14ac:dyDescent="0.25">
      <c r="A465" s="5">
        <f>457</f>
      </c>
      <c r="B465" s="5" t="s">
        <v>473</v>
      </c>
      <c r="C465" s="5">
        <v>672</v>
      </c>
      <c r="D465" s="5"/>
      <c r="E465" s="5">
        <v>870</v>
      </c>
      <c r="F465" s="5">
        <v>3050</v>
      </c>
      <c r="G465" s="5">
        <v>0</v>
      </c>
      <c r="H465" s="5" t="s">
        <v>300</v>
      </c>
      <c r="I465" s="5" t="s">
        <v>16</v>
      </c>
      <c r="J465" s="5">
        <v>0</v>
      </c>
    </row>
    <row r="466" spans="1:10" x14ac:dyDescent="0.25">
      <c r="A466" s="5">
        <f>458</f>
      </c>
      <c r="B466" s="5" t="s">
        <v>474</v>
      </c>
      <c r="C466" s="5">
        <v>680</v>
      </c>
      <c r="D466" s="5"/>
      <c r="E466" s="5">
        <v>878</v>
      </c>
      <c r="F466" s="5">
        <v>3080</v>
      </c>
      <c r="G466" s="5">
        <v>0</v>
      </c>
      <c r="H466" s="5" t="s">
        <v>300</v>
      </c>
      <c r="I466" s="5" t="s">
        <v>16</v>
      </c>
      <c r="J466" s="5">
        <v>0</v>
      </c>
    </row>
    <row r="467" spans="1:10" x14ac:dyDescent="0.25">
      <c r="A467" s="5">
        <f>459</f>
      </c>
      <c r="B467" s="5" t="s">
        <v>475</v>
      </c>
      <c r="C467" s="5">
        <v>689</v>
      </c>
      <c r="D467" s="5"/>
      <c r="E467" s="5">
        <v>887</v>
      </c>
      <c r="F467" s="5">
        <v>3110</v>
      </c>
      <c r="G467" s="5">
        <v>0</v>
      </c>
      <c r="H467" s="5" t="s">
        <v>300</v>
      </c>
      <c r="I467" s="5" t="s">
        <v>16</v>
      </c>
      <c r="J467" s="5">
        <v>0</v>
      </c>
    </row>
    <row r="468" spans="1:10" x14ac:dyDescent="0.25">
      <c r="A468" s="5">
        <f>460</f>
      </c>
      <c r="B468" s="5" t="s">
        <v>476</v>
      </c>
      <c r="C468" s="5">
        <v>697</v>
      </c>
      <c r="D468" s="5"/>
      <c r="E468" s="5">
        <v>895</v>
      </c>
      <c r="F468" s="5">
        <v>3140</v>
      </c>
      <c r="G468" s="5">
        <v>0</v>
      </c>
      <c r="H468" s="5" t="s">
        <v>300</v>
      </c>
      <c r="I468" s="5" t="s">
        <v>16</v>
      </c>
      <c r="J468" s="5">
        <v>0</v>
      </c>
    </row>
    <row r="469" spans="1:10" x14ac:dyDescent="0.25">
      <c r="A469" s="5">
        <f>461</f>
      </c>
      <c r="B469" s="5" t="s">
        <v>477</v>
      </c>
      <c r="C469" s="5">
        <v>706</v>
      </c>
      <c r="D469" s="5"/>
      <c r="E469" s="5">
        <v>904</v>
      </c>
      <c r="F469" s="5">
        <v>3170</v>
      </c>
      <c r="G469" s="5">
        <v>0</v>
      </c>
      <c r="H469" s="5" t="s">
        <v>300</v>
      </c>
      <c r="I469" s="5" t="s">
        <v>16</v>
      </c>
      <c r="J469" s="5">
        <v>0</v>
      </c>
    </row>
    <row r="470" spans="1:10" x14ac:dyDescent="0.25">
      <c r="A470" s="5">
        <f>462</f>
      </c>
      <c r="B470" s="5" t="s">
        <v>478</v>
      </c>
      <c r="C470" s="5">
        <v>714</v>
      </c>
      <c r="D470" s="5"/>
      <c r="E470" s="5">
        <v>912</v>
      </c>
      <c r="F470" s="5">
        <v>3200</v>
      </c>
      <c r="G470" s="5">
        <v>0</v>
      </c>
      <c r="H470" s="5" t="s">
        <v>300</v>
      </c>
      <c r="I470" s="5" t="s">
        <v>16</v>
      </c>
      <c r="J470" s="5">
        <v>0</v>
      </c>
    </row>
    <row r="471" spans="1:10" x14ac:dyDescent="0.25">
      <c r="A471" s="5">
        <f>463</f>
      </c>
      <c r="B471" s="5" t="s">
        <v>479</v>
      </c>
      <c r="C471" s="5">
        <v>723</v>
      </c>
      <c r="D471" s="5"/>
      <c r="E471" s="5">
        <v>921</v>
      </c>
      <c r="F471" s="5">
        <v>3230</v>
      </c>
      <c r="G471" s="5">
        <v>0</v>
      </c>
      <c r="H471" s="5" t="s">
        <v>300</v>
      </c>
      <c r="I471" s="5" t="s">
        <v>16</v>
      </c>
      <c r="J471" s="5">
        <v>0</v>
      </c>
    </row>
    <row r="472" spans="1:10" x14ac:dyDescent="0.25">
      <c r="A472" s="5">
        <f>464</f>
      </c>
      <c r="B472" s="5" t="s">
        <v>480</v>
      </c>
      <c r="C472" s="5">
        <v>732</v>
      </c>
      <c r="D472" s="5"/>
      <c r="E472" s="5">
        <v>930</v>
      </c>
      <c r="F472" s="5">
        <v>3260</v>
      </c>
      <c r="G472" s="5">
        <v>0</v>
      </c>
      <c r="H472" s="5" t="s">
        <v>300</v>
      </c>
      <c r="I472" s="5" t="s">
        <v>16</v>
      </c>
      <c r="J472" s="5">
        <v>0</v>
      </c>
    </row>
    <row r="473" spans="1:10" x14ac:dyDescent="0.25">
      <c r="A473" s="5">
        <f>465</f>
      </c>
      <c r="B473" s="5" t="s">
        <v>481</v>
      </c>
      <c r="C473" s="5">
        <v>740</v>
      </c>
      <c r="D473" s="5"/>
      <c r="E473" s="5">
        <v>938</v>
      </c>
      <c r="F473" s="5">
        <v>3290</v>
      </c>
      <c r="G473" s="5">
        <v>0</v>
      </c>
      <c r="H473" s="5" t="s">
        <v>300</v>
      </c>
      <c r="I473" s="5" t="s">
        <v>16</v>
      </c>
      <c r="J473" s="5">
        <v>0</v>
      </c>
    </row>
    <row r="474" spans="1:10" x14ac:dyDescent="0.25">
      <c r="A474" s="5">
        <f>466</f>
      </c>
      <c r="B474" s="5" t="s">
        <v>482</v>
      </c>
      <c r="C474" s="5">
        <v>749</v>
      </c>
      <c r="D474" s="5"/>
      <c r="E474" s="5">
        <v>947</v>
      </c>
      <c r="F474" s="5">
        <v>3320</v>
      </c>
      <c r="G474" s="5">
        <v>0</v>
      </c>
      <c r="H474" s="5" t="s">
        <v>300</v>
      </c>
      <c r="I474" s="5" t="s">
        <v>16</v>
      </c>
      <c r="J474" s="5">
        <v>0</v>
      </c>
    </row>
    <row r="475" spans="1:10" x14ac:dyDescent="0.25">
      <c r="A475" s="5">
        <f>467</f>
      </c>
      <c r="B475" s="5" t="s">
        <v>483</v>
      </c>
      <c r="C475" s="5">
        <v>757</v>
      </c>
      <c r="D475" s="5"/>
      <c r="E475" s="5">
        <v>955</v>
      </c>
      <c r="F475" s="5">
        <v>3350</v>
      </c>
      <c r="G475" s="5">
        <v>0</v>
      </c>
      <c r="H475" s="5" t="s">
        <v>300</v>
      </c>
      <c r="I475" s="5" t="s">
        <v>16</v>
      </c>
      <c r="J475" s="5">
        <v>0</v>
      </c>
    </row>
    <row r="476" spans="1:10" x14ac:dyDescent="0.25">
      <c r="A476" s="5">
        <f>468</f>
      </c>
      <c r="B476" s="5" t="s">
        <v>484</v>
      </c>
      <c r="C476" s="5">
        <v>766</v>
      </c>
      <c r="D476" s="5"/>
      <c r="E476" s="5">
        <v>964</v>
      </c>
      <c r="F476" s="5">
        <v>3380</v>
      </c>
      <c r="G476" s="5">
        <v>0</v>
      </c>
      <c r="H476" s="5" t="s">
        <v>300</v>
      </c>
      <c r="I476" s="5" t="s">
        <v>16</v>
      </c>
      <c r="J476" s="5">
        <v>0</v>
      </c>
    </row>
    <row r="477" spans="1:10" x14ac:dyDescent="0.25">
      <c r="A477" s="5">
        <f>469</f>
      </c>
      <c r="B477" s="5" t="s">
        <v>485</v>
      </c>
      <c r="C477" s="5">
        <v>774</v>
      </c>
      <c r="D477" s="5"/>
      <c r="E477" s="5">
        <v>972</v>
      </c>
      <c r="F477" s="5">
        <v>3410</v>
      </c>
      <c r="G477" s="5">
        <v>0</v>
      </c>
      <c r="H477" s="5" t="s">
        <v>300</v>
      </c>
      <c r="I477" s="5" t="s">
        <v>16</v>
      </c>
      <c r="J477" s="5">
        <v>0</v>
      </c>
    </row>
    <row r="478" spans="1:10" x14ac:dyDescent="0.25">
      <c r="A478" s="5">
        <f>470</f>
      </c>
      <c r="B478" s="5" t="s">
        <v>486</v>
      </c>
      <c r="C478" s="5">
        <v>783</v>
      </c>
      <c r="D478" s="5"/>
      <c r="E478" s="5">
        <v>981</v>
      </c>
      <c r="F478" s="5">
        <v>3440</v>
      </c>
      <c r="G478" s="5">
        <v>0</v>
      </c>
      <c r="H478" s="5" t="s">
        <v>300</v>
      </c>
      <c r="I478" s="5" t="s">
        <v>16</v>
      </c>
      <c r="J478" s="5">
        <v>0</v>
      </c>
    </row>
    <row r="479" spans="1:10" x14ac:dyDescent="0.25">
      <c r="A479" s="5">
        <f>471</f>
      </c>
      <c r="B479" s="5" t="s">
        <v>487</v>
      </c>
      <c r="C479" s="5">
        <v>792</v>
      </c>
      <c r="D479" s="5"/>
      <c r="E479" s="5">
        <v>990</v>
      </c>
      <c r="F479" s="5">
        <v>3470</v>
      </c>
      <c r="G479" s="5">
        <v>0</v>
      </c>
      <c r="H479" s="5" t="s">
        <v>300</v>
      </c>
      <c r="I479" s="5" t="s">
        <v>16</v>
      </c>
      <c r="J479" s="5">
        <v>0</v>
      </c>
    </row>
    <row r="480" spans="1:10" x14ac:dyDescent="0.25">
      <c r="A480" s="5">
        <f>472</f>
      </c>
      <c r="B480" s="5" t="s">
        <v>488</v>
      </c>
      <c r="C480" s="5">
        <v>800</v>
      </c>
      <c r="D480" s="5"/>
      <c r="E480" s="5">
        <v>998</v>
      </c>
      <c r="F480" s="5">
        <v>3500</v>
      </c>
      <c r="G480" s="5">
        <v>0</v>
      </c>
      <c r="H480" s="5" t="s">
        <v>300</v>
      </c>
      <c r="I480" s="5" t="s">
        <v>16</v>
      </c>
      <c r="J480" s="5">
        <v>0</v>
      </c>
    </row>
    <row r="481" spans="1:10" x14ac:dyDescent="0.25">
      <c r="A481" s="5">
        <f>473</f>
      </c>
      <c r="B481" s="5" t="s">
        <v>489</v>
      </c>
      <c r="C481" s="5">
        <v>809</v>
      </c>
      <c r="D481" s="5"/>
      <c r="E481" s="5">
        <v>1007</v>
      </c>
      <c r="F481" s="5">
        <v>3530</v>
      </c>
      <c r="G481" s="5">
        <v>0</v>
      </c>
      <c r="H481" s="5" t="s">
        <v>300</v>
      </c>
      <c r="I481" s="5" t="s">
        <v>16</v>
      </c>
      <c r="J481" s="5">
        <v>0</v>
      </c>
    </row>
    <row r="482" spans="1:10" x14ac:dyDescent="0.25">
      <c r="A482" s="5">
        <f>474</f>
      </c>
      <c r="B482" s="5" t="s">
        <v>490</v>
      </c>
      <c r="C482" s="5">
        <v>817</v>
      </c>
      <c r="D482" s="5"/>
      <c r="E482" s="5">
        <v>1015</v>
      </c>
      <c r="F482" s="5">
        <v>3560</v>
      </c>
      <c r="G482" s="5">
        <v>0</v>
      </c>
      <c r="H482" s="5" t="s">
        <v>300</v>
      </c>
      <c r="I482" s="5" t="s">
        <v>16</v>
      </c>
      <c r="J482" s="5">
        <v>0</v>
      </c>
    </row>
    <row r="483" spans="1:10" x14ac:dyDescent="0.25">
      <c r="A483" s="5">
        <f>475</f>
      </c>
      <c r="B483" s="5" t="s">
        <v>491</v>
      </c>
      <c r="C483" s="5">
        <v>826</v>
      </c>
      <c r="D483" s="5"/>
      <c r="E483" s="5">
        <v>1024</v>
      </c>
      <c r="F483" s="5">
        <v>3590</v>
      </c>
      <c r="G483" s="5">
        <v>0</v>
      </c>
      <c r="H483" s="5" t="s">
        <v>300</v>
      </c>
      <c r="I483" s="5" t="s">
        <v>16</v>
      </c>
      <c r="J483" s="5">
        <v>0</v>
      </c>
    </row>
    <row r="484" spans="1:10" x14ac:dyDescent="0.25">
      <c r="A484" s="5">
        <f>476</f>
      </c>
      <c r="B484" s="5" t="s">
        <v>492</v>
      </c>
      <c r="C484" s="5">
        <v>834</v>
      </c>
      <c r="D484" s="5"/>
      <c r="E484" s="5">
        <v>1032</v>
      </c>
      <c r="F484" s="5">
        <v>3620</v>
      </c>
      <c r="G484" s="5">
        <v>0</v>
      </c>
      <c r="H484" s="5" t="s">
        <v>300</v>
      </c>
      <c r="I484" s="5" t="s">
        <v>16</v>
      </c>
      <c r="J484" s="5">
        <v>0</v>
      </c>
    </row>
    <row r="485" spans="1:10" x14ac:dyDescent="0.25">
      <c r="A485" s="5">
        <f>477</f>
      </c>
      <c r="B485" s="5" t="s">
        <v>493</v>
      </c>
      <c r="C485" s="5">
        <v>843</v>
      </c>
      <c r="D485" s="5"/>
      <c r="E485" s="5">
        <v>1041</v>
      </c>
      <c r="F485" s="5">
        <v>3650</v>
      </c>
      <c r="G485" s="5">
        <v>0</v>
      </c>
      <c r="H485" s="5" t="s">
        <v>300</v>
      </c>
      <c r="I485" s="5" t="s">
        <v>16</v>
      </c>
      <c r="J485" s="5">
        <v>0</v>
      </c>
    </row>
    <row r="486" spans="1:10" x14ac:dyDescent="0.25">
      <c r="A486" s="5">
        <f>478</f>
      </c>
      <c r="B486" s="5" t="s">
        <v>494</v>
      </c>
      <c r="C486" s="5">
        <v>852</v>
      </c>
      <c r="D486" s="5"/>
      <c r="E486" s="5">
        <v>1050</v>
      </c>
      <c r="F486" s="5">
        <v>3680</v>
      </c>
      <c r="G486" s="5">
        <v>0</v>
      </c>
      <c r="H486" s="5" t="s">
        <v>300</v>
      </c>
      <c r="I486" s="5" t="s">
        <v>16</v>
      </c>
      <c r="J486" s="5">
        <v>0</v>
      </c>
    </row>
    <row r="487" spans="1:10" x14ac:dyDescent="0.25">
      <c r="A487" s="5">
        <f>479</f>
      </c>
      <c r="B487" s="5" t="s">
        <v>495</v>
      </c>
      <c r="C487" s="5">
        <v>860</v>
      </c>
      <c r="D487" s="5"/>
      <c r="E487" s="5">
        <v>1058</v>
      </c>
      <c r="F487" s="5">
        <v>3710</v>
      </c>
      <c r="G487" s="5">
        <v>0</v>
      </c>
      <c r="H487" s="5" t="s">
        <v>300</v>
      </c>
      <c r="I487" s="5" t="s">
        <v>16</v>
      </c>
      <c r="J487" s="5">
        <v>0</v>
      </c>
    </row>
    <row r="488" spans="1:10" x14ac:dyDescent="0.25">
      <c r="A488" s="5">
        <f>480</f>
      </c>
      <c r="B488" s="5" t="s">
        <v>496</v>
      </c>
      <c r="C488" s="5">
        <v>869</v>
      </c>
      <c r="D488" s="5"/>
      <c r="E488" s="5">
        <v>1067</v>
      </c>
      <c r="F488" s="5">
        <v>3740</v>
      </c>
      <c r="G488" s="5">
        <v>0</v>
      </c>
      <c r="H488" s="5" t="s">
        <v>300</v>
      </c>
      <c r="I488" s="5" t="s">
        <v>16</v>
      </c>
      <c r="J488" s="5">
        <v>0</v>
      </c>
    </row>
    <row r="489" spans="1:10" x14ac:dyDescent="0.25">
      <c r="A489" s="5">
        <f>481</f>
      </c>
      <c r="B489" s="5" t="s">
        <v>497</v>
      </c>
      <c r="C489" s="5">
        <v>877</v>
      </c>
      <c r="D489" s="5"/>
      <c r="E489" s="5">
        <v>1075</v>
      </c>
      <c r="F489" s="5">
        <v>3770</v>
      </c>
      <c r="G489" s="5">
        <v>0</v>
      </c>
      <c r="H489" s="5" t="s">
        <v>300</v>
      </c>
      <c r="I489" s="5" t="s">
        <v>16</v>
      </c>
      <c r="J489" s="5">
        <v>0</v>
      </c>
    </row>
    <row r="490" spans="1:10" x14ac:dyDescent="0.25">
      <c r="A490" s="5">
        <f>482</f>
      </c>
      <c r="B490" s="5" t="s">
        <v>498</v>
      </c>
      <c r="C490" s="5">
        <v>886</v>
      </c>
      <c r="D490" s="5"/>
      <c r="E490" s="5">
        <v>1084</v>
      </c>
      <c r="F490" s="5">
        <v>3800</v>
      </c>
      <c r="G490" s="5">
        <v>0</v>
      </c>
      <c r="H490" s="5" t="s">
        <v>300</v>
      </c>
      <c r="I490" s="5" t="s">
        <v>16</v>
      </c>
      <c r="J490" s="5">
        <v>0</v>
      </c>
    </row>
    <row r="491" spans="1:10" x14ac:dyDescent="0.25">
      <c r="A491" s="5">
        <f>483</f>
      </c>
      <c r="B491" s="5" t="s">
        <v>499</v>
      </c>
      <c r="C491" s="5">
        <v>894</v>
      </c>
      <c r="D491" s="5"/>
      <c r="E491" s="5">
        <v>1092</v>
      </c>
      <c r="F491" s="5">
        <v>3830</v>
      </c>
      <c r="G491" s="5">
        <v>0</v>
      </c>
      <c r="H491" s="5" t="s">
        <v>300</v>
      </c>
      <c r="I491" s="5" t="s">
        <v>16</v>
      </c>
      <c r="J491" s="5">
        <v>0</v>
      </c>
    </row>
    <row r="492" spans="1:10" x14ac:dyDescent="0.25">
      <c r="A492" s="5">
        <f>484</f>
      </c>
      <c r="B492" s="5" t="s">
        <v>500</v>
      </c>
      <c r="C492" s="5">
        <v>903</v>
      </c>
      <c r="D492" s="5"/>
      <c r="E492" s="5">
        <v>1101</v>
      </c>
      <c r="F492" s="5">
        <v>3860</v>
      </c>
      <c r="G492" s="5">
        <v>0</v>
      </c>
      <c r="H492" s="5" t="s">
        <v>300</v>
      </c>
      <c r="I492" s="5" t="s">
        <v>16</v>
      </c>
      <c r="J492" s="5">
        <v>0</v>
      </c>
    </row>
    <row r="493" spans="1:10" x14ac:dyDescent="0.25">
      <c r="A493" s="5">
        <f>485</f>
      </c>
      <c r="B493" s="5" t="s">
        <v>501</v>
      </c>
      <c r="C493" s="5">
        <v>912</v>
      </c>
      <c r="D493" s="5"/>
      <c r="E493" s="5">
        <v>1110</v>
      </c>
      <c r="F493" s="5">
        <v>3890</v>
      </c>
      <c r="G493" s="5">
        <v>0</v>
      </c>
      <c r="H493" s="5" t="s">
        <v>300</v>
      </c>
      <c r="I493" s="5" t="s">
        <v>16</v>
      </c>
      <c r="J493" s="5">
        <v>0</v>
      </c>
    </row>
    <row r="494" spans="1:10" x14ac:dyDescent="0.25">
      <c r="A494" s="5">
        <f>486</f>
      </c>
      <c r="B494" s="5" t="s">
        <v>502</v>
      </c>
      <c r="C494" s="5">
        <v>920</v>
      </c>
      <c r="D494" s="5"/>
      <c r="E494" s="5">
        <v>1118</v>
      </c>
      <c r="F494" s="5">
        <v>3920</v>
      </c>
      <c r="G494" s="5">
        <v>0</v>
      </c>
      <c r="H494" s="5" t="s">
        <v>300</v>
      </c>
      <c r="I494" s="5" t="s">
        <v>16</v>
      </c>
      <c r="J494" s="5">
        <v>0</v>
      </c>
    </row>
    <row r="495" spans="1:10" x14ac:dyDescent="0.25">
      <c r="A495" s="5">
        <f>487</f>
      </c>
      <c r="B495" s="5" t="s">
        <v>503</v>
      </c>
      <c r="C495" s="5">
        <v>929</v>
      </c>
      <c r="D495" s="5"/>
      <c r="E495" s="5">
        <v>1127</v>
      </c>
      <c r="F495" s="5">
        <v>3950</v>
      </c>
      <c r="G495" s="5">
        <v>0</v>
      </c>
      <c r="H495" s="5" t="s">
        <v>300</v>
      </c>
      <c r="I495" s="5" t="s">
        <v>16</v>
      </c>
      <c r="J495" s="5">
        <v>0</v>
      </c>
    </row>
    <row r="496" spans="1:10" x14ac:dyDescent="0.25">
      <c r="A496" s="5">
        <f>488</f>
      </c>
      <c r="B496" s="5" t="s">
        <v>504</v>
      </c>
      <c r="C496" s="5">
        <v>937</v>
      </c>
      <c r="D496" s="5"/>
      <c r="E496" s="5">
        <v>1135</v>
      </c>
      <c r="F496" s="5">
        <v>3980</v>
      </c>
      <c r="G496" s="5">
        <v>0</v>
      </c>
      <c r="H496" s="5" t="s">
        <v>300</v>
      </c>
      <c r="I496" s="5" t="s">
        <v>16</v>
      </c>
      <c r="J496" s="5">
        <v>0</v>
      </c>
    </row>
    <row r="497" spans="1:10" x14ac:dyDescent="0.25">
      <c r="A497" s="5">
        <f>489</f>
      </c>
      <c r="B497" s="5" t="s">
        <v>505</v>
      </c>
      <c r="C497" s="5">
        <v>946</v>
      </c>
      <c r="D497" s="5"/>
      <c r="E497" s="5">
        <v>1144</v>
      </c>
      <c r="F497" s="5">
        <v>4010</v>
      </c>
      <c r="G497" s="5">
        <v>0</v>
      </c>
      <c r="H497" s="5" t="s">
        <v>300</v>
      </c>
      <c r="I497" s="5" t="s">
        <v>16</v>
      </c>
      <c r="J497" s="5">
        <v>0</v>
      </c>
    </row>
    <row r="498" spans="1:10" x14ac:dyDescent="0.25">
      <c r="A498" s="5">
        <f>490</f>
      </c>
      <c r="B498" s="5" t="s">
        <v>506</v>
      </c>
      <c r="C498" s="5">
        <v>954</v>
      </c>
      <c r="D498" s="5"/>
      <c r="E498" s="5">
        <v>1152</v>
      </c>
      <c r="F498" s="5">
        <v>4040</v>
      </c>
      <c r="G498" s="5">
        <v>0</v>
      </c>
      <c r="H498" s="5" t="s">
        <v>300</v>
      </c>
      <c r="I498" s="5" t="s">
        <v>16</v>
      </c>
      <c r="J498" s="5">
        <v>0</v>
      </c>
    </row>
    <row r="499" spans="1:10" x14ac:dyDescent="0.25">
      <c r="A499" s="5">
        <f>491</f>
      </c>
      <c r="B499" s="5" t="s">
        <v>507</v>
      </c>
      <c r="C499" s="5">
        <v>963</v>
      </c>
      <c r="D499" s="5"/>
      <c r="E499" s="5">
        <v>1161</v>
      </c>
      <c r="F499" s="5">
        <v>4070</v>
      </c>
      <c r="G499" s="5">
        <v>0</v>
      </c>
      <c r="H499" s="5" t="s">
        <v>300</v>
      </c>
      <c r="I499" s="5" t="s">
        <v>16</v>
      </c>
      <c r="J499" s="5">
        <v>0</v>
      </c>
    </row>
    <row r="500" spans="1:10" x14ac:dyDescent="0.25">
      <c r="A500" s="5">
        <f>492</f>
      </c>
      <c r="B500" s="5" t="s">
        <v>508</v>
      </c>
      <c r="C500" s="5">
        <v>972</v>
      </c>
      <c r="D500" s="5"/>
      <c r="E500" s="5">
        <v>1170</v>
      </c>
      <c r="F500" s="5">
        <v>4100</v>
      </c>
      <c r="G500" s="5">
        <v>0</v>
      </c>
      <c r="H500" s="5" t="s">
        <v>300</v>
      </c>
      <c r="I500" s="5" t="s">
        <v>16</v>
      </c>
      <c r="J500" s="5">
        <v>0</v>
      </c>
    </row>
    <row r="501" spans="1:10" x14ac:dyDescent="0.25">
      <c r="A501" s="5">
        <f>493</f>
      </c>
      <c r="B501" s="5" t="s">
        <v>509</v>
      </c>
      <c r="C501" s="5">
        <v>980</v>
      </c>
      <c r="D501" s="5"/>
      <c r="E501" s="5">
        <v>1178</v>
      </c>
      <c r="F501" s="5">
        <v>4130</v>
      </c>
      <c r="G501" s="5">
        <v>0</v>
      </c>
      <c r="H501" s="5" t="s">
        <v>300</v>
      </c>
      <c r="I501" s="5" t="s">
        <v>16</v>
      </c>
      <c r="J501" s="5">
        <v>0</v>
      </c>
    </row>
    <row r="502" spans="1:10" x14ac:dyDescent="0.25">
      <c r="A502" s="5">
        <f>494</f>
      </c>
      <c r="B502" s="5" t="s">
        <v>510</v>
      </c>
      <c r="C502" s="5">
        <v>989</v>
      </c>
      <c r="D502" s="5"/>
      <c r="E502" s="5">
        <v>1187</v>
      </c>
      <c r="F502" s="5">
        <v>4160</v>
      </c>
      <c r="G502" s="5">
        <v>0</v>
      </c>
      <c r="H502" s="5" t="s">
        <v>300</v>
      </c>
      <c r="I502" s="5" t="s">
        <v>16</v>
      </c>
      <c r="J502" s="5">
        <v>0</v>
      </c>
    </row>
    <row r="503" spans="1:10" x14ac:dyDescent="0.25">
      <c r="A503" s="5">
        <f>495</f>
      </c>
      <c r="B503" s="5" t="s">
        <v>511</v>
      </c>
      <c r="C503" s="5">
        <v>997</v>
      </c>
      <c r="D503" s="5"/>
      <c r="E503" s="5">
        <v>1195</v>
      </c>
      <c r="F503" s="5">
        <v>4190</v>
      </c>
      <c r="G503" s="5">
        <v>0</v>
      </c>
      <c r="H503" s="5" t="s">
        <v>300</v>
      </c>
      <c r="I503" s="5" t="s">
        <v>16</v>
      </c>
      <c r="J503" s="5">
        <v>0</v>
      </c>
    </row>
    <row r="504" spans="1:10" x14ac:dyDescent="0.25">
      <c r="A504" s="5">
        <f>496</f>
      </c>
      <c r="B504" s="5" t="s">
        <v>512</v>
      </c>
      <c r="C504" s="5">
        <v>1006</v>
      </c>
      <c r="D504" s="5"/>
      <c r="E504" s="5">
        <v>1204</v>
      </c>
      <c r="F504" s="5">
        <v>4220</v>
      </c>
      <c r="G504" s="5">
        <v>0</v>
      </c>
      <c r="H504" s="5" t="s">
        <v>300</v>
      </c>
      <c r="I504" s="5" t="s">
        <v>16</v>
      </c>
      <c r="J504" s="5">
        <v>0</v>
      </c>
    </row>
    <row r="505" spans="1:10" x14ac:dyDescent="0.25">
      <c r="A505" s="5">
        <f>497</f>
      </c>
      <c r="B505" s="5" t="s">
        <v>513</v>
      </c>
      <c r="C505" s="5">
        <v>1014</v>
      </c>
      <c r="D505" s="5"/>
      <c r="E505" s="5">
        <v>1212</v>
      </c>
      <c r="F505" s="5">
        <v>4250</v>
      </c>
      <c r="G505" s="5">
        <v>0</v>
      </c>
      <c r="H505" s="5" t="s">
        <v>300</v>
      </c>
      <c r="I505" s="5" t="s">
        <v>16</v>
      </c>
      <c r="J505" s="5">
        <v>0</v>
      </c>
    </row>
    <row r="506" spans="1:10" x14ac:dyDescent="0.25">
      <c r="A506" s="5">
        <f>498</f>
      </c>
      <c r="B506" s="5" t="s">
        <v>514</v>
      </c>
      <c r="C506" s="5">
        <v>1023</v>
      </c>
      <c r="D506" s="5"/>
      <c r="E506" s="5">
        <v>1221</v>
      </c>
      <c r="F506" s="5">
        <v>4280</v>
      </c>
      <c r="G506" s="5">
        <v>0</v>
      </c>
      <c r="H506" s="5" t="s">
        <v>300</v>
      </c>
      <c r="I506" s="5" t="s">
        <v>16</v>
      </c>
      <c r="J506" s="5">
        <v>0</v>
      </c>
    </row>
    <row r="507" spans="1:10" x14ac:dyDescent="0.25">
      <c r="A507" s="5">
        <f>499</f>
      </c>
      <c r="B507" s="5" t="s">
        <v>515</v>
      </c>
      <c r="C507" s="5">
        <v>1032</v>
      </c>
      <c r="D507" s="5"/>
      <c r="E507" s="5">
        <v>1230</v>
      </c>
      <c r="F507" s="5">
        <v>4310</v>
      </c>
      <c r="G507" s="5">
        <v>0</v>
      </c>
      <c r="H507" s="5" t="s">
        <v>300</v>
      </c>
      <c r="I507" s="5" t="s">
        <v>16</v>
      </c>
      <c r="J507" s="5">
        <v>0</v>
      </c>
    </row>
    <row r="508" spans="1:10" x14ac:dyDescent="0.25">
      <c r="A508" s="5">
        <f>500</f>
      </c>
      <c r="B508" s="5" t="s">
        <v>516</v>
      </c>
      <c r="C508" s="5">
        <v>1040</v>
      </c>
      <c r="D508" s="5"/>
      <c r="E508" s="5">
        <v>1238</v>
      </c>
      <c r="F508" s="5">
        <v>4340</v>
      </c>
      <c r="G508" s="5">
        <v>0</v>
      </c>
      <c r="H508" s="5" t="s">
        <v>300</v>
      </c>
      <c r="I508" s="5" t="s">
        <v>16</v>
      </c>
      <c r="J508" s="5">
        <v>0</v>
      </c>
    </row>
    <row r="509" spans="1:10" x14ac:dyDescent="0.25">
      <c r="A509" s="5">
        <f>501</f>
      </c>
      <c r="B509" s="5" t="s">
        <v>517</v>
      </c>
      <c r="C509" s="5">
        <v>1049</v>
      </c>
      <c r="D509" s="5"/>
      <c r="E509" s="5">
        <v>1247</v>
      </c>
      <c r="F509" s="5">
        <v>4370</v>
      </c>
      <c r="G509" s="5">
        <v>0</v>
      </c>
      <c r="H509" s="5" t="s">
        <v>300</v>
      </c>
      <c r="I509" s="5" t="s">
        <v>16</v>
      </c>
      <c r="J509" s="5">
        <v>0</v>
      </c>
    </row>
    <row r="510" spans="1:10" x14ac:dyDescent="0.25">
      <c r="A510" s="5">
        <f>502</f>
      </c>
      <c r="B510" s="5" t="s">
        <v>518</v>
      </c>
      <c r="C510" s="5">
        <v>1057</v>
      </c>
      <c r="D510" s="5"/>
      <c r="E510" s="5">
        <v>1255</v>
      </c>
      <c r="F510" s="5">
        <v>4400</v>
      </c>
      <c r="G510" s="5">
        <v>0</v>
      </c>
      <c r="H510" s="5" t="s">
        <v>300</v>
      </c>
      <c r="I510" s="5" t="s">
        <v>16</v>
      </c>
      <c r="J510" s="5">
        <v>0</v>
      </c>
    </row>
    <row r="511" spans="1:10" x14ac:dyDescent="0.25">
      <c r="A511" s="5">
        <f>503</f>
      </c>
      <c r="B511" s="5" t="s">
        <v>519</v>
      </c>
      <c r="C511" s="5">
        <v>1066</v>
      </c>
      <c r="D511" s="5"/>
      <c r="E511" s="5">
        <v>1264</v>
      </c>
      <c r="F511" s="5">
        <v>4430</v>
      </c>
      <c r="G511" s="5">
        <v>0</v>
      </c>
      <c r="H511" s="5" t="s">
        <v>300</v>
      </c>
      <c r="I511" s="5" t="s">
        <v>16</v>
      </c>
      <c r="J511" s="5">
        <v>0</v>
      </c>
    </row>
    <row r="512" spans="1:10" x14ac:dyDescent="0.25">
      <c r="A512" s="5">
        <f>504</f>
      </c>
      <c r="B512" s="5" t="s">
        <v>520</v>
      </c>
      <c r="C512" s="5">
        <v>1074</v>
      </c>
      <c r="D512" s="5"/>
      <c r="E512" s="5">
        <v>1272</v>
      </c>
      <c r="F512" s="5">
        <v>4460</v>
      </c>
      <c r="G512" s="5">
        <v>0</v>
      </c>
      <c r="H512" s="5" t="s">
        <v>300</v>
      </c>
      <c r="I512" s="5" t="s">
        <v>16</v>
      </c>
      <c r="J512" s="5">
        <v>0</v>
      </c>
    </row>
    <row r="513" spans="1:10" x14ac:dyDescent="0.25">
      <c r="A513" s="5">
        <f>505</f>
      </c>
      <c r="B513" s="5" t="s">
        <v>521</v>
      </c>
      <c r="C513" s="5">
        <v>1083</v>
      </c>
      <c r="D513" s="5"/>
      <c r="E513" s="5">
        <v>1281</v>
      </c>
      <c r="F513" s="5">
        <v>4490</v>
      </c>
      <c r="G513" s="5">
        <v>0</v>
      </c>
      <c r="H513" s="5" t="s">
        <v>300</v>
      </c>
      <c r="I513" s="5" t="s">
        <v>16</v>
      </c>
      <c r="J513" s="5">
        <v>0</v>
      </c>
    </row>
    <row r="514" spans="1:10" x14ac:dyDescent="0.25">
      <c r="A514" s="5">
        <f>506</f>
      </c>
      <c r="B514" s="5" t="s">
        <v>522</v>
      </c>
      <c r="C514" s="5">
        <v>1092</v>
      </c>
      <c r="D514" s="5"/>
      <c r="E514" s="5">
        <v>1290</v>
      </c>
      <c r="F514" s="5">
        <v>4520</v>
      </c>
      <c r="G514" s="5">
        <v>0</v>
      </c>
      <c r="H514" s="5" t="s">
        <v>300</v>
      </c>
      <c r="I514" s="5" t="s">
        <v>16</v>
      </c>
      <c r="J514" s="5">
        <v>0</v>
      </c>
    </row>
    <row r="515" spans="1:10" x14ac:dyDescent="0.25">
      <c r="A515" s="5">
        <f>507</f>
      </c>
      <c r="B515" s="5" t="s">
        <v>523</v>
      </c>
      <c r="C515" s="5">
        <v>1100</v>
      </c>
      <c r="D515" s="5"/>
      <c r="E515" s="5">
        <v>1298</v>
      </c>
      <c r="F515" s="5">
        <v>4550</v>
      </c>
      <c r="G515" s="5">
        <v>0</v>
      </c>
      <c r="H515" s="5" t="s">
        <v>300</v>
      </c>
      <c r="I515" s="5" t="s">
        <v>16</v>
      </c>
      <c r="J515" s="5">
        <v>0</v>
      </c>
    </row>
    <row r="516" spans="1:10" x14ac:dyDescent="0.25">
      <c r="A516" s="5">
        <f>508</f>
      </c>
      <c r="B516" s="5" t="s">
        <v>524</v>
      </c>
      <c r="C516" s="5">
        <v>1109</v>
      </c>
      <c r="D516" s="5"/>
      <c r="E516" s="5">
        <v>1307</v>
      </c>
      <c r="F516" s="5">
        <v>4580</v>
      </c>
      <c r="G516" s="5">
        <v>0</v>
      </c>
      <c r="H516" s="5" t="s">
        <v>300</v>
      </c>
      <c r="I516" s="5" t="s">
        <v>16</v>
      </c>
      <c r="J516" s="5">
        <v>0</v>
      </c>
    </row>
    <row r="517" spans="1:10" x14ac:dyDescent="0.25">
      <c r="A517" s="5">
        <f>509</f>
      </c>
      <c r="B517" s="5" t="s">
        <v>525</v>
      </c>
      <c r="C517" s="5">
        <v>1117</v>
      </c>
      <c r="D517" s="5"/>
      <c r="E517" s="5">
        <v>1315</v>
      </c>
      <c r="F517" s="5">
        <v>4610</v>
      </c>
      <c r="G517" s="5">
        <v>0</v>
      </c>
      <c r="H517" s="5" t="s">
        <v>300</v>
      </c>
      <c r="I517" s="5" t="s">
        <v>16</v>
      </c>
      <c r="J517" s="5">
        <v>0</v>
      </c>
    </row>
    <row r="518" spans="1:10" x14ac:dyDescent="0.25">
      <c r="A518" s="5">
        <f>510</f>
      </c>
      <c r="B518" s="5" t="s">
        <v>526</v>
      </c>
      <c r="C518" s="5">
        <v>1126</v>
      </c>
      <c r="D518" s="5"/>
      <c r="E518" s="5">
        <v>1324</v>
      </c>
      <c r="F518" s="5">
        <v>4640</v>
      </c>
      <c r="G518" s="5">
        <v>0</v>
      </c>
      <c r="H518" s="5" t="s">
        <v>300</v>
      </c>
      <c r="I518" s="5" t="s">
        <v>16</v>
      </c>
      <c r="J518" s="5">
        <v>0</v>
      </c>
    </row>
    <row r="519" spans="1:10" x14ac:dyDescent="0.25">
      <c r="A519" s="5">
        <f>511</f>
      </c>
      <c r="B519" s="5" t="s">
        <v>527</v>
      </c>
      <c r="C519" s="5">
        <v>1134</v>
      </c>
      <c r="D519" s="5"/>
      <c r="E519" s="5">
        <v>1332</v>
      </c>
      <c r="F519" s="5">
        <v>4670</v>
      </c>
      <c r="G519" s="5">
        <v>0</v>
      </c>
      <c r="H519" s="5" t="s">
        <v>300</v>
      </c>
      <c r="I519" s="5" t="s">
        <v>16</v>
      </c>
      <c r="J519" s="5">
        <v>0</v>
      </c>
    </row>
    <row r="520" spans="1:10" x14ac:dyDescent="0.25">
      <c r="A520" s="5">
        <f>512</f>
      </c>
      <c r="B520" s="5" t="s">
        <v>528</v>
      </c>
      <c r="C520" s="5">
        <v>1143</v>
      </c>
      <c r="D520" s="5"/>
      <c r="E520" s="5">
        <v>1341</v>
      </c>
      <c r="F520" s="5">
        <v>4700</v>
      </c>
      <c r="G520" s="5">
        <v>0</v>
      </c>
      <c r="H520" s="5" t="s">
        <v>300</v>
      </c>
      <c r="I520" s="5" t="s">
        <v>16</v>
      </c>
      <c r="J520" s="5">
        <v>0</v>
      </c>
    </row>
    <row r="521" spans="1:10" x14ac:dyDescent="0.25">
      <c r="A521" s="5">
        <f>513</f>
      </c>
      <c r="B521" s="5" t="s">
        <v>529</v>
      </c>
      <c r="C521" s="5">
        <v>1152</v>
      </c>
      <c r="D521" s="5"/>
      <c r="E521" s="5">
        <v>1350</v>
      </c>
      <c r="F521" s="5">
        <v>4730</v>
      </c>
      <c r="G521" s="5">
        <v>0</v>
      </c>
      <c r="H521" s="5" t="s">
        <v>300</v>
      </c>
      <c r="I521" s="5" t="s">
        <v>16</v>
      </c>
      <c r="J521" s="5">
        <v>0</v>
      </c>
    </row>
    <row r="522" spans="1:10" x14ac:dyDescent="0.25">
      <c r="A522" s="5">
        <f>514</f>
      </c>
      <c r="B522" s="5" t="s">
        <v>530</v>
      </c>
      <c r="C522" s="5">
        <v>1160</v>
      </c>
      <c r="D522" s="5"/>
      <c r="E522" s="5">
        <v>1358</v>
      </c>
      <c r="F522" s="5">
        <v>4760</v>
      </c>
      <c r="G522" s="5">
        <v>0</v>
      </c>
      <c r="H522" s="5" t="s">
        <v>300</v>
      </c>
      <c r="I522" s="5" t="s">
        <v>16</v>
      </c>
      <c r="J522" s="5">
        <v>0</v>
      </c>
    </row>
    <row r="523" spans="1:10" x14ac:dyDescent="0.25">
      <c r="A523" s="5">
        <f>515</f>
      </c>
      <c r="B523" s="5" t="s">
        <v>531</v>
      </c>
      <c r="C523" s="5">
        <v>1169</v>
      </c>
      <c r="D523" s="5"/>
      <c r="E523" s="5">
        <v>1367</v>
      </c>
      <c r="F523" s="5">
        <v>4790</v>
      </c>
      <c r="G523" s="5">
        <v>0</v>
      </c>
      <c r="H523" s="5" t="s">
        <v>300</v>
      </c>
      <c r="I523" s="5" t="s">
        <v>16</v>
      </c>
      <c r="J523" s="5">
        <v>0</v>
      </c>
    </row>
    <row r="524" spans="1:10" x14ac:dyDescent="0.25">
      <c r="A524" s="5">
        <f>516</f>
      </c>
      <c r="B524" s="5" t="s">
        <v>532</v>
      </c>
      <c r="C524" s="5">
        <v>1177</v>
      </c>
      <c r="D524" s="5"/>
      <c r="E524" s="5">
        <v>1375</v>
      </c>
      <c r="F524" s="5">
        <v>4820</v>
      </c>
      <c r="G524" s="5">
        <v>0</v>
      </c>
      <c r="H524" s="5" t="s">
        <v>300</v>
      </c>
      <c r="I524" s="5" t="s">
        <v>16</v>
      </c>
      <c r="J524" s="5">
        <v>0</v>
      </c>
    </row>
    <row r="525" spans="1:10" x14ac:dyDescent="0.25">
      <c r="A525" s="5">
        <f>517</f>
      </c>
      <c r="B525" s="5" t="s">
        <v>533</v>
      </c>
      <c r="C525" s="5">
        <v>1186</v>
      </c>
      <c r="D525" s="5"/>
      <c r="E525" s="5">
        <v>1384</v>
      </c>
      <c r="F525" s="5">
        <v>4850</v>
      </c>
      <c r="G525" s="5">
        <v>0</v>
      </c>
      <c r="H525" s="5" t="s">
        <v>300</v>
      </c>
      <c r="I525" s="5" t="s">
        <v>16</v>
      </c>
      <c r="J525" s="5">
        <v>0</v>
      </c>
    </row>
    <row r="526" spans="1:10" x14ac:dyDescent="0.25">
      <c r="A526" s="5">
        <f>518</f>
      </c>
      <c r="B526" s="5" t="s">
        <v>534</v>
      </c>
      <c r="C526" s="5">
        <v>1194</v>
      </c>
      <c r="D526" s="5"/>
      <c r="E526" s="5">
        <v>1392</v>
      </c>
      <c r="F526" s="5">
        <v>4880</v>
      </c>
      <c r="G526" s="5">
        <v>0</v>
      </c>
      <c r="H526" s="5" t="s">
        <v>300</v>
      </c>
      <c r="I526" s="5" t="s">
        <v>16</v>
      </c>
      <c r="J526" s="5">
        <v>0</v>
      </c>
    </row>
    <row r="527" spans="1:10" x14ac:dyDescent="0.25">
      <c r="A527" s="5">
        <f>519</f>
      </c>
      <c r="B527" s="5" t="s">
        <v>535</v>
      </c>
      <c r="C527" s="5">
        <v>1203</v>
      </c>
      <c r="D527" s="5"/>
      <c r="E527" s="5">
        <v>1401</v>
      </c>
      <c r="F527" s="5">
        <v>4910</v>
      </c>
      <c r="G527" s="5">
        <v>0</v>
      </c>
      <c r="H527" s="5" t="s">
        <v>300</v>
      </c>
      <c r="I527" s="5" t="s">
        <v>16</v>
      </c>
      <c r="J527" s="5">
        <v>0</v>
      </c>
    </row>
    <row r="528" spans="1:10" x14ac:dyDescent="0.25">
      <c r="A528" s="5">
        <f>520</f>
      </c>
      <c r="B528" s="5" t="s">
        <v>536</v>
      </c>
      <c r="C528" s="5">
        <v>1208</v>
      </c>
      <c r="D528" s="5"/>
      <c r="E528" s="5">
        <v>1406</v>
      </c>
      <c r="F528" s="5">
        <v>4926</v>
      </c>
      <c r="G528" s="5">
        <v>0</v>
      </c>
      <c r="H528" s="5" t="s">
        <v>16</v>
      </c>
      <c r="I528" s="5" t="s">
        <v>16</v>
      </c>
      <c r="J528" s="5">
        <v>0</v>
      </c>
    </row>
    <row r="529" spans="1:10" x14ac:dyDescent="0.25">
      <c r="A529" s="5">
        <f>521</f>
      </c>
      <c r="B529" s="5" t="s">
        <v>537</v>
      </c>
      <c r="C529" s="5">
        <v>1208</v>
      </c>
      <c r="D529" s="5"/>
      <c r="E529" s="5">
        <v>1406</v>
      </c>
      <c r="F529" s="5">
        <v>4926</v>
      </c>
      <c r="G529" s="5">
        <v>0</v>
      </c>
      <c r="H529" s="5" t="s">
        <v>16</v>
      </c>
      <c r="I529" s="5" t="s">
        <v>16</v>
      </c>
      <c r="J529" s="5">
        <v>0</v>
      </c>
    </row>
    <row r="530" spans="1:10" x14ac:dyDescent="0.25">
      <c r="A530" s="5">
        <f>522</f>
      </c>
      <c r="B530" s="5" t="s">
        <v>538</v>
      </c>
      <c r="C530" s="5">
        <v>1208</v>
      </c>
      <c r="D530" s="5"/>
      <c r="E530" s="5">
        <v>1406</v>
      </c>
      <c r="F530" s="5">
        <v>4926</v>
      </c>
      <c r="G530" s="5">
        <v>0</v>
      </c>
      <c r="H530" s="5" t="s">
        <v>16</v>
      </c>
      <c r="I530" s="5" t="s">
        <v>16</v>
      </c>
      <c r="J530" s="5">
        <v>0</v>
      </c>
    </row>
    <row r="531" spans="1:10" x14ac:dyDescent="0.25">
      <c r="A531" s="5">
        <f>523</f>
      </c>
      <c r="B531" s="5" t="s">
        <v>539</v>
      </c>
      <c r="C531" s="5">
        <v>1208</v>
      </c>
      <c r="D531" s="5"/>
      <c r="E531" s="5">
        <v>1406</v>
      </c>
      <c r="F531" s="5">
        <v>4926</v>
      </c>
      <c r="G531" s="5">
        <v>0</v>
      </c>
      <c r="H531" s="5" t="s">
        <v>16</v>
      </c>
      <c r="I531" s="5" t="s">
        <v>16</v>
      </c>
      <c r="J531" s="5">
        <v>0</v>
      </c>
    </row>
    <row r="532" spans="1:10" x14ac:dyDescent="0.25">
      <c r="A532" s="5">
        <f>524</f>
      </c>
      <c r="B532" s="5" t="s">
        <v>540</v>
      </c>
      <c r="C532" s="5">
        <v>1208</v>
      </c>
      <c r="D532" s="5"/>
      <c r="E532" s="5">
        <v>1406</v>
      </c>
      <c r="F532" s="5">
        <v>4926</v>
      </c>
      <c r="G532" s="5">
        <v>0</v>
      </c>
      <c r="H532" s="5" t="s">
        <v>16</v>
      </c>
      <c r="I532" s="5" t="s">
        <v>16</v>
      </c>
      <c r="J532" s="5">
        <v>0</v>
      </c>
    </row>
    <row r="533" spans="1:10" x14ac:dyDescent="0.25">
      <c r="A533" s="5">
        <f>525</f>
      </c>
      <c r="B533" s="5" t="s">
        <v>541</v>
      </c>
      <c r="C533" s="5">
        <v>1208</v>
      </c>
      <c r="D533" s="5"/>
      <c r="E533" s="5">
        <v>1406</v>
      </c>
      <c r="F533" s="5">
        <v>4926</v>
      </c>
      <c r="G533" s="5">
        <v>0</v>
      </c>
      <c r="H533" s="5" t="s">
        <v>16</v>
      </c>
      <c r="I533" s="5" t="s">
        <v>16</v>
      </c>
      <c r="J533" s="5">
        <v>0</v>
      </c>
    </row>
    <row r="534" spans="1:10" x14ac:dyDescent="0.25">
      <c r="A534" s="5">
        <f>526</f>
      </c>
      <c r="B534" s="5" t="s">
        <v>542</v>
      </c>
      <c r="C534" s="5">
        <v>1208</v>
      </c>
      <c r="D534" s="5"/>
      <c r="E534" s="5">
        <v>1406</v>
      </c>
      <c r="F534" s="5">
        <v>4926</v>
      </c>
      <c r="G534" s="5">
        <v>0</v>
      </c>
      <c r="H534" s="5" t="s">
        <v>16</v>
      </c>
      <c r="I534" s="5" t="s">
        <v>16</v>
      </c>
      <c r="J534" s="5">
        <v>0</v>
      </c>
    </row>
    <row r="535" spans="1:10" x14ac:dyDescent="0.25">
      <c r="A535" s="5">
        <f>527</f>
      </c>
      <c r="B535" s="5" t="s">
        <v>543</v>
      </c>
      <c r="C535" s="5">
        <v>1208</v>
      </c>
      <c r="D535" s="5"/>
      <c r="E535" s="5">
        <v>1406</v>
      </c>
      <c r="F535" s="5">
        <v>4926</v>
      </c>
      <c r="G535" s="5">
        <v>0</v>
      </c>
      <c r="H535" s="5" t="s">
        <v>16</v>
      </c>
      <c r="I535" s="5" t="s">
        <v>16</v>
      </c>
      <c r="J535" s="5">
        <v>0</v>
      </c>
    </row>
    <row r="536" spans="1:10" x14ac:dyDescent="0.25">
      <c r="A536" s="5">
        <f>528</f>
      </c>
      <c r="B536" s="5" t="s">
        <v>544</v>
      </c>
      <c r="C536" s="5">
        <v>1208</v>
      </c>
      <c r="D536" s="5"/>
      <c r="E536" s="5">
        <v>1406</v>
      </c>
      <c r="F536" s="5">
        <v>4926</v>
      </c>
      <c r="G536" s="5">
        <v>0</v>
      </c>
      <c r="H536" s="5" t="s">
        <v>16</v>
      </c>
      <c r="I536" s="5" t="s">
        <v>16</v>
      </c>
      <c r="J536" s="5">
        <v>0</v>
      </c>
    </row>
    <row r="537" spans="1:10" x14ac:dyDescent="0.25">
      <c r="A537" s="5">
        <f>529</f>
      </c>
      <c r="B537" s="5" t="s">
        <v>545</v>
      </c>
      <c r="C537" s="5">
        <v>1208</v>
      </c>
      <c r="D537" s="5"/>
      <c r="E537" s="5">
        <v>1406</v>
      </c>
      <c r="F537" s="5">
        <v>4926</v>
      </c>
      <c r="G537" s="5">
        <v>0</v>
      </c>
      <c r="H537" s="5" t="s">
        <v>16</v>
      </c>
      <c r="I537" s="5" t="s">
        <v>16</v>
      </c>
      <c r="J537" s="5">
        <v>0</v>
      </c>
    </row>
    <row r="538" spans="1:10" x14ac:dyDescent="0.25">
      <c r="A538" s="5">
        <f>530</f>
      </c>
      <c r="B538" s="5" t="s">
        <v>546</v>
      </c>
      <c r="C538" s="5">
        <v>1208</v>
      </c>
      <c r="D538" s="5"/>
      <c r="E538" s="5">
        <v>1406</v>
      </c>
      <c r="F538" s="5">
        <v>4926</v>
      </c>
      <c r="G538" s="5">
        <v>0</v>
      </c>
      <c r="H538" s="5" t="s">
        <v>16</v>
      </c>
      <c r="I538" s="5" t="s">
        <v>16</v>
      </c>
      <c r="J538" s="5">
        <v>0</v>
      </c>
    </row>
    <row r="539" spans="1:10" x14ac:dyDescent="0.25">
      <c r="A539" s="5">
        <f>531</f>
      </c>
      <c r="B539" s="5" t="s">
        <v>547</v>
      </c>
      <c r="C539" s="5">
        <v>1208</v>
      </c>
      <c r="D539" s="5"/>
      <c r="E539" s="5">
        <v>1406</v>
      </c>
      <c r="F539" s="5">
        <v>4926</v>
      </c>
      <c r="G539" s="5">
        <v>0</v>
      </c>
      <c r="H539" s="5" t="s">
        <v>16</v>
      </c>
      <c r="I539" s="5" t="s">
        <v>16</v>
      </c>
      <c r="J539" s="5">
        <v>0</v>
      </c>
    </row>
    <row r="540" spans="1:10" x14ac:dyDescent="0.25">
      <c r="A540" s="5">
        <f>532</f>
      </c>
      <c r="B540" s="5" t="s">
        <v>548</v>
      </c>
      <c r="C540" s="5">
        <v>1209</v>
      </c>
      <c r="D540" s="5"/>
      <c r="E540" s="5">
        <v>1407</v>
      </c>
      <c r="F540" s="5">
        <v>4931</v>
      </c>
      <c r="G540" s="5">
        <v>0</v>
      </c>
      <c r="H540" s="5" t="s">
        <v>300</v>
      </c>
      <c r="I540" s="5" t="s">
        <v>16</v>
      </c>
      <c r="J540" s="5">
        <v>0</v>
      </c>
    </row>
    <row r="541" spans="1:10" x14ac:dyDescent="0.25">
      <c r="A541" s="5">
        <f>533</f>
      </c>
      <c r="B541" s="5" t="s">
        <v>549</v>
      </c>
      <c r="C541" s="5">
        <v>1217</v>
      </c>
      <c r="D541" s="5"/>
      <c r="E541" s="5">
        <v>1415</v>
      </c>
      <c r="F541" s="5">
        <v>4961</v>
      </c>
      <c r="G541" s="5">
        <v>0</v>
      </c>
      <c r="H541" s="5" t="s">
        <v>300</v>
      </c>
      <c r="I541" s="5" t="s">
        <v>16</v>
      </c>
      <c r="J541" s="5">
        <v>0</v>
      </c>
    </row>
    <row r="542" spans="1:10" x14ac:dyDescent="0.25">
      <c r="A542" s="5">
        <f>534</f>
      </c>
      <c r="B542" s="5" t="s">
        <v>550</v>
      </c>
      <c r="C542" s="5">
        <v>1226</v>
      </c>
      <c r="D542" s="5"/>
      <c r="E542" s="5">
        <v>1424</v>
      </c>
      <c r="F542" s="5">
        <v>4991</v>
      </c>
      <c r="G542" s="5">
        <v>0</v>
      </c>
      <c r="H542" s="5" t="s">
        <v>300</v>
      </c>
      <c r="I542" s="5" t="s">
        <v>16</v>
      </c>
      <c r="J542" s="5">
        <v>0</v>
      </c>
    </row>
    <row r="543" spans="1:10" x14ac:dyDescent="0.25">
      <c r="A543" s="5">
        <f>535</f>
      </c>
      <c r="B543" s="5" t="s">
        <v>551</v>
      </c>
      <c r="C543" s="5">
        <v>1234</v>
      </c>
      <c r="D543" s="5"/>
      <c r="E543" s="5">
        <v>1432</v>
      </c>
      <c r="F543" s="5">
        <v>5021</v>
      </c>
      <c r="G543" s="5">
        <v>0</v>
      </c>
      <c r="H543" s="5" t="s">
        <v>300</v>
      </c>
      <c r="I543" s="5" t="s">
        <v>16</v>
      </c>
      <c r="J543" s="5">
        <v>0</v>
      </c>
    </row>
    <row r="544" spans="1:10" x14ac:dyDescent="0.25">
      <c r="A544" s="5">
        <f>536</f>
      </c>
      <c r="B544" s="5" t="s">
        <v>552</v>
      </c>
      <c r="C544" s="5">
        <v>1243</v>
      </c>
      <c r="D544" s="5"/>
      <c r="E544" s="5">
        <v>1441</v>
      </c>
      <c r="F544" s="5">
        <v>5051</v>
      </c>
      <c r="G544" s="5">
        <v>0</v>
      </c>
      <c r="H544" s="5" t="s">
        <v>300</v>
      </c>
      <c r="I544" s="5" t="s">
        <v>16</v>
      </c>
      <c r="J544" s="5">
        <v>0</v>
      </c>
    </row>
    <row r="545" spans="1:10" x14ac:dyDescent="0.25">
      <c r="A545" s="5">
        <f>537</f>
      </c>
      <c r="B545" s="5" t="s">
        <v>553</v>
      </c>
      <c r="C545" s="5">
        <v>1252</v>
      </c>
      <c r="D545" s="5"/>
      <c r="E545" s="5">
        <v>1450</v>
      </c>
      <c r="F545" s="5">
        <v>5081</v>
      </c>
      <c r="G545" s="5">
        <v>0</v>
      </c>
      <c r="H545" s="5" t="s">
        <v>300</v>
      </c>
      <c r="I545" s="5" t="s">
        <v>16</v>
      </c>
      <c r="J545" s="5">
        <v>0</v>
      </c>
    </row>
    <row r="546" spans="1:10" x14ac:dyDescent="0.25">
      <c r="A546" s="5">
        <f>538</f>
      </c>
      <c r="B546" s="5" t="s">
        <v>554</v>
      </c>
      <c r="C546" s="5">
        <v>1260</v>
      </c>
      <c r="D546" s="5"/>
      <c r="E546" s="5">
        <v>1458</v>
      </c>
      <c r="F546" s="5">
        <v>5111</v>
      </c>
      <c r="G546" s="5">
        <v>0</v>
      </c>
      <c r="H546" s="5" t="s">
        <v>300</v>
      </c>
      <c r="I546" s="5" t="s">
        <v>16</v>
      </c>
      <c r="J546" s="5">
        <v>0</v>
      </c>
    </row>
    <row r="547" spans="1:10" x14ac:dyDescent="0.25">
      <c r="A547" s="5">
        <f>539</f>
      </c>
      <c r="B547" s="5" t="s">
        <v>555</v>
      </c>
      <c r="C547" s="5">
        <v>1269</v>
      </c>
      <c r="D547" s="5"/>
      <c r="E547" s="5">
        <v>1467</v>
      </c>
      <c r="F547" s="5">
        <v>5141</v>
      </c>
      <c r="G547" s="5">
        <v>0</v>
      </c>
      <c r="H547" s="5" t="s">
        <v>300</v>
      </c>
      <c r="I547" s="5" t="s">
        <v>16</v>
      </c>
      <c r="J547" s="5">
        <v>0</v>
      </c>
    </row>
    <row r="548" spans="1:10" x14ac:dyDescent="0.25">
      <c r="A548" s="5">
        <f>540</f>
      </c>
      <c r="B548" s="5" t="s">
        <v>556</v>
      </c>
      <c r="C548" s="5">
        <v>1277</v>
      </c>
      <c r="D548" s="5"/>
      <c r="E548" s="5">
        <v>1475</v>
      </c>
      <c r="F548" s="5">
        <v>5171</v>
      </c>
      <c r="G548" s="5">
        <v>0</v>
      </c>
      <c r="H548" s="5" t="s">
        <v>300</v>
      </c>
      <c r="I548" s="5" t="s">
        <v>16</v>
      </c>
      <c r="J548" s="5">
        <v>0</v>
      </c>
    </row>
    <row r="549" spans="1:10" x14ac:dyDescent="0.25">
      <c r="A549" s="5">
        <f>541</f>
      </c>
      <c r="B549" s="5" t="s">
        <v>557</v>
      </c>
      <c r="C549" s="5">
        <v>1286</v>
      </c>
      <c r="D549" s="5"/>
      <c r="E549" s="5">
        <v>1484</v>
      </c>
      <c r="F549" s="5">
        <v>5201</v>
      </c>
      <c r="G549" s="5">
        <v>0</v>
      </c>
      <c r="H549" s="5" t="s">
        <v>300</v>
      </c>
      <c r="I549" s="5" t="s">
        <v>16</v>
      </c>
      <c r="J549" s="5">
        <v>0</v>
      </c>
    </row>
    <row r="550" spans="1:10" x14ac:dyDescent="0.25">
      <c r="A550" s="5">
        <f>542</f>
      </c>
      <c r="B550" s="5" t="s">
        <v>558</v>
      </c>
      <c r="C550" s="5">
        <v>1294</v>
      </c>
      <c r="D550" s="5"/>
      <c r="E550" s="5">
        <v>1492</v>
      </c>
      <c r="F550" s="5">
        <v>5231</v>
      </c>
      <c r="G550" s="5">
        <v>0</v>
      </c>
      <c r="H550" s="5" t="s">
        <v>300</v>
      </c>
      <c r="I550" s="5" t="s">
        <v>16</v>
      </c>
      <c r="J550" s="5">
        <v>0</v>
      </c>
    </row>
    <row r="551" spans="1:10" x14ac:dyDescent="0.25">
      <c r="A551" s="5">
        <f>543</f>
      </c>
      <c r="B551" s="5" t="s">
        <v>559</v>
      </c>
      <c r="C551" s="5">
        <v>1303</v>
      </c>
      <c r="D551" s="5"/>
      <c r="E551" s="5">
        <v>1501</v>
      </c>
      <c r="F551" s="5">
        <v>5261</v>
      </c>
      <c r="G551" s="5">
        <v>0</v>
      </c>
      <c r="H551" s="5" t="s">
        <v>300</v>
      </c>
      <c r="I551" s="5" t="s">
        <v>16</v>
      </c>
      <c r="J551" s="5">
        <v>0</v>
      </c>
    </row>
    <row r="552" spans="1:10" x14ac:dyDescent="0.25">
      <c r="A552" s="5">
        <f>544</f>
      </c>
      <c r="B552" s="5" t="s">
        <v>560</v>
      </c>
      <c r="C552" s="5">
        <v>1312</v>
      </c>
      <c r="D552" s="5"/>
      <c r="E552" s="5">
        <v>1510</v>
      </c>
      <c r="F552" s="5">
        <v>5291</v>
      </c>
      <c r="G552" s="5">
        <v>0</v>
      </c>
      <c r="H552" s="5" t="s">
        <v>300</v>
      </c>
      <c r="I552" s="5" t="s">
        <v>16</v>
      </c>
      <c r="J552" s="5">
        <v>0</v>
      </c>
    </row>
    <row r="553" spans="1:10" x14ac:dyDescent="0.25">
      <c r="A553" s="5">
        <f>545</f>
      </c>
      <c r="B553" s="5" t="s">
        <v>561</v>
      </c>
      <c r="C553" s="5">
        <v>1320</v>
      </c>
      <c r="D553" s="5"/>
      <c r="E553" s="5">
        <v>1518</v>
      </c>
      <c r="F553" s="5">
        <v>5321</v>
      </c>
      <c r="G553" s="5">
        <v>0</v>
      </c>
      <c r="H553" s="5" t="s">
        <v>300</v>
      </c>
      <c r="I553" s="5" t="s">
        <v>16</v>
      </c>
      <c r="J553" s="5">
        <v>0</v>
      </c>
    </row>
    <row r="554" spans="1:10" x14ac:dyDescent="0.25">
      <c r="A554" s="5">
        <f>546</f>
      </c>
      <c r="B554" s="5" t="s">
        <v>562</v>
      </c>
      <c r="C554" s="5">
        <v>1329</v>
      </c>
      <c r="D554" s="5"/>
      <c r="E554" s="5">
        <v>1527</v>
      </c>
      <c r="F554" s="5">
        <v>5351</v>
      </c>
      <c r="G554" s="5">
        <v>0</v>
      </c>
      <c r="H554" s="5" t="s">
        <v>300</v>
      </c>
      <c r="I554" s="5" t="s">
        <v>16</v>
      </c>
      <c r="J554" s="5">
        <v>0</v>
      </c>
    </row>
    <row r="555" spans="1:10" x14ac:dyDescent="0.25">
      <c r="A555" s="5">
        <f>547</f>
      </c>
      <c r="B555" s="5" t="s">
        <v>563</v>
      </c>
      <c r="C555" s="5">
        <v>1337</v>
      </c>
      <c r="D555" s="5"/>
      <c r="E555" s="5">
        <v>1535</v>
      </c>
      <c r="F555" s="5">
        <v>5381</v>
      </c>
      <c r="G555" s="5">
        <v>0</v>
      </c>
      <c r="H555" s="5" t="s">
        <v>300</v>
      </c>
      <c r="I555" s="5" t="s">
        <v>16</v>
      </c>
      <c r="J555" s="5">
        <v>0</v>
      </c>
    </row>
    <row r="556" spans="1:10" x14ac:dyDescent="0.25">
      <c r="A556" s="5">
        <f>548</f>
      </c>
      <c r="B556" s="5" t="s">
        <v>564</v>
      </c>
      <c r="C556" s="5">
        <v>1346</v>
      </c>
      <c r="D556" s="5"/>
      <c r="E556" s="5">
        <v>1544</v>
      </c>
      <c r="F556" s="5">
        <v>5411</v>
      </c>
      <c r="G556" s="5">
        <v>0</v>
      </c>
      <c r="H556" s="5" t="s">
        <v>300</v>
      </c>
      <c r="I556" s="5" t="s">
        <v>16</v>
      </c>
      <c r="J556" s="5">
        <v>0</v>
      </c>
    </row>
    <row r="557" spans="1:10" x14ac:dyDescent="0.25">
      <c r="A557" s="5">
        <f>549</f>
      </c>
      <c r="B557" s="5" t="s">
        <v>565</v>
      </c>
      <c r="C557" s="5">
        <v>1354</v>
      </c>
      <c r="D557" s="5"/>
      <c r="E557" s="5">
        <v>1552</v>
      </c>
      <c r="F557" s="5">
        <v>5441</v>
      </c>
      <c r="G557" s="5">
        <v>0</v>
      </c>
      <c r="H557" s="5" t="s">
        <v>300</v>
      </c>
      <c r="I557" s="5" t="s">
        <v>16</v>
      </c>
      <c r="J557" s="5">
        <v>0</v>
      </c>
    </row>
    <row r="558" spans="1:10" x14ac:dyDescent="0.25">
      <c r="A558" s="5">
        <f>550</f>
      </c>
      <c r="B558" s="5" t="s">
        <v>566</v>
      </c>
      <c r="C558" s="5">
        <v>1363</v>
      </c>
      <c r="D558" s="5"/>
      <c r="E558" s="5">
        <v>1561</v>
      </c>
      <c r="F558" s="5">
        <v>5471</v>
      </c>
      <c r="G558" s="5">
        <v>0</v>
      </c>
      <c r="H558" s="5" t="s">
        <v>300</v>
      </c>
      <c r="I558" s="5" t="s">
        <v>16</v>
      </c>
      <c r="J558" s="5">
        <v>0</v>
      </c>
    </row>
    <row r="559" spans="1:10" x14ac:dyDescent="0.25">
      <c r="A559" s="5">
        <f>551</f>
      </c>
      <c r="B559" s="5" t="s">
        <v>567</v>
      </c>
      <c r="C559" s="5">
        <v>1372</v>
      </c>
      <c r="D559" s="5"/>
      <c r="E559" s="5">
        <v>1570</v>
      </c>
      <c r="F559" s="5">
        <v>5501</v>
      </c>
      <c r="G559" s="5">
        <v>0</v>
      </c>
      <c r="H559" s="5" t="s">
        <v>300</v>
      </c>
      <c r="I559" s="5" t="s">
        <v>16</v>
      </c>
      <c r="J559" s="5">
        <v>0</v>
      </c>
    </row>
    <row r="560" spans="1:10" x14ac:dyDescent="0.25">
      <c r="A560" s="5">
        <f>552</f>
      </c>
      <c r="B560" s="5" t="s">
        <v>568</v>
      </c>
      <c r="C560" s="5">
        <v>1380</v>
      </c>
      <c r="D560" s="5"/>
      <c r="E560" s="5">
        <v>1578</v>
      </c>
      <c r="F560" s="5">
        <v>5531</v>
      </c>
      <c r="G560" s="5">
        <v>0</v>
      </c>
      <c r="H560" s="5" t="s">
        <v>300</v>
      </c>
      <c r="I560" s="5" t="s">
        <v>16</v>
      </c>
      <c r="J560" s="5">
        <v>0</v>
      </c>
    </row>
    <row r="561" spans="1:10" x14ac:dyDescent="0.25">
      <c r="A561" s="5">
        <f>553</f>
      </c>
      <c r="B561" s="5" t="s">
        <v>569</v>
      </c>
      <c r="C561" s="5">
        <v>1389</v>
      </c>
      <c r="D561" s="5"/>
      <c r="E561" s="5">
        <v>1587</v>
      </c>
      <c r="F561" s="5">
        <v>5561</v>
      </c>
      <c r="G561" s="5">
        <v>0</v>
      </c>
      <c r="H561" s="5" t="s">
        <v>300</v>
      </c>
      <c r="I561" s="5" t="s">
        <v>16</v>
      </c>
      <c r="J561" s="5">
        <v>0</v>
      </c>
    </row>
    <row r="562" spans="1:10" x14ac:dyDescent="0.25">
      <c r="A562" s="5">
        <f>554</f>
      </c>
      <c r="B562" s="5" t="s">
        <v>570</v>
      </c>
      <c r="C562" s="5">
        <v>1397</v>
      </c>
      <c r="D562" s="5"/>
      <c r="E562" s="5">
        <v>1595</v>
      </c>
      <c r="F562" s="5">
        <v>5591</v>
      </c>
      <c r="G562" s="5">
        <v>0</v>
      </c>
      <c r="H562" s="5" t="s">
        <v>300</v>
      </c>
      <c r="I562" s="5" t="s">
        <v>16</v>
      </c>
      <c r="J562" s="5">
        <v>0</v>
      </c>
    </row>
    <row r="563" spans="1:10" x14ac:dyDescent="0.25">
      <c r="A563" s="5">
        <f>555</f>
      </c>
      <c r="B563" s="5" t="s">
        <v>571</v>
      </c>
      <c r="C563" s="5">
        <v>1406</v>
      </c>
      <c r="D563" s="5"/>
      <c r="E563" s="5">
        <v>1604</v>
      </c>
      <c r="F563" s="5">
        <v>5621</v>
      </c>
      <c r="G563" s="5">
        <v>0</v>
      </c>
      <c r="H563" s="5" t="s">
        <v>300</v>
      </c>
      <c r="I563" s="5" t="s">
        <v>16</v>
      </c>
      <c r="J563" s="5">
        <v>0</v>
      </c>
    </row>
    <row r="564" spans="1:10" x14ac:dyDescent="0.25">
      <c r="A564" s="5">
        <f>556</f>
      </c>
      <c r="B564" s="5" t="s">
        <v>572</v>
      </c>
      <c r="C564" s="5">
        <v>1414</v>
      </c>
      <c r="D564" s="5"/>
      <c r="E564" s="5">
        <v>1612</v>
      </c>
      <c r="F564" s="5">
        <v>5651</v>
      </c>
      <c r="G564" s="5">
        <v>0</v>
      </c>
      <c r="H564" s="5" t="s">
        <v>300</v>
      </c>
      <c r="I564" s="5" t="s">
        <v>16</v>
      </c>
      <c r="J564" s="5">
        <v>0</v>
      </c>
    </row>
    <row r="565" spans="1:10" x14ac:dyDescent="0.25">
      <c r="A565" s="5">
        <f>557</f>
      </c>
      <c r="B565" s="5" t="s">
        <v>573</v>
      </c>
      <c r="C565" s="5">
        <v>1423</v>
      </c>
      <c r="D565" s="5"/>
      <c r="E565" s="5">
        <v>1621</v>
      </c>
      <c r="F565" s="5">
        <v>5681</v>
      </c>
      <c r="G565" s="5">
        <v>0</v>
      </c>
      <c r="H565" s="5" t="s">
        <v>300</v>
      </c>
      <c r="I565" s="5" t="s">
        <v>16</v>
      </c>
      <c r="J565" s="5">
        <v>0</v>
      </c>
    </row>
    <row r="566" spans="1:10" x14ac:dyDescent="0.25">
      <c r="A566" s="5">
        <f>558</f>
      </c>
      <c r="B566" s="5" t="s">
        <v>574</v>
      </c>
      <c r="C566" s="5">
        <v>1431</v>
      </c>
      <c r="D566" s="5"/>
      <c r="E566" s="5">
        <v>1629</v>
      </c>
      <c r="F566" s="5">
        <v>5711</v>
      </c>
      <c r="G566" s="5">
        <v>0</v>
      </c>
      <c r="H566" s="5" t="s">
        <v>300</v>
      </c>
      <c r="I566" s="5" t="s">
        <v>16</v>
      </c>
      <c r="J566" s="5">
        <v>0</v>
      </c>
    </row>
    <row r="567" spans="1:10" x14ac:dyDescent="0.25">
      <c r="A567" s="5">
        <f>559</f>
      </c>
      <c r="B567" s="5" t="s">
        <v>575</v>
      </c>
      <c r="C567" s="5">
        <v>1440</v>
      </c>
      <c r="D567" s="5"/>
      <c r="E567" s="5">
        <v>1638</v>
      </c>
      <c r="F567" s="5">
        <v>5741</v>
      </c>
      <c r="G567" s="5">
        <v>0</v>
      </c>
      <c r="H567" s="5" t="s">
        <v>300</v>
      </c>
      <c r="I567" s="5" t="s">
        <v>16</v>
      </c>
      <c r="J567" s="5">
        <v>0</v>
      </c>
    </row>
    <row r="568" spans="1:10" x14ac:dyDescent="0.25">
      <c r="A568" s="5">
        <f>560</f>
      </c>
      <c r="B568" s="5" t="s">
        <v>576</v>
      </c>
      <c r="C568" s="5">
        <v>1449</v>
      </c>
      <c r="D568" s="5"/>
      <c r="E568" s="5">
        <v>1647</v>
      </c>
      <c r="F568" s="5">
        <v>5771</v>
      </c>
      <c r="G568" s="5">
        <v>0</v>
      </c>
      <c r="H568" s="5" t="s">
        <v>300</v>
      </c>
      <c r="I568" s="5" t="s">
        <v>16</v>
      </c>
      <c r="J568" s="5">
        <v>18</v>
      </c>
    </row>
    <row r="569" spans="1:10" x14ac:dyDescent="0.25">
      <c r="A569" s="5">
        <f>561</f>
      </c>
      <c r="B569" s="5" t="s">
        <v>577</v>
      </c>
      <c r="C569" s="5">
        <v>1457</v>
      </c>
      <c r="D569" s="5"/>
      <c r="E569" s="5">
        <v>1655</v>
      </c>
      <c r="F569" s="5">
        <v>5801</v>
      </c>
      <c r="G569" s="5">
        <v>0</v>
      </c>
      <c r="H569" s="5" t="s">
        <v>300</v>
      </c>
      <c r="I569" s="5" t="s">
        <v>16</v>
      </c>
      <c r="J569" s="5">
        <v>18</v>
      </c>
    </row>
    <row r="570" spans="1:10" x14ac:dyDescent="0.25">
      <c r="A570" s="5">
        <f>562</f>
      </c>
      <c r="B570" s="5" t="s">
        <v>578</v>
      </c>
      <c r="C570" s="5">
        <v>1466</v>
      </c>
      <c r="D570" s="5"/>
      <c r="E570" s="5">
        <v>1664</v>
      </c>
      <c r="F570" s="5">
        <v>5831</v>
      </c>
      <c r="G570" s="5">
        <v>0</v>
      </c>
      <c r="H570" s="5" t="s">
        <v>300</v>
      </c>
      <c r="I570" s="5" t="s">
        <v>16</v>
      </c>
      <c r="J570" s="5">
        <v>18</v>
      </c>
    </row>
    <row r="571" spans="1:10" x14ac:dyDescent="0.25">
      <c r="A571" s="5">
        <f>563</f>
      </c>
      <c r="B571" s="5" t="s">
        <v>579</v>
      </c>
      <c r="C571" s="5">
        <v>1474</v>
      </c>
      <c r="D571" s="5"/>
      <c r="E571" s="5">
        <v>1672</v>
      </c>
      <c r="F571" s="5">
        <v>5861</v>
      </c>
      <c r="G571" s="5">
        <v>0</v>
      </c>
      <c r="H571" s="5" t="s">
        <v>300</v>
      </c>
      <c r="I571" s="5" t="s">
        <v>16</v>
      </c>
      <c r="J571" s="5">
        <v>18</v>
      </c>
    </row>
    <row r="572" spans="1:10" x14ac:dyDescent="0.25">
      <c r="A572" s="5">
        <f>564</f>
      </c>
      <c r="B572" s="5" t="s">
        <v>580</v>
      </c>
      <c r="C572" s="5">
        <v>1483</v>
      </c>
      <c r="D572" s="5"/>
      <c r="E572" s="5">
        <v>1681</v>
      </c>
      <c r="F572" s="5">
        <v>5891</v>
      </c>
      <c r="G572" s="5">
        <v>0</v>
      </c>
      <c r="H572" s="5" t="s">
        <v>300</v>
      </c>
      <c r="I572" s="5" t="s">
        <v>16</v>
      </c>
      <c r="J572" s="5">
        <v>18</v>
      </c>
    </row>
    <row r="573" spans="1:10" x14ac:dyDescent="0.25">
      <c r="A573" s="5">
        <f>565</f>
      </c>
      <c r="B573" s="5" t="s">
        <v>581</v>
      </c>
      <c r="C573" s="5">
        <v>1491</v>
      </c>
      <c r="D573" s="5"/>
      <c r="E573" s="5">
        <v>1689</v>
      </c>
      <c r="F573" s="5">
        <v>5921</v>
      </c>
      <c r="G573" s="5">
        <v>0</v>
      </c>
      <c r="H573" s="5" t="s">
        <v>300</v>
      </c>
      <c r="I573" s="5" t="s">
        <v>16</v>
      </c>
      <c r="J573" s="5">
        <v>18</v>
      </c>
    </row>
    <row r="574" spans="1:10" x14ac:dyDescent="0.25">
      <c r="A574" s="5">
        <f>566</f>
      </c>
      <c r="B574" s="5" t="s">
        <v>582</v>
      </c>
      <c r="C574" s="5">
        <v>1500</v>
      </c>
      <c r="D574" s="5"/>
      <c r="E574" s="5">
        <v>1698</v>
      </c>
      <c r="F574" s="5">
        <v>5951</v>
      </c>
      <c r="G574" s="5">
        <v>0</v>
      </c>
      <c r="H574" s="5" t="s">
        <v>300</v>
      </c>
      <c r="I574" s="5" t="s">
        <v>16</v>
      </c>
      <c r="J574" s="5">
        <v>18</v>
      </c>
    </row>
    <row r="575" spans="1:10" x14ac:dyDescent="0.25">
      <c r="A575" s="5">
        <f>567</f>
      </c>
      <c r="B575" s="5" t="s">
        <v>583</v>
      </c>
      <c r="C575" s="5">
        <v>1509</v>
      </c>
      <c r="D575" s="5"/>
      <c r="E575" s="5">
        <v>1707</v>
      </c>
      <c r="F575" s="5">
        <v>5981</v>
      </c>
      <c r="G575" s="5">
        <v>0</v>
      </c>
      <c r="H575" s="5" t="s">
        <v>300</v>
      </c>
      <c r="I575" s="5" t="s">
        <v>16</v>
      </c>
      <c r="J575" s="5">
        <v>18</v>
      </c>
    </row>
    <row r="576" spans="1:10" x14ac:dyDescent="0.25">
      <c r="A576" s="5">
        <f>568</f>
      </c>
      <c r="B576" s="5" t="s">
        <v>584</v>
      </c>
      <c r="C576" s="5">
        <v>1517</v>
      </c>
      <c r="D576" s="5"/>
      <c r="E576" s="5">
        <v>1715</v>
      </c>
      <c r="F576" s="5">
        <v>6011</v>
      </c>
      <c r="G576" s="5">
        <v>0</v>
      </c>
      <c r="H576" s="5" t="s">
        <v>300</v>
      </c>
      <c r="I576" s="5" t="s">
        <v>16</v>
      </c>
      <c r="J576" s="5">
        <v>18</v>
      </c>
    </row>
    <row r="577" spans="1:10" x14ac:dyDescent="0.25">
      <c r="A577" s="5">
        <f>569</f>
      </c>
      <c r="B577" s="5" t="s">
        <v>585</v>
      </c>
      <c r="C577" s="5">
        <v>1526</v>
      </c>
      <c r="D577" s="5"/>
      <c r="E577" s="5">
        <v>1724</v>
      </c>
      <c r="F577" s="5">
        <v>6041</v>
      </c>
      <c r="G577" s="5">
        <v>0</v>
      </c>
      <c r="H577" s="5" t="s">
        <v>300</v>
      </c>
      <c r="I577" s="5" t="s">
        <v>16</v>
      </c>
      <c r="J577" s="5">
        <v>18</v>
      </c>
    </row>
    <row r="578" spans="1:10" x14ac:dyDescent="0.25">
      <c r="A578" s="5">
        <f>570</f>
      </c>
      <c r="B578" s="5" t="s">
        <v>586</v>
      </c>
      <c r="C578" s="5">
        <v>1534</v>
      </c>
      <c r="D578" s="5"/>
      <c r="E578" s="5">
        <v>1732</v>
      </c>
      <c r="F578" s="5">
        <v>6071</v>
      </c>
      <c r="G578" s="5">
        <v>0</v>
      </c>
      <c r="H578" s="5" t="s">
        <v>300</v>
      </c>
      <c r="I578" s="5" t="s">
        <v>16</v>
      </c>
      <c r="J578" s="5">
        <v>18</v>
      </c>
    </row>
    <row r="579" spans="1:10" x14ac:dyDescent="0.25">
      <c r="A579" s="5">
        <f>571</f>
      </c>
      <c r="B579" s="5" t="s">
        <v>587</v>
      </c>
      <c r="C579" s="5">
        <v>1543</v>
      </c>
      <c r="D579" s="5"/>
      <c r="E579" s="5">
        <v>1741</v>
      </c>
      <c r="F579" s="5">
        <v>6101</v>
      </c>
      <c r="G579" s="5">
        <v>0</v>
      </c>
      <c r="H579" s="5" t="s">
        <v>300</v>
      </c>
      <c r="I579" s="5" t="s">
        <v>16</v>
      </c>
      <c r="J579" s="5">
        <v>18</v>
      </c>
    </row>
    <row r="580" spans="1:10" x14ac:dyDescent="0.25">
      <c r="A580" s="5">
        <f>572</f>
      </c>
      <c r="B580" s="5" t="s">
        <v>588</v>
      </c>
      <c r="C580" s="5">
        <v>1551</v>
      </c>
      <c r="D580" s="5"/>
      <c r="E580" s="5">
        <v>1749</v>
      </c>
      <c r="F580" s="5">
        <v>6131</v>
      </c>
      <c r="G580" s="5">
        <v>0</v>
      </c>
      <c r="H580" s="5" t="s">
        <v>300</v>
      </c>
      <c r="I580" s="5" t="s">
        <v>16</v>
      </c>
      <c r="J580" s="5">
        <v>18</v>
      </c>
    </row>
    <row r="581" spans="1:10" x14ac:dyDescent="0.25">
      <c r="A581" s="5">
        <f>573</f>
      </c>
      <c r="B581" s="5" t="s">
        <v>589</v>
      </c>
      <c r="C581" s="5">
        <v>1560</v>
      </c>
      <c r="D581" s="5"/>
      <c r="E581" s="5">
        <v>1758</v>
      </c>
      <c r="F581" s="5">
        <v>6161</v>
      </c>
      <c r="G581" s="5">
        <v>0</v>
      </c>
      <c r="H581" s="5" t="s">
        <v>300</v>
      </c>
      <c r="I581" s="5" t="s">
        <v>16</v>
      </c>
      <c r="J581" s="5">
        <v>18</v>
      </c>
    </row>
    <row r="582" spans="1:10" x14ac:dyDescent="0.25">
      <c r="A582" s="5">
        <f>574</f>
      </c>
      <c r="B582" s="5" t="s">
        <v>590</v>
      </c>
      <c r="C582" s="5">
        <v>1569</v>
      </c>
      <c r="D582" s="5"/>
      <c r="E582" s="5">
        <v>1767</v>
      </c>
      <c r="F582" s="5">
        <v>6191</v>
      </c>
      <c r="G582" s="5">
        <v>0</v>
      </c>
      <c r="H582" s="5" t="s">
        <v>300</v>
      </c>
      <c r="I582" s="5" t="s">
        <v>16</v>
      </c>
      <c r="J582" s="5">
        <v>18</v>
      </c>
    </row>
    <row r="583" spans="1:10" x14ac:dyDescent="0.25">
      <c r="A583" s="5">
        <f>575</f>
      </c>
      <c r="B583" s="5" t="s">
        <v>591</v>
      </c>
      <c r="C583" s="5">
        <v>1577</v>
      </c>
      <c r="D583" s="5"/>
      <c r="E583" s="5">
        <v>1775</v>
      </c>
      <c r="F583" s="5">
        <v>6221</v>
      </c>
      <c r="G583" s="5">
        <v>0</v>
      </c>
      <c r="H583" s="5" t="s">
        <v>300</v>
      </c>
      <c r="I583" s="5" t="s">
        <v>16</v>
      </c>
      <c r="J583" s="5">
        <v>18</v>
      </c>
    </row>
    <row r="584" spans="1:10" x14ac:dyDescent="0.25">
      <c r="A584" s="5">
        <f>576</f>
      </c>
      <c r="B584" s="5" t="s">
        <v>592</v>
      </c>
      <c r="C584" s="5">
        <v>1586</v>
      </c>
      <c r="D584" s="5"/>
      <c r="E584" s="5">
        <v>1784</v>
      </c>
      <c r="F584" s="5">
        <v>6251</v>
      </c>
      <c r="G584" s="5">
        <v>0</v>
      </c>
      <c r="H584" s="5" t="s">
        <v>300</v>
      </c>
      <c r="I584" s="5" t="s">
        <v>16</v>
      </c>
      <c r="J584" s="5">
        <v>18</v>
      </c>
    </row>
    <row r="585" spans="1:10" x14ac:dyDescent="0.25">
      <c r="A585" s="5">
        <f>577</f>
      </c>
      <c r="B585" s="5" t="s">
        <v>593</v>
      </c>
      <c r="C585" s="5">
        <v>1594</v>
      </c>
      <c r="D585" s="5"/>
      <c r="E585" s="5">
        <v>1792</v>
      </c>
      <c r="F585" s="5">
        <v>6281</v>
      </c>
      <c r="G585" s="5">
        <v>0</v>
      </c>
      <c r="H585" s="5" t="s">
        <v>300</v>
      </c>
      <c r="I585" s="5" t="s">
        <v>16</v>
      </c>
      <c r="J585" s="5">
        <v>18</v>
      </c>
    </row>
    <row r="586" spans="1:10" x14ac:dyDescent="0.25">
      <c r="A586" s="5">
        <f>578</f>
      </c>
      <c r="B586" s="5" t="s">
        <v>594</v>
      </c>
      <c r="C586" s="5">
        <v>1603</v>
      </c>
      <c r="D586" s="5"/>
      <c r="E586" s="5">
        <v>1801</v>
      </c>
      <c r="F586" s="5">
        <v>6311</v>
      </c>
      <c r="G586" s="5">
        <v>0</v>
      </c>
      <c r="H586" s="5" t="s">
        <v>300</v>
      </c>
      <c r="I586" s="5" t="s">
        <v>16</v>
      </c>
      <c r="J586" s="5">
        <v>18</v>
      </c>
    </row>
    <row r="587" spans="1:10" x14ac:dyDescent="0.25">
      <c r="A587" s="5">
        <f>579</f>
      </c>
      <c r="B587" s="5" t="s">
        <v>595</v>
      </c>
      <c r="C587" s="5">
        <v>1612</v>
      </c>
      <c r="D587" s="5"/>
      <c r="E587" s="5">
        <v>1810</v>
      </c>
      <c r="F587" s="5">
        <v>6341</v>
      </c>
      <c r="G587" s="5">
        <v>0</v>
      </c>
      <c r="H587" s="5" t="s">
        <v>300</v>
      </c>
      <c r="I587" s="5" t="s">
        <v>16</v>
      </c>
      <c r="J587" s="5">
        <v>18</v>
      </c>
    </row>
    <row r="588" spans="1:10" x14ac:dyDescent="0.25">
      <c r="A588" s="5">
        <f>580</f>
      </c>
      <c r="B588" s="5" t="s">
        <v>596</v>
      </c>
      <c r="C588" s="5">
        <v>1620</v>
      </c>
      <c r="D588" s="5"/>
      <c r="E588" s="5">
        <v>1818</v>
      </c>
      <c r="F588" s="5">
        <v>6371</v>
      </c>
      <c r="G588" s="5">
        <v>0</v>
      </c>
      <c r="H588" s="5" t="s">
        <v>300</v>
      </c>
      <c r="I588" s="5" t="s">
        <v>16</v>
      </c>
      <c r="J588" s="5">
        <v>18</v>
      </c>
    </row>
    <row r="589" spans="1:10" x14ac:dyDescent="0.25">
      <c r="A589" s="5">
        <f>581</f>
      </c>
      <c r="B589" s="5" t="s">
        <v>597</v>
      </c>
      <c r="C589" s="5">
        <v>1629</v>
      </c>
      <c r="D589" s="5"/>
      <c r="E589" s="5">
        <v>1827</v>
      </c>
      <c r="F589" s="5">
        <v>6401</v>
      </c>
      <c r="G589" s="5">
        <v>0</v>
      </c>
      <c r="H589" s="5" t="s">
        <v>300</v>
      </c>
      <c r="I589" s="5" t="s">
        <v>16</v>
      </c>
      <c r="J589" s="5">
        <v>18</v>
      </c>
    </row>
    <row r="590" spans="1:10" x14ac:dyDescent="0.25">
      <c r="A590" s="5">
        <f>582</f>
      </c>
      <c r="B590" s="5" t="s">
        <v>598</v>
      </c>
      <c r="C590" s="5">
        <v>1637</v>
      </c>
      <c r="D590" s="5"/>
      <c r="E590" s="5">
        <v>1835</v>
      </c>
      <c r="F590" s="5">
        <v>6431</v>
      </c>
      <c r="G590" s="5">
        <v>0</v>
      </c>
      <c r="H590" s="5" t="s">
        <v>300</v>
      </c>
      <c r="I590" s="5" t="s">
        <v>16</v>
      </c>
      <c r="J590" s="5">
        <v>18</v>
      </c>
    </row>
    <row r="591" spans="1:10" x14ac:dyDescent="0.25">
      <c r="A591" s="5">
        <f>583</f>
      </c>
      <c r="B591" s="5" t="s">
        <v>599</v>
      </c>
      <c r="C591" s="5">
        <v>1646</v>
      </c>
      <c r="D591" s="5"/>
      <c r="E591" s="5">
        <v>1844</v>
      </c>
      <c r="F591" s="5">
        <v>6461</v>
      </c>
      <c r="G591" s="5">
        <v>0</v>
      </c>
      <c r="H591" s="5" t="s">
        <v>300</v>
      </c>
      <c r="I591" s="5" t="s">
        <v>16</v>
      </c>
      <c r="J591" s="5">
        <v>18</v>
      </c>
    </row>
    <row r="592" spans="1:10" x14ac:dyDescent="0.25">
      <c r="A592" s="5">
        <f>584</f>
      </c>
      <c r="B592" s="5" t="s">
        <v>600</v>
      </c>
      <c r="C592" s="5">
        <v>1654</v>
      </c>
      <c r="D592" s="5"/>
      <c r="E592" s="5">
        <v>1852</v>
      </c>
      <c r="F592" s="5">
        <v>6491</v>
      </c>
      <c r="G592" s="5">
        <v>0</v>
      </c>
      <c r="H592" s="5" t="s">
        <v>300</v>
      </c>
      <c r="I592" s="5" t="s">
        <v>16</v>
      </c>
      <c r="J592" s="5">
        <v>18</v>
      </c>
    </row>
    <row r="593" spans="1:10" x14ac:dyDescent="0.25">
      <c r="A593" s="5">
        <f>585</f>
      </c>
      <c r="B593" s="5" t="s">
        <v>601</v>
      </c>
      <c r="C593" s="5">
        <v>1663</v>
      </c>
      <c r="D593" s="5"/>
      <c r="E593" s="5">
        <v>1861</v>
      </c>
      <c r="F593" s="5">
        <v>6521</v>
      </c>
      <c r="G593" s="5">
        <v>0</v>
      </c>
      <c r="H593" s="5" t="s">
        <v>300</v>
      </c>
      <c r="I593" s="5" t="s">
        <v>16</v>
      </c>
      <c r="J593" s="5">
        <v>18</v>
      </c>
    </row>
    <row r="594" spans="1:10" x14ac:dyDescent="0.25">
      <c r="A594" s="5">
        <f>586</f>
      </c>
      <c r="B594" s="5" t="s">
        <v>602</v>
      </c>
      <c r="C594" s="5">
        <v>1671</v>
      </c>
      <c r="D594" s="5"/>
      <c r="E594" s="5">
        <v>1869</v>
      </c>
      <c r="F594" s="5">
        <v>6551</v>
      </c>
      <c r="G594" s="5">
        <v>0</v>
      </c>
      <c r="H594" s="5" t="s">
        <v>300</v>
      </c>
      <c r="I594" s="5" t="s">
        <v>16</v>
      </c>
      <c r="J594" s="5">
        <v>18</v>
      </c>
    </row>
    <row r="595" spans="1:10" x14ac:dyDescent="0.25">
      <c r="A595" s="5">
        <f>587</f>
      </c>
      <c r="B595" s="5" t="s">
        <v>603</v>
      </c>
      <c r="C595" s="5">
        <v>1680</v>
      </c>
      <c r="D595" s="5"/>
      <c r="E595" s="5">
        <v>1878</v>
      </c>
      <c r="F595" s="5">
        <v>6581</v>
      </c>
      <c r="G595" s="5">
        <v>0</v>
      </c>
      <c r="H595" s="5" t="s">
        <v>300</v>
      </c>
      <c r="I595" s="5" t="s">
        <v>16</v>
      </c>
      <c r="J595" s="5">
        <v>18</v>
      </c>
    </row>
    <row r="596" spans="1:10" x14ac:dyDescent="0.25">
      <c r="A596" s="5">
        <f>588</f>
      </c>
      <c r="B596" s="5" t="s">
        <v>604</v>
      </c>
      <c r="C596" s="5">
        <v>1689</v>
      </c>
      <c r="D596" s="5"/>
      <c r="E596" s="5">
        <v>1887</v>
      </c>
      <c r="F596" s="5">
        <v>6611</v>
      </c>
      <c r="G596" s="5">
        <v>0</v>
      </c>
      <c r="H596" s="5" t="s">
        <v>300</v>
      </c>
      <c r="I596" s="5" t="s">
        <v>16</v>
      </c>
      <c r="J596" s="5">
        <v>18</v>
      </c>
    </row>
    <row r="597" spans="1:10" x14ac:dyDescent="0.25">
      <c r="A597" s="5">
        <f>589</f>
      </c>
      <c r="B597" s="5" t="s">
        <v>605</v>
      </c>
      <c r="C597" s="5">
        <v>1697</v>
      </c>
      <c r="D597" s="5"/>
      <c r="E597" s="5">
        <v>1895</v>
      </c>
      <c r="F597" s="5">
        <v>6641</v>
      </c>
      <c r="G597" s="5">
        <v>0</v>
      </c>
      <c r="H597" s="5" t="s">
        <v>300</v>
      </c>
      <c r="I597" s="5" t="s">
        <v>16</v>
      </c>
      <c r="J597" s="5">
        <v>18</v>
      </c>
    </row>
    <row r="598" spans="1:10" x14ac:dyDescent="0.25">
      <c r="A598" s="5">
        <f>590</f>
      </c>
      <c r="B598" s="5" t="s">
        <v>606</v>
      </c>
      <c r="C598" s="5">
        <v>1733</v>
      </c>
      <c r="D598" s="5"/>
      <c r="E598" s="5">
        <v>1931</v>
      </c>
      <c r="F598" s="5">
        <v>0</v>
      </c>
      <c r="G598" s="5">
        <v>0</v>
      </c>
      <c r="H598" s="5" t="s">
        <v>16</v>
      </c>
      <c r="I598" s="5" t="s">
        <v>300</v>
      </c>
      <c r="J598" s="5">
        <v>18</v>
      </c>
    </row>
    <row r="599" spans="1:10" x14ac:dyDescent="0.25">
      <c r="A599" s="5">
        <f>591</f>
      </c>
      <c r="B599" s="5" t="s">
        <v>607</v>
      </c>
      <c r="C599" s="5">
        <v>1733</v>
      </c>
      <c r="D599" s="5"/>
      <c r="E599" s="5">
        <v>1931</v>
      </c>
      <c r="F599" s="5">
        <v>0</v>
      </c>
      <c r="G599" s="5">
        <v>0</v>
      </c>
      <c r="H599" s="5" t="s">
        <v>16</v>
      </c>
      <c r="I599" s="5" t="s">
        <v>300</v>
      </c>
      <c r="J599" s="5">
        <v>18</v>
      </c>
    </row>
    <row r="600" spans="1:10" x14ac:dyDescent="0.25">
      <c r="A600" s="5">
        <f>592</f>
      </c>
      <c r="B600" s="5" t="s">
        <v>608</v>
      </c>
      <c r="C600" s="5">
        <v>1738</v>
      </c>
      <c r="D600" s="5"/>
      <c r="E600" s="5">
        <v>1936</v>
      </c>
      <c r="F600" s="5">
        <v>18</v>
      </c>
      <c r="G600" s="5">
        <v>0</v>
      </c>
      <c r="H600" s="5" t="s">
        <v>300</v>
      </c>
      <c r="I600" s="5" t="s">
        <v>16</v>
      </c>
      <c r="J600" s="5">
        <v>18</v>
      </c>
    </row>
    <row r="601" spans="1:10" x14ac:dyDescent="0.25">
      <c r="A601" s="5">
        <f>593</f>
      </c>
      <c r="B601" s="5" t="s">
        <v>609</v>
      </c>
      <c r="C601" s="5">
        <v>1746</v>
      </c>
      <c r="D601" s="5"/>
      <c r="E601" s="5">
        <v>1944</v>
      </c>
      <c r="F601" s="5">
        <v>48</v>
      </c>
      <c r="G601" s="5">
        <v>0</v>
      </c>
      <c r="H601" s="5" t="s">
        <v>300</v>
      </c>
      <c r="I601" s="5" t="s">
        <v>16</v>
      </c>
      <c r="J601" s="5">
        <v>18</v>
      </c>
    </row>
    <row r="602" spans="1:10" x14ac:dyDescent="0.25">
      <c r="A602" s="5">
        <f>594</f>
      </c>
      <c r="B602" s="5" t="s">
        <v>610</v>
      </c>
      <c r="C602" s="5">
        <v>1755</v>
      </c>
      <c r="D602" s="5"/>
      <c r="E602" s="5">
        <v>1953</v>
      </c>
      <c r="F602" s="5">
        <v>78</v>
      </c>
      <c r="G602" s="5">
        <v>0</v>
      </c>
      <c r="H602" s="5" t="s">
        <v>300</v>
      </c>
      <c r="I602" s="5" t="s">
        <v>16</v>
      </c>
      <c r="J602" s="5">
        <v>18</v>
      </c>
    </row>
    <row r="603" spans="1:10" x14ac:dyDescent="0.25">
      <c r="A603" s="5">
        <f>595</f>
      </c>
      <c r="B603" s="5" t="s">
        <v>611</v>
      </c>
      <c r="C603" s="5">
        <v>1763</v>
      </c>
      <c r="D603" s="5"/>
      <c r="E603" s="5">
        <v>1961</v>
      </c>
      <c r="F603" s="5">
        <v>108</v>
      </c>
      <c r="G603" s="5">
        <v>0</v>
      </c>
      <c r="H603" s="5" t="s">
        <v>300</v>
      </c>
      <c r="I603" s="5" t="s">
        <v>16</v>
      </c>
      <c r="J603" s="5">
        <v>18</v>
      </c>
    </row>
    <row r="604" spans="1:10" x14ac:dyDescent="0.25">
      <c r="A604" s="5">
        <f>596</f>
      </c>
      <c r="B604" s="5" t="s">
        <v>612</v>
      </c>
      <c r="C604" s="5">
        <v>1772</v>
      </c>
      <c r="D604" s="5"/>
      <c r="E604" s="5">
        <v>1970</v>
      </c>
      <c r="F604" s="5">
        <v>138</v>
      </c>
      <c r="G604" s="5">
        <v>0</v>
      </c>
      <c r="H604" s="5" t="s">
        <v>300</v>
      </c>
      <c r="I604" s="5" t="s">
        <v>16</v>
      </c>
      <c r="J604" s="5">
        <v>18</v>
      </c>
    </row>
    <row r="605" spans="1:10" x14ac:dyDescent="0.25">
      <c r="A605" s="5">
        <f>597</f>
      </c>
      <c r="B605" s="5" t="s">
        <v>613</v>
      </c>
      <c r="C605" s="5">
        <v>1780</v>
      </c>
      <c r="D605" s="5"/>
      <c r="E605" s="5">
        <v>1978</v>
      </c>
      <c r="F605" s="5">
        <v>168</v>
      </c>
      <c r="G605" s="5">
        <v>0</v>
      </c>
      <c r="H605" s="5" t="s">
        <v>300</v>
      </c>
      <c r="I605" s="5" t="s">
        <v>16</v>
      </c>
      <c r="J605" s="5">
        <v>18</v>
      </c>
    </row>
    <row r="606" spans="1:10" x14ac:dyDescent="0.25">
      <c r="A606" s="5">
        <f>598</f>
      </c>
      <c r="B606" s="5" t="s">
        <v>614</v>
      </c>
      <c r="C606" s="5">
        <v>1789</v>
      </c>
      <c r="D606" s="5"/>
      <c r="E606" s="5">
        <v>1987</v>
      </c>
      <c r="F606" s="5">
        <v>198</v>
      </c>
      <c r="G606" s="5">
        <v>0</v>
      </c>
      <c r="H606" s="5" t="s">
        <v>300</v>
      </c>
      <c r="I606" s="5" t="s">
        <v>16</v>
      </c>
      <c r="J606" s="5">
        <v>18</v>
      </c>
    </row>
    <row r="607" spans="1:10" x14ac:dyDescent="0.25">
      <c r="A607" s="5">
        <f>599</f>
      </c>
      <c r="B607" s="5" t="s">
        <v>615</v>
      </c>
      <c r="C607" s="5">
        <v>1798</v>
      </c>
      <c r="D607" s="5"/>
      <c r="E607" s="5">
        <v>1996</v>
      </c>
      <c r="F607" s="5">
        <v>228</v>
      </c>
      <c r="G607" s="5">
        <v>0</v>
      </c>
      <c r="H607" s="5" t="s">
        <v>300</v>
      </c>
      <c r="I607" s="5" t="s">
        <v>16</v>
      </c>
      <c r="J607" s="5">
        <v>18</v>
      </c>
    </row>
    <row r="608" spans="1:10" x14ac:dyDescent="0.25">
      <c r="A608" s="5">
        <f>600</f>
      </c>
      <c r="B608" s="5" t="s">
        <v>616</v>
      </c>
      <c r="C608" s="5">
        <v>1806</v>
      </c>
      <c r="D608" s="5"/>
      <c r="E608" s="5">
        <v>2004</v>
      </c>
      <c r="F608" s="5">
        <v>258</v>
      </c>
      <c r="G608" s="5">
        <v>0</v>
      </c>
      <c r="H608" s="5" t="s">
        <v>300</v>
      </c>
      <c r="I608" s="5" t="s">
        <v>16</v>
      </c>
      <c r="J608" s="5">
        <v>18</v>
      </c>
    </row>
    <row r="609" spans="1:10" x14ac:dyDescent="0.25">
      <c r="A609" s="5">
        <f>601</f>
      </c>
      <c r="B609" s="5" t="s">
        <v>617</v>
      </c>
      <c r="C609" s="5">
        <v>1815</v>
      </c>
      <c r="D609" s="5"/>
      <c r="E609" s="5">
        <v>2013</v>
      </c>
      <c r="F609" s="5">
        <v>288</v>
      </c>
      <c r="G609" s="5">
        <v>0</v>
      </c>
      <c r="H609" s="5" t="s">
        <v>300</v>
      </c>
      <c r="I609" s="5" t="s">
        <v>16</v>
      </c>
      <c r="J609" s="5">
        <v>18</v>
      </c>
    </row>
    <row r="610" spans="1:10" x14ac:dyDescent="0.25">
      <c r="A610" s="5">
        <f>602</f>
      </c>
      <c r="B610" s="5" t="s">
        <v>618</v>
      </c>
      <c r="C610" s="5">
        <v>1823</v>
      </c>
      <c r="D610" s="5"/>
      <c r="E610" s="5">
        <v>2021</v>
      </c>
      <c r="F610" s="5">
        <v>318</v>
      </c>
      <c r="G610" s="5">
        <v>0</v>
      </c>
      <c r="H610" s="5" t="s">
        <v>300</v>
      </c>
      <c r="I610" s="5" t="s">
        <v>16</v>
      </c>
      <c r="J610" s="5">
        <v>18</v>
      </c>
    </row>
    <row r="611" spans="1:10" x14ac:dyDescent="0.25">
      <c r="A611" s="5">
        <f>603</f>
      </c>
      <c r="B611" s="5" t="s">
        <v>619</v>
      </c>
      <c r="C611" s="5">
        <v>1832</v>
      </c>
      <c r="D611" s="5"/>
      <c r="E611" s="5">
        <v>2030</v>
      </c>
      <c r="F611" s="5">
        <v>348</v>
      </c>
      <c r="G611" s="5">
        <v>0</v>
      </c>
      <c r="H611" s="5" t="s">
        <v>300</v>
      </c>
      <c r="I611" s="5" t="s">
        <v>16</v>
      </c>
      <c r="J611" s="5">
        <v>18</v>
      </c>
    </row>
    <row r="612" spans="1:10" x14ac:dyDescent="0.25">
      <c r="A612" s="5">
        <f>604</f>
      </c>
      <c r="B612" s="5" t="s">
        <v>620</v>
      </c>
      <c r="C612" s="5">
        <v>1840</v>
      </c>
      <c r="D612" s="5"/>
      <c r="E612" s="5">
        <v>2038</v>
      </c>
      <c r="F612" s="5">
        <v>378</v>
      </c>
      <c r="G612" s="5">
        <v>0</v>
      </c>
      <c r="H612" s="5" t="s">
        <v>300</v>
      </c>
      <c r="I612" s="5" t="s">
        <v>16</v>
      </c>
      <c r="J612" s="5">
        <v>18</v>
      </c>
    </row>
    <row r="613" spans="1:10" x14ac:dyDescent="0.25">
      <c r="A613" s="5">
        <f>605</f>
      </c>
      <c r="B613" s="5" t="s">
        <v>621</v>
      </c>
      <c r="C613" s="5">
        <v>1849</v>
      </c>
      <c r="D613" s="5"/>
      <c r="E613" s="5">
        <v>2047</v>
      </c>
      <c r="F613" s="5">
        <v>408</v>
      </c>
      <c r="G613" s="5">
        <v>0</v>
      </c>
      <c r="H613" s="5" t="s">
        <v>300</v>
      </c>
      <c r="I613" s="5" t="s">
        <v>16</v>
      </c>
      <c r="J613" s="5">
        <v>18</v>
      </c>
    </row>
    <row r="614" spans="1:10" x14ac:dyDescent="0.25">
      <c r="A614" s="5">
        <f>606</f>
      </c>
      <c r="B614" s="5" t="s">
        <v>622</v>
      </c>
      <c r="C614" s="5">
        <v>1858</v>
      </c>
      <c r="D614" s="5"/>
      <c r="E614" s="5">
        <v>2056</v>
      </c>
      <c r="F614" s="5">
        <v>438</v>
      </c>
      <c r="G614" s="5">
        <v>0</v>
      </c>
      <c r="H614" s="5" t="s">
        <v>300</v>
      </c>
      <c r="I614" s="5" t="s">
        <v>16</v>
      </c>
      <c r="J614" s="5">
        <v>18</v>
      </c>
    </row>
    <row r="615" spans="1:10" x14ac:dyDescent="0.25">
      <c r="A615" s="5">
        <f>607</f>
      </c>
      <c r="B615" s="5" t="s">
        <v>623</v>
      </c>
      <c r="C615" s="5">
        <v>1866</v>
      </c>
      <c r="D615" s="5"/>
      <c r="E615" s="5">
        <v>2064</v>
      </c>
      <c r="F615" s="5">
        <v>468</v>
      </c>
      <c r="G615" s="5">
        <v>0</v>
      </c>
      <c r="H615" s="5" t="s">
        <v>300</v>
      </c>
      <c r="I615" s="5" t="s">
        <v>16</v>
      </c>
      <c r="J615" s="5">
        <v>18</v>
      </c>
    </row>
    <row r="616" spans="1:10" x14ac:dyDescent="0.25">
      <c r="A616" s="5">
        <f>608</f>
      </c>
      <c r="B616" s="5" t="s">
        <v>624</v>
      </c>
      <c r="C616" s="5">
        <v>1875</v>
      </c>
      <c r="D616" s="5"/>
      <c r="E616" s="5">
        <v>2073</v>
      </c>
      <c r="F616" s="5">
        <v>498</v>
      </c>
      <c r="G616" s="5">
        <v>0</v>
      </c>
      <c r="H616" s="5" t="s">
        <v>300</v>
      </c>
      <c r="I616" s="5" t="s">
        <v>16</v>
      </c>
      <c r="J616" s="5">
        <v>18</v>
      </c>
    </row>
    <row r="617" spans="1:10" x14ac:dyDescent="0.25">
      <c r="A617" s="5">
        <f>609</f>
      </c>
      <c r="B617" s="5" t="s">
        <v>625</v>
      </c>
      <c r="C617" s="5">
        <v>1883</v>
      </c>
      <c r="D617" s="5"/>
      <c r="E617" s="5">
        <v>2081</v>
      </c>
      <c r="F617" s="5">
        <v>528</v>
      </c>
      <c r="G617" s="5">
        <v>0</v>
      </c>
      <c r="H617" s="5" t="s">
        <v>300</v>
      </c>
      <c r="I617" s="5" t="s">
        <v>16</v>
      </c>
      <c r="J617" s="5">
        <v>18</v>
      </c>
    </row>
    <row r="618" spans="1:10" x14ac:dyDescent="0.25">
      <c r="A618" s="5">
        <f>610</f>
      </c>
      <c r="B618" s="5" t="s">
        <v>626</v>
      </c>
      <c r="C618" s="5">
        <v>1892</v>
      </c>
      <c r="D618" s="5"/>
      <c r="E618" s="5">
        <v>2090</v>
      </c>
      <c r="F618" s="5">
        <v>558</v>
      </c>
      <c r="G618" s="5">
        <v>0</v>
      </c>
      <c r="H618" s="5" t="s">
        <v>300</v>
      </c>
      <c r="I618" s="5" t="s">
        <v>16</v>
      </c>
      <c r="J618" s="5">
        <v>18</v>
      </c>
    </row>
    <row r="619" spans="1:10" x14ac:dyDescent="0.25">
      <c r="A619" s="5">
        <f>611</f>
      </c>
      <c r="B619" s="5" t="s">
        <v>627</v>
      </c>
      <c r="C619" s="5">
        <v>1900</v>
      </c>
      <c r="D619" s="5"/>
      <c r="E619" s="5">
        <v>2098</v>
      </c>
      <c r="F619" s="5">
        <v>588</v>
      </c>
      <c r="G619" s="5">
        <v>0</v>
      </c>
      <c r="H619" s="5" t="s">
        <v>300</v>
      </c>
      <c r="I619" s="5" t="s">
        <v>16</v>
      </c>
      <c r="J619" s="5">
        <v>18</v>
      </c>
    </row>
    <row r="620" spans="1:10" x14ac:dyDescent="0.25">
      <c r="A620" s="5">
        <f>612</f>
      </c>
      <c r="B620" s="5" t="s">
        <v>628</v>
      </c>
      <c r="C620" s="5">
        <v>1909</v>
      </c>
      <c r="D620" s="5"/>
      <c r="E620" s="5">
        <v>2107</v>
      </c>
      <c r="F620" s="5">
        <v>618</v>
      </c>
      <c r="G620" s="5">
        <v>0</v>
      </c>
      <c r="H620" s="5" t="s">
        <v>300</v>
      </c>
      <c r="I620" s="5" t="s">
        <v>16</v>
      </c>
      <c r="J620" s="5">
        <v>18</v>
      </c>
    </row>
    <row r="621" spans="1:10" x14ac:dyDescent="0.25">
      <c r="A621" s="5">
        <f>613</f>
      </c>
      <c r="B621" s="5" t="s">
        <v>629</v>
      </c>
      <c r="C621" s="5">
        <v>1918</v>
      </c>
      <c r="D621" s="5"/>
      <c r="E621" s="5">
        <v>2116</v>
      </c>
      <c r="F621" s="5">
        <v>648</v>
      </c>
      <c r="G621" s="5">
        <v>0</v>
      </c>
      <c r="H621" s="5" t="s">
        <v>300</v>
      </c>
      <c r="I621" s="5" t="s">
        <v>16</v>
      </c>
      <c r="J621" s="5">
        <v>18</v>
      </c>
    </row>
    <row r="622" spans="1:10" x14ac:dyDescent="0.25">
      <c r="A622" s="5">
        <f>614</f>
      </c>
      <c r="B622" s="5" t="s">
        <v>630</v>
      </c>
      <c r="C622" s="5">
        <v>1926</v>
      </c>
      <c r="D622" s="5"/>
      <c r="E622" s="5">
        <v>2124</v>
      </c>
      <c r="F622" s="5">
        <v>678</v>
      </c>
      <c r="G622" s="5">
        <v>0</v>
      </c>
      <c r="H622" s="5" t="s">
        <v>300</v>
      </c>
      <c r="I622" s="5" t="s">
        <v>16</v>
      </c>
      <c r="J622" s="5">
        <v>18</v>
      </c>
    </row>
    <row r="623" spans="1:10" x14ac:dyDescent="0.25">
      <c r="A623" s="5">
        <f>615</f>
      </c>
      <c r="B623" s="5" t="s">
        <v>631</v>
      </c>
      <c r="C623" s="5">
        <v>1935</v>
      </c>
      <c r="D623" s="5"/>
      <c r="E623" s="5">
        <v>2133</v>
      </c>
      <c r="F623" s="5">
        <v>708</v>
      </c>
      <c r="G623" s="5">
        <v>0</v>
      </c>
      <c r="H623" s="5" t="s">
        <v>300</v>
      </c>
      <c r="I623" s="5" t="s">
        <v>16</v>
      </c>
      <c r="J623" s="5">
        <v>18</v>
      </c>
    </row>
    <row r="624" spans="1:10" x14ac:dyDescent="0.25">
      <c r="A624" s="5">
        <f>616</f>
      </c>
      <c r="B624" s="5" t="s">
        <v>632</v>
      </c>
      <c r="C624" s="5">
        <v>1943</v>
      </c>
      <c r="D624" s="5"/>
      <c r="E624" s="5">
        <v>2141</v>
      </c>
      <c r="F624" s="5">
        <v>738</v>
      </c>
      <c r="G624" s="5">
        <v>0</v>
      </c>
      <c r="H624" s="5" t="s">
        <v>300</v>
      </c>
      <c r="I624" s="5" t="s">
        <v>16</v>
      </c>
      <c r="J624" s="5">
        <v>18</v>
      </c>
    </row>
    <row r="625" spans="1:10" x14ac:dyDescent="0.25">
      <c r="A625" s="5">
        <f>617</f>
      </c>
      <c r="B625" s="5" t="s">
        <v>633</v>
      </c>
      <c r="C625" s="5">
        <v>1952</v>
      </c>
      <c r="D625" s="5"/>
      <c r="E625" s="5">
        <v>2150</v>
      </c>
      <c r="F625" s="5">
        <v>768</v>
      </c>
      <c r="G625" s="5">
        <v>0</v>
      </c>
      <c r="H625" s="5" t="s">
        <v>300</v>
      </c>
      <c r="I625" s="5" t="s">
        <v>16</v>
      </c>
      <c r="J625" s="5">
        <v>18</v>
      </c>
    </row>
    <row r="626" spans="1:10" x14ac:dyDescent="0.25">
      <c r="A626" s="5">
        <f>618</f>
      </c>
      <c r="B626" s="5" t="s">
        <v>634</v>
      </c>
      <c r="C626" s="5">
        <v>1960</v>
      </c>
      <c r="D626" s="5"/>
      <c r="E626" s="5">
        <v>2158</v>
      </c>
      <c r="F626" s="5">
        <v>798</v>
      </c>
      <c r="G626" s="5">
        <v>0</v>
      </c>
      <c r="H626" s="5" t="s">
        <v>300</v>
      </c>
      <c r="I626" s="5" t="s">
        <v>16</v>
      </c>
      <c r="J626" s="5">
        <v>18</v>
      </c>
    </row>
    <row r="627" spans="1:10" x14ac:dyDescent="0.25">
      <c r="A627" s="5">
        <f>619</f>
      </c>
      <c r="B627" s="5" t="s">
        <v>635</v>
      </c>
      <c r="C627" s="5">
        <v>1969</v>
      </c>
      <c r="D627" s="5"/>
      <c r="E627" s="5">
        <v>2167</v>
      </c>
      <c r="F627" s="5">
        <v>828</v>
      </c>
      <c r="G627" s="5">
        <v>0</v>
      </c>
      <c r="H627" s="5" t="s">
        <v>300</v>
      </c>
      <c r="I627" s="5" t="s">
        <v>16</v>
      </c>
      <c r="J627" s="5">
        <v>18</v>
      </c>
    </row>
    <row r="628" spans="1:10" x14ac:dyDescent="0.25">
      <c r="A628" s="5">
        <f>620</f>
      </c>
      <c r="B628" s="5" t="s">
        <v>636</v>
      </c>
      <c r="C628" s="5">
        <v>1978</v>
      </c>
      <c r="D628" s="5"/>
      <c r="E628" s="5">
        <v>2176</v>
      </c>
      <c r="F628" s="5">
        <v>858</v>
      </c>
      <c r="G628" s="5">
        <v>0</v>
      </c>
      <c r="H628" s="5" t="s">
        <v>300</v>
      </c>
      <c r="I628" s="5" t="s">
        <v>16</v>
      </c>
      <c r="J628" s="5">
        <v>18</v>
      </c>
    </row>
    <row r="629" spans="1:10" x14ac:dyDescent="0.25">
      <c r="A629" s="5">
        <f>621</f>
      </c>
      <c r="B629" s="5" t="s">
        <v>637</v>
      </c>
      <c r="C629" s="5">
        <v>1986</v>
      </c>
      <c r="D629" s="5"/>
      <c r="E629" s="5">
        <v>2184</v>
      </c>
      <c r="F629" s="5">
        <v>888</v>
      </c>
      <c r="G629" s="5">
        <v>0</v>
      </c>
      <c r="H629" s="5" t="s">
        <v>300</v>
      </c>
      <c r="I629" s="5" t="s">
        <v>16</v>
      </c>
      <c r="J629" s="5">
        <v>18</v>
      </c>
    </row>
    <row r="630" spans="1:10" x14ac:dyDescent="0.25">
      <c r="A630" s="5">
        <f>622</f>
      </c>
      <c r="B630" s="5" t="s">
        <v>638</v>
      </c>
      <c r="C630" s="5">
        <v>1995</v>
      </c>
      <c r="D630" s="5"/>
      <c r="E630" s="5">
        <v>2193</v>
      </c>
      <c r="F630" s="5">
        <v>918</v>
      </c>
      <c r="G630" s="5">
        <v>0</v>
      </c>
      <c r="H630" s="5" t="s">
        <v>300</v>
      </c>
      <c r="I630" s="5" t="s">
        <v>16</v>
      </c>
      <c r="J630" s="5">
        <v>18</v>
      </c>
    </row>
    <row r="631" spans="1:10" x14ac:dyDescent="0.25">
      <c r="A631" s="5">
        <f>623</f>
      </c>
      <c r="B631" s="5" t="s">
        <v>639</v>
      </c>
      <c r="C631" s="5">
        <v>2003</v>
      </c>
      <c r="D631" s="5"/>
      <c r="E631" s="5">
        <v>2201</v>
      </c>
      <c r="F631" s="5">
        <v>948</v>
      </c>
      <c r="G631" s="5">
        <v>0</v>
      </c>
      <c r="H631" s="5" t="s">
        <v>300</v>
      </c>
      <c r="I631" s="5" t="s">
        <v>16</v>
      </c>
      <c r="J631" s="5">
        <v>18</v>
      </c>
    </row>
    <row r="632" spans="1:10" x14ac:dyDescent="0.25">
      <c r="A632" s="5">
        <f>624</f>
      </c>
      <c r="B632" s="5" t="s">
        <v>640</v>
      </c>
      <c r="C632" s="5">
        <v>2012</v>
      </c>
      <c r="D632" s="5"/>
      <c r="E632" s="5">
        <v>2210</v>
      </c>
      <c r="F632" s="5">
        <v>978</v>
      </c>
      <c r="G632" s="5">
        <v>0</v>
      </c>
      <c r="H632" s="5" t="s">
        <v>300</v>
      </c>
      <c r="I632" s="5" t="s">
        <v>16</v>
      </c>
      <c r="J632" s="5">
        <v>18</v>
      </c>
    </row>
    <row r="633" spans="1:10" x14ac:dyDescent="0.25">
      <c r="A633" s="5">
        <f>625</f>
      </c>
      <c r="B633" s="5" t="s">
        <v>641</v>
      </c>
      <c r="C633" s="5">
        <v>2020</v>
      </c>
      <c r="D633" s="5"/>
      <c r="E633" s="5">
        <v>2218</v>
      </c>
      <c r="F633" s="5">
        <v>1008</v>
      </c>
      <c r="G633" s="5">
        <v>0</v>
      </c>
      <c r="H633" s="5" t="s">
        <v>300</v>
      </c>
      <c r="I633" s="5" t="s">
        <v>16</v>
      </c>
      <c r="J633" s="5">
        <v>18</v>
      </c>
    </row>
    <row r="634" spans="1:10" x14ac:dyDescent="0.25">
      <c r="A634" s="5">
        <f>626</f>
      </c>
      <c r="B634" s="5" t="s">
        <v>642</v>
      </c>
      <c r="C634" s="5">
        <v>2029</v>
      </c>
      <c r="D634" s="5"/>
      <c r="E634" s="5">
        <v>2227</v>
      </c>
      <c r="F634" s="5">
        <v>1038</v>
      </c>
      <c r="G634" s="5">
        <v>0</v>
      </c>
      <c r="H634" s="5" t="s">
        <v>300</v>
      </c>
      <c r="I634" s="5" t="s">
        <v>16</v>
      </c>
      <c r="J634" s="5">
        <v>18</v>
      </c>
    </row>
    <row r="635" spans="1:10" x14ac:dyDescent="0.25">
      <c r="A635" s="5">
        <f>627</f>
      </c>
      <c r="B635" s="5" t="s">
        <v>643</v>
      </c>
      <c r="C635" s="5">
        <v>2038</v>
      </c>
      <c r="D635" s="5"/>
      <c r="E635" s="5">
        <v>2236</v>
      </c>
      <c r="F635" s="5">
        <v>1068</v>
      </c>
      <c r="G635" s="5">
        <v>0</v>
      </c>
      <c r="H635" s="5" t="s">
        <v>300</v>
      </c>
      <c r="I635" s="5" t="s">
        <v>16</v>
      </c>
      <c r="J635" s="5">
        <v>18</v>
      </c>
    </row>
    <row r="636" spans="1:10" x14ac:dyDescent="0.25">
      <c r="A636" s="5">
        <f>628</f>
      </c>
      <c r="B636" s="5" t="s">
        <v>644</v>
      </c>
      <c r="C636" s="5">
        <v>2046</v>
      </c>
      <c r="D636" s="5"/>
      <c r="E636" s="5">
        <v>2244</v>
      </c>
      <c r="F636" s="5">
        <v>1098</v>
      </c>
      <c r="G636" s="5">
        <v>0</v>
      </c>
      <c r="H636" s="5" t="s">
        <v>300</v>
      </c>
      <c r="I636" s="5" t="s">
        <v>16</v>
      </c>
      <c r="J636" s="5">
        <v>18</v>
      </c>
    </row>
    <row r="637" spans="1:10" x14ac:dyDescent="0.25">
      <c r="A637" s="5">
        <f>629</f>
      </c>
      <c r="B637" s="5" t="s">
        <v>645</v>
      </c>
      <c r="C637" s="5">
        <v>2055</v>
      </c>
      <c r="D637" s="5"/>
      <c r="E637" s="5">
        <v>2253</v>
      </c>
      <c r="F637" s="5">
        <v>1128</v>
      </c>
      <c r="G637" s="5">
        <v>0</v>
      </c>
      <c r="H637" s="5" t="s">
        <v>300</v>
      </c>
      <c r="I637" s="5" t="s">
        <v>16</v>
      </c>
      <c r="J637" s="5">
        <v>18</v>
      </c>
    </row>
    <row r="638" spans="1:10" x14ac:dyDescent="0.25">
      <c r="A638" s="5">
        <f>630</f>
      </c>
      <c r="B638" s="5" t="s">
        <v>646</v>
      </c>
      <c r="C638" s="5">
        <v>2063</v>
      </c>
      <c r="D638" s="5"/>
      <c r="E638" s="5">
        <v>2261</v>
      </c>
      <c r="F638" s="5">
        <v>1158</v>
      </c>
      <c r="G638" s="5">
        <v>0</v>
      </c>
      <c r="H638" s="5" t="s">
        <v>300</v>
      </c>
      <c r="I638" s="5" t="s">
        <v>16</v>
      </c>
      <c r="J638" s="5">
        <v>18</v>
      </c>
    </row>
    <row r="639" spans="1:10" x14ac:dyDescent="0.25">
      <c r="A639" s="5">
        <f>631</f>
      </c>
      <c r="B639" s="5" t="s">
        <v>647</v>
      </c>
      <c r="C639" s="5">
        <v>2072</v>
      </c>
      <c r="D639" s="5"/>
      <c r="E639" s="5">
        <v>2270</v>
      </c>
      <c r="F639" s="5">
        <v>1188</v>
      </c>
      <c r="G639" s="5">
        <v>0</v>
      </c>
      <c r="H639" s="5" t="s">
        <v>300</v>
      </c>
      <c r="I639" s="5" t="s">
        <v>16</v>
      </c>
      <c r="J639" s="5">
        <v>18</v>
      </c>
    </row>
    <row r="640" spans="1:10" x14ac:dyDescent="0.25">
      <c r="A640" s="5">
        <f>632</f>
      </c>
      <c r="B640" s="5" t="s">
        <v>648</v>
      </c>
      <c r="C640" s="5">
        <v>2115</v>
      </c>
      <c r="D640" s="5"/>
      <c r="E640" s="5">
        <v>2313</v>
      </c>
      <c r="F640" s="5">
        <v>1338</v>
      </c>
      <c r="G640" s="5">
        <v>0</v>
      </c>
      <c r="H640" s="5" t="s">
        <v>300</v>
      </c>
      <c r="I640" s="5" t="s">
        <v>16</v>
      </c>
      <c r="J640" s="5">
        <v>18</v>
      </c>
    </row>
    <row r="641" spans="1:10" x14ac:dyDescent="0.25">
      <c r="A641" s="5">
        <f>633</f>
      </c>
      <c r="B641" s="5" t="s">
        <v>649</v>
      </c>
      <c r="C641" s="5">
        <v>2123</v>
      </c>
      <c r="D641" s="5"/>
      <c r="E641" s="5">
        <v>2321</v>
      </c>
      <c r="F641" s="5">
        <v>1368</v>
      </c>
      <c r="G641" s="5">
        <v>0</v>
      </c>
      <c r="H641" s="5" t="s">
        <v>300</v>
      </c>
      <c r="I641" s="5" t="s">
        <v>16</v>
      </c>
      <c r="J641" s="5">
        <v>18</v>
      </c>
    </row>
    <row r="642" spans="1:10" x14ac:dyDescent="0.25">
      <c r="A642" s="5">
        <f>634</f>
      </c>
      <c r="B642" s="5" t="s">
        <v>650</v>
      </c>
      <c r="C642" s="5">
        <v>2132</v>
      </c>
      <c r="D642" s="5"/>
      <c r="E642" s="5">
        <v>2330</v>
      </c>
      <c r="F642" s="5">
        <v>1398</v>
      </c>
      <c r="G642" s="5">
        <v>0</v>
      </c>
      <c r="H642" s="5" t="s">
        <v>300</v>
      </c>
      <c r="I642" s="5" t="s">
        <v>16</v>
      </c>
      <c r="J642" s="5">
        <v>18</v>
      </c>
    </row>
    <row r="643" spans="1:10" x14ac:dyDescent="0.25">
      <c r="A643" s="5">
        <f>635</f>
      </c>
      <c r="B643" s="5" t="s">
        <v>651</v>
      </c>
      <c r="C643" s="5">
        <v>2140</v>
      </c>
      <c r="D643" s="5"/>
      <c r="E643" s="5">
        <v>2338</v>
      </c>
      <c r="F643" s="5">
        <v>1428</v>
      </c>
      <c r="G643" s="5">
        <v>0</v>
      </c>
      <c r="H643" s="5" t="s">
        <v>300</v>
      </c>
      <c r="I643" s="5" t="s">
        <v>16</v>
      </c>
      <c r="J643" s="5">
        <v>18</v>
      </c>
    </row>
    <row r="644" spans="1:10" x14ac:dyDescent="0.25">
      <c r="A644" s="5">
        <f>636</f>
      </c>
      <c r="B644" s="5" t="s">
        <v>652</v>
      </c>
      <c r="C644" s="5">
        <v>2149</v>
      </c>
      <c r="D644" s="5"/>
      <c r="E644" s="5">
        <v>2347</v>
      </c>
      <c r="F644" s="5">
        <v>1458</v>
      </c>
      <c r="G644" s="5">
        <v>0</v>
      </c>
      <c r="H644" s="5" t="s">
        <v>300</v>
      </c>
      <c r="I644" s="5" t="s">
        <v>16</v>
      </c>
      <c r="J644" s="5">
        <v>18</v>
      </c>
    </row>
    <row r="645" spans="1:10" x14ac:dyDescent="0.25">
      <c r="A645" s="5">
        <f>637</f>
      </c>
      <c r="B645" s="5" t="s">
        <v>653</v>
      </c>
      <c r="C645" s="5">
        <v>2158</v>
      </c>
      <c r="D645" s="5"/>
      <c r="E645" s="5">
        <v>2356</v>
      </c>
      <c r="F645" s="5">
        <v>1488</v>
      </c>
      <c r="G645" s="5">
        <v>0</v>
      </c>
      <c r="H645" s="5" t="s">
        <v>300</v>
      </c>
      <c r="I645" s="5" t="s">
        <v>16</v>
      </c>
      <c r="J645" s="5">
        <v>18</v>
      </c>
    </row>
    <row r="646" spans="1:10" x14ac:dyDescent="0.25">
      <c r="A646" s="5">
        <f>638</f>
      </c>
      <c r="B646" s="5" t="s">
        <v>654</v>
      </c>
      <c r="C646" s="5">
        <v>2166</v>
      </c>
      <c r="D646" s="5"/>
      <c r="E646" s="5">
        <v>2364</v>
      </c>
      <c r="F646" s="5">
        <v>1518</v>
      </c>
      <c r="G646" s="5">
        <v>0</v>
      </c>
      <c r="H646" s="5" t="s">
        <v>300</v>
      </c>
      <c r="I646" s="5" t="s">
        <v>16</v>
      </c>
      <c r="J646" s="5">
        <v>18</v>
      </c>
    </row>
    <row r="647" spans="1:10" x14ac:dyDescent="0.25">
      <c r="A647" s="5">
        <f>639</f>
      </c>
      <c r="B647" s="5" t="s">
        <v>655</v>
      </c>
      <c r="C647" s="5">
        <v>2175</v>
      </c>
      <c r="D647" s="5"/>
      <c r="E647" s="5">
        <v>2373</v>
      </c>
      <c r="F647" s="5">
        <v>1548</v>
      </c>
      <c r="G647" s="5">
        <v>0</v>
      </c>
      <c r="H647" s="5" t="s">
        <v>300</v>
      </c>
      <c r="I647" s="5" t="s">
        <v>16</v>
      </c>
      <c r="J647" s="5">
        <v>18</v>
      </c>
    </row>
    <row r="648" spans="1:10" x14ac:dyDescent="0.25">
      <c r="A648" s="5">
        <f>640</f>
      </c>
      <c r="B648" s="5" t="s">
        <v>656</v>
      </c>
      <c r="C648" s="5">
        <v>2183</v>
      </c>
      <c r="D648" s="5"/>
      <c r="E648" s="5">
        <v>2381</v>
      </c>
      <c r="F648" s="5">
        <v>1578</v>
      </c>
      <c r="G648" s="5">
        <v>0</v>
      </c>
      <c r="H648" s="5" t="s">
        <v>300</v>
      </c>
      <c r="I648" s="5" t="s">
        <v>16</v>
      </c>
      <c r="J648" s="5">
        <v>18</v>
      </c>
    </row>
    <row r="649" spans="1:10" x14ac:dyDescent="0.25">
      <c r="A649" s="5">
        <f>641</f>
      </c>
      <c r="B649" s="5" t="s">
        <v>657</v>
      </c>
      <c r="C649" s="5">
        <v>2192</v>
      </c>
      <c r="D649" s="5"/>
      <c r="E649" s="5">
        <v>2390</v>
      </c>
      <c r="F649" s="5">
        <v>1608</v>
      </c>
      <c r="G649" s="5">
        <v>0</v>
      </c>
      <c r="H649" s="5" t="s">
        <v>300</v>
      </c>
      <c r="I649" s="5" t="s">
        <v>16</v>
      </c>
      <c r="J649" s="5">
        <v>18</v>
      </c>
    </row>
    <row r="650" spans="1:10" x14ac:dyDescent="0.25">
      <c r="A650" s="5">
        <f>642</f>
      </c>
      <c r="B650" s="5" t="s">
        <v>658</v>
      </c>
      <c r="C650" s="5">
        <v>2200</v>
      </c>
      <c r="D650" s="5"/>
      <c r="E650" s="5">
        <v>2398</v>
      </c>
      <c r="F650" s="5">
        <v>1638</v>
      </c>
      <c r="G650" s="5">
        <v>0</v>
      </c>
      <c r="H650" s="5" t="s">
        <v>300</v>
      </c>
      <c r="I650" s="5" t="s">
        <v>16</v>
      </c>
      <c r="J650" s="5">
        <v>18</v>
      </c>
    </row>
    <row r="651" spans="1:10" x14ac:dyDescent="0.25">
      <c r="A651" s="5">
        <f>643</f>
      </c>
      <c r="B651" s="5" t="s">
        <v>659</v>
      </c>
      <c r="C651" s="5">
        <v>2209</v>
      </c>
      <c r="D651" s="5"/>
      <c r="E651" s="5">
        <v>2407</v>
      </c>
      <c r="F651" s="5">
        <v>1668</v>
      </c>
      <c r="G651" s="5">
        <v>0</v>
      </c>
      <c r="H651" s="5" t="s">
        <v>300</v>
      </c>
      <c r="I651" s="5" t="s">
        <v>16</v>
      </c>
      <c r="J651" s="5">
        <v>18</v>
      </c>
    </row>
    <row r="652" spans="1:10" x14ac:dyDescent="0.25">
      <c r="A652" s="5">
        <f>644</f>
      </c>
      <c r="B652" s="5" t="s">
        <v>660</v>
      </c>
      <c r="C652" s="5">
        <v>2218</v>
      </c>
      <c r="D652" s="5"/>
      <c r="E652" s="5">
        <v>2416</v>
      </c>
      <c r="F652" s="5">
        <v>1698</v>
      </c>
      <c r="G652" s="5">
        <v>0</v>
      </c>
      <c r="H652" s="5" t="s">
        <v>300</v>
      </c>
      <c r="I652" s="5" t="s">
        <v>16</v>
      </c>
      <c r="J652" s="5">
        <v>18</v>
      </c>
    </row>
    <row r="653" spans="1:10" x14ac:dyDescent="0.25">
      <c r="A653" s="5">
        <f>645</f>
      </c>
      <c r="B653" s="5" t="s">
        <v>661</v>
      </c>
      <c r="C653" s="5">
        <v>2226</v>
      </c>
      <c r="D653" s="5"/>
      <c r="E653" s="5">
        <v>2424</v>
      </c>
      <c r="F653" s="5">
        <v>1728</v>
      </c>
      <c r="G653" s="5">
        <v>0</v>
      </c>
      <c r="H653" s="5" t="s">
        <v>300</v>
      </c>
      <c r="I653" s="5" t="s">
        <v>16</v>
      </c>
      <c r="J653" s="5">
        <v>18</v>
      </c>
    </row>
    <row r="654" spans="1:10" x14ac:dyDescent="0.25">
      <c r="A654" s="5">
        <f>646</f>
      </c>
      <c r="B654" s="5" t="s">
        <v>662</v>
      </c>
      <c r="C654" s="5">
        <v>2235</v>
      </c>
      <c r="D654" s="5"/>
      <c r="E654" s="5">
        <v>2433</v>
      </c>
      <c r="F654" s="5">
        <v>1758</v>
      </c>
      <c r="G654" s="5">
        <v>0</v>
      </c>
      <c r="H654" s="5" t="s">
        <v>300</v>
      </c>
      <c r="I654" s="5" t="s">
        <v>16</v>
      </c>
      <c r="J654" s="5">
        <v>18</v>
      </c>
    </row>
    <row r="655" spans="1:10" x14ac:dyDescent="0.25">
      <c r="A655" s="5">
        <f>647</f>
      </c>
      <c r="B655" s="5" t="s">
        <v>663</v>
      </c>
      <c r="C655" s="5">
        <v>2243</v>
      </c>
      <c r="D655" s="5"/>
      <c r="E655" s="5">
        <v>2441</v>
      </c>
      <c r="F655" s="5">
        <v>1788</v>
      </c>
      <c r="G655" s="5">
        <v>0</v>
      </c>
      <c r="H655" s="5" t="s">
        <v>300</v>
      </c>
      <c r="I655" s="5" t="s">
        <v>16</v>
      </c>
      <c r="J655" s="5">
        <v>18</v>
      </c>
    </row>
    <row r="656" spans="1:10" x14ac:dyDescent="0.25">
      <c r="A656" s="5">
        <f>648</f>
      </c>
      <c r="B656" s="5" t="s">
        <v>664</v>
      </c>
      <c r="C656" s="5">
        <v>2252</v>
      </c>
      <c r="D656" s="5"/>
      <c r="E656" s="5">
        <v>2450</v>
      </c>
      <c r="F656" s="5">
        <v>1818</v>
      </c>
      <c r="G656" s="5">
        <v>0</v>
      </c>
      <c r="H656" s="5" t="s">
        <v>300</v>
      </c>
      <c r="I656" s="5" t="s">
        <v>16</v>
      </c>
      <c r="J656" s="5">
        <v>18</v>
      </c>
    </row>
    <row r="657" spans="1:10" x14ac:dyDescent="0.25">
      <c r="A657" s="5">
        <f>649</f>
      </c>
      <c r="B657" s="5" t="s">
        <v>665</v>
      </c>
      <c r="C657" s="5">
        <v>2260</v>
      </c>
      <c r="D657" s="5"/>
      <c r="E657" s="5">
        <v>2458</v>
      </c>
      <c r="F657" s="5">
        <v>1848</v>
      </c>
      <c r="G657" s="5">
        <v>0</v>
      </c>
      <c r="H657" s="5" t="s">
        <v>300</v>
      </c>
      <c r="I657" s="5" t="s">
        <v>16</v>
      </c>
      <c r="J657" s="5">
        <v>18</v>
      </c>
    </row>
    <row r="658" spans="1:10" x14ac:dyDescent="0.25">
      <c r="A658" s="5">
        <f>650</f>
      </c>
      <c r="B658" s="5" t="s">
        <v>666</v>
      </c>
      <c r="C658" s="5">
        <v>2269</v>
      </c>
      <c r="D658" s="5"/>
      <c r="E658" s="5">
        <v>2467</v>
      </c>
      <c r="F658" s="5">
        <v>1878</v>
      </c>
      <c r="G658" s="5">
        <v>0</v>
      </c>
      <c r="H658" s="5" t="s">
        <v>300</v>
      </c>
      <c r="I658" s="5" t="s">
        <v>16</v>
      </c>
      <c r="J658" s="5">
        <v>18</v>
      </c>
    </row>
    <row r="659" spans="1:10" x14ac:dyDescent="0.25">
      <c r="A659" s="5">
        <f>651</f>
      </c>
      <c r="B659" s="5" t="s">
        <v>667</v>
      </c>
      <c r="C659" s="5">
        <v>2277</v>
      </c>
      <c r="D659" s="5"/>
      <c r="E659" s="5">
        <v>2475</v>
      </c>
      <c r="F659" s="5">
        <v>1908</v>
      </c>
      <c r="G659" s="5">
        <v>0</v>
      </c>
      <c r="H659" s="5" t="s">
        <v>300</v>
      </c>
      <c r="I659" s="5" t="s">
        <v>16</v>
      </c>
      <c r="J659" s="5">
        <v>18</v>
      </c>
    </row>
    <row r="660" spans="1:10" x14ac:dyDescent="0.25">
      <c r="A660" s="5">
        <f>652</f>
      </c>
      <c r="B660" s="5" t="s">
        <v>668</v>
      </c>
      <c r="C660" s="5">
        <v>2286</v>
      </c>
      <c r="D660" s="5"/>
      <c r="E660" s="5">
        <v>2484</v>
      </c>
      <c r="F660" s="5">
        <v>1938</v>
      </c>
      <c r="G660" s="5">
        <v>0</v>
      </c>
      <c r="H660" s="5" t="s">
        <v>300</v>
      </c>
      <c r="I660" s="5" t="s">
        <v>16</v>
      </c>
      <c r="J660" s="5">
        <v>18</v>
      </c>
    </row>
    <row r="661" spans="1:10" x14ac:dyDescent="0.25">
      <c r="A661" s="5">
        <f>653</f>
      </c>
      <c r="B661" s="5" t="s">
        <v>669</v>
      </c>
      <c r="C661" s="5">
        <v>2295</v>
      </c>
      <c r="D661" s="5"/>
      <c r="E661" s="5">
        <v>2493</v>
      </c>
      <c r="F661" s="5">
        <v>1968</v>
      </c>
      <c r="G661" s="5">
        <v>0</v>
      </c>
      <c r="H661" s="5" t="s">
        <v>300</v>
      </c>
      <c r="I661" s="5" t="s">
        <v>16</v>
      </c>
      <c r="J661" s="5">
        <v>18</v>
      </c>
    </row>
    <row r="662" spans="1:10" x14ac:dyDescent="0.25">
      <c r="A662" s="5">
        <f>654</f>
      </c>
      <c r="B662" s="5" t="s">
        <v>670</v>
      </c>
      <c r="C662" s="5">
        <v>2312</v>
      </c>
      <c r="D662" s="5"/>
      <c r="E662" s="5">
        <v>2510</v>
      </c>
      <c r="F662" s="5">
        <v>2028</v>
      </c>
      <c r="G662" s="5">
        <v>0</v>
      </c>
      <c r="H662" s="5" t="s">
        <v>300</v>
      </c>
      <c r="I662" s="5" t="s">
        <v>16</v>
      </c>
      <c r="J662" s="5">
        <v>18</v>
      </c>
    </row>
    <row r="663" spans="1:10" x14ac:dyDescent="0.25">
      <c r="A663" s="5">
        <f>655</f>
      </c>
      <c r="B663" s="5" t="s">
        <v>671</v>
      </c>
      <c r="C663" s="5">
        <v>2320</v>
      </c>
      <c r="D663" s="5"/>
      <c r="E663" s="5">
        <v>2518</v>
      </c>
      <c r="F663" s="5">
        <v>2058</v>
      </c>
      <c r="G663" s="5">
        <v>0</v>
      </c>
      <c r="H663" s="5" t="s">
        <v>300</v>
      </c>
      <c r="I663" s="5" t="s">
        <v>16</v>
      </c>
      <c r="J663" s="5">
        <v>18</v>
      </c>
    </row>
    <row r="664" spans="1:10" x14ac:dyDescent="0.25">
      <c r="A664" s="5">
        <f>656</f>
      </c>
      <c r="B664" s="5" t="s">
        <v>672</v>
      </c>
      <c r="C664" s="5">
        <v>2329</v>
      </c>
      <c r="D664" s="5"/>
      <c r="E664" s="5">
        <v>2527</v>
      </c>
      <c r="F664" s="5">
        <v>2088</v>
      </c>
      <c r="G664" s="5">
        <v>0</v>
      </c>
      <c r="H664" s="5" t="s">
        <v>300</v>
      </c>
      <c r="I664" s="5" t="s">
        <v>16</v>
      </c>
      <c r="J664" s="5">
        <v>18</v>
      </c>
    </row>
    <row r="665" spans="1:10" x14ac:dyDescent="0.25">
      <c r="A665" s="5">
        <f>657</f>
      </c>
      <c r="B665" s="5" t="s">
        <v>673</v>
      </c>
      <c r="C665" s="5">
        <v>2337</v>
      </c>
      <c r="D665" s="5"/>
      <c r="E665" s="5">
        <v>2535</v>
      </c>
      <c r="F665" s="5">
        <v>2118</v>
      </c>
      <c r="G665" s="5">
        <v>0</v>
      </c>
      <c r="H665" s="5" t="s">
        <v>300</v>
      </c>
      <c r="I665" s="5" t="s">
        <v>16</v>
      </c>
      <c r="J665" s="5">
        <v>18</v>
      </c>
    </row>
    <row r="666" spans="1:10" x14ac:dyDescent="0.25">
      <c r="A666" s="5">
        <f>658</f>
      </c>
      <c r="B666" s="5" t="s">
        <v>674</v>
      </c>
      <c r="C666" s="5">
        <v>2346</v>
      </c>
      <c r="D666" s="5"/>
      <c r="E666" s="5">
        <v>2544</v>
      </c>
      <c r="F666" s="5">
        <v>2148</v>
      </c>
      <c r="G666" s="5">
        <v>0</v>
      </c>
      <c r="H666" s="5" t="s">
        <v>300</v>
      </c>
      <c r="I666" s="5" t="s">
        <v>16</v>
      </c>
      <c r="J666" s="5">
        <v>18</v>
      </c>
    </row>
    <row r="667" spans="1:10" x14ac:dyDescent="0.25">
      <c r="A667" s="5">
        <f>659</f>
      </c>
      <c r="B667" s="5" t="s">
        <v>675</v>
      </c>
      <c r="C667" s="5">
        <v>2363</v>
      </c>
      <c r="D667" s="5"/>
      <c r="E667" s="5">
        <v>2561</v>
      </c>
      <c r="F667" s="5">
        <v>2208</v>
      </c>
      <c r="G667" s="5">
        <v>0</v>
      </c>
      <c r="H667" s="5" t="s">
        <v>300</v>
      </c>
      <c r="I667" s="5" t="s">
        <v>16</v>
      </c>
      <c r="J667" s="5">
        <v>18</v>
      </c>
    </row>
    <row r="668" spans="1:10" x14ac:dyDescent="0.25">
      <c r="A668" s="5">
        <f>660</f>
      </c>
      <c r="B668" s="5" t="s">
        <v>676</v>
      </c>
      <c r="C668" s="5">
        <v>2372</v>
      </c>
      <c r="D668" s="5"/>
      <c r="E668" s="5">
        <v>2570</v>
      </c>
      <c r="F668" s="5">
        <v>2238</v>
      </c>
      <c r="G668" s="5">
        <v>0</v>
      </c>
      <c r="H668" s="5" t="s">
        <v>300</v>
      </c>
      <c r="I668" s="5" t="s">
        <v>16</v>
      </c>
      <c r="J668" s="5">
        <v>18</v>
      </c>
    </row>
    <row r="669" spans="1:10" x14ac:dyDescent="0.25">
      <c r="A669" s="5">
        <f>661</f>
      </c>
      <c r="B669" s="5" t="s">
        <v>677</v>
      </c>
      <c r="C669" s="5">
        <v>2380</v>
      </c>
      <c r="D669" s="5"/>
      <c r="E669" s="5">
        <v>2578</v>
      </c>
      <c r="F669" s="5">
        <v>2268</v>
      </c>
      <c r="G669" s="5">
        <v>0</v>
      </c>
      <c r="H669" s="5" t="s">
        <v>300</v>
      </c>
      <c r="I669" s="5" t="s">
        <v>16</v>
      </c>
      <c r="J669" s="5">
        <v>18</v>
      </c>
    </row>
    <row r="670" spans="1:10" x14ac:dyDescent="0.25">
      <c r="A670" s="5">
        <f>662</f>
      </c>
      <c r="B670" s="5" t="s">
        <v>678</v>
      </c>
      <c r="C670" s="5">
        <v>2389</v>
      </c>
      <c r="D670" s="5"/>
      <c r="E670" s="5">
        <v>2587</v>
      </c>
      <c r="F670" s="5">
        <v>2298</v>
      </c>
      <c r="G670" s="5">
        <v>0</v>
      </c>
      <c r="H670" s="5" t="s">
        <v>300</v>
      </c>
      <c r="I670" s="5" t="s">
        <v>16</v>
      </c>
      <c r="J670" s="5">
        <v>18</v>
      </c>
    </row>
    <row r="671" spans="1:10" x14ac:dyDescent="0.25">
      <c r="A671" s="5">
        <f>663</f>
      </c>
      <c r="B671" s="5" t="s">
        <v>679</v>
      </c>
      <c r="C671" s="5">
        <v>2397</v>
      </c>
      <c r="D671" s="5"/>
      <c r="E671" s="5">
        <v>2595</v>
      </c>
      <c r="F671" s="5">
        <v>2328</v>
      </c>
      <c r="G671" s="5">
        <v>0</v>
      </c>
      <c r="H671" s="5" t="s">
        <v>300</v>
      </c>
      <c r="I671" s="5" t="s">
        <v>16</v>
      </c>
      <c r="J671" s="5">
        <v>18</v>
      </c>
    </row>
    <row r="672" spans="1:10" x14ac:dyDescent="0.25">
      <c r="A672" s="5">
        <f>664</f>
      </c>
      <c r="B672" s="5" t="s">
        <v>680</v>
      </c>
      <c r="C672" s="5">
        <v>2406</v>
      </c>
      <c r="D672" s="5"/>
      <c r="E672" s="5">
        <v>2604</v>
      </c>
      <c r="F672" s="5">
        <v>2358</v>
      </c>
      <c r="G672" s="5">
        <v>0</v>
      </c>
      <c r="H672" s="5" t="s">
        <v>300</v>
      </c>
      <c r="I672" s="5" t="s">
        <v>16</v>
      </c>
      <c r="J672" s="5">
        <v>18</v>
      </c>
    </row>
    <row r="673" spans="1:10" x14ac:dyDescent="0.25">
      <c r="A673" s="5">
        <f>665</f>
      </c>
      <c r="B673" s="5" t="s">
        <v>681</v>
      </c>
      <c r="C673" s="5">
        <v>2415</v>
      </c>
      <c r="D673" s="5"/>
      <c r="E673" s="5">
        <v>2613</v>
      </c>
      <c r="F673" s="5">
        <v>2388</v>
      </c>
      <c r="G673" s="5">
        <v>0</v>
      </c>
      <c r="H673" s="5" t="s">
        <v>300</v>
      </c>
      <c r="I673" s="5" t="s">
        <v>16</v>
      </c>
      <c r="J673" s="5">
        <v>18</v>
      </c>
    </row>
    <row r="674" spans="1:10" x14ac:dyDescent="0.25">
      <c r="A674" s="5">
        <f>666</f>
      </c>
      <c r="B674" s="5" t="s">
        <v>682</v>
      </c>
      <c r="C674" s="5">
        <v>2423</v>
      </c>
      <c r="D674" s="5"/>
      <c r="E674" s="5">
        <v>2621</v>
      </c>
      <c r="F674" s="5">
        <v>2418</v>
      </c>
      <c r="G674" s="5">
        <v>0</v>
      </c>
      <c r="H674" s="5" t="s">
        <v>300</v>
      </c>
      <c r="I674" s="5" t="s">
        <v>16</v>
      </c>
      <c r="J674" s="5">
        <v>18</v>
      </c>
    </row>
    <row r="675" spans="1:10" x14ac:dyDescent="0.25">
      <c r="A675" s="5">
        <f>667</f>
      </c>
      <c r="B675" s="5" t="s">
        <v>683</v>
      </c>
      <c r="C675" s="5">
        <v>2432</v>
      </c>
      <c r="D675" s="5"/>
      <c r="E675" s="5">
        <v>2630</v>
      </c>
      <c r="F675" s="5">
        <v>2448</v>
      </c>
      <c r="G675" s="5">
        <v>0</v>
      </c>
      <c r="H675" s="5" t="s">
        <v>300</v>
      </c>
      <c r="I675" s="5" t="s">
        <v>16</v>
      </c>
      <c r="J675" s="5">
        <v>18</v>
      </c>
    </row>
    <row r="676" spans="1:10" x14ac:dyDescent="0.25">
      <c r="A676" s="5">
        <f>668</f>
      </c>
      <c r="B676" s="5" t="s">
        <v>684</v>
      </c>
      <c r="C676" s="5">
        <v>2440</v>
      </c>
      <c r="D676" s="5"/>
      <c r="E676" s="5">
        <v>2638</v>
      </c>
      <c r="F676" s="5">
        <v>2478</v>
      </c>
      <c r="G676" s="5">
        <v>0</v>
      </c>
      <c r="H676" s="5" t="s">
        <v>300</v>
      </c>
      <c r="I676" s="5" t="s">
        <v>16</v>
      </c>
      <c r="J676" s="5">
        <v>18</v>
      </c>
    </row>
    <row r="677" spans="1:10" x14ac:dyDescent="0.25">
      <c r="A677" s="5">
        <f>669</f>
      </c>
      <c r="B677" s="5" t="s">
        <v>685</v>
      </c>
      <c r="C677" s="5">
        <v>2449</v>
      </c>
      <c r="D677" s="5"/>
      <c r="E677" s="5">
        <v>2647</v>
      </c>
      <c r="F677" s="5">
        <v>2508</v>
      </c>
      <c r="G677" s="5">
        <v>0</v>
      </c>
      <c r="H677" s="5" t="s">
        <v>300</v>
      </c>
      <c r="I677" s="5" t="s">
        <v>16</v>
      </c>
      <c r="J677" s="5">
        <v>18</v>
      </c>
    </row>
    <row r="678" spans="1:10" x14ac:dyDescent="0.25">
      <c r="A678" s="5">
        <f>670</f>
      </c>
      <c r="B678" s="5" t="s">
        <v>686</v>
      </c>
      <c r="C678" s="5">
        <v>2458</v>
      </c>
      <c r="D678" s="5"/>
      <c r="E678" s="5">
        <v>2656</v>
      </c>
      <c r="F678" s="5">
        <v>2538</v>
      </c>
      <c r="G678" s="5">
        <v>0</v>
      </c>
      <c r="H678" s="5" t="s">
        <v>300</v>
      </c>
      <c r="I678" s="5" t="s">
        <v>16</v>
      </c>
      <c r="J678" s="5">
        <v>18</v>
      </c>
    </row>
    <row r="679" spans="1:10" x14ac:dyDescent="0.25">
      <c r="A679" s="5">
        <f>671</f>
      </c>
      <c r="B679" s="5" t="s">
        <v>687</v>
      </c>
      <c r="C679" s="5">
        <v>2466</v>
      </c>
      <c r="D679" s="5"/>
      <c r="E679" s="5">
        <v>2664</v>
      </c>
      <c r="F679" s="5">
        <v>2568</v>
      </c>
      <c r="G679" s="5">
        <v>0</v>
      </c>
      <c r="H679" s="5" t="s">
        <v>300</v>
      </c>
      <c r="I679" s="5" t="s">
        <v>16</v>
      </c>
      <c r="J679" s="5">
        <v>18</v>
      </c>
    </row>
    <row r="680" spans="1:10" x14ac:dyDescent="0.25">
      <c r="A680" s="5">
        <f>672</f>
      </c>
      <c r="B680" s="5" t="s">
        <v>688</v>
      </c>
      <c r="C680" s="5">
        <v>2475</v>
      </c>
      <c r="D680" s="5"/>
      <c r="E680" s="5">
        <v>2673</v>
      </c>
      <c r="F680" s="5">
        <v>2598</v>
      </c>
      <c r="G680" s="5">
        <v>0</v>
      </c>
      <c r="H680" s="5" t="s">
        <v>300</v>
      </c>
      <c r="I680" s="5" t="s">
        <v>16</v>
      </c>
      <c r="J680" s="5">
        <v>18</v>
      </c>
    </row>
    <row r="681" spans="1:10" x14ac:dyDescent="0.25">
      <c r="A681" s="5">
        <f>673</f>
      </c>
      <c r="B681" s="5" t="s">
        <v>689</v>
      </c>
      <c r="C681" s="5">
        <v>2483</v>
      </c>
      <c r="D681" s="5"/>
      <c r="E681" s="5">
        <v>2681</v>
      </c>
      <c r="F681" s="5">
        <v>2628</v>
      </c>
      <c r="G681" s="5">
        <v>0</v>
      </c>
      <c r="H681" s="5" t="s">
        <v>300</v>
      </c>
      <c r="I681" s="5" t="s">
        <v>16</v>
      </c>
      <c r="J681" s="5">
        <v>18</v>
      </c>
    </row>
    <row r="682" spans="1:10" x14ac:dyDescent="0.25">
      <c r="A682" s="5">
        <f>674</f>
      </c>
      <c r="B682" s="5" t="s">
        <v>690</v>
      </c>
      <c r="C682" s="5">
        <v>2492</v>
      </c>
      <c r="D682" s="5"/>
      <c r="E682" s="5">
        <v>2690</v>
      </c>
      <c r="F682" s="5">
        <v>2658</v>
      </c>
      <c r="G682" s="5">
        <v>0</v>
      </c>
      <c r="H682" s="5" t="s">
        <v>300</v>
      </c>
      <c r="I682" s="5" t="s">
        <v>16</v>
      </c>
      <c r="J682" s="5">
        <v>18</v>
      </c>
    </row>
    <row r="683" spans="1:10" x14ac:dyDescent="0.25">
      <c r="A683" s="5">
        <f>675</f>
      </c>
      <c r="B683" s="5" t="s">
        <v>691</v>
      </c>
      <c r="C683" s="5">
        <v>2500</v>
      </c>
      <c r="D683" s="5"/>
      <c r="E683" s="5">
        <v>2698</v>
      </c>
      <c r="F683" s="5">
        <v>2688</v>
      </c>
      <c r="G683" s="5">
        <v>0</v>
      </c>
      <c r="H683" s="5" t="s">
        <v>300</v>
      </c>
      <c r="I683" s="5" t="s">
        <v>16</v>
      </c>
      <c r="J683" s="5">
        <v>18</v>
      </c>
    </row>
    <row r="684" spans="1:10" x14ac:dyDescent="0.25">
      <c r="A684" s="5">
        <f>676</f>
      </c>
      <c r="B684" s="5" t="s">
        <v>692</v>
      </c>
      <c r="C684" s="5">
        <v>2509</v>
      </c>
      <c r="D684" s="5"/>
      <c r="E684" s="5">
        <v>2707</v>
      </c>
      <c r="F684" s="5">
        <v>2718</v>
      </c>
      <c r="G684" s="5">
        <v>0</v>
      </c>
      <c r="H684" s="5" t="s">
        <v>300</v>
      </c>
      <c r="I684" s="5" t="s">
        <v>16</v>
      </c>
      <c r="J684" s="5">
        <v>18</v>
      </c>
    </row>
    <row r="685" spans="1:10" x14ac:dyDescent="0.25">
      <c r="A685" s="5">
        <f>677</f>
      </c>
      <c r="B685" s="5" t="s">
        <v>693</v>
      </c>
      <c r="C685" s="5">
        <v>2521</v>
      </c>
      <c r="D685" s="5"/>
      <c r="E685" s="5">
        <v>2719</v>
      </c>
      <c r="F685" s="5">
        <v>2759</v>
      </c>
      <c r="G685" s="5">
        <v>0</v>
      </c>
      <c r="H685" s="5" t="s">
        <v>300</v>
      </c>
      <c r="I685" s="5" t="s">
        <v>16</v>
      </c>
      <c r="J685" s="5">
        <v>18</v>
      </c>
    </row>
    <row r="686" spans="1:10" x14ac:dyDescent="0.25">
      <c r="A686" s="5">
        <f>678</f>
      </c>
      <c r="B686" s="5" t="s">
        <v>694</v>
      </c>
      <c r="C686" s="5">
        <v>2526</v>
      </c>
      <c r="D686" s="5"/>
      <c r="E686" s="5">
        <v>2724</v>
      </c>
      <c r="F686" s="5">
        <v>2778</v>
      </c>
      <c r="G686" s="5">
        <v>0</v>
      </c>
      <c r="H686" s="5" t="s">
        <v>300</v>
      </c>
      <c r="I686" s="5" t="s">
        <v>16</v>
      </c>
      <c r="J686" s="5">
        <v>18</v>
      </c>
    </row>
    <row r="687" spans="1:10" x14ac:dyDescent="0.25">
      <c r="A687" s="5">
        <f>679</f>
      </c>
      <c r="B687" s="5" t="s">
        <v>695</v>
      </c>
      <c r="C687" s="5">
        <v>2545</v>
      </c>
      <c r="D687" s="5"/>
      <c r="E687" s="5">
        <v>2743</v>
      </c>
      <c r="F687" s="5">
        <v>2843</v>
      </c>
      <c r="G687" s="5">
        <v>0</v>
      </c>
      <c r="H687" s="5" t="s">
        <v>300</v>
      </c>
      <c r="I687" s="5" t="s">
        <v>16</v>
      </c>
      <c r="J687" s="5">
        <v>18</v>
      </c>
    </row>
    <row r="688" spans="1:10" x14ac:dyDescent="0.25">
      <c r="A688" s="5">
        <f>680</f>
      </c>
      <c r="B688" s="5" t="s">
        <v>696</v>
      </c>
      <c r="C688" s="5">
        <v>2552</v>
      </c>
      <c r="D688" s="5"/>
      <c r="E688" s="5">
        <v>2750</v>
      </c>
      <c r="F688" s="5">
        <v>2868</v>
      </c>
      <c r="G688" s="5">
        <v>0</v>
      </c>
      <c r="H688" s="5" t="s">
        <v>300</v>
      </c>
      <c r="I688" s="5" t="s">
        <v>16</v>
      </c>
      <c r="J688" s="5">
        <v>18</v>
      </c>
    </row>
    <row r="689" spans="1:10" x14ac:dyDescent="0.25">
      <c r="A689" s="5">
        <f>681</f>
      </c>
      <c r="B689" s="5" t="s">
        <v>697</v>
      </c>
      <c r="C689" s="5">
        <v>2560</v>
      </c>
      <c r="D689" s="5"/>
      <c r="E689" s="5">
        <v>2758</v>
      </c>
      <c r="F689" s="5">
        <v>2898</v>
      </c>
      <c r="G689" s="5">
        <v>0</v>
      </c>
      <c r="H689" s="5" t="s">
        <v>300</v>
      </c>
      <c r="I689" s="5" t="s">
        <v>16</v>
      </c>
      <c r="J689" s="5">
        <v>18</v>
      </c>
    </row>
    <row r="690" spans="1:10" x14ac:dyDescent="0.25">
      <c r="A690" s="5">
        <f>682</f>
      </c>
      <c r="B690" s="5" t="s">
        <v>698</v>
      </c>
      <c r="C690" s="5">
        <v>2569</v>
      </c>
      <c r="D690" s="5"/>
      <c r="E690" s="5">
        <v>2767</v>
      </c>
      <c r="F690" s="5">
        <v>2928</v>
      </c>
      <c r="G690" s="5">
        <v>0</v>
      </c>
      <c r="H690" s="5" t="s">
        <v>300</v>
      </c>
      <c r="I690" s="5" t="s">
        <v>16</v>
      </c>
      <c r="J690" s="5">
        <v>18</v>
      </c>
    </row>
    <row r="691" spans="1:10" x14ac:dyDescent="0.25">
      <c r="A691" s="5">
        <f>683</f>
      </c>
      <c r="B691" s="5" t="s">
        <v>699</v>
      </c>
      <c r="C691" s="5">
        <v>2578</v>
      </c>
      <c r="D691" s="5"/>
      <c r="E691" s="5">
        <v>2776</v>
      </c>
      <c r="F691" s="5">
        <v>2958</v>
      </c>
      <c r="G691" s="5">
        <v>0</v>
      </c>
      <c r="H691" s="5" t="s">
        <v>300</v>
      </c>
      <c r="I691" s="5" t="s">
        <v>16</v>
      </c>
      <c r="J691" s="5">
        <v>18</v>
      </c>
    </row>
    <row r="692" spans="1:10" x14ac:dyDescent="0.25">
      <c r="A692" s="6" t="s">
        <v>700</v>
      </c>
      <c r="B692" s="7" t="s">
        <v>701</v>
      </c>
      <c r="C692" s="7" t="s">
        <v>701</v>
      </c>
      <c r="D692" s="7">
        <f>=sum(D9:D691)</f>
      </c>
      <c r="E692" s="7">
        <f>=sum(E9:E691)</f>
      </c>
      <c r="F692" s="7">
        <f>=sum(F9:F691)</f>
      </c>
      <c r="G692" s="7"/>
      <c r="H692" s="7"/>
      <c r="I692" s="7"/>
      <c r="J692" s="7"/>
    </row>
    <row r="693" spans="8:8" x14ac:dyDescent="0.25">
      <c r="H693" s="8" t="s">
        <v>702</v>
      </c>
    </row>
    <row r="694" spans="1:8" x14ac:dyDescent="0.25">
      <c r="A694" s="9" t="s">
        <v>703</v>
      </c>
      <c r="E694" s="9" t="s">
        <v>704</v>
      </c>
      <c r="H694" s="9" t="s">
        <v>705</v>
      </c>
    </row>
    <row r="695" spans="1:8" x14ac:dyDescent="0.25">
      <c r="A695" s="10" t="s">
        <v>706</v>
      </c>
      <c r="E695" s="10" t="s">
        <v>706</v>
      </c>
      <c r="H695" s="10" t="s">
        <v>706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2022-10-27T08:01:26Z</dcterms:created>
  <dcterms:modified xsi:type="dcterms:W3CDTF">2022-10-27T08:01:26Z</dcterms:modified>
</cp:coreProperties>
</file>