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<sst xmlns="http://schemas.openxmlformats.org/spreadsheetml/2006/main" count="17544" uniqueCount="3008">
  <si>
    <t>Công ty tổ hợp cơ khí</t>
  </si>
  <si>
    <t>Địa chỉ:  Thaco Chu Lai</t>
  </si>
  <si>
    <t>Hotline: + 090 180 64 11</t>
  </si>
  <si>
    <t>BÁO CÁO SẢN XUẤT</t>
  </si>
  <si>
    <t>Ngày in biểu: Thứ tư,09/11/2022 12:25:48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</si>
  <si>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</si>
  <si>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</si>
  <si>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</si>
  <si>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</si>
  <si>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</si>
  <si>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</si>
  <si>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</si>
  <si>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</si>
  <si>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</si>
  <si>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</si>
  <si>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</si>
  <si>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</si>
  <si>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</si>
  <si>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</si>
  <si>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</si>
  <si>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</si>
  <si>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</si>
  <si>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</si>
  <si>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</si>
  <si>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</si>
  <si>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</si>
  <si>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</si>
  <si>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</si>
  <si>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</si>
  <si>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</si>
  <si>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</si>
  <si>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</si>
  <si>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</si>
  <si>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</si>
  <si>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</si>
  <si>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</si>
  <si>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</si>
  <si>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</si>
  <si>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</si>
  <si>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</si>
  <si>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</si>
  <si>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</si>
  <si>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</si>
  <si>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</si>
  <si>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</si>
  <si>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</si>
  <si>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</si>
  <si>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</si>
  <si>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</si>
  <si>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</si>
  <si>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</si>
  <si>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</si>
  <si>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</si>
  <si>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</si>
  <si>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</si>
  <si>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</si>
  <si>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</si>
  <si>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</si>
  <si>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</si>
  <si>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</si>
  <si>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</si>
  <si>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</si>
  <si>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</si>
  <si>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</si>
  <si>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</si>
  <si>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</si>
  <si>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</si>
  <si>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</si>
  <si>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</si>
  <si>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</si>
  <si>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</si>
  <si>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</si>
  <si>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</si>
  <si>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</si>
  <si>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</si>
  <si>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</si>
  <si>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</si>
  <si>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</si>
  <si>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</si>
  <si>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</si>
  <si>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</si>
  <si>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</si>
  <si>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</si>
  <si>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</si>
  <si>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</si>
  <si>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</si>
  <si>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</si>
  <si>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</si>
  <si>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</si>
  <si>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</si>
  <si>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</si>
  <si>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</si>
  <si>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</si>
  <si>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</si>
  <si>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</si>
  <si>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</si>
  <si>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</si>
  <si>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</si>
  <si>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</si>
  <si>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</si>
  <si>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</si>
  <si>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</si>
  <si>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</si>
  <si>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</si>
  <si>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</si>
  <si>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</si>
  <si>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</si>
  <si>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</si>
  <si>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</si>
  <si>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</si>
  <si>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</si>
  <si>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</si>
  <si>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</si>
  <si>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</si>
  <si>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</si>
  <si>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</si>
  <si>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</si>
  <si>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</si>
  <si>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</si>
  <si>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</si>
  <si>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</si>
  <si>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</si>
  <si>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</si>
  <si>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</si>
  <si>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</si>
  <si>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</si>
  <si>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</si>
  <si>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</si>
  <si>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</si>
  <si>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</si>
  <si>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</si>
  <si>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</si>
  <si>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</si>
  <si>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</si>
  <si>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</si>
  <si>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</si>
  <si>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</si>
  <si>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</si>
  <si>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</si>
  <si>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</si>
  <si>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</si>
  <si>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</si>
  <si>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</si>
  <si>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</si>
  <si>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</si>
  <si>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</si>
  <si>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</si>
  <si>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</si>
  <si>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</si>
  <si>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</si>
  <si>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</si>
  <si>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</si>
  <si>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</si>
  <si>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</si>
  <si>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</si>
  <si>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</si>
  <si>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</si>
  <si>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</si>
  <si>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</si>
  <si>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</si>
  <si>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</si>
  <si>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</si>
  <si>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</si>
  <si>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</si>
  <si>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</si>
  <si>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</si>
  <si>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</si>
  <si>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</si>
  <si>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</si>
  <si>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</si>
  <si>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</si>
  <si>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</si>
  <si>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</si>
  <si>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</si>
  <si>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</si>
  <si>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</si>
  <si>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</si>
  <si>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</si>
  <si>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</si>
  <si>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</si>
  <si>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</si>
  <si>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</si>
  <si>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</si>
  <si>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</si>
  <si>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</si>
  <si>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</si>
  <si>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</si>
  <si>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</si>
  <si>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</si>
  <si>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</si>
  <si>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</si>
  <si>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</si>
  <si>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</si>
  <si>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</si>
  <si>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</si>
  <si>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</si>
  <si>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</si>
  <si>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</si>
  <si>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</si>
  <si>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</si>
  <si>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</si>
  <si>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</si>
  <si>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</si>
  <si>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</si>
  <si>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</si>
  <si>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</si>
  <si>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</si>
  <si>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</si>
  <si>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</si>
  <si>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</si>
  <si>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</si>
  <si>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</si>
  <si>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</si>
  <si>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</si>
  <si>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</si>
  <si>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</si>
  <si>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</si>
  <si>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</si>
  <si>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</si>
  <si>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</si>
  <si>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</si>
  <si>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</si>
  <si>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</si>
  <si>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</si>
  <si>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</si>
  <si>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</si>
  <si>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</si>
  <si>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</si>
  <si>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</si>
  <si>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</si>
  <si>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</si>
  <si>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</si>
  <si>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</si>
  <si>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</si>
  <si>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</si>
  <si>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</si>
  <si>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</si>
  <si>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</si>
  <si>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</si>
  <si>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</si>
  <si>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</si>
  <si>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</si>
  <si>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</si>
  <si>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</si>
  <si>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</si>
  <si>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</si>
  <si>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</si>
  <si>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</si>
  <si>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</si>
  <si>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</si>
  <si>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</si>
  <si>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</si>
  <si>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</si>
  <si>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</si>
  <si>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</si>
  <si>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</si>
  <si>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</si>
  <si>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</si>
  <si>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</si>
  <si>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</si>
  <si>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</si>
  <si>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</si>
  <si>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</si>
  <si>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</si>
  <si>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</si>
  <si>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</si>
  <si>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</si>
  <si>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</si>
  <si>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</si>
  <si>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</si>
  <si>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</si>
  <si>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</si>
  <si>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</si>
  <si>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</si>
  <si>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</si>
  <si>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</si>
  <si>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</si>
  <si>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</si>
  <si>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</si>
  <si>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</si>
  <si>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</si>
  <si>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</si>
  <si>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</si>
  <si>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</si>
  <si>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</si>
  <si>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</si>
  <si>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</si>
  <si>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</si>
  <si>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</si>
  <si>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</si>
  <si>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</si>
  <si>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</si>
  <si>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</si>
  <si>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</si>
  <si>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</si>
  <si>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</si>
  <si>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</si>
  <si>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</si>
  <si>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</si>
  <si>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</si>
  <si>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</si>
  <si>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</si>
  <si>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</si>
  <si>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</si>
  <si>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</si>
  <si>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</si>
  <si>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</si>
  <si>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</si>
  <si>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</si>
  <si>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</si>
  <si>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</si>
  <si>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</si>
  <si>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</si>
  <si>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</si>
  <si>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</si>
  <si>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</si>
  <si>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</si>
  <si>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</si>
  <si>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</si>
  <si>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</si>
  <si>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</si>
  <si>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</si>
  <si>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</si>
  <si>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</si>
  <si>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</si>
  <si>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</si>
  <si>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</si>
  <si>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</si>
  <si>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</si>
  <si>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</si>
  <si>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</si>
  <si>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</si>
  <si>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</si>
  <si>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</si>
  <si>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</si>
  <si>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</si>
  <si>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</si>
  <si>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</si>
  <si>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</si>
  <si>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</si>
  <si>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</si>
  <si>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</si>
  <si>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</si>
  <si>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</si>
  <si>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</si>
  <si>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</si>
  <si>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</si>
  <si>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</si>
  <si>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</si>
  <si>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</si>
  <si>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</si>
  <si>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</si>
  <si>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</si>
  <si>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</si>
  <si>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</si>
  <si>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</si>
  <si>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</si>
  <si>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</si>
  <si>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</si>
  <si>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</si>
  <si>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</si>
  <si>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</si>
  <si>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</si>
  <si>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</si>
  <si>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</si>
  <si>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</si>
  <si>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</si>
  <si>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</si>
  <si>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</si>
  <si>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</si>
  <si>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</si>
  <si>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</si>
  <si>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</si>
  <si>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</si>
  <si>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</si>
  <si>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</si>
  <si>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</si>
  <si>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</si>
  <si>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</si>
  <si>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</si>
  <si>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</si>
  <si>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</si>
  <si>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</si>
  <si>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</si>
  <si>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</si>
  <si>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</si>
  <si>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</si>
  <si>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</si>
  <si>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</si>
  <si>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</si>
  <si>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</si>
  <si>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</si>
  <si>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</si>
  <si>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</si>
  <si>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</si>
  <si>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</si>
  <si>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</si>
  <si>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</si>
  <si>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</si>
  <si>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</si>
  <si>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</si>
  <si>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</si>
  <si>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</si>
  <si>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</si>
  <si>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</si>
  <si>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</si>
  <si>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</si>
  <si>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</si>
  <si>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</si>
  <si>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</si>
  <si>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</si>
  <si>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</si>
  <si>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</si>
  <si>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</si>
  <si>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</si>
  <si>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</si>
  <si>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</si>
  <si>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</si>
  <si>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</si>
  <si>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</si>
  <si>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</si>
  <si>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</si>
  <si>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</si>
  <si>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</si>
  <si>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</si>
  <si>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</si>
  <si>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</si>
  <si>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</si>
  <si>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</si>
  <si>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</si>
  <si>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</si>
  <si>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</si>
  <si>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</si>
  <si>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</si>
  <si>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</si>
  <si>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</si>
  <si>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</si>
  <si>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</si>
  <si>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</si>
  <si>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</si>
  <si>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</si>
  <si>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</si>
  <si>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</si>
  <si>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</si>
  <si>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</si>
  <si>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</si>
  <si>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</si>
  <si>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</si>
  <si>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</si>
  <si>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</si>
  <si>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</si>
  <si>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</si>
  <si>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</si>
  <si>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</si>
  <si>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</si>
  <si>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</si>
  <si>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</si>
  <si>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</si>
  <si>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</si>
  <si>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</si>
  <si>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</si>
  <si>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</si>
  <si>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</si>
  <si>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</si>
  <si>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</si>
  <si>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</si>
  <si>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</si>
  <si>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</si>
  <si>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</si>
  <si>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</si>
  <si>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</si>
  <si>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</si>
  <si>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</si>
  <si>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</si>
  <si>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</si>
  <si>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</si>
  <si>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</si>
  <si>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</si>
  <si>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</si>
  <si>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</si>
  <si>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</si>
  <si>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</si>
  <si>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</si>
  <si>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</si>
  <si>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</si>
  <si>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</si>
  <si>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</si>
  <si>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</si>
  <si>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</si>
  <si>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</si>
  <si>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</si>
  <si>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</si>
  <si>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</si>
  <si>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</si>
  <si>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</si>
  <si>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</si>
  <si>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</si>
  <si>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</si>
  <si>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</si>
  <si>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</si>
  <si>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</si>
  <si>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</si>
  <si>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</si>
  <si>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</si>
  <si>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</si>
  <si>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</si>
  <si>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</si>
  <si>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</si>
  <si>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</si>
  <si>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</si>
  <si>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</si>
  <si>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</si>
  <si>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</si>
  <si>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</si>
  <si>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</si>
  <si>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</si>
  <si>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</si>
  <si>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</si>
  <si>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</si>
  <si>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</si>
  <si>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</si>
  <si>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</si>
  <si>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</si>
  <si>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</si>
  <si>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</si>
  <si>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</si>
  <si>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</si>
  <si>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</si>
  <si>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</si>
  <si>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</si>
  <si>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</si>
  <si>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</si>
  <si>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</si>
  <si>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</si>
  <si>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</si>
  <si>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</si>
  <si>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</si>
  <si>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</si>
  <si>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</si>
  <si>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</si>
  <si>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</si>
  <si>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</si>
  <si>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</si>
  <si>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</si>
  <si>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</si>
  <si>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</si>
  <si>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</si>
  <si>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</si>
  <si>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</si>
  <si>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</si>
  <si>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</si>
  <si>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</si>
  <si>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</si>
  <si>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</si>
  <si>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</si>
  <si>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</si>
  <si>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</si>
  <si>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</si>
  <si>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</si>
  <si>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</si>
  <si>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</si>
  <si>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</si>
  <si>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</si>
  <si>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</si>
  <si>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</si>
  <si>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</si>
  <si>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</si>
  <si>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</si>
  <si>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</si>
  <si>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</si>
  <si>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</si>
  <si>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</si>
  <si>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</si>
  <si>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</si>
  <si>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</si>
  <si>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</si>
  <si>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</si>
  <si>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</si>
  <si>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</si>
  <si>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</si>
  <si>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</si>
  <si>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</si>
  <si>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</si>
  <si>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</si>
  <si>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</si>
  <si>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</si>
  <si>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</si>
  <si>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</si>
  <si>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</si>
  <si>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</si>
  <si>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</si>
  <si>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</si>
  <si>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</si>
  <si>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</si>
  <si>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</si>
  <si>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</si>
  <si>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</si>
  <si>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</si>
  <si>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</si>
  <si>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</si>
  <si>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</si>
  <si>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</si>
  <si>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</si>
  <si>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</si>
  <si>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</si>
  <si>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</si>
  <si>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</si>
  <si>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</si>
  <si>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</si>
  <si>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</si>
  <si>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</si>
  <si>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</si>
  <si>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</si>
  <si>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</si>
  <si>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</si>
  <si>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</si>
  <si>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</si>
  <si>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</si>
  <si>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</si>
  <si>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</si>
  <si>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</si>
  <si>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</si>
  <si>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</si>
  <si>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</si>
  <si>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</si>
  <si>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</si>
  <si>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</si>
  <si>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</si>
  <si>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</si>
  <si>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</si>
  <si>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</si>
  <si>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</si>
  <si>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</si>
  <si>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</si>
  <si>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</si>
  <si>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</si>
  <si>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</si>
  <si>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</si>
  <si>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</si>
  <si>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</si>
  <si>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</si>
  <si>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</si>
  <si>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</si>
  <si>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</si>
  <si>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</si>
  <si>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</si>
  <si>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</si>
  <si>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</si>
  <si>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</si>
  <si>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</si>
  <si>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</si>
  <si>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</si>
  <si>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</si>
  <si>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</si>
  <si>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</si>
  <si>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</si>
  <si>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</si>
  <si>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</si>
  <si>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</si>
  <si>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</si>
  <si>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</si>
  <si>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</si>
  <si>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</si>
  <si>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</si>
  <si>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</si>
  <si>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</si>
  <si>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</si>
  <si>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</si>
  <si>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</si>
  <si>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</si>
  <si>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</si>
  <si>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</si>
  <si>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</si>
  <si>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</si>
  <si>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</si>
  <si>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</si>
  <si>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</si>
  <si>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</si>
  <si>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</si>
  <si>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</si>
  <si>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</si>
  <si>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</si>
  <si>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</si>
  <si>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</si>
  <si>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</si>
  <si>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</si>
  <si>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</si>
  <si>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</si>
  <si>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</si>
  <si>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</si>
  <si>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</si>
  <si>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</si>
  <si>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</si>
  <si>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</si>
  <si>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</si>
  <si>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</si>
  <si>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</si>
  <si>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</si>
  <si>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</si>
  <si>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</si>
  <si>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</si>
  <si>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</si>
  <si>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</si>
  <si>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</si>
  <si>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</si>
  <si>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</si>
  <si>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</si>
  <si>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</si>
  <si>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</si>
  <si>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</si>
  <si>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</si>
  <si>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</si>
  <si>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</si>
  <si>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</si>
  <si>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</si>
  <si>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</si>
  <si>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</si>
  <si>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</si>
  <si>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</si>
  <si>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</si>
  <si>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</si>
  <si>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</si>
  <si>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</si>
  <si>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</si>
  <si>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</si>
  <si>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</si>
  <si>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</si>
  <si>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</si>
  <si>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</si>
  <si>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</si>
  <si>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</si>
  <si>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</si>
  <si>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</si>
  <si>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</si>
  <si>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</si>
  <si>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</si>
  <si>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</si>
  <si>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</si>
  <si>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</si>
  <si>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</si>
  <si>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</si>
  <si>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</si>
  <si>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</si>
  <si>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</si>
  <si>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</si>
  <si>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</si>
  <si>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</si>
  <si>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</si>
  <si>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</si>
  <si>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</si>
  <si>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</si>
  <si>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</si>
  <si>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</si>
  <si>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</si>
  <si>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</si>
  <si>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</si>
  <si>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</si>
  <si>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</si>
  <si>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</si>
  <si>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</si>
  <si>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</si>
  <si>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</si>
  <si>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</si>
  <si>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</si>
  <si>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</si>
  <si>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</si>
  <si>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</si>
  <si>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</si>
  <si>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</si>
  <si>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</si>
  <si>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</si>
  <si>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</si>
  <si>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</si>
  <si>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</si>
  <si>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</si>
  <si>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</si>
  <si>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</si>
  <si>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</si>
  <si>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</si>
  <si>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</si>
  <si>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</si>
  <si>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</si>
  <si>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</si>
  <si>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</si>
  <si>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</si>
  <si>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</si>
  <si>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</si>
  <si>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</si>
  <si>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</si>
  <si>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</si>
  <si>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</si>
  <si>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</si>
  <si>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</si>
  <si>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</si>
  <si>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</si>
  <si>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</si>
  <si>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</si>
  <si>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</si>
  <si>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</si>
  <si>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</si>
  <si>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</si>
  <si>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</si>
  <si>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</si>
  <si>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</si>
  <si>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</si>
  <si>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</si>
  <si>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</si>
  <si>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</si>
  <si>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</si>
  <si>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</si>
  <si>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</si>
  <si>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</si>
  <si>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</si>
  <si>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</si>
  <si>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</si>
  <si>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</si>
  <si>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</si>
  <si>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</si>
  <si>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</si>
  <si>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</si>
  <si>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</si>
  <si>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</si>
  <si>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</si>
  <si>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</si>
  <si>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</si>
  <si>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</si>
  <si>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</si>
  <si>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</si>
  <si>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</si>
  <si>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</si>
  <si>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</si>
  <si>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</si>
  <si>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</si>
  <si>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</si>
  <si>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</si>
  <si>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</si>
  <si>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</si>
  <si>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</si>
  <si>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</si>
  <si>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</si>
  <si>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</si>
  <si>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</si>
  <si>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</si>
  <si>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</si>
  <si>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</si>
  <si>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</si>
  <si>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</si>
  <si>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</si>
  <si>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</si>
  <si>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</si>
  <si>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</si>
  <si>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</si>
  <si>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</si>
  <si>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</si>
  <si>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</si>
  <si>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</si>
  <si>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</si>
  <si>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</si>
  <si>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</si>
  <si>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</si>
  <si>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</si>
  <si>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</si>
  <si>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</si>
  <si>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</si>
  <si>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</si>
  <si>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</si>
  <si>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</si>
  <si>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</si>
  <si>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</si>
  <si>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</si>
  <si>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</si>
  <si>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</si>
  <si>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</si>
  <si>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</si>
  <si>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</si>
  <si>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</si>
  <si>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</si>
  <si>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</si>
  <si>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</si>
  <si>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</si>
  <si>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</si>
  <si>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</si>
  <si>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</si>
  <si>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</si>
  <si>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</si>
  <si>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</si>
  <si>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</si>
  <si>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</si>
  <si>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</si>
  <si>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</si>
  <si>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</si>
  <si>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</si>
  <si>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</si>
  <si>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</si>
  <si>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</si>
  <si>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</si>
  <si>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</si>
  <si>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</si>
  <si>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</si>
  <si>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</si>
  <si>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</si>
  <si>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</si>
  <si>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</si>
  <si>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</si>
  <si>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</si>
  <si>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</si>
  <si>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</si>
  <si>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</si>
  <si>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</si>
  <si>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</si>
  <si>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</si>
  <si>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</si>
  <si>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</si>
  <si>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</si>
  <si>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</si>
  <si>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</si>
  <si>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</si>
  <si>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</si>
  <si>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</si>
  <si>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</si>
  <si>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</si>
  <si>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</si>
  <si>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</si>
  <si>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</si>
  <si>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</si>
  <si>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</si>
  <si>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</si>
  <si>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</si>
  <si>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</si>
  <si>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</si>
  <si>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</si>
  <si>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</si>
  <si>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</si>
  <si>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</si>
  <si>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</si>
  <si>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</si>
  <si>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</si>
  <si>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</si>
  <si>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</si>
  <si>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</si>
  <si>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</si>
  <si>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</si>
  <si>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</si>
  <si>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</si>
  <si>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</si>
  <si>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</si>
  <si>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</si>
  <si>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</si>
  <si>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</si>
  <si>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</si>
  <si>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</si>
  <si>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</si>
  <si>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</si>
  <si>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</si>
  <si>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</si>
  <si>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</si>
  <si>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</si>
  <si>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</si>
  <si>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</si>
  <si>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</si>
  <si>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</si>
  <si>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</si>
  <si>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</si>
  <si>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</si>
  <si>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</si>
  <si>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</si>
  <si>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</si>
  <si>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</si>
  <si>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</si>
  <si>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</si>
  <si>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</si>
  <si>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</si>
  <si>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</si>
  <si>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</si>
  <si>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</si>
  <si>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</si>
  <si>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</si>
  <si>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</si>
  <si>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</si>
  <si>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</si>
  <si>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</si>
  <si>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</si>
  <si>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</si>
  <si>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</si>
  <si>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</si>
  <si>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</si>
  <si>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</si>
  <si>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</si>
  <si>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</si>
  <si>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</si>
  <si>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</si>
  <si>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</si>
  <si>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</si>
  <si>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</si>
  <si>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</si>
  <si>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</si>
  <si>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</si>
  <si>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</si>
  <si>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</si>
  <si>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</si>
  <si>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</si>
  <si>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</si>
  <si>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</si>
  <si>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</si>
  <si>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</si>
  <si>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</si>
  <si>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</si>
  <si>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</si>
  <si>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</si>
  <si>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</si>
  <si>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</si>
  <si>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</si>
  <si>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</si>
  <si>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</si>
  <si>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</si>
  <si>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</si>
  <si>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</si>
  <si>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</si>
  <si>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</si>
  <si>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</si>
  <si>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</si>
  <si>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</si>
  <si>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</si>
  <si>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</si>
  <si>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</si>
  <si>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</si>
  <si>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</si>
  <si>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</si>
  <si>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</si>
  <si>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</si>
  <si>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</si>
  <si>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</si>
  <si>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</si>
  <si>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</si>
  <si>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</si>
  <si>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</si>
  <si>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</si>
  <si>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</si>
  <si>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</si>
  <si>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</si>
  <si>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</si>
  <si>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</si>
  <si>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</si>
  <si>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</si>
  <si>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</si>
  <si>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</si>
  <si>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</si>
  <si>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</si>
  <si>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</si>
  <si>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</si>
  <si>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</si>
  <si>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</si>
  <si>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</si>
  <si>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</si>
  <si>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</si>
  <si>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</si>
  <si>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</si>
  <si>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</si>
  <si>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</si>
  <si>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</si>
  <si>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</si>
  <si>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</si>
  <si>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</si>
  <si>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</si>
  <si>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</si>
  <si>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</si>
  <si>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</si>
  <si>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</si>
  <si>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</si>
  <si>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</si>
  <si>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</si>
  <si>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</si>
  <si>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</si>
  <si>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</si>
  <si>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</si>
  <si>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</si>
  <si>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</si>
  <si>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</si>
  <si>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</si>
  <si>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</si>
  <si>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</si>
  <si>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</si>
  <si>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</si>
  <si>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</si>
  <si>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</si>
  <si>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</si>
  <si>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</si>
  <si>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</si>
  <si>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</si>
  <si>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</si>
  <si>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</si>
  <si>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</si>
  <si>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</si>
  <si>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</si>
  <si>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</si>
  <si>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</si>
  <si>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</si>
  <si>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</si>
  <si>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</si>
  <si>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</si>
  <si>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</si>
  <si>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</si>
  <si>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</si>
  <si>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</si>
  <si>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</si>
  <si>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</si>
  <si>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</si>
  <si>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</si>
  <si>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</si>
  <si>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</si>
  <si>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</si>
  <si>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</si>
  <si>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</si>
  <si>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</si>
  <si>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</si>
  <si>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</si>
  <si>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</si>
  <si>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</si>
  <si>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</si>
  <si>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</si>
  <si>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</si>
  <si>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</si>
  <si>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</si>
  <si>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</si>
  <si>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</si>
  <si>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</si>
  <si>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</si>
  <si>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</si>
  <si>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</si>
  <si>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</si>
  <si>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</si>
  <si>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</si>
  <si>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</si>
  <si>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</si>
  <si>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</si>
  <si>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</si>
  <si>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</si>
  <si>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</si>
  <si>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</si>
  <si>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</si>
  <si>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</si>
  <si>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</si>
  <si>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</si>
  <si>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</si>
  <si>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</si>
  <si>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</si>
  <si>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</si>
  <si>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</si>
  <si>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</si>
  <si>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</si>
  <si>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</si>
  <si>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</si>
  <si>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</si>
  <si>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</si>
  <si>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</si>
  <si>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</si>
  <si>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</si>
  <si>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</si>
  <si>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</si>
  <si>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</si>
  <si>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</si>
  <si>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</si>
  <si>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</si>
  <si>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</si>
  <si>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</si>
  <si>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</si>
  <si>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</si>
  <si>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</si>
  <si>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</si>
  <si>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</si>
  <si>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</si>
  <si>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</si>
  <si>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</si>
  <si>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</si>
  <si>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</si>
  <si>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</si>
  <si>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</si>
  <si>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</si>
  <si>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</si>
  <si>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</si>
  <si>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</si>
  <si>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</si>
  <si>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</si>
  <si>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</si>
  <si>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</si>
  <si>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</si>
  <si>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</si>
  <si>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</si>
  <si>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</si>
  <si>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</si>
  <si>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</si>
  <si>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</si>
  <si>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</si>
  <si>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</si>
  <si>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</si>
  <si>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</si>
  <si>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</si>
  <si>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</si>
  <si>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</si>
  <si>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</si>
  <si>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</si>
  <si>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</si>
  <si>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</si>
  <si>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</si>
  <si>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</si>
  <si>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</si>
  <si>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</si>
  <si>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</si>
  <si>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</si>
  <si>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</si>
  <si>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</si>
  <si>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</si>
  <si>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</si>
  <si>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</si>
  <si>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</si>
  <si>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</si>
  <si>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</si>
  <si>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</si>
  <si>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</si>
  <si>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</si>
  <si>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</si>
  <si>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</si>
  <si>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</si>
  <si>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</si>
  <si>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</si>
  <si>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</si>
  <si>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</si>
  <si>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</si>
  <si>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</si>
  <si>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</si>
  <si>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</si>
  <si>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</si>
  <si>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</si>
  <si>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</si>
  <si>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</si>
  <si>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</si>
  <si>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</si>
  <si>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</si>
  <si>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</si>
  <si>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</si>
  <si>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</si>
  <si>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</si>
  <si>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</si>
  <si>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</si>
  <si>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</si>
  <si>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</si>
  <si>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</si>
  <si>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</si>
  <si>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</si>
  <si>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</si>
  <si>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</si>
  <si>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</si>
  <si>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</si>
  <si>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</si>
  <si>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</si>
  <si>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</si>
  <si>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</si>
  <si>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</si>
  <si>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</si>
  <si>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</si>
  <si>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</si>
  <si>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</si>
  <si>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</si>
  <si>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</si>
  <si>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</si>
  <si>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</si>
  <si>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</si>
  <si>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</si>
  <si>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</si>
  <si>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</si>
  <si>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</si>
  <si>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</si>
  <si>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</si>
  <si>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</si>
  <si>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</si>
  <si>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</si>
  <si>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</si>
  <si>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</si>
  <si>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</si>
  <si>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</si>
  <si>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</si>
  <si>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</si>
  <si>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</si>
  <si>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</si>
  <si>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</si>
  <si>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</si>
  <si>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</si>
  <si>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</si>
  <si>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</si>
  <si>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</si>
  <si>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</si>
  <si>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</si>
  <si>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</si>
  <si>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</si>
  <si>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</si>
  <si>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</si>
  <si>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</si>
  <si>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</si>
  <si>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</si>
  <si>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</si>
  <si>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</si>
  <si>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</si>
  <si>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</si>
  <si>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</si>
  <si>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</si>
  <si>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</si>
  <si>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</si>
  <si>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</si>
  <si>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</si>
  <si>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</si>
  <si>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</si>
  <si>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</si>
  <si>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</si>
  <si>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</si>
  <si>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</si>
  <si>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</si>
  <si>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</si>
  <si>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</si>
  <si>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</si>
  <si>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</si>
  <si>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</si>
  <si>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</si>
  <si>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</si>
  <si>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</si>
  <si>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</si>
  <si>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</si>
  <si>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</si>
  <si>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</si>
  <si>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</si>
  <si>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</si>
  <si>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</si>
  <si>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</si>
  <si>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</si>
  <si>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</si>
  <si>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</si>
  <si>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</si>
  <si>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</si>
  <si>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</si>
  <si>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</si>
  <si>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</si>
  <si>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</si>
  <si>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</si>
  <si>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</si>
  <si>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</si>
  <si>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</si>
  <si>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</si>
  <si>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</si>
  <si>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</si>
  <si>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</si>
  <si>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</si>
  <si>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</si>
  <si>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</si>
  <si>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</si>
  <si>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</si>
  <si>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</si>
  <si>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</si>
  <si>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</si>
  <si>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</si>
  <si>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</si>
  <si>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</si>
  <si>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</si>
  <si>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</si>
  <si>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</si>
  <si>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</si>
  <si>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</si>
  <si>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</si>
  <si>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</si>
  <si>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</si>
  <si>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</si>
  <si>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</si>
  <si>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</si>
  <si>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</si>
  <si>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</si>
  <si>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</si>
  <si>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</si>
  <si>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</si>
  <si>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</si>
  <si>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</si>
  <si>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</si>
  <si>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</si>
  <si>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</si>
  <si>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</si>
  <si>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</si>
  <si>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</si>
  <si>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</si>
  <si>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</si>
  <si>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</si>
  <si>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</si>
  <si>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</si>
  <si>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</si>
  <si>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</si>
  <si>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</si>
  <si>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</si>
  <si>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</si>
  <si>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</si>
  <si>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</si>
  <si>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</si>
  <si>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</si>
  <si>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</si>
  <si>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</si>
  <si>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</si>
  <si>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</si>
  <si>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</si>
  <si>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</si>
  <si>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</si>
  <si>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</si>
  <si>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</si>
  <si>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</si>
  <si>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</si>
  <si>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</si>
  <si>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</si>
  <si>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</si>
  <si>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</si>
  <si>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</si>
  <si>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</si>
  <si>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</si>
  <si>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</si>
  <si>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</si>
  <si>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</si>
  <si>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</si>
  <si>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</si>
  <si>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</si>
  <si>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</si>
  <si>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</si>
  <si>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</si>
  <si>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</si>
  <si>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</si>
  <si>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</si>
  <si>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</si>
  <si>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</si>
  <si>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</si>
  <si>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</si>
  <si>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</si>
  <si>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</si>
  <si>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</si>
  <si>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</si>
  <si>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</si>
  <si>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</si>
  <si>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</si>
  <si>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</si>
  <si>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</si>
  <si>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</si>
  <si>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</si>
  <si>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</si>
  <si>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</si>
  <si>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</si>
  <si>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</si>
  <si>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</si>
  <si>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</si>
  <si>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</si>
  <si>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</si>
  <si>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</si>
  <si>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</si>
  <si>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</si>
  <si>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</si>
  <si>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</si>
  <si>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</si>
  <si>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</si>
  <si>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</si>
  <si>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</si>
  <si>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</si>
  <si>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</si>
  <si>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</si>
  <si>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</si>
  <si>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</si>
  <si>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</si>
  <si>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</si>
  <si>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</si>
  <si>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</si>
  <si>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</si>
  <si>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</si>
  <si>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</si>
  <si>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</si>
  <si>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</si>
  <si>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</si>
  <si>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</si>
  <si>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</si>
  <si>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</si>
  <si>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</si>
  <si>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</si>
  <si>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</si>
  <si>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</si>
  <si>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</si>
  <si>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</si>
  <si>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</si>
  <si>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</si>
  <si>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</si>
  <si>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</si>
  <si>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</si>
  <si>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</si>
  <si>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</si>
  <si>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</si>
  <si>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</si>
  <si>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</si>
  <si>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</si>
  <si>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</si>
  <si>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</si>
  <si>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</si>
  <si>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</si>
  <si>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</si>
  <si>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</si>
  <si>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</si>
  <si>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</si>
  <si>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</si>
  <si>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</si>
  <si>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</si>
  <si>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</si>
  <si>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</si>
  <si>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</si>
  <si>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</si>
  <si>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</si>
  <si>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</si>
  <si>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</si>
  <si>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</si>
  <si>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</si>
  <si>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</si>
  <si>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</si>
  <si>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</si>
  <si>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</si>
  <si>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</si>
  <si>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</si>
  <si>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</si>
  <si>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</si>
  <si>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</si>
  <si>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</si>
  <si>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</si>
  <si>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</si>
  <si>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</si>
  <si>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</si>
  <si>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</si>
  <si>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</si>
  <si>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</si>
  <si>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</si>
  <si>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</si>
  <si>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</si>
  <si>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</si>
  <si>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</si>
  <si>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</si>
  <si>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</si>
  <si>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</si>
  <si>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</si>
  <si>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</si>
  <si>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</si>
  <si>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</si>
  <si>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</si>
  <si>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</si>
  <si>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</si>
  <si>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</si>
  <si>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</si>
  <si>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</si>
  <si>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</si>
  <si>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</si>
  <si>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</si>
  <si>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</si>
  <si>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</si>
  <si>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</si>
  <si>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</si>
  <si>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</si>
  <si>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</si>
  <si>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</si>
  <si>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</si>
  <si>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</si>
  <si>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</si>
  <si>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</si>
  <si>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</si>
  <si>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</si>
  <si>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</si>
  <si>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</si>
  <si>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</si>
  <si>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</si>
  <si>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</si>
  <si>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</si>
  <si>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</si>
  <si>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</si>
  <si>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</si>
  <si>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</si>
  <si>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</si>
  <si>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</si>
  <si>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</si>
  <si>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</si>
  <si>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</si>
  <si>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</si>
  <si>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</si>
  <si>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</si>
  <si>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</si>
  <si>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</si>
  <si>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</si>
  <si>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</si>
  <si>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</si>
  <si>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</si>
  <si>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</si>
  <si>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</si>
  <si>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</si>
  <si>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</si>
  <si>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</si>
  <si>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</si>
  <si>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</si>
  <si>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</si>
  <si>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</si>
  <si>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</si>
  <si>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</si>
  <si>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</si>
  <si>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</si>
  <si>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</si>
  <si>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</si>
  <si>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</si>
  <si>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</si>
  <si>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</si>
  <si>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</si>
  <si>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</si>
  <si>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</si>
  <si>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</si>
  <si>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</si>
  <si>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</si>
  <si>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</si>
  <si>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</si>
  <si>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</si>
  <si>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</si>
  <si>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</si>
  <si>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</si>
  <si>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</si>
  <si>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</si>
  <si>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</si>
  <si>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</si>
  <si>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</si>
  <si>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</si>
  <si>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</si>
  <si>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</si>
  <si>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</si>
  <si>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</si>
  <si>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</si>
  <si>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</si>
  <si>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</si>
  <si>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</si>
  <si>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</si>
  <si>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</si>
  <si>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</si>
  <si>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</si>
  <si>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</si>
  <si>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</si>
  <si>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</si>
  <si>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</si>
  <si>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</si>
  <si>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</si>
  <si>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</si>
  <si>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</si>
  <si>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</si>
  <si>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</si>
  <si>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</si>
  <si>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</si>
  <si>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</si>
  <si>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</si>
  <si>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</si>
  <si>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</si>
  <si>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</si>
  <si>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</si>
  <si>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</si>
  <si>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</si>
  <si>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</si>
  <si>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</si>
  <si>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</si>
  <si>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</si>
  <si>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</si>
  <si>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</si>
  <si>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</si>
  <si>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</si>
  <si>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</si>
  <si>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</si>
  <si>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</si>
  <si>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</si>
  <si>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</si>
  <si>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</si>
  <si>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</si>
  <si>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</si>
  <si>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</si>
  <si>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</si>
  <si>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</si>
  <si>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</si>
  <si>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</si>
  <si>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</si>
  <si>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</si>
  <si>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</si>
  <si>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</si>
  <si>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</si>
  <si>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</si>
  <si>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</si>
  <si>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</si>
  <si>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</si>
  <si>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</si>
  <si>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</si>
  <si>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</si>
  <si>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</si>
  <si>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</si>
  <si>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</si>
  <si>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</si>
  <si>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</si>
  <si>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</si>
  <si>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</si>
  <si>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</si>
  <si>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</si>
  <si>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</si>
  <si>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</si>
  <si>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</si>
  <si>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</si>
  <si>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</si>
  <si>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</si>
  <si>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</si>
  <si>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</si>
  <si>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</si>
  <si>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</si>
  <si>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</si>
  <si>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</si>
  <si>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</si>
  <si>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</si>
  <si>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</si>
  <si>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</si>
  <si>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</si>
  <si>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</si>
  <si>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</si>
  <si>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</si>
  <si>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</si>
  <si>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</si>
  <si>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</si>
  <si>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</si>
  <si>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</si>
  <si>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</si>
  <si>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</si>
  <si>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</si>
  <si>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</si>
  <si>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</si>
  <si>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</si>
  <si>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</si>
  <si>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</si>
  <si>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</si>
  <si>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</si>
  <si>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</si>
  <si>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</si>
  <si>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</si>
  <si>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</si>
  <si>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</si>
  <si>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</si>
  <si>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</si>
  <si>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</si>
  <si>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</si>
  <si>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</si>
  <si>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</si>
  <si>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</si>
  <si>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</si>
  <si>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</si>
  <si>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</si>
  <si>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</si>
  <si>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</si>
  <si>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</si>
  <si>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</si>
  <si>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</si>
  <si>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</si>
  <si>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</si>
  <si>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</si>
  <si>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</si>
  <si>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</si>
  <si>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</si>
  <si>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</si>
  <si>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</si>
  <si>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</si>
  <si>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</si>
  <si>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</si>
  <si>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</si>
  <si>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</si>
  <si>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</si>
  <si>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</si>
  <si>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</si>
  <si>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</si>
  <si>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</si>
  <si>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</si>
  <si>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</si>
  <si>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</si>
  <si>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</si>
  <si>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</si>
  <si>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</si>
  <si>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</si>
  <si>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</si>
  <si>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</si>
  <si>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</si>
  <si>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</si>
  <si>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</si>
  <si>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</si>
  <si>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</si>
  <si>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</si>
  <si>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</si>
  <si>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</si>
  <si>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</si>
  <si>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</si>
  <si>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</si>
  <si>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</si>
  <si>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</si>
  <si>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</si>
  <si>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</si>
  <si>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</si>
  <si>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</si>
  <si>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</si>
  <si>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</si>
  <si>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</si>
  <si>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</si>
  <si>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</si>
  <si>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</si>
  <si>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</si>
  <si>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</si>
  <si>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</si>
  <si>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</si>
  <si>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</si>
  <si>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</si>
  <si>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</si>
  <si>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</si>
  <si>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</si>
  <si>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</si>
  <si>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</si>
  <si>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</si>
  <si>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</si>
  <si>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</si>
  <si>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</si>
  <si>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</si>
  <si>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</si>
  <si>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</si>
  <si>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</si>
  <si>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</si>
  <si>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</si>
  <si>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</si>
  <si>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</si>
  <si>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</si>
  <si>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</si>
  <si>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</si>
  <si>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</si>
  <si>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</si>
  <si>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</si>
  <si>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</si>
  <si>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</si>
  <si>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</si>
  <si>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</si>
  <si>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</si>
  <si>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</si>
  <si>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</si>
  <si>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</si>
  <si>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</si>
  <si>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</si>
  <si>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</si>
  <si>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</si>
  <si>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</si>
  <si>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</si>
  <si>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</si>
  <si>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</si>
  <si>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</si>
  <si>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</si>
  <si>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</si>
  <si>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</si>
  <si>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</si>
  <si>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</si>
  <si>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</si>
  <si>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</si>
  <si>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</si>
  <si>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</si>
  <si>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</si>
  <si>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</si>
  <si>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</si>
  <si>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</si>
  <si>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</si>
  <si>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</si>
  <si>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</si>
  <si>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</si>
  <si>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</si>
  <si>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</si>
  <si>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</si>
  <si>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</si>
  <si>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</si>
  <si>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</si>
  <si>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</si>
  <si>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</si>
  <si>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</si>
  <si>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</si>
  <si>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</si>
  <si>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</si>
  <si>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</si>
  <si>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</si>
  <si>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</si>
  <si>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</si>
  <si>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</si>
  <si>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</si>
  <si>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</si>
  <si>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</si>
  <si>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</si>
  <si>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</si>
  <si>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</si>
  <si>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</si>
  <si>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</si>
  <si>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</si>
  <si>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</si>
  <si>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</si>
  <si>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</si>
  <si>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</si>
  <si>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</si>
  <si>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</si>
  <si>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</si>
  <si>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</si>
  <si>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</si>
  <si>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</si>
  <si>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</si>
  <si>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</si>
  <si>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</si>
  <si>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</si>
  <si>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</si>
  <si>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</si>
  <si>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</si>
  <si>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</si>
  <si>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</si>
  <si>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</si>
  <si>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</si>
  <si>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</si>
  <si>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</si>
  <si>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</si>
  <si>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</si>
  <si>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</si>
  <si>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</si>
  <si>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</si>
  <si>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</si>
  <si>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</si>
  <si>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</si>
  <si>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</si>
  <si>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</si>
  <si>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</si>
  <si>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</si>
  <si>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</si>
  <si>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</si>
  <si>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</si>
  <si>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</si>
  <si>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</si>
  <si>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</si>
  <si>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</si>
  <si>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</si>
  <si>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</si>
  <si>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</si>
  <si>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</si>
  <si>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</si>
  <si>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</si>
  <si>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</si>
  <si>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</si>
  <si>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</si>
  <si>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</si>
  <si>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</si>
  <si>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</si>
  <si>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</si>
  <si>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</si>
  <si>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</si>
  <si>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</si>
  <si>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</si>
  <si>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</si>
  <si>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</si>
  <si>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</si>
  <si>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</si>
  <si>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</si>
  <si>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</si>
  <si>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</si>
  <si>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</si>
  <si>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</si>
  <si>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</si>
  <si>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</si>
  <si>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</si>
  <si>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</si>
  <si>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</si>
  <si>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</si>
  <si>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</si>
  <si>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</si>
  <si>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</si>
  <si>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</si>
  <si>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</si>
  <si>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</si>
  <si>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</si>
  <si>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</si>
  <si>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</si>
  <si>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</si>
  <si>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</si>
  <si>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</si>
  <si>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</si>
  <si>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</si>
  <si>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</si>
  <si>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</si>
  <si>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</si>
  <si>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</si>
  <si>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</si>
  <si>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</si>
  <si>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</si>
  <si>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</si>
  <si>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</si>
  <si>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</si>
  <si>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</si>
  <si>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</si>
  <si>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</si>
  <si>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</si>
  <si>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</si>
  <si>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</si>
  <si>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</si>
  <si>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</si>
  <si>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</si>
  <si>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</si>
  <si>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</si>
  <si>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</si>
  <si>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</si>
  <si>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</si>
  <si>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</si>
  <si>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</si>
  <si>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</si>
  <si>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</si>
  <si>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</si>
  <si>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</si>
  <si>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</si>
  <si>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</si>
  <si>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</si>
  <si>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</si>
  <si>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</si>
  <si>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</si>
  <si>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</si>
  <si>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</si>
  <si>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</si>
  <si>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</si>
  <si>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</si>
  <si>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</si>
  <si>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</si>
  <si>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</si>
  <si>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</si>
  <si>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</si>
  <si>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</si>
  <si>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</si>
  <si>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</si>
  <si>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</si>
  <si>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</si>
  <si>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</si>
  <si>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</si>
  <si>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</si>
  <si>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</si>
  <si>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</si>
  <si>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</si>
  <si>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</si>
  <si>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</si>
  <si>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</si>
  <si>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</si>
  <si>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</si>
  <si>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</si>
  <si>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</si>
  <si>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</si>
  <si>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</si>
  <si>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</si>
  <si>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</si>
  <si>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</si>
  <si>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</si>
  <si>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</si>
  <si>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</si>
  <si>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</si>
  <si>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</si>
  <si>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</si>
  <si>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</si>
  <si>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</si>
  <si>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</si>
  <si>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</si>
  <si>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</si>
  <si>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</si>
  <si>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</si>
  <si>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</si>
  <si>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</si>
  <si>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</si>
  <si>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</si>
  <si>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</si>
  <si>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</si>
  <si>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</si>
  <si>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</si>
  <si>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</si>
  <si>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</si>
  <si>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</si>
  <si>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</si>
  <si>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</si>
  <si>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</si>
  <si>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</si>
  <si>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</si>
  <si>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</si>
  <si>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</si>
  <si>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</si>
  <si>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</si>
  <si>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</si>
  <si>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</si>
  <si>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</si>
  <si>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</si>
  <si>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</si>
  <si>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</si>
  <si>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</si>
  <si>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</si>
  <si>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</si>
  <si>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</si>
  <si>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</si>
  <si>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</si>
  <si>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</si>
  <si>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</si>
  <si>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</si>
  <si>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</si>
  <si>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</si>
  <si>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</si>
  <si>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</si>
  <si>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</si>
  <si>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</si>
  <si>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</si>
  <si>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</si>
  <si>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</si>
  <si>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</si>
  <si>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</si>
  <si>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</si>
  <si>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</si>
  <si>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</si>
  <si>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</si>
  <si>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</si>
  <si>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</si>
  <si>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</si>
  <si>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</si>
  <si>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</si>
  <si>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</si>
  <si>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</si>
  <si>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</si>
  <si>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</si>
  <si>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</si>
  <si>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</si>
  <si>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</si>
  <si>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</si>
  <si>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</si>
  <si>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</si>
  <si>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</si>
  <si>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</si>
  <si>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</si>
  <si>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</si>
  <si>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</si>
  <si>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</si>
  <si>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</si>
  <si>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</si>
  <si>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</si>
  <si>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</si>
  <si>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</si>
  <si>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</si>
  <si>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</si>
  <si>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</si>
  <si>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</si>
  <si>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</si>
  <si>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</si>
  <si>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</si>
  <si>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</si>
  <si>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</si>
  <si>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</si>
  <si>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</si>
  <si>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</si>
  <si>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</si>
  <si>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</si>
  <si>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</si>
  <si>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</si>
  <si>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</si>
  <si>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</si>
  <si>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</si>
  <si>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</si>
  <si>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</si>
  <si>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</si>
  <si>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</si>
  <si>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</si>
  <si>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</si>
  <si>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</si>
  <si>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</si>
  <si>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</si>
  <si>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</si>
  <si>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</si>
  <si>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</si>
  <si>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</si>
  <si>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</si>
  <si>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</si>
  <si>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</si>
  <si>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</si>
  <si>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</si>
  <si>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</si>
  <si>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</si>
  <si>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</si>
  <si>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</si>
  <si>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</si>
  <si>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</si>
  <si>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</si>
  <si>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</si>
  <si>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</si>
  <si>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</si>
  <si>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</si>
  <si>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</si>
  <si>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</si>
  <si>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</si>
  <si>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</si>
  <si>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</si>
  <si>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</si>
  <si>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</si>
  <si>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</si>
  <si>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</si>
  <si>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</si>
  <si>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</si>
  <si>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</si>
  <si>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</si>
  <si>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</si>
  <si>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</si>
  <si>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</si>
  <si>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</si>
  <si>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</si>
  <si>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</si>
  <si>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</si>
  <si>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</si>
  <si>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</si>
  <si>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</si>
  <si>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</si>
  <si>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</si>
  <si>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</si>
  <si>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</si>
  <si>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</si>
  <si>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</si>
  <si>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</si>
  <si>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</si>
  <si>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</si>
  <si>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</si>
  <si>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</si>
  <si>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</si>
  <si>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</si>
  <si>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</si>
  <si>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</si>
  <si>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</si>
  <si>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</si>
  <si>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</si>
  <si>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</si>
  <si>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</si>
  <si>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</si>
  <si>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</si>
  <si>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</si>
  <si>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</si>
  <si>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</si>
  <si>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</si>
  <si>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</si>
  <si>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</si>
  <si>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</si>
  <si>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</si>
  <si>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</si>
  <si>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</si>
  <si>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</si>
  <si>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</si>
  <si>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</si>
  <si>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</si>
  <si>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</si>
  <si>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</si>
  <si>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</si>
  <si>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</si>
  <si>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</si>
  <si>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</si>
  <si>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</si>
  <si>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</si>
  <si>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</si>
  <si>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</si>
  <si>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</si>
  <si>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</si>
  <si>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</si>
  <si>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</si>
  <si>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</si>
  <si>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</si>
  <si>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</si>
  <si>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</si>
  <si>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</si>
  <si>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</si>
  <si>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</si>
  <si>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</si>
  <si>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</si>
  <si>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</si>
  <si>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</si>
  <si>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</si>
  <si>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</si>
  <si>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</si>
  <si>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</si>
  <si>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</si>
  <si>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</si>
  <si>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</si>
  <si>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</si>
  <si>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</si>
  <si>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</si>
  <si>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</si>
  <si>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</si>
  <si>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</si>
  <si>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</si>
  <si>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</si>
  <si>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</si>
  <si>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</si>
  <si>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</si>
  <si>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</si>
  <si>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</si>
  <si>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</si>
  <si>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</si>
  <si>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</si>
  <si>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</si>
  <si>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</si>
  <si>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</si>
  <si>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</si>
  <si>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</si>
  <si>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</si>
  <si>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</si>
  <si>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</si>
  <si>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</si>
  <si>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</si>
  <si>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</si>
  <si>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</si>
  <si>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</si>
  <si>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</si>
  <si>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</si>
  <si>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</si>
  <si>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</si>
  <si>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</si>
  <si>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</si>
  <si>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</si>
  <si>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</si>
  <si>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</si>
  <si>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</si>
  <si>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</si>
  <si>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</si>
  <si>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</si>
  <si>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</si>
  <si>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</si>
  <si>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</si>
  <si>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</si>
  <si>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</si>
  <si>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</si>
  <si>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</si>
  <si>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</si>
  <si>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</si>
  <si>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</si>
  <si>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</si>
  <si>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</si>
  <si>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</si>
  <si>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</si>
  <si>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</si>
  <si>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</si>
  <si>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</si>
  <si>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</si>
  <si>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</si>
  <si>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</si>
  <si>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</si>
  <si>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</si>
  <si>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</si>
  <si>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</si>
  <si>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</si>
  <si>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</si>
  <si>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</si>
  <si>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</si>
  <si>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</si>
  <si>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</si>
  <si>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</si>
  <si>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</si>
  <si>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</si>
  <si>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</si>
  <si>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</si>
  <si>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</si>
  <si>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</si>
  <si>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</si>
  <si>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</si>
  <si>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</si>
  <si>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</si>
  <si>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</si>
  <si>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</si>
  <si>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</si>
  <si>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</si>
  <si>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</si>
  <si>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</si>
  <si>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</si>
  <si>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</si>
  <si>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</si>
  <si>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</si>
  <si>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</si>
  <si>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</si>
  <si>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</si>
  <si>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</si>
  <si>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</si>
  <si>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</si>
  <si>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</si>
  <si>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</si>
  <si>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</si>
  <si>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</si>
  <si>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</si>
  <si>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</si>
  <si>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</si>
  <si>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</si>
  <si>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</si>
  <si>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</si>
  <si>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</si>
  <si>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</si>
  <si>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</si>
  <si>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</si>
  <si>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</si>
  <si>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</si>
  <si>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</si>
  <si>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</si>
  <si>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</si>
  <si>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</si>
  <si>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</si>
  <si>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</si>
  <si>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</si>
  <si>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</si>
  <si>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</si>
  <si>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</si>
  <si>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</si>
  <si>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</si>
  <si>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</si>
  <si>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</si>
  <si>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</si>
  <si>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</si>
  <si>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</si>
  <si>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</si>
  <si>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</si>
  <si>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</si>
  <si>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</si>
  <si>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</si>
  <si>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</si>
  <si>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</si>
  <si>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</si>
  <si>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</si>
  <si>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</si>
  <si>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</si>
  <si>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</si>
  <si>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</si>
  <si>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</si>
  <si>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</si>
  <si>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</si>
  <si>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</si>
  <si>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</si>
  <si>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</si>
  <si>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</si>
  <si>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</si>
  <si>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</si>
  <si>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</si>
  <si>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</si>
  <si>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</si>
  <si>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</si>
  <si>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</si>
  <si>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</si>
  <si>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</si>
  <si>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</si>
  <si>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</si>
  <si>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</si>
  <si>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</si>
  <si>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</si>
  <si>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</si>
  <si>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</si>
  <si>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</si>
  <si>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</si>
  <si>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</si>
  <si>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</si>
  <si>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</si>
  <si>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</si>
  <si>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</si>
  <si>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</si>
  <si>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</si>
  <si>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</si>
  <si>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</si>
  <si>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</si>
  <si>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</si>
  <si>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</si>
  <si>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</si>
  <si>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</si>
  <si>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</si>
  <si>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</si>
  <si>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</si>
  <si>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</si>
  <si>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</si>
  <si>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</si>
  <si>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</si>
  <si>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</si>
  <si>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</si>
  <si>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</si>
  <si>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</si>
  <si>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</si>
  <si>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</si>
  <si>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</si>
  <si>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</si>
  <si>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</si>
  <si>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</si>
  <si>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</si>
  <si>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</si>
  <si>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</si>
  <si>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</si>
  <si>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</si>
  <si>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</si>
  <si>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</si>
  <si>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</si>
  <si>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</si>
  <si>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</si>
  <si>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</si>
  <si>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</si>
  <si>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</si>
  <si>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</si>
  <si>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</si>
  <si>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</si>
  <si>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</si>
  <si>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</si>
  <si>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</si>
  <si>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</si>
  <si>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</si>
  <si>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</si>
  <si>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</si>
  <si>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</si>
  <si>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</si>
  <si>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</si>
  <si>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</si>
  <si>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</si>
  <si>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</si>
  <si>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</si>
  <si>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</si>
  <si>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</si>
  <si>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</si>
  <si>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</si>
  <si>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</si>
  <si>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</si>
  <si>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</si>
  <si>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</si>
  <si>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</si>
  <si>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</si>
  <si>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</si>
  <si>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</si>
  <si>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</si>
  <si>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</si>
  <si>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</si>
  <si>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</si>
  <si>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</si>
  <si>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</si>
  <si>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</si>
  <si>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</si>
  <si>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</si>
  <si>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</si>
  <si>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</si>
  <si>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</si>
  <si>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</si>
  <si>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</si>
  <si>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</si>
  <si>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</si>
  <si>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</si>
  <si>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</si>
  <si>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</si>
  <si>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</si>
  <si>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</si>
  <si>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</si>
  <si>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</si>
  <si>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</si>
  <si>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</si>
  <si>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</si>
  <si>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</si>
  <si>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</si>
  <si>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</si>
  <si>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</si>
  <si>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</si>
  <si>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</si>
  <si>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</si>
  <si>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</si>
  <si>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</si>
  <si>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</si>
  <si>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</si>
  <si>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</si>
  <si>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</si>
  <si>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</si>
  <si>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</si>
  <si>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</si>
  <si>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</si>
  <si>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</si>
  <si>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</si>
  <si>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</si>
  <si>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</si>
  <si>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</si>
  <si>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</si>
  <si>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</si>
  <si>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</si>
  <si>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</si>
  <si>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</si>
  <si>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</si>
  <si>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</si>
  <si>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</si>
  <si>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</si>
  <si>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</si>
  <si>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</si>
  <si>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</si>
  <si>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</si>
  <si>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</si>
  <si>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</si>
  <si>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</si>
  <si>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</si>
  <si>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</si>
  <si>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</si>
  <si>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</si>
  <si>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</si>
  <si>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</si>
  <si>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</si>
  <si>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</si>
  <si>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</si>
  <si>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</si>
  <si>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</si>
  <si>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</si>
  <si>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</si>
  <si>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</si>
  <si>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</si>
  <si>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</si>
  <si>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</si>
  <si>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</si>
  <si>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</si>
  <si>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</si>
  <si>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</si>
  <si>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</si>
  <si>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</si>
  <si>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</si>
  <si>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</si>
  <si>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</si>
  <si>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</si>
  <si>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</si>
  <si>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</si>
  <si>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</si>
  <si>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</si>
  <si>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</si>
  <si>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</si>
  <si>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</si>
  <si>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</si>
  <si>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</si>
  <si>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</si>
  <si>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</si>
  <si>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</si>
  <si>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</si>
  <si>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</si>
  <si>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</si>
  <si>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</si>
  <si>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</si>
  <si>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</si>
  <si>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</si>
  <si>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</si>
  <si>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</si>
  <si>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</si>
  <si>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</si>
  <si>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</si>
  <si>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</si>
  <si>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</si>
  <si>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</si>
  <si>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</si>
  <si>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</si>
  <si>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</si>
  <si>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</si>
  <si>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</si>
  <si>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</si>
  <si>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</si>
  <si>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</si>
  <si>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</si>
  <si>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</si>
  <si>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</si>
  <si>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</si>
  <si>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</si>
  <si>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</si>
  <si>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</si>
  <si>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</si>
  <si>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</si>
  <si>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</si>
  <si>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</si>
  <si>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</si>
  <si>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</si>
  <si>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</si>
  <si>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</si>
  <si>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</si>
  <si>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</si>
  <si>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</si>
  <si>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</si>
  <si>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</si>
  <si>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</si>
  <si>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</si>
  <si>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</si>
  <si>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</si>
  <si>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</si>
  <si>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</si>
  <si>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</si>
  <si>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</si>
  <si>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</si>
  <si>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</si>
  <si>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</si>
  <si>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</si>
  <si>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</si>
  <si>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</si>
  <si>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</si>
  <si>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</si>
  <si>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</si>
  <si>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</si>
  <si>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</si>
  <si>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</si>
  <si>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</si>
  <si>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</si>
  <si>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</si>
  <si>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</si>
  <si>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</si>
  <si>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</si>
  <si>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</si>
  <si>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</si>
  <si>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</si>
  <si>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</si>
  <si>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</si>
  <si>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</si>
  <si>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</si>
  <si>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</si>
  <si>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</si>
  <si>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</si>
  <si>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</si>
  <si>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</si>
  <si>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</si>
  <si>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</si>
  <si>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</si>
  <si>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</si>
  <si>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</si>
  <si>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</si>
  <si>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</si>
  <si>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</si>
  <si>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</si>
  <si>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</si>
  <si>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</si>
  <si>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</si>
  <si>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</si>
  <si>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</si>
  <si>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</si>
  <si>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</si>
  <si>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</si>
  <si>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</si>
  <si>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</si>
  <si>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</si>
  <si>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</si>
  <si>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</si>
  <si>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</si>
  <si>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</si>
  <si>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</si>
  <si>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</si>
  <si>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</si>
  <si>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</si>
  <si>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</si>
  <si>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</si>
  <si>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</si>
  <si>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</si>
  <si>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</si>
  <si>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</si>
  <si>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</si>
  <si>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</si>
  <si>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</si>
  <si>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</si>
  <si>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</si>
  <si>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</si>
  <si>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</si>
  <si>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</si>
  <si>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</si>
  <si>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</si>
  <si>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</si>
  <si>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</si>
  <si>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</si>
  <si>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</si>
  <si>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</si>
  <si>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</si>
  <si>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</si>
  <si>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</si>
  <si>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</si>
  <si>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</si>
  <si>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</si>
  <si>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</si>
  <si>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</si>
  <si>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</si>
  <si>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</si>
  <si>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</si>
  <si>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</si>
  <si>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</si>
  <si>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</si>
  <si>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</si>
  <si>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</si>
  <si>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</si>
  <si>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</si>
  <si>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</si>
  <si>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</si>
  <si>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</si>
  <si>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</si>
  <si>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</si>
  <si>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</si>
  <si>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</si>
  <si>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</si>
  <si>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</si>
  <si>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</si>
  <si>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</si>
  <si>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</si>
  <si>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</si>
  <si>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</si>
  <si>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</si>
  <si>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</si>
  <si>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</si>
  <si>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</si>
  <si>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</si>
  <si>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</si>
  <si>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</si>
  <si>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</si>
  <si>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</si>
  <si>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</si>
  <si>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</si>
  <si>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</si>
  <si>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</si>
  <si>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</si>
  <si>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</si>
  <si>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</si>
  <si>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</si>
  <si>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</si>
  <si>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</si>
  <si>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</si>
  <si>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2022-11-09 10:22:05</t>
  </si>
  <si>
    <t>2022-11-09 10:22:06</t>
  </si>
  <si>
    <t>2022-11-09 10:22:07</t>
  </si>
  <si>
    <t>2022-11-09 10:22:08</t>
  </si>
  <si>
    <t>2022-11-09 10:22:09</t>
  </si>
  <si>
    <t>2022-11-09 10:22:10</t>
  </si>
  <si>
    <t>2022-11-09 10:22:11</t>
  </si>
  <si>
    <t>2022-11-09 10:22:12</t>
  </si>
  <si>
    <t>2022-11-09 10:22:13</t>
  </si>
  <si>
    <t>2022-11-09 10:22:14</t>
  </si>
  <si>
    <t>2022-11-09 10:22:15</t>
  </si>
  <si>
    <t>2022-11-09 10:22:16</t>
  </si>
  <si>
    <t>2022-11-09 10:22:17</t>
  </si>
  <si>
    <t>2022-11-09 10:22:18</t>
  </si>
  <si>
    <t>2022-11-09 10:22:19</t>
  </si>
  <si>
    <t>2022-11-09 10:22:20</t>
  </si>
  <si>
    <t>2022-11-09 10:22:21</t>
  </si>
  <si>
    <t>2022-11-09 10:22:22</t>
  </si>
  <si>
    <t>2022-11-09 10:22:23</t>
  </si>
  <si>
    <t>2022-11-09 10:22:24</t>
  </si>
  <si>
    <t>2022-11-09 10:22:25</t>
  </si>
  <si>
    <t>2022-11-09 10:22:26</t>
  </si>
  <si>
    <t>2022-11-09 10:22:27</t>
  </si>
  <si>
    <t>2022-11-09 10:22:28</t>
  </si>
  <si>
    <t>2022-11-09 10:22:29</t>
  </si>
  <si>
    <t>2022-11-09 10:22:30</t>
  </si>
  <si>
    <t>2022-11-09 10:22:31</t>
  </si>
  <si>
    <t>2022-11-09 10:22:32</t>
  </si>
  <si>
    <t>2022-11-09 10:22:33</t>
  </si>
  <si>
    <t>2022-11-09 10:22:34</t>
  </si>
  <si>
    <t>2022-11-09 10:22:35</t>
  </si>
  <si>
    <t>2022-11-09 10:22:36</t>
  </si>
  <si>
    <t>2022-11-09 10:22:37</t>
  </si>
  <si>
    <t>2022-11-09 10:22:38</t>
  </si>
  <si>
    <t>2022-11-09 10:22:39</t>
  </si>
  <si>
    <t>2022-11-09 10:22:40</t>
  </si>
  <si>
    <t>2022-11-09 10:22:41</t>
  </si>
  <si>
    <t>2022-11-09 10:22:42</t>
  </si>
  <si>
    <t>2022-11-09 10:22:43</t>
  </si>
  <si>
    <t>2022-11-09 10:22:44</t>
  </si>
  <si>
    <t>2022-11-09 10:22:45</t>
  </si>
  <si>
    <t>2022-11-09 10:22:46</t>
  </si>
  <si>
    <t>2022-11-09 10:22:47</t>
  </si>
  <si>
    <t>2022-11-09 10:22:48</t>
  </si>
  <si>
    <t>2022-11-09 10:22:49</t>
  </si>
  <si>
    <t>2022-11-09 10:22:50</t>
  </si>
  <si>
    <t>2022-11-09 10:22:51</t>
  </si>
  <si>
    <t>2022-11-09 10:22:52</t>
  </si>
  <si>
    <t>2022-11-09 10:22:53</t>
  </si>
  <si>
    <t>2022-11-09 10:22:54</t>
  </si>
  <si>
    <t>2022-11-09 10:22:55</t>
  </si>
  <si>
    <t>2022-11-09 10:22:56</t>
  </si>
  <si>
    <t>2022-11-09 10:22:57</t>
  </si>
  <si>
    <t>2022-11-09 10:22:58</t>
  </si>
  <si>
    <t>2022-11-09 10:22:59</t>
  </si>
  <si>
    <t>2022-11-09 10:23:00</t>
  </si>
  <si>
    <t>2022-11-09 10:23:01</t>
  </si>
  <si>
    <t>2022-11-09 10:23:02</t>
  </si>
  <si>
    <t>2022-11-09 10:23:03</t>
  </si>
  <si>
    <t>2022-11-09 10:23:04</t>
  </si>
  <si>
    <t>2022-11-09 10:23:05</t>
  </si>
  <si>
    <t>2022-11-09 10:23:06</t>
  </si>
  <si>
    <t>2022-11-09 10:23:07</t>
  </si>
  <si>
    <t>2022-11-09 10:23:08</t>
  </si>
  <si>
    <t>2022-11-09 10:23:09</t>
  </si>
  <si>
    <t>2022-11-09 10:23:10</t>
  </si>
  <si>
    <t>2022-11-09 10:23:11</t>
  </si>
  <si>
    <t>2022-11-09 10:23:12</t>
  </si>
  <si>
    <t>2022-11-09 10:23:13</t>
  </si>
  <si>
    <t>2022-11-09 10:23:14</t>
  </si>
  <si>
    <t>2022-11-09 10:23:15</t>
  </si>
  <si>
    <t>2022-11-09 10:23:16</t>
  </si>
  <si>
    <t>2022-11-09 10:23:17</t>
  </si>
  <si>
    <t>2022-11-09 10:23:18</t>
  </si>
  <si>
    <t>2022-11-09 10:23:19</t>
  </si>
  <si>
    <t>2022-11-09 10:23:20</t>
  </si>
  <si>
    <t>2022-11-09 10:23:21</t>
  </si>
  <si>
    <t>2022-11-09 10:23:22</t>
  </si>
  <si>
    <t>2022-11-09 10:23:23</t>
  </si>
  <si>
    <t>2022-11-09 10:23:24</t>
  </si>
  <si>
    <t>2022-11-09 10:23:25</t>
  </si>
  <si>
    <t>2022-11-09 10:23:26</t>
  </si>
  <si>
    <t>2022-11-09 10:23:27</t>
  </si>
  <si>
    <t>2022-11-09 10:23:28</t>
  </si>
  <si>
    <t>2022-11-09 10:23:29</t>
  </si>
  <si>
    <t>2022-11-09 10:23:30</t>
  </si>
  <si>
    <t>2022-11-09 10:23:31</t>
  </si>
  <si>
    <t>2022-11-09 10:23:32</t>
  </si>
  <si>
    <t>2022-11-09 10:23:33</t>
  </si>
  <si>
    <t>2022-11-09 10:23:34</t>
  </si>
  <si>
    <t>2022-11-09 10:23:35</t>
  </si>
  <si>
    <t>2022-11-09 10:23:36</t>
  </si>
  <si>
    <t>2022-11-09 10:23:37</t>
  </si>
  <si>
    <t>2022-11-09 10:23:38</t>
  </si>
  <si>
    <t>2022-11-09 10:23:39</t>
  </si>
  <si>
    <t>2022-11-09 10:23:40</t>
  </si>
  <si>
    <t>2022-11-09 10:23:41</t>
  </si>
  <si>
    <t>2022-11-09 10:23:42</t>
  </si>
  <si>
    <t>2022-11-09 10:23:43</t>
  </si>
  <si>
    <t>2022-11-09 10:23:44</t>
  </si>
  <si>
    <t>2022-11-09 10:23:45</t>
  </si>
  <si>
    <t>2022-11-09 10:23:46</t>
  </si>
  <si>
    <t>2022-11-09 10:23:47</t>
  </si>
  <si>
    <t>2022-11-09 10:23:48</t>
  </si>
  <si>
    <t>2022-11-09 10:23:49</t>
  </si>
  <si>
    <t>2022-11-09 10:23:50</t>
  </si>
  <si>
    <t>2022-11-09 10:23:51</t>
  </si>
  <si>
    <t>2022-11-09 10:23:52</t>
  </si>
  <si>
    <t>2022-11-09 10:23:53</t>
  </si>
  <si>
    <t>2022-11-09 10:23:54</t>
  </si>
  <si>
    <t>2022-11-09 10:23:55</t>
  </si>
  <si>
    <t>2022-11-09 10:23:56</t>
  </si>
  <si>
    <t>2022-11-09 10:23:57</t>
  </si>
  <si>
    <t>2022-11-09 10:23:58</t>
  </si>
  <si>
    <t>2022-11-09 10:23:59</t>
  </si>
  <si>
    <t>2022-11-09 10:24:00</t>
  </si>
  <si>
    <t>2022-11-09 10:24:01</t>
  </si>
  <si>
    <t>2022-11-09 10:24:02</t>
  </si>
  <si>
    <t>2022-11-09 10:24:03</t>
  </si>
  <si>
    <t>2022-11-09 10:24:04</t>
  </si>
  <si>
    <t>2022-11-09 10:24:05</t>
  </si>
  <si>
    <t>2022-11-09 10:24:06</t>
  </si>
  <si>
    <t>2022-11-09 10:24:07</t>
  </si>
  <si>
    <t>2022-11-09 10:24:08</t>
  </si>
  <si>
    <t>2022-11-09 10:24:09</t>
  </si>
  <si>
    <t>2022-11-09 10:24:10</t>
  </si>
  <si>
    <t>2022-11-09 10:24:11</t>
  </si>
  <si>
    <t>2022-11-09 10:24:12</t>
  </si>
  <si>
    <t>2022-11-09 10:24:13</t>
  </si>
  <si>
    <t>2022-11-09 10:24:14</t>
  </si>
  <si>
    <t>2022-11-09 10:24:15</t>
  </si>
  <si>
    <t>2022-11-09 10:24:16</t>
  </si>
  <si>
    <t>2022-11-09 10:24:17</t>
  </si>
  <si>
    <t>2022-11-09 10:24:18</t>
  </si>
  <si>
    <t>2022-11-09 10:24:19</t>
  </si>
  <si>
    <t>2022-11-09 10:24:20</t>
  </si>
  <si>
    <t>2022-11-09 10:24:21</t>
  </si>
  <si>
    <t>2022-11-09 10:24:22</t>
  </si>
  <si>
    <t>2022-11-09 10:24:23</t>
  </si>
  <si>
    <t>2022-11-09 10:24:24</t>
  </si>
  <si>
    <t>2022-11-09 10:24:25</t>
  </si>
  <si>
    <t>2022-11-09 10:24:26</t>
  </si>
  <si>
    <t>2022-11-09 10:24:27</t>
  </si>
  <si>
    <t>2022-11-09 10:24:28</t>
  </si>
  <si>
    <t>2022-11-09 10:24:29</t>
  </si>
  <si>
    <t>2022-11-09 10:24:30</t>
  </si>
  <si>
    <t>2022-11-09 10:24:31</t>
  </si>
  <si>
    <t>2022-11-09 10:24:32</t>
  </si>
  <si>
    <t>2022-11-09 10:24:33</t>
  </si>
  <si>
    <t>2022-11-09 10:24:34</t>
  </si>
  <si>
    <t>2022-11-09 10:24:35</t>
  </si>
  <si>
    <t>2022-11-09 10:24:36</t>
  </si>
  <si>
    <t>2022-11-09 10:24:37</t>
  </si>
  <si>
    <t>2022-11-09 10:24:38</t>
  </si>
  <si>
    <t>2022-11-09 10:24:39</t>
  </si>
  <si>
    <t>2022-11-09 10:24:40</t>
  </si>
  <si>
    <t>2022-11-09 10:24:41</t>
  </si>
  <si>
    <t>2022-11-09 10:24:42</t>
  </si>
  <si>
    <t>2022-11-09 10:24:43</t>
  </si>
  <si>
    <t>2022-11-09 10:24:44</t>
  </si>
  <si>
    <t>2022-11-09 10:24:45</t>
  </si>
  <si>
    <t>2022-11-09 10:24:46</t>
  </si>
  <si>
    <t>2022-11-09 10:24:47</t>
  </si>
  <si>
    <t>2022-11-09 10:24:48</t>
  </si>
  <si>
    <t>2022-11-09 10:24:49</t>
  </si>
  <si>
    <t>2022-11-09 10:24:50</t>
  </si>
  <si>
    <t>2022-11-09 10:24:57</t>
  </si>
  <si>
    <t>2022-11-09 10:24:58</t>
  </si>
  <si>
    <t>2022-11-09 10:24:59</t>
  </si>
  <si>
    <t>2022-11-09 10:25:00</t>
  </si>
  <si>
    <t>2022-11-09 10:25:01</t>
  </si>
  <si>
    <t>2022-11-09 10:25:02</t>
  </si>
  <si>
    <t>2022-11-09 10:25:03</t>
  </si>
  <si>
    <t>2022-11-09 10:25:04</t>
  </si>
  <si>
    <t>2022-11-09 10:25:05</t>
  </si>
  <si>
    <t>2022-11-09 10:25:06</t>
  </si>
  <si>
    <t>2022-11-09 10:25:07</t>
  </si>
  <si>
    <t>2022-11-09 10:25:08</t>
  </si>
  <si>
    <t>2022-11-09 10:25:09</t>
  </si>
  <si>
    <t>2022-11-09 10:25:10</t>
  </si>
  <si>
    <t>2022-11-09 10:25:11</t>
  </si>
  <si>
    <t>2022-11-09 10:25:12</t>
  </si>
  <si>
    <t>2022-11-09 10:25:13</t>
  </si>
  <si>
    <t>2022-11-09 10:25:14</t>
  </si>
  <si>
    <t>2022-11-09 10:25:15</t>
  </si>
  <si>
    <t>2022-11-09 10:25:16</t>
  </si>
  <si>
    <t>2022-11-09 10:25:17</t>
  </si>
  <si>
    <t>2022-11-09 10:25:18</t>
  </si>
  <si>
    <t>2022-11-09 10:25:19</t>
  </si>
  <si>
    <t>2022-11-09 10:25:20</t>
  </si>
  <si>
    <t>2022-11-09 10:25:21</t>
  </si>
  <si>
    <t>2022-11-09 10:25:22</t>
  </si>
  <si>
    <t>2022-11-09 10:25:23</t>
  </si>
  <si>
    <t>2022-11-09 10:25:24</t>
  </si>
  <si>
    <t>2022-11-09 10:25:25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</si>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</sst>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39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5" x14ac:dyDescent="0.25">
      <c r="A3245" s="5">
        <f>3237</f>
      </c>
      <c r="B3245" s="5" t="s">
        <v>2332</v>
      </c>
      <c r="C3245" s="5" t="s">
        <v>11</v>
      </c>
      <c r="D3245" s="5" t="s">
        <v>35</v>
      </c>
      <c r="E3245" s="5" t="s">
        <v>878</v>
      </c>
    </row>
    <row r="3246" spans="1:5" x14ac:dyDescent="0.25">
      <c r="A3246" s="5">
        <f>3238</f>
      </c>
      <c r="B3246" s="5" t="s">
        <v>2332</v>
      </c>
      <c r="C3246" s="5" t="s">
        <v>11</v>
      </c>
      <c r="D3246" s="5" t="s">
        <v>12</v>
      </c>
      <c r="E3246" s="5" t="s">
        <v>930</v>
      </c>
    </row>
    <row r="3247" spans="1:5" x14ac:dyDescent="0.25">
      <c r="A3247" s="5">
        <f>3239</f>
      </c>
      <c r="B3247" s="5" t="s">
        <v>2333</v>
      </c>
      <c r="C3247" s="5" t="s">
        <v>11</v>
      </c>
      <c r="D3247" s="5" t="s">
        <v>35</v>
      </c>
      <c r="E3247" s="5" t="s">
        <v>878</v>
      </c>
    </row>
    <row r="3248" spans="1:5" x14ac:dyDescent="0.25">
      <c r="A3248" s="5">
        <f>3240</f>
      </c>
      <c r="B3248" s="5" t="s">
        <v>2333</v>
      </c>
      <c r="C3248" s="5" t="s">
        <v>11</v>
      </c>
      <c r="D3248" s="5" t="s">
        <v>12</v>
      </c>
      <c r="E3248" s="5" t="s">
        <v>930</v>
      </c>
    </row>
    <row r="3249" spans="1:5" x14ac:dyDescent="0.25">
      <c r="A3249" s="5">
        <f>3241</f>
      </c>
      <c r="B3249" s="5" t="s">
        <v>2334</v>
      </c>
      <c r="C3249" s="5" t="s">
        <v>11</v>
      </c>
      <c r="D3249" s="5" t="s">
        <v>35</v>
      </c>
      <c r="E3249" s="5" t="s">
        <v>878</v>
      </c>
    </row>
    <row r="3250" spans="1:5" x14ac:dyDescent="0.25">
      <c r="A3250" s="5">
        <f>3242</f>
      </c>
      <c r="B3250" s="5" t="s">
        <v>2334</v>
      </c>
      <c r="C3250" s="5" t="s">
        <v>11</v>
      </c>
      <c r="D3250" s="5" t="s">
        <v>12</v>
      </c>
      <c r="E3250" s="5" t="s">
        <v>930</v>
      </c>
    </row>
    <row r="3251" spans="1:5" x14ac:dyDescent="0.25">
      <c r="A3251" s="5">
        <f>3243</f>
      </c>
      <c r="B3251" s="5" t="s">
        <v>2335</v>
      </c>
      <c r="C3251" s="5" t="s">
        <v>11</v>
      </c>
      <c r="D3251" s="5" t="s">
        <v>35</v>
      </c>
      <c r="E3251" s="5" t="s">
        <v>878</v>
      </c>
    </row>
    <row r="3252" spans="1:5" x14ac:dyDescent="0.25">
      <c r="A3252" s="5">
        <f>3244</f>
      </c>
      <c r="B3252" s="5" t="s">
        <v>2335</v>
      </c>
      <c r="C3252" s="5" t="s">
        <v>11</v>
      </c>
      <c r="D3252" s="5" t="s">
        <v>12</v>
      </c>
      <c r="E3252" s="5" t="s">
        <v>930</v>
      </c>
    </row>
    <row r="3253" spans="1:5" x14ac:dyDescent="0.25">
      <c r="A3253" s="5">
        <f>3245</f>
      </c>
      <c r="B3253" s="5" t="s">
        <v>2336</v>
      </c>
      <c r="C3253" s="5" t="s">
        <v>11</v>
      </c>
      <c r="D3253" s="5" t="s">
        <v>35</v>
      </c>
      <c r="E3253" s="5" t="s">
        <v>878</v>
      </c>
    </row>
    <row r="3254" spans="1:5" x14ac:dyDescent="0.25">
      <c r="A3254" s="5">
        <f>3246</f>
      </c>
      <c r="B3254" s="5" t="s">
        <v>2336</v>
      </c>
      <c r="C3254" s="5" t="s">
        <v>11</v>
      </c>
      <c r="D3254" s="5" t="s">
        <v>12</v>
      </c>
      <c r="E3254" s="5" t="s">
        <v>930</v>
      </c>
    </row>
    <row r="3255" spans="1:5" x14ac:dyDescent="0.25">
      <c r="A3255" s="5">
        <f>3247</f>
      </c>
      <c r="B3255" s="5" t="s">
        <v>2337</v>
      </c>
      <c r="C3255" s="5" t="s">
        <v>11</v>
      </c>
      <c r="D3255" s="5" t="s">
        <v>35</v>
      </c>
      <c r="E3255" s="5" t="s">
        <v>878</v>
      </c>
    </row>
    <row r="3256" spans="1:5" x14ac:dyDescent="0.25">
      <c r="A3256" s="5">
        <f>3248</f>
      </c>
      <c r="B3256" s="5" t="s">
        <v>2337</v>
      </c>
      <c r="C3256" s="5" t="s">
        <v>11</v>
      </c>
      <c r="D3256" s="5" t="s">
        <v>12</v>
      </c>
      <c r="E3256" s="5" t="s">
        <v>930</v>
      </c>
    </row>
    <row r="3257" spans="1:5" x14ac:dyDescent="0.25">
      <c r="A3257" s="5">
        <f>3249</f>
      </c>
      <c r="B3257" s="5" t="s">
        <v>2338</v>
      </c>
      <c r="C3257" s="5" t="s">
        <v>11</v>
      </c>
      <c r="D3257" s="5" t="s">
        <v>35</v>
      </c>
      <c r="E3257" s="5" t="s">
        <v>878</v>
      </c>
    </row>
    <row r="3258" spans="1:5" x14ac:dyDescent="0.25">
      <c r="A3258" s="5">
        <f>3250</f>
      </c>
      <c r="B3258" s="5" t="s">
        <v>2338</v>
      </c>
      <c r="C3258" s="5" t="s">
        <v>11</v>
      </c>
      <c r="D3258" s="5" t="s">
        <v>12</v>
      </c>
      <c r="E3258" s="5" t="s">
        <v>930</v>
      </c>
    </row>
    <row r="3259" spans="1:5" x14ac:dyDescent="0.25">
      <c r="A3259" s="5">
        <f>3251</f>
      </c>
      <c r="B3259" s="5" t="s">
        <v>2339</v>
      </c>
      <c r="C3259" s="5" t="s">
        <v>11</v>
      </c>
      <c r="D3259" s="5" t="s">
        <v>35</v>
      </c>
      <c r="E3259" s="5" t="s">
        <v>878</v>
      </c>
    </row>
    <row r="3260" spans="1:5" x14ac:dyDescent="0.25">
      <c r="A3260" s="5">
        <f>3252</f>
      </c>
      <c r="B3260" s="5" t="s">
        <v>2339</v>
      </c>
      <c r="C3260" s="5" t="s">
        <v>11</v>
      </c>
      <c r="D3260" s="5" t="s">
        <v>12</v>
      </c>
      <c r="E3260" s="5" t="s">
        <v>930</v>
      </c>
    </row>
    <row r="3261" spans="1:5" x14ac:dyDescent="0.25">
      <c r="A3261" s="5">
        <f>3253</f>
      </c>
      <c r="B3261" s="5" t="s">
        <v>2340</v>
      </c>
      <c r="C3261" s="5" t="s">
        <v>11</v>
      </c>
      <c r="D3261" s="5" t="s">
        <v>35</v>
      </c>
      <c r="E3261" s="5" t="s">
        <v>878</v>
      </c>
    </row>
    <row r="3262" spans="1:5" x14ac:dyDescent="0.25">
      <c r="A3262" s="5">
        <f>3254</f>
      </c>
      <c r="B3262" s="5" t="s">
        <v>2340</v>
      </c>
      <c r="C3262" s="5" t="s">
        <v>11</v>
      </c>
      <c r="D3262" s="5" t="s">
        <v>12</v>
      </c>
      <c r="E3262" s="5" t="s">
        <v>930</v>
      </c>
    </row>
    <row r="3263" spans="1:5" x14ac:dyDescent="0.25">
      <c r="A3263" s="5">
        <f>3255</f>
      </c>
      <c r="B3263" s="5" t="s">
        <v>2341</v>
      </c>
      <c r="C3263" s="5" t="s">
        <v>11</v>
      </c>
      <c r="D3263" s="5" t="s">
        <v>35</v>
      </c>
      <c r="E3263" s="5" t="s">
        <v>878</v>
      </c>
    </row>
    <row r="3264" spans="1:5" x14ac:dyDescent="0.25">
      <c r="A3264" s="5">
        <f>3256</f>
      </c>
      <c r="B3264" s="5" t="s">
        <v>2341</v>
      </c>
      <c r="C3264" s="5" t="s">
        <v>11</v>
      </c>
      <c r="D3264" s="5" t="s">
        <v>12</v>
      </c>
      <c r="E3264" s="5" t="s">
        <v>930</v>
      </c>
    </row>
    <row r="3265" spans="1:5" x14ac:dyDescent="0.25">
      <c r="A3265" s="5">
        <f>3257</f>
      </c>
      <c r="B3265" s="5" t="s">
        <v>2342</v>
      </c>
      <c r="C3265" s="5" t="s">
        <v>11</v>
      </c>
      <c r="D3265" s="5" t="s">
        <v>35</v>
      </c>
      <c r="E3265" s="5" t="s">
        <v>878</v>
      </c>
    </row>
    <row r="3266" spans="1:5" x14ac:dyDescent="0.25">
      <c r="A3266" s="5">
        <f>3258</f>
      </c>
      <c r="B3266" s="5" t="s">
        <v>2342</v>
      </c>
      <c r="C3266" s="5" t="s">
        <v>11</v>
      </c>
      <c r="D3266" s="5" t="s">
        <v>12</v>
      </c>
      <c r="E3266" s="5" t="s">
        <v>930</v>
      </c>
    </row>
    <row r="3267" spans="1:5" x14ac:dyDescent="0.25">
      <c r="A3267" s="5">
        <f>3259</f>
      </c>
      <c r="B3267" s="5" t="s">
        <v>2343</v>
      </c>
      <c r="C3267" s="5" t="s">
        <v>11</v>
      </c>
      <c r="D3267" s="5" t="s">
        <v>35</v>
      </c>
      <c r="E3267" s="5" t="s">
        <v>878</v>
      </c>
    </row>
    <row r="3268" spans="1:5" x14ac:dyDescent="0.25">
      <c r="A3268" s="5">
        <f>3260</f>
      </c>
      <c r="B3268" s="5" t="s">
        <v>2343</v>
      </c>
      <c r="C3268" s="5" t="s">
        <v>11</v>
      </c>
      <c r="D3268" s="5" t="s">
        <v>12</v>
      </c>
      <c r="E3268" s="5" t="s">
        <v>930</v>
      </c>
    </row>
    <row r="3269" spans="1:5" x14ac:dyDescent="0.25">
      <c r="A3269" s="5">
        <f>3261</f>
      </c>
      <c r="B3269" s="5" t="s">
        <v>2344</v>
      </c>
      <c r="C3269" s="5" t="s">
        <v>11</v>
      </c>
      <c r="D3269" s="5" t="s">
        <v>35</v>
      </c>
      <c r="E3269" s="5" t="s">
        <v>878</v>
      </c>
    </row>
    <row r="3270" spans="1:5" x14ac:dyDescent="0.25">
      <c r="A3270" s="5">
        <f>3262</f>
      </c>
      <c r="B3270" s="5" t="s">
        <v>2344</v>
      </c>
      <c r="C3270" s="5" t="s">
        <v>11</v>
      </c>
      <c r="D3270" s="5" t="s">
        <v>12</v>
      </c>
      <c r="E3270" s="5" t="s">
        <v>930</v>
      </c>
    </row>
    <row r="3271" spans="1:5" x14ac:dyDescent="0.25">
      <c r="A3271" s="5">
        <f>3263</f>
      </c>
      <c r="B3271" s="5" t="s">
        <v>2345</v>
      </c>
      <c r="C3271" s="5" t="s">
        <v>11</v>
      </c>
      <c r="D3271" s="5" t="s">
        <v>35</v>
      </c>
      <c r="E3271" s="5" t="s">
        <v>878</v>
      </c>
    </row>
    <row r="3272" spans="1:5" x14ac:dyDescent="0.25">
      <c r="A3272" s="5">
        <f>3264</f>
      </c>
      <c r="B3272" s="5" t="s">
        <v>2345</v>
      </c>
      <c r="C3272" s="5" t="s">
        <v>11</v>
      </c>
      <c r="D3272" s="5" t="s">
        <v>12</v>
      </c>
      <c r="E3272" s="5" t="s">
        <v>930</v>
      </c>
    </row>
    <row r="3273" spans="1:5" x14ac:dyDescent="0.25">
      <c r="A3273" s="5">
        <f>3265</f>
      </c>
      <c r="B3273" s="5" t="s">
        <v>2346</v>
      </c>
      <c r="C3273" s="5" t="s">
        <v>11</v>
      </c>
      <c r="D3273" s="5" t="s">
        <v>35</v>
      </c>
      <c r="E3273" s="5" t="s">
        <v>878</v>
      </c>
    </row>
    <row r="3274" spans="1:5" x14ac:dyDescent="0.25">
      <c r="A3274" s="5">
        <f>3266</f>
      </c>
      <c r="B3274" s="5" t="s">
        <v>2346</v>
      </c>
      <c r="C3274" s="5" t="s">
        <v>11</v>
      </c>
      <c r="D3274" s="5" t="s">
        <v>12</v>
      </c>
      <c r="E3274" s="5" t="s">
        <v>930</v>
      </c>
    </row>
    <row r="3275" spans="1:5" x14ac:dyDescent="0.25">
      <c r="A3275" s="5">
        <f>3267</f>
      </c>
      <c r="B3275" s="5" t="s">
        <v>2347</v>
      </c>
      <c r="C3275" s="5" t="s">
        <v>11</v>
      </c>
      <c r="D3275" s="5" t="s">
        <v>35</v>
      </c>
      <c r="E3275" s="5" t="s">
        <v>878</v>
      </c>
    </row>
    <row r="3276" spans="1:5" x14ac:dyDescent="0.25">
      <c r="A3276" s="5">
        <f>3268</f>
      </c>
      <c r="B3276" s="5" t="s">
        <v>2347</v>
      </c>
      <c r="C3276" s="5" t="s">
        <v>11</v>
      </c>
      <c r="D3276" s="5" t="s">
        <v>12</v>
      </c>
      <c r="E3276" s="5" t="s">
        <v>930</v>
      </c>
    </row>
    <row r="3277" spans="1:5" x14ac:dyDescent="0.25">
      <c r="A3277" s="5">
        <f>3269</f>
      </c>
      <c r="B3277" s="5" t="s">
        <v>2348</v>
      </c>
      <c r="C3277" s="5" t="s">
        <v>11</v>
      </c>
      <c r="D3277" s="5" t="s">
        <v>35</v>
      </c>
      <c r="E3277" s="5" t="s">
        <v>878</v>
      </c>
    </row>
    <row r="3278" spans="1:5" x14ac:dyDescent="0.25">
      <c r="A3278" s="5">
        <f>3270</f>
      </c>
      <c r="B3278" s="5" t="s">
        <v>2348</v>
      </c>
      <c r="C3278" s="5" t="s">
        <v>11</v>
      </c>
      <c r="D3278" s="5" t="s">
        <v>12</v>
      </c>
      <c r="E3278" s="5" t="s">
        <v>930</v>
      </c>
    </row>
    <row r="3279" spans="1:5" x14ac:dyDescent="0.25">
      <c r="A3279" s="5">
        <f>3271</f>
      </c>
      <c r="B3279" s="5" t="s">
        <v>2349</v>
      </c>
      <c r="C3279" s="5" t="s">
        <v>11</v>
      </c>
      <c r="D3279" s="5" t="s">
        <v>35</v>
      </c>
      <c r="E3279" s="5" t="s">
        <v>878</v>
      </c>
    </row>
    <row r="3280" spans="1:5" x14ac:dyDescent="0.25">
      <c r="A3280" s="5">
        <f>3272</f>
      </c>
      <c r="B3280" s="5" t="s">
        <v>2349</v>
      </c>
      <c r="C3280" s="5" t="s">
        <v>11</v>
      </c>
      <c r="D3280" s="5" t="s">
        <v>12</v>
      </c>
      <c r="E3280" s="5" t="s">
        <v>930</v>
      </c>
    </row>
    <row r="3281" spans="1:5" x14ac:dyDescent="0.25">
      <c r="A3281" s="5">
        <f>3273</f>
      </c>
      <c r="B3281" s="5" t="s">
        <v>2350</v>
      </c>
      <c r="C3281" s="5" t="s">
        <v>11</v>
      </c>
      <c r="D3281" s="5" t="s">
        <v>35</v>
      </c>
      <c r="E3281" s="5" t="s">
        <v>878</v>
      </c>
    </row>
    <row r="3282" spans="1:5" x14ac:dyDescent="0.25">
      <c r="A3282" s="5">
        <f>3274</f>
      </c>
      <c r="B3282" s="5" t="s">
        <v>2350</v>
      </c>
      <c r="C3282" s="5" t="s">
        <v>11</v>
      </c>
      <c r="D3282" s="5" t="s">
        <v>12</v>
      </c>
      <c r="E3282" s="5" t="s">
        <v>930</v>
      </c>
    </row>
    <row r="3283" spans="1:5" x14ac:dyDescent="0.25">
      <c r="A3283" s="5">
        <f>3275</f>
      </c>
      <c r="B3283" s="5" t="s">
        <v>2351</v>
      </c>
      <c r="C3283" s="5" t="s">
        <v>11</v>
      </c>
      <c r="D3283" s="5" t="s">
        <v>35</v>
      </c>
      <c r="E3283" s="5" t="s">
        <v>878</v>
      </c>
    </row>
    <row r="3284" spans="1:5" x14ac:dyDescent="0.25">
      <c r="A3284" s="5">
        <f>3276</f>
      </c>
      <c r="B3284" s="5" t="s">
        <v>2351</v>
      </c>
      <c r="C3284" s="5" t="s">
        <v>11</v>
      </c>
      <c r="D3284" s="5" t="s">
        <v>12</v>
      </c>
      <c r="E3284" s="5" t="s">
        <v>930</v>
      </c>
    </row>
    <row r="3285" spans="1:5" x14ac:dyDescent="0.25">
      <c r="A3285" s="5">
        <f>3277</f>
      </c>
      <c r="B3285" s="5" t="s">
        <v>2352</v>
      </c>
      <c r="C3285" s="5" t="s">
        <v>11</v>
      </c>
      <c r="D3285" s="5" t="s">
        <v>35</v>
      </c>
      <c r="E3285" s="5" t="s">
        <v>878</v>
      </c>
    </row>
    <row r="3286" spans="1:5" x14ac:dyDescent="0.25">
      <c r="A3286" s="5">
        <f>3278</f>
      </c>
      <c r="B3286" s="5" t="s">
        <v>2352</v>
      </c>
      <c r="C3286" s="5" t="s">
        <v>11</v>
      </c>
      <c r="D3286" s="5" t="s">
        <v>12</v>
      </c>
      <c r="E3286" s="5" t="s">
        <v>930</v>
      </c>
    </row>
    <row r="3287" spans="1:5" x14ac:dyDescent="0.25">
      <c r="A3287" s="5">
        <f>3279</f>
      </c>
      <c r="B3287" s="5" t="s">
        <v>2353</v>
      </c>
      <c r="C3287" s="5" t="s">
        <v>11</v>
      </c>
      <c r="D3287" s="5" t="s">
        <v>35</v>
      </c>
      <c r="E3287" s="5" t="s">
        <v>878</v>
      </c>
    </row>
    <row r="3288" spans="1:5" x14ac:dyDescent="0.25">
      <c r="A3288" s="5">
        <f>3280</f>
      </c>
      <c r="B3288" s="5" t="s">
        <v>2353</v>
      </c>
      <c r="C3288" s="5" t="s">
        <v>11</v>
      </c>
      <c r="D3288" s="5" t="s">
        <v>12</v>
      </c>
      <c r="E3288" s="5" t="s">
        <v>930</v>
      </c>
    </row>
    <row r="3289" spans="1:5" x14ac:dyDescent="0.25">
      <c r="A3289" s="5">
        <f>3281</f>
      </c>
      <c r="B3289" s="5" t="s">
        <v>2354</v>
      </c>
      <c r="C3289" s="5" t="s">
        <v>11</v>
      </c>
      <c r="D3289" s="5" t="s">
        <v>35</v>
      </c>
      <c r="E3289" s="5" t="s">
        <v>878</v>
      </c>
    </row>
    <row r="3290" spans="1:5" x14ac:dyDescent="0.25">
      <c r="A3290" s="5">
        <f>3282</f>
      </c>
      <c r="B3290" s="5" t="s">
        <v>2354</v>
      </c>
      <c r="C3290" s="5" t="s">
        <v>11</v>
      </c>
      <c r="D3290" s="5" t="s">
        <v>12</v>
      </c>
      <c r="E3290" s="5" t="s">
        <v>930</v>
      </c>
    </row>
    <row r="3291" spans="1:5" x14ac:dyDescent="0.25">
      <c r="A3291" s="5">
        <f>3283</f>
      </c>
      <c r="B3291" s="5" t="s">
        <v>2355</v>
      </c>
      <c r="C3291" s="5" t="s">
        <v>11</v>
      </c>
      <c r="D3291" s="5" t="s">
        <v>35</v>
      </c>
      <c r="E3291" s="5" t="s">
        <v>878</v>
      </c>
    </row>
    <row r="3292" spans="1:5" x14ac:dyDescent="0.25">
      <c r="A3292" s="5">
        <f>3284</f>
      </c>
      <c r="B3292" s="5" t="s">
        <v>2355</v>
      </c>
      <c r="C3292" s="5" t="s">
        <v>11</v>
      </c>
      <c r="D3292" s="5" t="s">
        <v>12</v>
      </c>
      <c r="E3292" s="5" t="s">
        <v>930</v>
      </c>
    </row>
    <row r="3293" spans="1:5" x14ac:dyDescent="0.25">
      <c r="A3293" s="5">
        <f>3285</f>
      </c>
      <c r="B3293" s="5" t="s">
        <v>2356</v>
      </c>
      <c r="C3293" s="5" t="s">
        <v>11</v>
      </c>
      <c r="D3293" s="5" t="s">
        <v>35</v>
      </c>
      <c r="E3293" s="5" t="s">
        <v>878</v>
      </c>
    </row>
    <row r="3294" spans="1:5" x14ac:dyDescent="0.25">
      <c r="A3294" s="5">
        <f>3286</f>
      </c>
      <c r="B3294" s="5" t="s">
        <v>2356</v>
      </c>
      <c r="C3294" s="5" t="s">
        <v>11</v>
      </c>
      <c r="D3294" s="5" t="s">
        <v>12</v>
      </c>
      <c r="E3294" s="5" t="s">
        <v>930</v>
      </c>
    </row>
    <row r="3295" spans="1:5" x14ac:dyDescent="0.25">
      <c r="A3295" s="5">
        <f>3287</f>
      </c>
      <c r="B3295" s="5" t="s">
        <v>2357</v>
      </c>
      <c r="C3295" s="5" t="s">
        <v>11</v>
      </c>
      <c r="D3295" s="5" t="s">
        <v>35</v>
      </c>
      <c r="E3295" s="5" t="s">
        <v>878</v>
      </c>
    </row>
    <row r="3296" spans="1:5" x14ac:dyDescent="0.25">
      <c r="A3296" s="5">
        <f>3288</f>
      </c>
      <c r="B3296" s="5" t="s">
        <v>2357</v>
      </c>
      <c r="C3296" s="5" t="s">
        <v>11</v>
      </c>
      <c r="D3296" s="5" t="s">
        <v>12</v>
      </c>
      <c r="E3296" s="5" t="s">
        <v>930</v>
      </c>
    </row>
    <row r="3297" spans="1:5" x14ac:dyDescent="0.25">
      <c r="A3297" s="5">
        <f>3289</f>
      </c>
      <c r="B3297" s="5" t="s">
        <v>2358</v>
      </c>
      <c r="C3297" s="5" t="s">
        <v>11</v>
      </c>
      <c r="D3297" s="5" t="s">
        <v>35</v>
      </c>
      <c r="E3297" s="5" t="s">
        <v>878</v>
      </c>
    </row>
    <row r="3298" spans="1:5" x14ac:dyDescent="0.25">
      <c r="A3298" s="5">
        <f>3290</f>
      </c>
      <c r="B3298" s="5" t="s">
        <v>2358</v>
      </c>
      <c r="C3298" s="5" t="s">
        <v>11</v>
      </c>
      <c r="D3298" s="5" t="s">
        <v>12</v>
      </c>
      <c r="E3298" s="5" t="s">
        <v>930</v>
      </c>
    </row>
    <row r="3299" spans="1:5" x14ac:dyDescent="0.25">
      <c r="A3299" s="5">
        <f>3291</f>
      </c>
      <c r="B3299" s="5" t="s">
        <v>2359</v>
      </c>
      <c r="C3299" s="5" t="s">
        <v>11</v>
      </c>
      <c r="D3299" s="5" t="s">
        <v>35</v>
      </c>
      <c r="E3299" s="5" t="s">
        <v>878</v>
      </c>
    </row>
    <row r="3300" spans="1:5" x14ac:dyDescent="0.25">
      <c r="A3300" s="5">
        <f>3292</f>
      </c>
      <c r="B3300" s="5" t="s">
        <v>2359</v>
      </c>
      <c r="C3300" s="5" t="s">
        <v>11</v>
      </c>
      <c r="D3300" s="5" t="s">
        <v>12</v>
      </c>
      <c r="E3300" s="5" t="s">
        <v>930</v>
      </c>
    </row>
    <row r="3301" spans="1:5" x14ac:dyDescent="0.25">
      <c r="A3301" s="5">
        <f>3293</f>
      </c>
      <c r="B3301" s="5" t="s">
        <v>2360</v>
      </c>
      <c r="C3301" s="5" t="s">
        <v>11</v>
      </c>
      <c r="D3301" s="5" t="s">
        <v>35</v>
      </c>
      <c r="E3301" s="5" t="s">
        <v>878</v>
      </c>
    </row>
    <row r="3302" spans="1:5" x14ac:dyDescent="0.25">
      <c r="A3302" s="5">
        <f>3294</f>
      </c>
      <c r="B3302" s="5" t="s">
        <v>2360</v>
      </c>
      <c r="C3302" s="5" t="s">
        <v>11</v>
      </c>
      <c r="D3302" s="5" t="s">
        <v>12</v>
      </c>
      <c r="E3302" s="5" t="s">
        <v>930</v>
      </c>
    </row>
    <row r="3303" spans="1:5" x14ac:dyDescent="0.25">
      <c r="A3303" s="5">
        <f>3295</f>
      </c>
      <c r="B3303" s="5" t="s">
        <v>2361</v>
      </c>
      <c r="C3303" s="5" t="s">
        <v>11</v>
      </c>
      <c r="D3303" s="5" t="s">
        <v>35</v>
      </c>
      <c r="E3303" s="5" t="s">
        <v>878</v>
      </c>
    </row>
    <row r="3304" spans="1:5" x14ac:dyDescent="0.25">
      <c r="A3304" s="5">
        <f>3296</f>
      </c>
      <c r="B3304" s="5" t="s">
        <v>2361</v>
      </c>
      <c r="C3304" s="5" t="s">
        <v>11</v>
      </c>
      <c r="D3304" s="5" t="s">
        <v>12</v>
      </c>
      <c r="E3304" s="5" t="s">
        <v>930</v>
      </c>
    </row>
    <row r="3305" spans="1:5" x14ac:dyDescent="0.25">
      <c r="A3305" s="5">
        <f>3297</f>
      </c>
      <c r="B3305" s="5" t="s">
        <v>2362</v>
      </c>
      <c r="C3305" s="5" t="s">
        <v>11</v>
      </c>
      <c r="D3305" s="5" t="s">
        <v>35</v>
      </c>
      <c r="E3305" s="5" t="s">
        <v>878</v>
      </c>
    </row>
    <row r="3306" spans="1:5" x14ac:dyDescent="0.25">
      <c r="A3306" s="5">
        <f>3298</f>
      </c>
      <c r="B3306" s="5" t="s">
        <v>2362</v>
      </c>
      <c r="C3306" s="5" t="s">
        <v>11</v>
      </c>
      <c r="D3306" s="5" t="s">
        <v>12</v>
      </c>
      <c r="E3306" s="5" t="s">
        <v>930</v>
      </c>
    </row>
    <row r="3307" spans="1:5" x14ac:dyDescent="0.25">
      <c r="A3307" s="5">
        <f>3299</f>
      </c>
      <c r="B3307" s="5" t="s">
        <v>2363</v>
      </c>
      <c r="C3307" s="5" t="s">
        <v>11</v>
      </c>
      <c r="D3307" s="5" t="s">
        <v>35</v>
      </c>
      <c r="E3307" s="5" t="s">
        <v>878</v>
      </c>
    </row>
    <row r="3308" spans="1:5" x14ac:dyDescent="0.25">
      <c r="A3308" s="5">
        <f>3300</f>
      </c>
      <c r="B3308" s="5" t="s">
        <v>2363</v>
      </c>
      <c r="C3308" s="5" t="s">
        <v>11</v>
      </c>
      <c r="D3308" s="5" t="s">
        <v>12</v>
      </c>
      <c r="E3308" s="5" t="s">
        <v>930</v>
      </c>
    </row>
    <row r="3309" spans="1:5" x14ac:dyDescent="0.25">
      <c r="A3309" s="5">
        <f>3301</f>
      </c>
      <c r="B3309" s="5" t="s">
        <v>2364</v>
      </c>
      <c r="C3309" s="5" t="s">
        <v>11</v>
      </c>
      <c r="D3309" s="5" t="s">
        <v>35</v>
      </c>
      <c r="E3309" s="5" t="s">
        <v>878</v>
      </c>
    </row>
    <row r="3310" spans="1:5" x14ac:dyDescent="0.25">
      <c r="A3310" s="5">
        <f>3302</f>
      </c>
      <c r="B3310" s="5" t="s">
        <v>2364</v>
      </c>
      <c r="C3310" s="5" t="s">
        <v>11</v>
      </c>
      <c r="D3310" s="5" t="s">
        <v>12</v>
      </c>
      <c r="E3310" s="5" t="s">
        <v>930</v>
      </c>
    </row>
    <row r="3311" spans="1:5" x14ac:dyDescent="0.25">
      <c r="A3311" s="5">
        <f>3303</f>
      </c>
      <c r="B3311" s="5" t="s">
        <v>2365</v>
      </c>
      <c r="C3311" s="5" t="s">
        <v>11</v>
      </c>
      <c r="D3311" s="5" t="s">
        <v>35</v>
      </c>
      <c r="E3311" s="5" t="s">
        <v>878</v>
      </c>
    </row>
    <row r="3312" spans="1:5" x14ac:dyDescent="0.25">
      <c r="A3312" s="5">
        <f>3304</f>
      </c>
      <c r="B3312" s="5" t="s">
        <v>2365</v>
      </c>
      <c r="C3312" s="5" t="s">
        <v>11</v>
      </c>
      <c r="D3312" s="5" t="s">
        <v>12</v>
      </c>
      <c r="E3312" s="5" t="s">
        <v>930</v>
      </c>
    </row>
    <row r="3313" spans="1:5" x14ac:dyDescent="0.25">
      <c r="A3313" s="5">
        <f>3305</f>
      </c>
      <c r="B3313" s="5" t="s">
        <v>2366</v>
      </c>
      <c r="C3313" s="5" t="s">
        <v>11</v>
      </c>
      <c r="D3313" s="5" t="s">
        <v>35</v>
      </c>
      <c r="E3313" s="5" t="s">
        <v>878</v>
      </c>
    </row>
    <row r="3314" spans="1:5" x14ac:dyDescent="0.25">
      <c r="A3314" s="5">
        <f>3306</f>
      </c>
      <c r="B3314" s="5" t="s">
        <v>2366</v>
      </c>
      <c r="C3314" s="5" t="s">
        <v>11</v>
      </c>
      <c r="D3314" s="5" t="s">
        <v>12</v>
      </c>
      <c r="E3314" s="5" t="s">
        <v>930</v>
      </c>
    </row>
    <row r="3315" spans="1:5" x14ac:dyDescent="0.25">
      <c r="A3315" s="5">
        <f>3307</f>
      </c>
      <c r="B3315" s="5" t="s">
        <v>2367</v>
      </c>
      <c r="C3315" s="5" t="s">
        <v>11</v>
      </c>
      <c r="D3315" s="5" t="s">
        <v>35</v>
      </c>
      <c r="E3315" s="5" t="s">
        <v>878</v>
      </c>
    </row>
    <row r="3316" spans="1:5" x14ac:dyDescent="0.25">
      <c r="A3316" s="5">
        <f>3308</f>
      </c>
      <c r="B3316" s="5" t="s">
        <v>2367</v>
      </c>
      <c r="C3316" s="5" t="s">
        <v>11</v>
      </c>
      <c r="D3316" s="5" t="s">
        <v>12</v>
      </c>
      <c r="E3316" s="5" t="s">
        <v>930</v>
      </c>
    </row>
    <row r="3317" spans="1:5" x14ac:dyDescent="0.25">
      <c r="A3317" s="5">
        <f>3309</f>
      </c>
      <c r="B3317" s="5" t="s">
        <v>2368</v>
      </c>
      <c r="C3317" s="5" t="s">
        <v>11</v>
      </c>
      <c r="D3317" s="5" t="s">
        <v>35</v>
      </c>
      <c r="E3317" s="5" t="s">
        <v>878</v>
      </c>
    </row>
    <row r="3318" spans="1:5" x14ac:dyDescent="0.25">
      <c r="A3318" s="5">
        <f>3310</f>
      </c>
      <c r="B3318" s="5" t="s">
        <v>2368</v>
      </c>
      <c r="C3318" s="5" t="s">
        <v>11</v>
      </c>
      <c r="D3318" s="5" t="s">
        <v>12</v>
      </c>
      <c r="E3318" s="5" t="s">
        <v>930</v>
      </c>
    </row>
    <row r="3319" spans="1:5" x14ac:dyDescent="0.25">
      <c r="A3319" s="5">
        <f>3311</f>
      </c>
      <c r="B3319" s="5" t="s">
        <v>2369</v>
      </c>
      <c r="C3319" s="5" t="s">
        <v>11</v>
      </c>
      <c r="D3319" s="5" t="s">
        <v>35</v>
      </c>
      <c r="E3319" s="5" t="s">
        <v>878</v>
      </c>
    </row>
    <row r="3320" spans="1:5" x14ac:dyDescent="0.25">
      <c r="A3320" s="5">
        <f>3312</f>
      </c>
      <c r="B3320" s="5" t="s">
        <v>2369</v>
      </c>
      <c r="C3320" s="5" t="s">
        <v>11</v>
      </c>
      <c r="D3320" s="5" t="s">
        <v>12</v>
      </c>
      <c r="E3320" s="5" t="s">
        <v>930</v>
      </c>
    </row>
    <row r="3321" spans="1:5" x14ac:dyDescent="0.25">
      <c r="A3321" s="5">
        <f>3313</f>
      </c>
      <c r="B3321" s="5" t="s">
        <v>2370</v>
      </c>
      <c r="C3321" s="5" t="s">
        <v>11</v>
      </c>
      <c r="D3321" s="5" t="s">
        <v>35</v>
      </c>
      <c r="E3321" s="5" t="s">
        <v>878</v>
      </c>
    </row>
    <row r="3322" spans="1:5" x14ac:dyDescent="0.25">
      <c r="A3322" s="5">
        <f>3314</f>
      </c>
      <c r="B3322" s="5" t="s">
        <v>2370</v>
      </c>
      <c r="C3322" s="5" t="s">
        <v>11</v>
      </c>
      <c r="D3322" s="5" t="s">
        <v>12</v>
      </c>
      <c r="E3322" s="5" t="s">
        <v>930</v>
      </c>
    </row>
    <row r="3323" spans="1:5" x14ac:dyDescent="0.25">
      <c r="A3323" s="5">
        <f>3315</f>
      </c>
      <c r="B3323" s="5" t="s">
        <v>2371</v>
      </c>
      <c r="C3323" s="5" t="s">
        <v>11</v>
      </c>
      <c r="D3323" s="5" t="s">
        <v>35</v>
      </c>
      <c r="E3323" s="5" t="s">
        <v>878</v>
      </c>
    </row>
    <row r="3324" spans="1:5" x14ac:dyDescent="0.25">
      <c r="A3324" s="5">
        <f>3316</f>
      </c>
      <c r="B3324" s="5" t="s">
        <v>2371</v>
      </c>
      <c r="C3324" s="5" t="s">
        <v>11</v>
      </c>
      <c r="D3324" s="5" t="s">
        <v>12</v>
      </c>
      <c r="E3324" s="5" t="s">
        <v>930</v>
      </c>
    </row>
    <row r="3325" spans="1:5" x14ac:dyDescent="0.25">
      <c r="A3325" s="5">
        <f>3317</f>
      </c>
      <c r="B3325" s="5" t="s">
        <v>2372</v>
      </c>
      <c r="C3325" s="5" t="s">
        <v>11</v>
      </c>
      <c r="D3325" s="5" t="s">
        <v>35</v>
      </c>
      <c r="E3325" s="5" t="s">
        <v>878</v>
      </c>
    </row>
    <row r="3326" spans="1:5" x14ac:dyDescent="0.25">
      <c r="A3326" s="5">
        <f>3318</f>
      </c>
      <c r="B3326" s="5" t="s">
        <v>2372</v>
      </c>
      <c r="C3326" s="5" t="s">
        <v>11</v>
      </c>
      <c r="D3326" s="5" t="s">
        <v>12</v>
      </c>
      <c r="E3326" s="5" t="s">
        <v>930</v>
      </c>
    </row>
    <row r="3327" spans="1:5" x14ac:dyDescent="0.25">
      <c r="A3327" s="5">
        <f>3319</f>
      </c>
      <c r="B3327" s="5" t="s">
        <v>2373</v>
      </c>
      <c r="C3327" s="5" t="s">
        <v>11</v>
      </c>
      <c r="D3327" s="5" t="s">
        <v>35</v>
      </c>
      <c r="E3327" s="5" t="s">
        <v>878</v>
      </c>
    </row>
    <row r="3328" spans="1:5" x14ac:dyDescent="0.25">
      <c r="A3328" s="5">
        <f>3320</f>
      </c>
      <c r="B3328" s="5" t="s">
        <v>2373</v>
      </c>
      <c r="C3328" s="5" t="s">
        <v>11</v>
      </c>
      <c r="D3328" s="5" t="s">
        <v>12</v>
      </c>
      <c r="E3328" s="5" t="s">
        <v>930</v>
      </c>
    </row>
    <row r="3329" spans="1:5" x14ac:dyDescent="0.25">
      <c r="A3329" s="5">
        <f>3321</f>
      </c>
      <c r="B3329" s="5" t="s">
        <v>2374</v>
      </c>
      <c r="C3329" s="5" t="s">
        <v>11</v>
      </c>
      <c r="D3329" s="5" t="s">
        <v>35</v>
      </c>
      <c r="E3329" s="5" t="s">
        <v>878</v>
      </c>
    </row>
    <row r="3330" spans="1:5" x14ac:dyDescent="0.25">
      <c r="A3330" s="5">
        <f>3322</f>
      </c>
      <c r="B3330" s="5" t="s">
        <v>2374</v>
      </c>
      <c r="C3330" s="5" t="s">
        <v>11</v>
      </c>
      <c r="D3330" s="5" t="s">
        <v>12</v>
      </c>
      <c r="E3330" s="5" t="s">
        <v>930</v>
      </c>
    </row>
    <row r="3331" spans="1:5" x14ac:dyDescent="0.25">
      <c r="A3331" s="5">
        <f>3323</f>
      </c>
      <c r="B3331" s="5" t="s">
        <v>2375</v>
      </c>
      <c r="C3331" s="5" t="s">
        <v>11</v>
      </c>
      <c r="D3331" s="5" t="s">
        <v>35</v>
      </c>
      <c r="E3331" s="5" t="s">
        <v>878</v>
      </c>
    </row>
    <row r="3332" spans="1:5" x14ac:dyDescent="0.25">
      <c r="A3332" s="5">
        <f>3324</f>
      </c>
      <c r="B3332" s="5" t="s">
        <v>2375</v>
      </c>
      <c r="C3332" s="5" t="s">
        <v>11</v>
      </c>
      <c r="D3332" s="5" t="s">
        <v>12</v>
      </c>
      <c r="E3332" s="5" t="s">
        <v>930</v>
      </c>
    </row>
    <row r="3333" spans="1:5" x14ac:dyDescent="0.25">
      <c r="A3333" s="5">
        <f>3325</f>
      </c>
      <c r="B3333" s="5" t="s">
        <v>2376</v>
      </c>
      <c r="C3333" s="5" t="s">
        <v>11</v>
      </c>
      <c r="D3333" s="5" t="s">
        <v>35</v>
      </c>
      <c r="E3333" s="5" t="s">
        <v>878</v>
      </c>
    </row>
    <row r="3334" spans="1:5" x14ac:dyDescent="0.25">
      <c r="A3334" s="5">
        <f>3326</f>
      </c>
      <c r="B3334" s="5" t="s">
        <v>2376</v>
      </c>
      <c r="C3334" s="5" t="s">
        <v>11</v>
      </c>
      <c r="D3334" s="5" t="s">
        <v>12</v>
      </c>
      <c r="E3334" s="5" t="s">
        <v>930</v>
      </c>
    </row>
    <row r="3335" spans="1:5" x14ac:dyDescent="0.25">
      <c r="A3335" s="5">
        <f>3327</f>
      </c>
      <c r="B3335" s="5" t="s">
        <v>2377</v>
      </c>
      <c r="C3335" s="5" t="s">
        <v>11</v>
      </c>
      <c r="D3335" s="5" t="s">
        <v>35</v>
      </c>
      <c r="E3335" s="5" t="s">
        <v>878</v>
      </c>
    </row>
    <row r="3336" spans="1:5" x14ac:dyDescent="0.25">
      <c r="A3336" s="5">
        <f>3328</f>
      </c>
      <c r="B3336" s="5" t="s">
        <v>2377</v>
      </c>
      <c r="C3336" s="5" t="s">
        <v>11</v>
      </c>
      <c r="D3336" s="5" t="s">
        <v>12</v>
      </c>
      <c r="E3336" s="5" t="s">
        <v>930</v>
      </c>
    </row>
    <row r="3337" spans="1:5" x14ac:dyDescent="0.25">
      <c r="A3337" s="5">
        <f>3329</f>
      </c>
      <c r="B3337" s="5" t="s">
        <v>2378</v>
      </c>
      <c r="C3337" s="5" t="s">
        <v>11</v>
      </c>
      <c r="D3337" s="5" t="s">
        <v>35</v>
      </c>
      <c r="E3337" s="5" t="s">
        <v>878</v>
      </c>
    </row>
    <row r="3338" spans="1:5" x14ac:dyDescent="0.25">
      <c r="A3338" s="5">
        <f>3330</f>
      </c>
      <c r="B3338" s="5" t="s">
        <v>2378</v>
      </c>
      <c r="C3338" s="5" t="s">
        <v>11</v>
      </c>
      <c r="D3338" s="5" t="s">
        <v>12</v>
      </c>
      <c r="E3338" s="5" t="s">
        <v>930</v>
      </c>
    </row>
    <row r="3339" spans="1:5" x14ac:dyDescent="0.25">
      <c r="A3339" s="5">
        <f>3331</f>
      </c>
      <c r="B3339" s="5" t="s">
        <v>2379</v>
      </c>
      <c r="C3339" s="5" t="s">
        <v>11</v>
      </c>
      <c r="D3339" s="5" t="s">
        <v>35</v>
      </c>
      <c r="E3339" s="5" t="s">
        <v>878</v>
      </c>
    </row>
    <row r="3340" spans="1:5" x14ac:dyDescent="0.25">
      <c r="A3340" s="5">
        <f>3332</f>
      </c>
      <c r="B3340" s="5" t="s">
        <v>2379</v>
      </c>
      <c r="C3340" s="5" t="s">
        <v>11</v>
      </c>
      <c r="D3340" s="5" t="s">
        <v>12</v>
      </c>
      <c r="E3340" s="5" t="s">
        <v>930</v>
      </c>
    </row>
    <row r="3341" spans="1:5" x14ac:dyDescent="0.25">
      <c r="A3341" s="5">
        <f>3333</f>
      </c>
      <c r="B3341" s="5" t="s">
        <v>2380</v>
      </c>
      <c r="C3341" s="5" t="s">
        <v>11</v>
      </c>
      <c r="D3341" s="5" t="s">
        <v>35</v>
      </c>
      <c r="E3341" s="5" t="s">
        <v>878</v>
      </c>
    </row>
    <row r="3342" spans="1:5" x14ac:dyDescent="0.25">
      <c r="A3342" s="5">
        <f>3334</f>
      </c>
      <c r="B3342" s="5" t="s">
        <v>2380</v>
      </c>
      <c r="C3342" s="5" t="s">
        <v>11</v>
      </c>
      <c r="D3342" s="5" t="s">
        <v>12</v>
      </c>
      <c r="E3342" s="5" t="s">
        <v>930</v>
      </c>
    </row>
    <row r="3343" spans="1:5" x14ac:dyDescent="0.25">
      <c r="A3343" s="5">
        <f>3335</f>
      </c>
      <c r="B3343" s="5" t="s">
        <v>2381</v>
      </c>
      <c r="C3343" s="5" t="s">
        <v>11</v>
      </c>
      <c r="D3343" s="5" t="s">
        <v>35</v>
      </c>
      <c r="E3343" s="5" t="s">
        <v>878</v>
      </c>
    </row>
    <row r="3344" spans="1:5" x14ac:dyDescent="0.25">
      <c r="A3344" s="5">
        <f>3336</f>
      </c>
      <c r="B3344" s="5" t="s">
        <v>2381</v>
      </c>
      <c r="C3344" s="5" t="s">
        <v>11</v>
      </c>
      <c r="D3344" s="5" t="s">
        <v>12</v>
      </c>
      <c r="E3344" s="5" t="s">
        <v>930</v>
      </c>
    </row>
    <row r="3345" spans="1:5" x14ac:dyDescent="0.25">
      <c r="A3345" s="5">
        <f>3337</f>
      </c>
      <c r="B3345" s="5" t="s">
        <v>2382</v>
      </c>
      <c r="C3345" s="5" t="s">
        <v>11</v>
      </c>
      <c r="D3345" s="5" t="s">
        <v>35</v>
      </c>
      <c r="E3345" s="5" t="s">
        <v>878</v>
      </c>
    </row>
    <row r="3346" spans="1:5" x14ac:dyDescent="0.25">
      <c r="A3346" s="5">
        <f>3338</f>
      </c>
      <c r="B3346" s="5" t="s">
        <v>2382</v>
      </c>
      <c r="C3346" s="5" t="s">
        <v>11</v>
      </c>
      <c r="D3346" s="5" t="s">
        <v>12</v>
      </c>
      <c r="E3346" s="5" t="s">
        <v>930</v>
      </c>
    </row>
    <row r="3347" spans="1:5" x14ac:dyDescent="0.25">
      <c r="A3347" s="5">
        <f>3339</f>
      </c>
      <c r="B3347" s="5" t="s">
        <v>2383</v>
      </c>
      <c r="C3347" s="5" t="s">
        <v>11</v>
      </c>
      <c r="D3347" s="5" t="s">
        <v>35</v>
      </c>
      <c r="E3347" s="5" t="s">
        <v>878</v>
      </c>
    </row>
    <row r="3348" spans="1:5" x14ac:dyDescent="0.25">
      <c r="A3348" s="5">
        <f>3340</f>
      </c>
      <c r="B3348" s="5" t="s">
        <v>2383</v>
      </c>
      <c r="C3348" s="5" t="s">
        <v>11</v>
      </c>
      <c r="D3348" s="5" t="s">
        <v>12</v>
      </c>
      <c r="E3348" s="5" t="s">
        <v>930</v>
      </c>
    </row>
    <row r="3349" spans="1:5" x14ac:dyDescent="0.25">
      <c r="A3349" s="5">
        <f>3341</f>
      </c>
      <c r="B3349" s="5" t="s">
        <v>2384</v>
      </c>
      <c r="C3349" s="5" t="s">
        <v>11</v>
      </c>
      <c r="D3349" s="5" t="s">
        <v>35</v>
      </c>
      <c r="E3349" s="5" t="s">
        <v>878</v>
      </c>
    </row>
    <row r="3350" spans="1:5" x14ac:dyDescent="0.25">
      <c r="A3350" s="5">
        <f>3342</f>
      </c>
      <c r="B3350" s="5" t="s">
        <v>2384</v>
      </c>
      <c r="C3350" s="5" t="s">
        <v>11</v>
      </c>
      <c r="D3350" s="5" t="s">
        <v>12</v>
      </c>
      <c r="E3350" s="5" t="s">
        <v>930</v>
      </c>
    </row>
    <row r="3351" spans="1:5" x14ac:dyDescent="0.25">
      <c r="A3351" s="5">
        <f>3343</f>
      </c>
      <c r="B3351" s="5" t="s">
        <v>2385</v>
      </c>
      <c r="C3351" s="5" t="s">
        <v>11</v>
      </c>
      <c r="D3351" s="5" t="s">
        <v>35</v>
      </c>
      <c r="E3351" s="5" t="s">
        <v>878</v>
      </c>
    </row>
    <row r="3352" spans="1:5" x14ac:dyDescent="0.25">
      <c r="A3352" s="5">
        <f>3344</f>
      </c>
      <c r="B3352" s="5" t="s">
        <v>2385</v>
      </c>
      <c r="C3352" s="5" t="s">
        <v>11</v>
      </c>
      <c r="D3352" s="5" t="s">
        <v>12</v>
      </c>
      <c r="E3352" s="5" t="s">
        <v>930</v>
      </c>
    </row>
    <row r="3353" spans="1:5" x14ac:dyDescent="0.25">
      <c r="A3353" s="5">
        <f>3345</f>
      </c>
      <c r="B3353" s="5" t="s">
        <v>2386</v>
      </c>
      <c r="C3353" s="5" t="s">
        <v>11</v>
      </c>
      <c r="D3353" s="5" t="s">
        <v>35</v>
      </c>
      <c r="E3353" s="5" t="s">
        <v>878</v>
      </c>
    </row>
    <row r="3354" spans="1:5" x14ac:dyDescent="0.25">
      <c r="A3354" s="5">
        <f>3346</f>
      </c>
      <c r="B3354" s="5" t="s">
        <v>2386</v>
      </c>
      <c r="C3354" s="5" t="s">
        <v>11</v>
      </c>
      <c r="D3354" s="5" t="s">
        <v>12</v>
      </c>
      <c r="E3354" s="5" t="s">
        <v>930</v>
      </c>
    </row>
    <row r="3355" spans="1:5" x14ac:dyDescent="0.25">
      <c r="A3355" s="5">
        <f>3347</f>
      </c>
      <c r="B3355" s="5" t="s">
        <v>2387</v>
      </c>
      <c r="C3355" s="5" t="s">
        <v>11</v>
      </c>
      <c r="D3355" s="5" t="s">
        <v>35</v>
      </c>
      <c r="E3355" s="5" t="s">
        <v>878</v>
      </c>
    </row>
    <row r="3356" spans="1:5" x14ac:dyDescent="0.25">
      <c r="A3356" s="5">
        <f>3348</f>
      </c>
      <c r="B3356" s="5" t="s">
        <v>2387</v>
      </c>
      <c r="C3356" s="5" t="s">
        <v>11</v>
      </c>
      <c r="D3356" s="5" t="s">
        <v>12</v>
      </c>
      <c r="E3356" s="5" t="s">
        <v>930</v>
      </c>
    </row>
    <row r="3357" spans="1:5" x14ac:dyDescent="0.25">
      <c r="A3357" s="5">
        <f>3349</f>
      </c>
      <c r="B3357" s="5" t="s">
        <v>2388</v>
      </c>
      <c r="C3357" s="5" t="s">
        <v>11</v>
      </c>
      <c r="D3357" s="5" t="s">
        <v>35</v>
      </c>
      <c r="E3357" s="5" t="s">
        <v>878</v>
      </c>
    </row>
    <row r="3358" spans="1:5" x14ac:dyDescent="0.25">
      <c r="A3358" s="5">
        <f>3350</f>
      </c>
      <c r="B3358" s="5" t="s">
        <v>2388</v>
      </c>
      <c r="C3358" s="5" t="s">
        <v>11</v>
      </c>
      <c r="D3358" s="5" t="s">
        <v>12</v>
      </c>
      <c r="E3358" s="5" t="s">
        <v>930</v>
      </c>
    </row>
    <row r="3359" spans="1:5" x14ac:dyDescent="0.25">
      <c r="A3359" s="5">
        <f>3351</f>
      </c>
      <c r="B3359" s="5" t="s">
        <v>2389</v>
      </c>
      <c r="C3359" s="5" t="s">
        <v>11</v>
      </c>
      <c r="D3359" s="5" t="s">
        <v>35</v>
      </c>
      <c r="E3359" s="5" t="s">
        <v>878</v>
      </c>
    </row>
    <row r="3360" spans="1:5" x14ac:dyDescent="0.25">
      <c r="A3360" s="5">
        <f>3352</f>
      </c>
      <c r="B3360" s="5" t="s">
        <v>2389</v>
      </c>
      <c r="C3360" s="5" t="s">
        <v>11</v>
      </c>
      <c r="D3360" s="5" t="s">
        <v>12</v>
      </c>
      <c r="E3360" s="5" t="s">
        <v>930</v>
      </c>
    </row>
    <row r="3361" spans="1:5" x14ac:dyDescent="0.25">
      <c r="A3361" s="5">
        <f>3353</f>
      </c>
      <c r="B3361" s="5" t="s">
        <v>2390</v>
      </c>
      <c r="C3361" s="5" t="s">
        <v>11</v>
      </c>
      <c r="D3361" s="5" t="s">
        <v>35</v>
      </c>
      <c r="E3361" s="5" t="s">
        <v>878</v>
      </c>
    </row>
    <row r="3362" spans="1:5" x14ac:dyDescent="0.25">
      <c r="A3362" s="5">
        <f>3354</f>
      </c>
      <c r="B3362" s="5" t="s">
        <v>2390</v>
      </c>
      <c r="C3362" s="5" t="s">
        <v>11</v>
      </c>
      <c r="D3362" s="5" t="s">
        <v>12</v>
      </c>
      <c r="E3362" s="5" t="s">
        <v>930</v>
      </c>
    </row>
    <row r="3363" spans="1:5" x14ac:dyDescent="0.25">
      <c r="A3363" s="5">
        <f>3355</f>
      </c>
      <c r="B3363" s="5" t="s">
        <v>2391</v>
      </c>
      <c r="C3363" s="5" t="s">
        <v>11</v>
      </c>
      <c r="D3363" s="5" t="s">
        <v>35</v>
      </c>
      <c r="E3363" s="5" t="s">
        <v>878</v>
      </c>
    </row>
    <row r="3364" spans="1:5" x14ac:dyDescent="0.25">
      <c r="A3364" s="5">
        <f>3356</f>
      </c>
      <c r="B3364" s="5" t="s">
        <v>2391</v>
      </c>
      <c r="C3364" s="5" t="s">
        <v>11</v>
      </c>
      <c r="D3364" s="5" t="s">
        <v>12</v>
      </c>
      <c r="E3364" s="5" t="s">
        <v>930</v>
      </c>
    </row>
    <row r="3365" spans="1:5" x14ac:dyDescent="0.25">
      <c r="A3365" s="5">
        <f>3357</f>
      </c>
      <c r="B3365" s="5" t="s">
        <v>2392</v>
      </c>
      <c r="C3365" s="5" t="s">
        <v>11</v>
      </c>
      <c r="D3365" s="5" t="s">
        <v>35</v>
      </c>
      <c r="E3365" s="5" t="s">
        <v>878</v>
      </c>
    </row>
    <row r="3366" spans="1:5" x14ac:dyDescent="0.25">
      <c r="A3366" s="5">
        <f>3358</f>
      </c>
      <c r="B3366" s="5" t="s">
        <v>2392</v>
      </c>
      <c r="C3366" s="5" t="s">
        <v>11</v>
      </c>
      <c r="D3366" s="5" t="s">
        <v>12</v>
      </c>
      <c r="E3366" s="5" t="s">
        <v>930</v>
      </c>
    </row>
    <row r="3367" spans="1:5" x14ac:dyDescent="0.25">
      <c r="A3367" s="5">
        <f>3359</f>
      </c>
      <c r="B3367" s="5" t="s">
        <v>2393</v>
      </c>
      <c r="C3367" s="5" t="s">
        <v>11</v>
      </c>
      <c r="D3367" s="5" t="s">
        <v>35</v>
      </c>
      <c r="E3367" s="5" t="s">
        <v>878</v>
      </c>
    </row>
    <row r="3368" spans="1:5" x14ac:dyDescent="0.25">
      <c r="A3368" s="5">
        <f>3360</f>
      </c>
      <c r="B3368" s="5" t="s">
        <v>2393</v>
      </c>
      <c r="C3368" s="5" t="s">
        <v>11</v>
      </c>
      <c r="D3368" s="5" t="s">
        <v>12</v>
      </c>
      <c r="E3368" s="5" t="s">
        <v>930</v>
      </c>
    </row>
    <row r="3369" spans="1:5" x14ac:dyDescent="0.25">
      <c r="A3369" s="5">
        <f>3361</f>
      </c>
      <c r="B3369" s="5" t="s">
        <v>2394</v>
      </c>
      <c r="C3369" s="5" t="s">
        <v>11</v>
      </c>
      <c r="D3369" s="5" t="s">
        <v>35</v>
      </c>
      <c r="E3369" s="5" t="s">
        <v>878</v>
      </c>
    </row>
    <row r="3370" spans="1:5" x14ac:dyDescent="0.25">
      <c r="A3370" s="5">
        <f>3362</f>
      </c>
      <c r="B3370" s="5" t="s">
        <v>2394</v>
      </c>
      <c r="C3370" s="5" t="s">
        <v>11</v>
      </c>
      <c r="D3370" s="5" t="s">
        <v>12</v>
      </c>
      <c r="E3370" s="5" t="s">
        <v>930</v>
      </c>
    </row>
    <row r="3371" spans="1:5" x14ac:dyDescent="0.25">
      <c r="A3371" s="5">
        <f>3363</f>
      </c>
      <c r="B3371" s="5" t="s">
        <v>2395</v>
      </c>
      <c r="C3371" s="5" t="s">
        <v>11</v>
      </c>
      <c r="D3371" s="5" t="s">
        <v>35</v>
      </c>
      <c r="E3371" s="5" t="s">
        <v>878</v>
      </c>
    </row>
    <row r="3372" spans="1:5" x14ac:dyDescent="0.25">
      <c r="A3372" s="5">
        <f>3364</f>
      </c>
      <c r="B3372" s="5" t="s">
        <v>2395</v>
      </c>
      <c r="C3372" s="5" t="s">
        <v>11</v>
      </c>
      <c r="D3372" s="5" t="s">
        <v>12</v>
      </c>
      <c r="E3372" s="5" t="s">
        <v>930</v>
      </c>
    </row>
    <row r="3373" spans="1:5" x14ac:dyDescent="0.25">
      <c r="A3373" s="5">
        <f>3365</f>
      </c>
      <c r="B3373" s="5" t="s">
        <v>2396</v>
      </c>
      <c r="C3373" s="5" t="s">
        <v>11</v>
      </c>
      <c r="D3373" s="5" t="s">
        <v>35</v>
      </c>
      <c r="E3373" s="5" t="s">
        <v>878</v>
      </c>
    </row>
    <row r="3374" spans="1:5" x14ac:dyDescent="0.25">
      <c r="A3374" s="5">
        <f>3366</f>
      </c>
      <c r="B3374" s="5" t="s">
        <v>2396</v>
      </c>
      <c r="C3374" s="5" t="s">
        <v>11</v>
      </c>
      <c r="D3374" s="5" t="s">
        <v>12</v>
      </c>
      <c r="E3374" s="5" t="s">
        <v>930</v>
      </c>
    </row>
    <row r="3375" spans="1:5" x14ac:dyDescent="0.25">
      <c r="A3375" s="5">
        <f>3367</f>
      </c>
      <c r="B3375" s="5" t="s">
        <v>2397</v>
      </c>
      <c r="C3375" s="5" t="s">
        <v>11</v>
      </c>
      <c r="D3375" s="5" t="s">
        <v>35</v>
      </c>
      <c r="E3375" s="5" t="s">
        <v>878</v>
      </c>
    </row>
    <row r="3376" spans="1:5" x14ac:dyDescent="0.25">
      <c r="A3376" s="5">
        <f>3368</f>
      </c>
      <c r="B3376" s="5" t="s">
        <v>2397</v>
      </c>
      <c r="C3376" s="5" t="s">
        <v>11</v>
      </c>
      <c r="D3376" s="5" t="s">
        <v>12</v>
      </c>
      <c r="E3376" s="5" t="s">
        <v>930</v>
      </c>
    </row>
    <row r="3377" spans="1:5" x14ac:dyDescent="0.25">
      <c r="A3377" s="5">
        <f>3369</f>
      </c>
      <c r="B3377" s="5" t="s">
        <v>2398</v>
      </c>
      <c r="C3377" s="5" t="s">
        <v>11</v>
      </c>
      <c r="D3377" s="5" t="s">
        <v>35</v>
      </c>
      <c r="E3377" s="5" t="s">
        <v>878</v>
      </c>
    </row>
    <row r="3378" spans="1:5" x14ac:dyDescent="0.25">
      <c r="A3378" s="5">
        <f>3370</f>
      </c>
      <c r="B3378" s="5" t="s">
        <v>2398</v>
      </c>
      <c r="C3378" s="5" t="s">
        <v>11</v>
      </c>
      <c r="D3378" s="5" t="s">
        <v>12</v>
      </c>
      <c r="E3378" s="5" t="s">
        <v>930</v>
      </c>
    </row>
    <row r="3379" spans="1:5" x14ac:dyDescent="0.25">
      <c r="A3379" s="5">
        <f>3371</f>
      </c>
      <c r="B3379" s="5" t="s">
        <v>2399</v>
      </c>
      <c r="C3379" s="5" t="s">
        <v>11</v>
      </c>
      <c r="D3379" s="5" t="s">
        <v>35</v>
      </c>
      <c r="E3379" s="5" t="s">
        <v>878</v>
      </c>
    </row>
    <row r="3380" spans="1:5" x14ac:dyDescent="0.25">
      <c r="A3380" s="5">
        <f>3372</f>
      </c>
      <c r="B3380" s="5" t="s">
        <v>2399</v>
      </c>
      <c r="C3380" s="5" t="s">
        <v>11</v>
      </c>
      <c r="D3380" s="5" t="s">
        <v>12</v>
      </c>
      <c r="E3380" s="5" t="s">
        <v>930</v>
      </c>
    </row>
    <row r="3381" spans="1:5" x14ac:dyDescent="0.25">
      <c r="A3381" s="5">
        <f>3373</f>
      </c>
      <c r="B3381" s="5" t="s">
        <v>2400</v>
      </c>
      <c r="C3381" s="5" t="s">
        <v>11</v>
      </c>
      <c r="D3381" s="5" t="s">
        <v>35</v>
      </c>
      <c r="E3381" s="5" t="s">
        <v>878</v>
      </c>
    </row>
    <row r="3382" spans="1:5" x14ac:dyDescent="0.25">
      <c r="A3382" s="5">
        <f>3374</f>
      </c>
      <c r="B3382" s="5" t="s">
        <v>2400</v>
      </c>
      <c r="C3382" s="5" t="s">
        <v>11</v>
      </c>
      <c r="D3382" s="5" t="s">
        <v>12</v>
      </c>
      <c r="E3382" s="5" t="s">
        <v>930</v>
      </c>
    </row>
    <row r="3383" spans="1:5" x14ac:dyDescent="0.25">
      <c r="A3383" s="5">
        <f>3375</f>
      </c>
      <c r="B3383" s="5" t="s">
        <v>2401</v>
      </c>
      <c r="C3383" s="5" t="s">
        <v>11</v>
      </c>
      <c r="D3383" s="5" t="s">
        <v>35</v>
      </c>
      <c r="E3383" s="5" t="s">
        <v>878</v>
      </c>
    </row>
    <row r="3384" spans="1:5" x14ac:dyDescent="0.25">
      <c r="A3384" s="5">
        <f>3376</f>
      </c>
      <c r="B3384" s="5" t="s">
        <v>2401</v>
      </c>
      <c r="C3384" s="5" t="s">
        <v>11</v>
      </c>
      <c r="D3384" s="5" t="s">
        <v>12</v>
      </c>
      <c r="E3384" s="5" t="s">
        <v>930</v>
      </c>
    </row>
    <row r="3385" spans="1:5" x14ac:dyDescent="0.25">
      <c r="A3385" s="5">
        <f>3377</f>
      </c>
      <c r="B3385" s="5" t="s">
        <v>2402</v>
      </c>
      <c r="C3385" s="5" t="s">
        <v>11</v>
      </c>
      <c r="D3385" s="5" t="s">
        <v>35</v>
      </c>
      <c r="E3385" s="5" t="s">
        <v>878</v>
      </c>
    </row>
    <row r="3386" spans="1:5" x14ac:dyDescent="0.25">
      <c r="A3386" s="5">
        <f>3378</f>
      </c>
      <c r="B3386" s="5" t="s">
        <v>2402</v>
      </c>
      <c r="C3386" s="5" t="s">
        <v>11</v>
      </c>
      <c r="D3386" s="5" t="s">
        <v>12</v>
      </c>
      <c r="E3386" s="5" t="s">
        <v>930</v>
      </c>
    </row>
    <row r="3387" spans="1:5" x14ac:dyDescent="0.25">
      <c r="A3387" s="5">
        <f>3379</f>
      </c>
      <c r="B3387" s="5" t="s">
        <v>2403</v>
      </c>
      <c r="C3387" s="5" t="s">
        <v>11</v>
      </c>
      <c r="D3387" s="5" t="s">
        <v>35</v>
      </c>
      <c r="E3387" s="5" t="s">
        <v>878</v>
      </c>
    </row>
    <row r="3388" spans="1:5" x14ac:dyDescent="0.25">
      <c r="A3388" s="5">
        <f>3380</f>
      </c>
      <c r="B3388" s="5" t="s">
        <v>2403</v>
      </c>
      <c r="C3388" s="5" t="s">
        <v>11</v>
      </c>
      <c r="D3388" s="5" t="s">
        <v>12</v>
      </c>
      <c r="E3388" s="5" t="s">
        <v>930</v>
      </c>
    </row>
    <row r="3389" spans="1:5" x14ac:dyDescent="0.25">
      <c r="A3389" s="5">
        <f>3381</f>
      </c>
      <c r="B3389" s="5" t="s">
        <v>2404</v>
      </c>
      <c r="C3389" s="5" t="s">
        <v>11</v>
      </c>
      <c r="D3389" s="5" t="s">
        <v>35</v>
      </c>
      <c r="E3389" s="5" t="s">
        <v>878</v>
      </c>
    </row>
    <row r="3390" spans="1:5" x14ac:dyDescent="0.25">
      <c r="A3390" s="5">
        <f>3382</f>
      </c>
      <c r="B3390" s="5" t="s">
        <v>2404</v>
      </c>
      <c r="C3390" s="5" t="s">
        <v>11</v>
      </c>
      <c r="D3390" s="5" t="s">
        <v>12</v>
      </c>
      <c r="E3390" s="5" t="s">
        <v>930</v>
      </c>
    </row>
    <row r="3391" spans="1:5" x14ac:dyDescent="0.25">
      <c r="A3391" s="5">
        <f>3383</f>
      </c>
      <c r="B3391" s="5" t="s">
        <v>2405</v>
      </c>
      <c r="C3391" s="5" t="s">
        <v>11</v>
      </c>
      <c r="D3391" s="5" t="s">
        <v>35</v>
      </c>
      <c r="E3391" s="5" t="s">
        <v>878</v>
      </c>
    </row>
    <row r="3392" spans="1:5" x14ac:dyDescent="0.25">
      <c r="A3392" s="5">
        <f>3384</f>
      </c>
      <c r="B3392" s="5" t="s">
        <v>2405</v>
      </c>
      <c r="C3392" s="5" t="s">
        <v>11</v>
      </c>
      <c r="D3392" s="5" t="s">
        <v>12</v>
      </c>
      <c r="E3392" s="5" t="s">
        <v>930</v>
      </c>
    </row>
    <row r="3393" spans="1:5" x14ac:dyDescent="0.25">
      <c r="A3393" s="5">
        <f>3385</f>
      </c>
      <c r="B3393" s="5" t="s">
        <v>2406</v>
      </c>
      <c r="C3393" s="5" t="s">
        <v>11</v>
      </c>
      <c r="D3393" s="5" t="s">
        <v>35</v>
      </c>
      <c r="E3393" s="5" t="s">
        <v>878</v>
      </c>
    </row>
    <row r="3394" spans="1:5" x14ac:dyDescent="0.25">
      <c r="A3394" s="5">
        <f>3386</f>
      </c>
      <c r="B3394" s="5" t="s">
        <v>2406</v>
      </c>
      <c r="C3394" s="5" t="s">
        <v>11</v>
      </c>
      <c r="D3394" s="5" t="s">
        <v>12</v>
      </c>
      <c r="E3394" s="5" t="s">
        <v>930</v>
      </c>
    </row>
    <row r="3395" spans="1:5" x14ac:dyDescent="0.25">
      <c r="A3395" s="5">
        <f>3387</f>
      </c>
      <c r="B3395" s="5" t="s">
        <v>2407</v>
      </c>
      <c r="C3395" s="5" t="s">
        <v>11</v>
      </c>
      <c r="D3395" s="5" t="s">
        <v>35</v>
      </c>
      <c r="E3395" s="5" t="s">
        <v>878</v>
      </c>
    </row>
    <row r="3396" spans="1:5" x14ac:dyDescent="0.25">
      <c r="A3396" s="5">
        <f>3388</f>
      </c>
      <c r="B3396" s="5" t="s">
        <v>2407</v>
      </c>
      <c r="C3396" s="5" t="s">
        <v>11</v>
      </c>
      <c r="D3396" s="5" t="s">
        <v>12</v>
      </c>
      <c r="E3396" s="5" t="s">
        <v>930</v>
      </c>
    </row>
    <row r="3397" spans="1:5" x14ac:dyDescent="0.25">
      <c r="A3397" s="5">
        <f>3389</f>
      </c>
      <c r="B3397" s="5" t="s">
        <v>2408</v>
      </c>
      <c r="C3397" s="5" t="s">
        <v>11</v>
      </c>
      <c r="D3397" s="5" t="s">
        <v>35</v>
      </c>
      <c r="E3397" s="5" t="s">
        <v>878</v>
      </c>
    </row>
    <row r="3398" spans="1:5" x14ac:dyDescent="0.25">
      <c r="A3398" s="5">
        <f>3390</f>
      </c>
      <c r="B3398" s="5" t="s">
        <v>2408</v>
      </c>
      <c r="C3398" s="5" t="s">
        <v>11</v>
      </c>
      <c r="D3398" s="5" t="s">
        <v>12</v>
      </c>
      <c r="E3398" s="5" t="s">
        <v>930</v>
      </c>
    </row>
    <row r="3399" spans="1:5" x14ac:dyDescent="0.25">
      <c r="A3399" s="5">
        <f>3391</f>
      </c>
      <c r="B3399" s="5" t="s">
        <v>2409</v>
      </c>
      <c r="C3399" s="5" t="s">
        <v>11</v>
      </c>
      <c r="D3399" s="5" t="s">
        <v>35</v>
      </c>
      <c r="E3399" s="5" t="s">
        <v>878</v>
      </c>
    </row>
    <row r="3400" spans="1:5" x14ac:dyDescent="0.25">
      <c r="A3400" s="5">
        <f>3392</f>
      </c>
      <c r="B3400" s="5" t="s">
        <v>2409</v>
      </c>
      <c r="C3400" s="5" t="s">
        <v>11</v>
      </c>
      <c r="D3400" s="5" t="s">
        <v>12</v>
      </c>
      <c r="E3400" s="5" t="s">
        <v>930</v>
      </c>
    </row>
    <row r="3401" spans="1:5" x14ac:dyDescent="0.25">
      <c r="A3401" s="5">
        <f>3393</f>
      </c>
      <c r="B3401" s="5" t="s">
        <v>2410</v>
      </c>
      <c r="C3401" s="5" t="s">
        <v>11</v>
      </c>
      <c r="D3401" s="5" t="s">
        <v>35</v>
      </c>
      <c r="E3401" s="5" t="s">
        <v>878</v>
      </c>
    </row>
    <row r="3402" spans="1:5" x14ac:dyDescent="0.25">
      <c r="A3402" s="5">
        <f>3394</f>
      </c>
      <c r="B3402" s="5" t="s">
        <v>2410</v>
      </c>
      <c r="C3402" s="5" t="s">
        <v>11</v>
      </c>
      <c r="D3402" s="5" t="s">
        <v>12</v>
      </c>
      <c r="E3402" s="5" t="s">
        <v>930</v>
      </c>
    </row>
    <row r="3403" spans="1:5" x14ac:dyDescent="0.25">
      <c r="A3403" s="5">
        <f>3395</f>
      </c>
      <c r="B3403" s="5" t="s">
        <v>2411</v>
      </c>
      <c r="C3403" s="5" t="s">
        <v>11</v>
      </c>
      <c r="D3403" s="5" t="s">
        <v>35</v>
      </c>
      <c r="E3403" s="5" t="s">
        <v>878</v>
      </c>
    </row>
    <row r="3404" spans="1:5" x14ac:dyDescent="0.25">
      <c r="A3404" s="5">
        <f>3396</f>
      </c>
      <c r="B3404" s="5" t="s">
        <v>2411</v>
      </c>
      <c r="C3404" s="5" t="s">
        <v>11</v>
      </c>
      <c r="D3404" s="5" t="s">
        <v>12</v>
      </c>
      <c r="E3404" s="5" t="s">
        <v>930</v>
      </c>
    </row>
    <row r="3405" spans="1:5" x14ac:dyDescent="0.25">
      <c r="A3405" s="5">
        <f>3397</f>
      </c>
      <c r="B3405" s="5" t="s">
        <v>2412</v>
      </c>
      <c r="C3405" s="5" t="s">
        <v>11</v>
      </c>
      <c r="D3405" s="5" t="s">
        <v>35</v>
      </c>
      <c r="E3405" s="5" t="s">
        <v>878</v>
      </c>
    </row>
    <row r="3406" spans="1:5" x14ac:dyDescent="0.25">
      <c r="A3406" s="5">
        <f>3398</f>
      </c>
      <c r="B3406" s="5" t="s">
        <v>2412</v>
      </c>
      <c r="C3406" s="5" t="s">
        <v>11</v>
      </c>
      <c r="D3406" s="5" t="s">
        <v>12</v>
      </c>
      <c r="E3406" s="5" t="s">
        <v>930</v>
      </c>
    </row>
    <row r="3407" spans="1:5" x14ac:dyDescent="0.25">
      <c r="A3407" s="5">
        <f>3399</f>
      </c>
      <c r="B3407" s="5" t="s">
        <v>2413</v>
      </c>
      <c r="C3407" s="5" t="s">
        <v>11</v>
      </c>
      <c r="D3407" s="5" t="s">
        <v>35</v>
      </c>
      <c r="E3407" s="5" t="s">
        <v>878</v>
      </c>
    </row>
    <row r="3408" spans="1:5" x14ac:dyDescent="0.25">
      <c r="A3408" s="5">
        <f>3400</f>
      </c>
      <c r="B3408" s="5" t="s">
        <v>2413</v>
      </c>
      <c r="C3408" s="5" t="s">
        <v>11</v>
      </c>
      <c r="D3408" s="5" t="s">
        <v>12</v>
      </c>
      <c r="E3408" s="5" t="s">
        <v>930</v>
      </c>
    </row>
    <row r="3409" spans="1:5" x14ac:dyDescent="0.25">
      <c r="A3409" s="5">
        <f>3401</f>
      </c>
      <c r="B3409" s="5" t="s">
        <v>2414</v>
      </c>
      <c r="C3409" s="5" t="s">
        <v>11</v>
      </c>
      <c r="D3409" s="5" t="s">
        <v>35</v>
      </c>
      <c r="E3409" s="5" t="s">
        <v>878</v>
      </c>
    </row>
    <row r="3410" spans="1:5" x14ac:dyDescent="0.25">
      <c r="A3410" s="5">
        <f>3402</f>
      </c>
      <c r="B3410" s="5" t="s">
        <v>2414</v>
      </c>
      <c r="C3410" s="5" t="s">
        <v>11</v>
      </c>
      <c r="D3410" s="5" t="s">
        <v>12</v>
      </c>
      <c r="E3410" s="5" t="s">
        <v>930</v>
      </c>
    </row>
    <row r="3411" spans="1:5" x14ac:dyDescent="0.25">
      <c r="A3411" s="5">
        <f>3403</f>
      </c>
      <c r="B3411" s="5" t="s">
        <v>2415</v>
      </c>
      <c r="C3411" s="5" t="s">
        <v>11</v>
      </c>
      <c r="D3411" s="5" t="s">
        <v>35</v>
      </c>
      <c r="E3411" s="5" t="s">
        <v>878</v>
      </c>
    </row>
    <row r="3412" spans="1:5" x14ac:dyDescent="0.25">
      <c r="A3412" s="5">
        <f>3404</f>
      </c>
      <c r="B3412" s="5" t="s">
        <v>2415</v>
      </c>
      <c r="C3412" s="5" t="s">
        <v>11</v>
      </c>
      <c r="D3412" s="5" t="s">
        <v>12</v>
      </c>
      <c r="E3412" s="5" t="s">
        <v>930</v>
      </c>
    </row>
    <row r="3413" spans="1:5" x14ac:dyDescent="0.25">
      <c r="A3413" s="5">
        <f>3405</f>
      </c>
      <c r="B3413" s="5" t="s">
        <v>2416</v>
      </c>
      <c r="C3413" s="5" t="s">
        <v>11</v>
      </c>
      <c r="D3413" s="5" t="s">
        <v>35</v>
      </c>
      <c r="E3413" s="5" t="s">
        <v>878</v>
      </c>
    </row>
    <row r="3414" spans="1:5" x14ac:dyDescent="0.25">
      <c r="A3414" s="5">
        <f>3406</f>
      </c>
      <c r="B3414" s="5" t="s">
        <v>2416</v>
      </c>
      <c r="C3414" s="5" t="s">
        <v>11</v>
      </c>
      <c r="D3414" s="5" t="s">
        <v>12</v>
      </c>
      <c r="E3414" s="5" t="s">
        <v>930</v>
      </c>
    </row>
    <row r="3415" spans="1:5" x14ac:dyDescent="0.25">
      <c r="A3415" s="5">
        <f>3407</f>
      </c>
      <c r="B3415" s="5" t="s">
        <v>2417</v>
      </c>
      <c r="C3415" s="5" t="s">
        <v>11</v>
      </c>
      <c r="D3415" s="5" t="s">
        <v>35</v>
      </c>
      <c r="E3415" s="5" t="s">
        <v>878</v>
      </c>
    </row>
    <row r="3416" spans="1:5" x14ac:dyDescent="0.25">
      <c r="A3416" s="5">
        <f>3408</f>
      </c>
      <c r="B3416" s="5" t="s">
        <v>2417</v>
      </c>
      <c r="C3416" s="5" t="s">
        <v>11</v>
      </c>
      <c r="D3416" s="5" t="s">
        <v>12</v>
      </c>
      <c r="E3416" s="5" t="s">
        <v>930</v>
      </c>
    </row>
    <row r="3417" spans="1:5" x14ac:dyDescent="0.25">
      <c r="A3417" s="5">
        <f>3409</f>
      </c>
      <c r="B3417" s="5" t="s">
        <v>2418</v>
      </c>
      <c r="C3417" s="5" t="s">
        <v>11</v>
      </c>
      <c r="D3417" s="5" t="s">
        <v>35</v>
      </c>
      <c r="E3417" s="5" t="s">
        <v>878</v>
      </c>
    </row>
    <row r="3418" spans="1:5" x14ac:dyDescent="0.25">
      <c r="A3418" s="5">
        <f>3410</f>
      </c>
      <c r="B3418" s="5" t="s">
        <v>2418</v>
      </c>
      <c r="C3418" s="5" t="s">
        <v>11</v>
      </c>
      <c r="D3418" s="5" t="s">
        <v>12</v>
      </c>
      <c r="E3418" s="5" t="s">
        <v>930</v>
      </c>
    </row>
    <row r="3419" spans="1:5" x14ac:dyDescent="0.25">
      <c r="A3419" s="5">
        <f>3411</f>
      </c>
      <c r="B3419" s="5" t="s">
        <v>2419</v>
      </c>
      <c r="C3419" s="5" t="s">
        <v>11</v>
      </c>
      <c r="D3419" s="5" t="s">
        <v>35</v>
      </c>
      <c r="E3419" s="5" t="s">
        <v>878</v>
      </c>
    </row>
    <row r="3420" spans="1:5" x14ac:dyDescent="0.25">
      <c r="A3420" s="5">
        <f>3412</f>
      </c>
      <c r="B3420" s="5" t="s">
        <v>2419</v>
      </c>
      <c r="C3420" s="5" t="s">
        <v>11</v>
      </c>
      <c r="D3420" s="5" t="s">
        <v>12</v>
      </c>
      <c r="E3420" s="5" t="s">
        <v>930</v>
      </c>
    </row>
    <row r="3421" spans="1:5" x14ac:dyDescent="0.25">
      <c r="A3421" s="5">
        <f>3413</f>
      </c>
      <c r="B3421" s="5" t="s">
        <v>2420</v>
      </c>
      <c r="C3421" s="5" t="s">
        <v>11</v>
      </c>
      <c r="D3421" s="5" t="s">
        <v>35</v>
      </c>
      <c r="E3421" s="5" t="s">
        <v>878</v>
      </c>
    </row>
    <row r="3422" spans="1:5" x14ac:dyDescent="0.25">
      <c r="A3422" s="5">
        <f>3414</f>
      </c>
      <c r="B3422" s="5" t="s">
        <v>2420</v>
      </c>
      <c r="C3422" s="5" t="s">
        <v>11</v>
      </c>
      <c r="D3422" s="5" t="s">
        <v>12</v>
      </c>
      <c r="E3422" s="5" t="s">
        <v>930</v>
      </c>
    </row>
    <row r="3423" spans="1:5" x14ac:dyDescent="0.25">
      <c r="A3423" s="5">
        <f>3415</f>
      </c>
      <c r="B3423" s="5" t="s">
        <v>2421</v>
      </c>
      <c r="C3423" s="5" t="s">
        <v>11</v>
      </c>
      <c r="D3423" s="5" t="s">
        <v>35</v>
      </c>
      <c r="E3423" s="5" t="s">
        <v>878</v>
      </c>
    </row>
    <row r="3424" spans="1:5" x14ac:dyDescent="0.25">
      <c r="A3424" s="5">
        <f>3416</f>
      </c>
      <c r="B3424" s="5" t="s">
        <v>2421</v>
      </c>
      <c r="C3424" s="5" t="s">
        <v>11</v>
      </c>
      <c r="D3424" s="5" t="s">
        <v>12</v>
      </c>
      <c r="E3424" s="5" t="s">
        <v>930</v>
      </c>
    </row>
    <row r="3425" spans="1:5" x14ac:dyDescent="0.25">
      <c r="A3425" s="5">
        <f>3417</f>
      </c>
      <c r="B3425" s="5" t="s">
        <v>2422</v>
      </c>
      <c r="C3425" s="5" t="s">
        <v>11</v>
      </c>
      <c r="D3425" s="5" t="s">
        <v>35</v>
      </c>
      <c r="E3425" s="5" t="s">
        <v>878</v>
      </c>
    </row>
    <row r="3426" spans="1:5" x14ac:dyDescent="0.25">
      <c r="A3426" s="5">
        <f>3418</f>
      </c>
      <c r="B3426" s="5" t="s">
        <v>2422</v>
      </c>
      <c r="C3426" s="5" t="s">
        <v>11</v>
      </c>
      <c r="D3426" s="5" t="s">
        <v>12</v>
      </c>
      <c r="E3426" s="5" t="s">
        <v>930</v>
      </c>
    </row>
    <row r="3427" spans="1:5" x14ac:dyDescent="0.25">
      <c r="A3427" s="5">
        <f>3419</f>
      </c>
      <c r="B3427" s="5" t="s">
        <v>2423</v>
      </c>
      <c r="C3427" s="5" t="s">
        <v>11</v>
      </c>
      <c r="D3427" s="5" t="s">
        <v>35</v>
      </c>
      <c r="E3427" s="5" t="s">
        <v>878</v>
      </c>
    </row>
    <row r="3428" spans="1:5" x14ac:dyDescent="0.25">
      <c r="A3428" s="5">
        <f>3420</f>
      </c>
      <c r="B3428" s="5" t="s">
        <v>2423</v>
      </c>
      <c r="C3428" s="5" t="s">
        <v>11</v>
      </c>
      <c r="D3428" s="5" t="s">
        <v>12</v>
      </c>
      <c r="E3428" s="5" t="s">
        <v>930</v>
      </c>
    </row>
    <row r="3429" spans="1:5" x14ac:dyDescent="0.25">
      <c r="A3429" s="5">
        <f>3421</f>
      </c>
      <c r="B3429" s="5" t="s">
        <v>2424</v>
      </c>
      <c r="C3429" s="5" t="s">
        <v>11</v>
      </c>
      <c r="D3429" s="5" t="s">
        <v>35</v>
      </c>
      <c r="E3429" s="5" t="s">
        <v>878</v>
      </c>
    </row>
    <row r="3430" spans="1:5" x14ac:dyDescent="0.25">
      <c r="A3430" s="5">
        <f>3422</f>
      </c>
      <c r="B3430" s="5" t="s">
        <v>2424</v>
      </c>
      <c r="C3430" s="5" t="s">
        <v>11</v>
      </c>
      <c r="D3430" s="5" t="s">
        <v>12</v>
      </c>
      <c r="E3430" s="5" t="s">
        <v>930</v>
      </c>
    </row>
    <row r="3431" spans="1:5" x14ac:dyDescent="0.25">
      <c r="A3431" s="5">
        <f>3423</f>
      </c>
      <c r="B3431" s="5" t="s">
        <v>2425</v>
      </c>
      <c r="C3431" s="5" t="s">
        <v>11</v>
      </c>
      <c r="D3431" s="5" t="s">
        <v>35</v>
      </c>
      <c r="E3431" s="5" t="s">
        <v>878</v>
      </c>
    </row>
    <row r="3432" spans="1:5" x14ac:dyDescent="0.25">
      <c r="A3432" s="5">
        <f>3424</f>
      </c>
      <c r="B3432" s="5" t="s">
        <v>2425</v>
      </c>
      <c r="C3432" s="5" t="s">
        <v>11</v>
      </c>
      <c r="D3432" s="5" t="s">
        <v>12</v>
      </c>
      <c r="E3432" s="5" t="s">
        <v>930</v>
      </c>
    </row>
    <row r="3433" spans="1:5" x14ac:dyDescent="0.25">
      <c r="A3433" s="5">
        <f>3425</f>
      </c>
      <c r="B3433" s="5" t="s">
        <v>2426</v>
      </c>
      <c r="C3433" s="5" t="s">
        <v>11</v>
      </c>
      <c r="D3433" s="5" t="s">
        <v>35</v>
      </c>
      <c r="E3433" s="5" t="s">
        <v>878</v>
      </c>
    </row>
    <row r="3434" spans="1:5" x14ac:dyDescent="0.25">
      <c r="A3434" s="5">
        <f>3426</f>
      </c>
      <c r="B3434" s="5" t="s">
        <v>2426</v>
      </c>
      <c r="C3434" s="5" t="s">
        <v>11</v>
      </c>
      <c r="D3434" s="5" t="s">
        <v>12</v>
      </c>
      <c r="E3434" s="5" t="s">
        <v>930</v>
      </c>
    </row>
    <row r="3435" spans="1:5" x14ac:dyDescent="0.25">
      <c r="A3435" s="5">
        <f>3427</f>
      </c>
      <c r="B3435" s="5" t="s">
        <v>2427</v>
      </c>
      <c r="C3435" s="5" t="s">
        <v>11</v>
      </c>
      <c r="D3435" s="5" t="s">
        <v>35</v>
      </c>
      <c r="E3435" s="5" t="s">
        <v>878</v>
      </c>
    </row>
    <row r="3436" spans="1:5" x14ac:dyDescent="0.25">
      <c r="A3436" s="5">
        <f>3428</f>
      </c>
      <c r="B3436" s="5" t="s">
        <v>2427</v>
      </c>
      <c r="C3436" s="5" t="s">
        <v>11</v>
      </c>
      <c r="D3436" s="5" t="s">
        <v>12</v>
      </c>
      <c r="E3436" s="5" t="s">
        <v>930</v>
      </c>
    </row>
    <row r="3437" spans="1:5" x14ac:dyDescent="0.25">
      <c r="A3437" s="5">
        <f>3429</f>
      </c>
      <c r="B3437" s="5" t="s">
        <v>2428</v>
      </c>
      <c r="C3437" s="5" t="s">
        <v>11</v>
      </c>
      <c r="D3437" s="5" t="s">
        <v>35</v>
      </c>
      <c r="E3437" s="5" t="s">
        <v>878</v>
      </c>
    </row>
    <row r="3438" spans="1:5" x14ac:dyDescent="0.25">
      <c r="A3438" s="5">
        <f>3430</f>
      </c>
      <c r="B3438" s="5" t="s">
        <v>2428</v>
      </c>
      <c r="C3438" s="5" t="s">
        <v>11</v>
      </c>
      <c r="D3438" s="5" t="s">
        <v>12</v>
      </c>
      <c r="E3438" s="5" t="s">
        <v>930</v>
      </c>
    </row>
    <row r="3439" spans="1:5" x14ac:dyDescent="0.25">
      <c r="A3439" s="5">
        <f>3431</f>
      </c>
      <c r="B3439" s="5" t="s">
        <v>2429</v>
      </c>
      <c r="C3439" s="5" t="s">
        <v>11</v>
      </c>
      <c r="D3439" s="5" t="s">
        <v>35</v>
      </c>
      <c r="E3439" s="5" t="s">
        <v>878</v>
      </c>
    </row>
    <row r="3440" spans="1:5" x14ac:dyDescent="0.25">
      <c r="A3440" s="5">
        <f>3432</f>
      </c>
      <c r="B3440" s="5" t="s">
        <v>2429</v>
      </c>
      <c r="C3440" s="5" t="s">
        <v>11</v>
      </c>
      <c r="D3440" s="5" t="s">
        <v>12</v>
      </c>
      <c r="E3440" s="5" t="s">
        <v>930</v>
      </c>
    </row>
    <row r="3441" spans="1:5" x14ac:dyDescent="0.25">
      <c r="A3441" s="5">
        <f>3433</f>
      </c>
      <c r="B3441" s="5" t="s">
        <v>2430</v>
      </c>
      <c r="C3441" s="5" t="s">
        <v>11</v>
      </c>
      <c r="D3441" s="5" t="s">
        <v>35</v>
      </c>
      <c r="E3441" s="5" t="s">
        <v>878</v>
      </c>
    </row>
    <row r="3442" spans="1:5" x14ac:dyDescent="0.25">
      <c r="A3442" s="5">
        <f>3434</f>
      </c>
      <c r="B3442" s="5" t="s">
        <v>2430</v>
      </c>
      <c r="C3442" s="5" t="s">
        <v>11</v>
      </c>
      <c r="D3442" s="5" t="s">
        <v>12</v>
      </c>
      <c r="E3442" s="5" t="s">
        <v>930</v>
      </c>
    </row>
    <row r="3443" spans="1:5" x14ac:dyDescent="0.25">
      <c r="A3443" s="5">
        <f>3435</f>
      </c>
      <c r="B3443" s="5" t="s">
        <v>2431</v>
      </c>
      <c r="C3443" s="5" t="s">
        <v>11</v>
      </c>
      <c r="D3443" s="5" t="s">
        <v>35</v>
      </c>
      <c r="E3443" s="5" t="s">
        <v>878</v>
      </c>
    </row>
    <row r="3444" spans="1:5" x14ac:dyDescent="0.25">
      <c r="A3444" s="5">
        <f>3436</f>
      </c>
      <c r="B3444" s="5" t="s">
        <v>2431</v>
      </c>
      <c r="C3444" s="5" t="s">
        <v>11</v>
      </c>
      <c r="D3444" s="5" t="s">
        <v>12</v>
      </c>
      <c r="E3444" s="5" t="s">
        <v>930</v>
      </c>
    </row>
    <row r="3445" spans="1:5" x14ac:dyDescent="0.25">
      <c r="A3445" s="5">
        <f>3437</f>
      </c>
      <c r="B3445" s="5" t="s">
        <v>2432</v>
      </c>
      <c r="C3445" s="5" t="s">
        <v>11</v>
      </c>
      <c r="D3445" s="5" t="s">
        <v>35</v>
      </c>
      <c r="E3445" s="5" t="s">
        <v>878</v>
      </c>
    </row>
    <row r="3446" spans="1:5" x14ac:dyDescent="0.25">
      <c r="A3446" s="5">
        <f>3438</f>
      </c>
      <c r="B3446" s="5" t="s">
        <v>2432</v>
      </c>
      <c r="C3446" s="5" t="s">
        <v>11</v>
      </c>
      <c r="D3446" s="5" t="s">
        <v>12</v>
      </c>
      <c r="E3446" s="5" t="s">
        <v>930</v>
      </c>
    </row>
    <row r="3447" spans="1:5" x14ac:dyDescent="0.25">
      <c r="A3447" s="5">
        <f>3439</f>
      </c>
      <c r="B3447" s="5" t="s">
        <v>2433</v>
      </c>
      <c r="C3447" s="5" t="s">
        <v>11</v>
      </c>
      <c r="D3447" s="5" t="s">
        <v>35</v>
      </c>
      <c r="E3447" s="5" t="s">
        <v>878</v>
      </c>
    </row>
    <row r="3448" spans="1:5" x14ac:dyDescent="0.25">
      <c r="A3448" s="5">
        <f>3440</f>
      </c>
      <c r="B3448" s="5" t="s">
        <v>2433</v>
      </c>
      <c r="C3448" s="5" t="s">
        <v>11</v>
      </c>
      <c r="D3448" s="5" t="s">
        <v>12</v>
      </c>
      <c r="E3448" s="5" t="s">
        <v>930</v>
      </c>
    </row>
    <row r="3449" spans="1:5" x14ac:dyDescent="0.25">
      <c r="A3449" s="5">
        <f>3441</f>
      </c>
      <c r="B3449" s="5" t="s">
        <v>2434</v>
      </c>
      <c r="C3449" s="5" t="s">
        <v>11</v>
      </c>
      <c r="D3449" s="5" t="s">
        <v>35</v>
      </c>
      <c r="E3449" s="5" t="s">
        <v>878</v>
      </c>
    </row>
    <row r="3450" spans="1:5" x14ac:dyDescent="0.25">
      <c r="A3450" s="5">
        <f>3442</f>
      </c>
      <c r="B3450" s="5" t="s">
        <v>2434</v>
      </c>
      <c r="C3450" s="5" t="s">
        <v>11</v>
      </c>
      <c r="D3450" s="5" t="s">
        <v>12</v>
      </c>
      <c r="E3450" s="5" t="s">
        <v>930</v>
      </c>
    </row>
    <row r="3451" spans="1:5" x14ac:dyDescent="0.25">
      <c r="A3451" s="5">
        <f>3443</f>
      </c>
      <c r="B3451" s="5" t="s">
        <v>2435</v>
      </c>
      <c r="C3451" s="5" t="s">
        <v>11</v>
      </c>
      <c r="D3451" s="5" t="s">
        <v>35</v>
      </c>
      <c r="E3451" s="5" t="s">
        <v>878</v>
      </c>
    </row>
    <row r="3452" spans="1:5" x14ac:dyDescent="0.25">
      <c r="A3452" s="5">
        <f>3444</f>
      </c>
      <c r="B3452" s="5" t="s">
        <v>2435</v>
      </c>
      <c r="C3452" s="5" t="s">
        <v>11</v>
      </c>
      <c r="D3452" s="5" t="s">
        <v>12</v>
      </c>
      <c r="E3452" s="5" t="s">
        <v>930</v>
      </c>
    </row>
    <row r="3453" spans="1:5" x14ac:dyDescent="0.25">
      <c r="A3453" s="5">
        <f>3445</f>
      </c>
      <c r="B3453" s="5" t="s">
        <v>2436</v>
      </c>
      <c r="C3453" s="5" t="s">
        <v>11</v>
      </c>
      <c r="D3453" s="5" t="s">
        <v>35</v>
      </c>
      <c r="E3453" s="5" t="s">
        <v>878</v>
      </c>
    </row>
    <row r="3454" spans="1:5" x14ac:dyDescent="0.25">
      <c r="A3454" s="5">
        <f>3446</f>
      </c>
      <c r="B3454" s="5" t="s">
        <v>2436</v>
      </c>
      <c r="C3454" s="5" t="s">
        <v>11</v>
      </c>
      <c r="D3454" s="5" t="s">
        <v>12</v>
      </c>
      <c r="E3454" s="5" t="s">
        <v>930</v>
      </c>
    </row>
    <row r="3455" spans="1:5" x14ac:dyDescent="0.25">
      <c r="A3455" s="5">
        <f>3447</f>
      </c>
      <c r="B3455" s="5" t="s">
        <v>2437</v>
      </c>
      <c r="C3455" s="5" t="s">
        <v>11</v>
      </c>
      <c r="D3455" s="5" t="s">
        <v>35</v>
      </c>
      <c r="E3455" s="5" t="s">
        <v>878</v>
      </c>
    </row>
    <row r="3456" spans="1:5" x14ac:dyDescent="0.25">
      <c r="A3456" s="5">
        <f>3448</f>
      </c>
      <c r="B3456" s="5" t="s">
        <v>2437</v>
      </c>
      <c r="C3456" s="5" t="s">
        <v>11</v>
      </c>
      <c r="D3456" s="5" t="s">
        <v>12</v>
      </c>
      <c r="E3456" s="5" t="s">
        <v>930</v>
      </c>
    </row>
    <row r="3457" spans="1:5" x14ac:dyDescent="0.25">
      <c r="A3457" s="5">
        <f>3449</f>
      </c>
      <c r="B3457" s="5" t="s">
        <v>2438</v>
      </c>
      <c r="C3457" s="5" t="s">
        <v>11</v>
      </c>
      <c r="D3457" s="5" t="s">
        <v>35</v>
      </c>
      <c r="E3457" s="5" t="s">
        <v>878</v>
      </c>
    </row>
    <row r="3458" spans="1:5" x14ac:dyDescent="0.25">
      <c r="A3458" s="5">
        <f>3450</f>
      </c>
      <c r="B3458" s="5" t="s">
        <v>2438</v>
      </c>
      <c r="C3458" s="5" t="s">
        <v>11</v>
      </c>
      <c r="D3458" s="5" t="s">
        <v>12</v>
      </c>
      <c r="E3458" s="5" t="s">
        <v>930</v>
      </c>
    </row>
    <row r="3459" spans="1:5" x14ac:dyDescent="0.25">
      <c r="A3459" s="5">
        <f>3451</f>
      </c>
      <c r="B3459" s="5" t="s">
        <v>2439</v>
      </c>
      <c r="C3459" s="5" t="s">
        <v>11</v>
      </c>
      <c r="D3459" s="5" t="s">
        <v>35</v>
      </c>
      <c r="E3459" s="5" t="s">
        <v>878</v>
      </c>
    </row>
    <row r="3460" spans="1:5" x14ac:dyDescent="0.25">
      <c r="A3460" s="5">
        <f>3452</f>
      </c>
      <c r="B3460" s="5" t="s">
        <v>2439</v>
      </c>
      <c r="C3460" s="5" t="s">
        <v>11</v>
      </c>
      <c r="D3460" s="5" t="s">
        <v>12</v>
      </c>
      <c r="E3460" s="5" t="s">
        <v>930</v>
      </c>
    </row>
    <row r="3461" spans="1:5" x14ac:dyDescent="0.25">
      <c r="A3461" s="5">
        <f>3453</f>
      </c>
      <c r="B3461" s="5" t="s">
        <v>2440</v>
      </c>
      <c r="C3461" s="5" t="s">
        <v>11</v>
      </c>
      <c r="D3461" s="5" t="s">
        <v>35</v>
      </c>
      <c r="E3461" s="5" t="s">
        <v>878</v>
      </c>
    </row>
    <row r="3462" spans="1:5" x14ac:dyDescent="0.25">
      <c r="A3462" s="5">
        <f>3454</f>
      </c>
      <c r="B3462" s="5" t="s">
        <v>2440</v>
      </c>
      <c r="C3462" s="5" t="s">
        <v>11</v>
      </c>
      <c r="D3462" s="5" t="s">
        <v>12</v>
      </c>
      <c r="E3462" s="5" t="s">
        <v>930</v>
      </c>
    </row>
    <row r="3463" spans="1:5" x14ac:dyDescent="0.25">
      <c r="A3463" s="5">
        <f>3455</f>
      </c>
      <c r="B3463" s="5" t="s">
        <v>2441</v>
      </c>
      <c r="C3463" s="5" t="s">
        <v>11</v>
      </c>
      <c r="D3463" s="5" t="s">
        <v>35</v>
      </c>
      <c r="E3463" s="5" t="s">
        <v>878</v>
      </c>
    </row>
    <row r="3464" spans="1:5" x14ac:dyDescent="0.25">
      <c r="A3464" s="5">
        <f>3456</f>
      </c>
      <c r="B3464" s="5" t="s">
        <v>2441</v>
      </c>
      <c r="C3464" s="5" t="s">
        <v>11</v>
      </c>
      <c r="D3464" s="5" t="s">
        <v>12</v>
      </c>
      <c r="E3464" s="5" t="s">
        <v>930</v>
      </c>
    </row>
    <row r="3465" spans="1:5" x14ac:dyDescent="0.25">
      <c r="A3465" s="5">
        <f>3457</f>
      </c>
      <c r="B3465" s="5" t="s">
        <v>2442</v>
      </c>
      <c r="C3465" s="5" t="s">
        <v>11</v>
      </c>
      <c r="D3465" s="5" t="s">
        <v>35</v>
      </c>
      <c r="E3465" s="5" t="s">
        <v>878</v>
      </c>
    </row>
    <row r="3466" spans="1:5" x14ac:dyDescent="0.25">
      <c r="A3466" s="5">
        <f>3458</f>
      </c>
      <c r="B3466" s="5" t="s">
        <v>2442</v>
      </c>
      <c r="C3466" s="5" t="s">
        <v>11</v>
      </c>
      <c r="D3466" s="5" t="s">
        <v>12</v>
      </c>
      <c r="E3466" s="5" t="s">
        <v>930</v>
      </c>
    </row>
    <row r="3467" spans="1:5" x14ac:dyDescent="0.25">
      <c r="A3467" s="5">
        <f>3459</f>
      </c>
      <c r="B3467" s="5" t="s">
        <v>2443</v>
      </c>
      <c r="C3467" s="5" t="s">
        <v>11</v>
      </c>
      <c r="D3467" s="5" t="s">
        <v>35</v>
      </c>
      <c r="E3467" s="5" t="s">
        <v>878</v>
      </c>
    </row>
    <row r="3468" spans="1:5" x14ac:dyDescent="0.25">
      <c r="A3468" s="5">
        <f>3460</f>
      </c>
      <c r="B3468" s="5" t="s">
        <v>2443</v>
      </c>
      <c r="C3468" s="5" t="s">
        <v>11</v>
      </c>
      <c r="D3468" s="5" t="s">
        <v>12</v>
      </c>
      <c r="E3468" s="5" t="s">
        <v>930</v>
      </c>
    </row>
    <row r="3469" spans="1:5" x14ac:dyDescent="0.25">
      <c r="A3469" s="5">
        <f>3461</f>
      </c>
      <c r="B3469" s="5" t="s">
        <v>2444</v>
      </c>
      <c r="C3469" s="5" t="s">
        <v>11</v>
      </c>
      <c r="D3469" s="5" t="s">
        <v>35</v>
      </c>
      <c r="E3469" s="5" t="s">
        <v>878</v>
      </c>
    </row>
    <row r="3470" spans="1:5" x14ac:dyDescent="0.25">
      <c r="A3470" s="5">
        <f>3462</f>
      </c>
      <c r="B3470" s="5" t="s">
        <v>2444</v>
      </c>
      <c r="C3470" s="5" t="s">
        <v>11</v>
      </c>
      <c r="D3470" s="5" t="s">
        <v>12</v>
      </c>
      <c r="E3470" s="5" t="s">
        <v>930</v>
      </c>
    </row>
    <row r="3471" spans="1:5" x14ac:dyDescent="0.25">
      <c r="A3471" s="5">
        <f>3463</f>
      </c>
      <c r="B3471" s="5" t="s">
        <v>2445</v>
      </c>
      <c r="C3471" s="5" t="s">
        <v>11</v>
      </c>
      <c r="D3471" s="5" t="s">
        <v>35</v>
      </c>
      <c r="E3471" s="5" t="s">
        <v>878</v>
      </c>
    </row>
    <row r="3472" spans="1:5" x14ac:dyDescent="0.25">
      <c r="A3472" s="5">
        <f>3464</f>
      </c>
      <c r="B3472" s="5" t="s">
        <v>2445</v>
      </c>
      <c r="C3472" s="5" t="s">
        <v>11</v>
      </c>
      <c r="D3472" s="5" t="s">
        <v>12</v>
      </c>
      <c r="E3472" s="5" t="s">
        <v>930</v>
      </c>
    </row>
    <row r="3473" spans="1:5" x14ac:dyDescent="0.25">
      <c r="A3473" s="5">
        <f>3465</f>
      </c>
      <c r="B3473" s="5" t="s">
        <v>2446</v>
      </c>
      <c r="C3473" s="5" t="s">
        <v>11</v>
      </c>
      <c r="D3473" s="5" t="s">
        <v>35</v>
      </c>
      <c r="E3473" s="5" t="s">
        <v>878</v>
      </c>
    </row>
    <row r="3474" spans="1:5" x14ac:dyDescent="0.25">
      <c r="A3474" s="5">
        <f>3466</f>
      </c>
      <c r="B3474" s="5" t="s">
        <v>2446</v>
      </c>
      <c r="C3474" s="5" t="s">
        <v>11</v>
      </c>
      <c r="D3474" s="5" t="s">
        <v>12</v>
      </c>
      <c r="E3474" s="5" t="s">
        <v>930</v>
      </c>
    </row>
    <row r="3475" spans="1:5" x14ac:dyDescent="0.25">
      <c r="A3475" s="5">
        <f>3467</f>
      </c>
      <c r="B3475" s="5" t="s">
        <v>2447</v>
      </c>
      <c r="C3475" s="5" t="s">
        <v>11</v>
      </c>
      <c r="D3475" s="5" t="s">
        <v>35</v>
      </c>
      <c r="E3475" s="5" t="s">
        <v>878</v>
      </c>
    </row>
    <row r="3476" spans="1:5" x14ac:dyDescent="0.25">
      <c r="A3476" s="5">
        <f>3468</f>
      </c>
      <c r="B3476" s="5" t="s">
        <v>2447</v>
      </c>
      <c r="C3476" s="5" t="s">
        <v>11</v>
      </c>
      <c r="D3476" s="5" t="s">
        <v>12</v>
      </c>
      <c r="E3476" s="5" t="s">
        <v>930</v>
      </c>
    </row>
    <row r="3477" spans="1:5" x14ac:dyDescent="0.25">
      <c r="A3477" s="5">
        <f>3469</f>
      </c>
      <c r="B3477" s="5" t="s">
        <v>2448</v>
      </c>
      <c r="C3477" s="5" t="s">
        <v>11</v>
      </c>
      <c r="D3477" s="5" t="s">
        <v>35</v>
      </c>
      <c r="E3477" s="5" t="s">
        <v>878</v>
      </c>
    </row>
    <row r="3478" spans="1:5" x14ac:dyDescent="0.25">
      <c r="A3478" s="5">
        <f>3470</f>
      </c>
      <c r="B3478" s="5" t="s">
        <v>2448</v>
      </c>
      <c r="C3478" s="5" t="s">
        <v>11</v>
      </c>
      <c r="D3478" s="5" t="s">
        <v>12</v>
      </c>
      <c r="E3478" s="5" t="s">
        <v>930</v>
      </c>
    </row>
    <row r="3479" spans="1:5" x14ac:dyDescent="0.25">
      <c r="A3479" s="5">
        <f>3471</f>
      </c>
      <c r="B3479" s="5" t="s">
        <v>2449</v>
      </c>
      <c r="C3479" s="5" t="s">
        <v>11</v>
      </c>
      <c r="D3479" s="5" t="s">
        <v>35</v>
      </c>
      <c r="E3479" s="5" t="s">
        <v>878</v>
      </c>
    </row>
    <row r="3480" spans="1:5" x14ac:dyDescent="0.25">
      <c r="A3480" s="5">
        <f>3472</f>
      </c>
      <c r="B3480" s="5" t="s">
        <v>2449</v>
      </c>
      <c r="C3480" s="5" t="s">
        <v>11</v>
      </c>
      <c r="D3480" s="5" t="s">
        <v>12</v>
      </c>
      <c r="E3480" s="5" t="s">
        <v>930</v>
      </c>
    </row>
    <row r="3481" spans="1:5" x14ac:dyDescent="0.25">
      <c r="A3481" s="5">
        <f>3473</f>
      </c>
      <c r="B3481" s="5" t="s">
        <v>2450</v>
      </c>
      <c r="C3481" s="5" t="s">
        <v>11</v>
      </c>
      <c r="D3481" s="5" t="s">
        <v>35</v>
      </c>
      <c r="E3481" s="5" t="s">
        <v>878</v>
      </c>
    </row>
    <row r="3482" spans="1:5" x14ac:dyDescent="0.25">
      <c r="A3482" s="5">
        <f>3474</f>
      </c>
      <c r="B3482" s="5" t="s">
        <v>2450</v>
      </c>
      <c r="C3482" s="5" t="s">
        <v>11</v>
      </c>
      <c r="D3482" s="5" t="s">
        <v>12</v>
      </c>
      <c r="E3482" s="5" t="s">
        <v>930</v>
      </c>
    </row>
    <row r="3483" spans="1:5" x14ac:dyDescent="0.25">
      <c r="A3483" s="5">
        <f>3475</f>
      </c>
      <c r="B3483" s="5" t="s">
        <v>2451</v>
      </c>
      <c r="C3483" s="5" t="s">
        <v>11</v>
      </c>
      <c r="D3483" s="5" t="s">
        <v>35</v>
      </c>
      <c r="E3483" s="5" t="s">
        <v>878</v>
      </c>
    </row>
    <row r="3484" spans="1:5" x14ac:dyDescent="0.25">
      <c r="A3484" s="5">
        <f>3476</f>
      </c>
      <c r="B3484" s="5" t="s">
        <v>2451</v>
      </c>
      <c r="C3484" s="5" t="s">
        <v>11</v>
      </c>
      <c r="D3484" s="5" t="s">
        <v>12</v>
      </c>
      <c r="E3484" s="5" t="s">
        <v>930</v>
      </c>
    </row>
    <row r="3485" spans="1:5" x14ac:dyDescent="0.25">
      <c r="A3485" s="5">
        <f>3477</f>
      </c>
      <c r="B3485" s="5" t="s">
        <v>2452</v>
      </c>
      <c r="C3485" s="5" t="s">
        <v>11</v>
      </c>
      <c r="D3485" s="5" t="s">
        <v>35</v>
      </c>
      <c r="E3485" s="5" t="s">
        <v>878</v>
      </c>
    </row>
    <row r="3486" spans="1:5" x14ac:dyDescent="0.25">
      <c r="A3486" s="5">
        <f>3478</f>
      </c>
      <c r="B3486" s="5" t="s">
        <v>2452</v>
      </c>
      <c r="C3486" s="5" t="s">
        <v>11</v>
      </c>
      <c r="D3486" s="5" t="s">
        <v>12</v>
      </c>
      <c r="E3486" s="5" t="s">
        <v>930</v>
      </c>
    </row>
    <row r="3487" spans="1:5" x14ac:dyDescent="0.25">
      <c r="A3487" s="5">
        <f>3479</f>
      </c>
      <c r="B3487" s="5" t="s">
        <v>2453</v>
      </c>
      <c r="C3487" s="5" t="s">
        <v>11</v>
      </c>
      <c r="D3487" s="5" t="s">
        <v>35</v>
      </c>
      <c r="E3487" s="5" t="s">
        <v>878</v>
      </c>
    </row>
    <row r="3488" spans="1:5" x14ac:dyDescent="0.25">
      <c r="A3488" s="5">
        <f>3480</f>
      </c>
      <c r="B3488" s="5" t="s">
        <v>2453</v>
      </c>
      <c r="C3488" s="5" t="s">
        <v>11</v>
      </c>
      <c r="D3488" s="5" t="s">
        <v>12</v>
      </c>
      <c r="E3488" s="5" t="s">
        <v>930</v>
      </c>
    </row>
    <row r="3489" spans="1:5" x14ac:dyDescent="0.25">
      <c r="A3489" s="5">
        <f>3481</f>
      </c>
      <c r="B3489" s="5" t="s">
        <v>2454</v>
      </c>
      <c r="C3489" s="5" t="s">
        <v>11</v>
      </c>
      <c r="D3489" s="5" t="s">
        <v>35</v>
      </c>
      <c r="E3489" s="5" t="s">
        <v>878</v>
      </c>
    </row>
    <row r="3490" spans="1:5" x14ac:dyDescent="0.25">
      <c r="A3490" s="5">
        <f>3482</f>
      </c>
      <c r="B3490" s="5" t="s">
        <v>2454</v>
      </c>
      <c r="C3490" s="5" t="s">
        <v>11</v>
      </c>
      <c r="D3490" s="5" t="s">
        <v>12</v>
      </c>
      <c r="E3490" s="5" t="s">
        <v>930</v>
      </c>
    </row>
    <row r="3491" spans="1:5" x14ac:dyDescent="0.25">
      <c r="A3491" s="5">
        <f>3483</f>
      </c>
      <c r="B3491" s="5" t="s">
        <v>2455</v>
      </c>
      <c r="C3491" s="5" t="s">
        <v>11</v>
      </c>
      <c r="D3491" s="5" t="s">
        <v>35</v>
      </c>
      <c r="E3491" s="5" t="s">
        <v>878</v>
      </c>
    </row>
    <row r="3492" spans="1:5" x14ac:dyDescent="0.25">
      <c r="A3492" s="5">
        <f>3484</f>
      </c>
      <c r="B3492" s="5" t="s">
        <v>2455</v>
      </c>
      <c r="C3492" s="5" t="s">
        <v>11</v>
      </c>
      <c r="D3492" s="5" t="s">
        <v>12</v>
      </c>
      <c r="E3492" s="5" t="s">
        <v>930</v>
      </c>
    </row>
    <row r="3493" spans="1:5" x14ac:dyDescent="0.25">
      <c r="A3493" s="5">
        <f>3485</f>
      </c>
      <c r="B3493" s="5" t="s">
        <v>2456</v>
      </c>
      <c r="C3493" s="5" t="s">
        <v>11</v>
      </c>
      <c r="D3493" s="5" t="s">
        <v>35</v>
      </c>
      <c r="E3493" s="5" t="s">
        <v>878</v>
      </c>
    </row>
    <row r="3494" spans="1:5" x14ac:dyDescent="0.25">
      <c r="A3494" s="5">
        <f>3486</f>
      </c>
      <c r="B3494" s="5" t="s">
        <v>2456</v>
      </c>
      <c r="C3494" s="5" t="s">
        <v>11</v>
      </c>
      <c r="D3494" s="5" t="s">
        <v>12</v>
      </c>
      <c r="E3494" s="5" t="s">
        <v>930</v>
      </c>
    </row>
    <row r="3495" spans="1:5" x14ac:dyDescent="0.25">
      <c r="A3495" s="5">
        <f>3487</f>
      </c>
      <c r="B3495" s="5" t="s">
        <v>2457</v>
      </c>
      <c r="C3495" s="5" t="s">
        <v>11</v>
      </c>
      <c r="D3495" s="5" t="s">
        <v>35</v>
      </c>
      <c r="E3495" s="5" t="s">
        <v>878</v>
      </c>
    </row>
    <row r="3496" spans="1:5" x14ac:dyDescent="0.25">
      <c r="A3496" s="5">
        <f>3488</f>
      </c>
      <c r="B3496" s="5" t="s">
        <v>2457</v>
      </c>
      <c r="C3496" s="5" t="s">
        <v>11</v>
      </c>
      <c r="D3496" s="5" t="s">
        <v>12</v>
      </c>
      <c r="E3496" s="5" t="s">
        <v>930</v>
      </c>
    </row>
    <row r="3497" spans="1:5" x14ac:dyDescent="0.25">
      <c r="A3497" s="5">
        <f>3489</f>
      </c>
      <c r="B3497" s="5" t="s">
        <v>2458</v>
      </c>
      <c r="C3497" s="5" t="s">
        <v>11</v>
      </c>
      <c r="D3497" s="5" t="s">
        <v>35</v>
      </c>
      <c r="E3497" s="5" t="s">
        <v>878</v>
      </c>
    </row>
    <row r="3498" spans="1:5" x14ac:dyDescent="0.25">
      <c r="A3498" s="5">
        <f>3490</f>
      </c>
      <c r="B3498" s="5" t="s">
        <v>2458</v>
      </c>
      <c r="C3498" s="5" t="s">
        <v>11</v>
      </c>
      <c r="D3498" s="5" t="s">
        <v>12</v>
      </c>
      <c r="E3498" s="5" t="s">
        <v>930</v>
      </c>
    </row>
    <row r="3499" spans="1:5" x14ac:dyDescent="0.25">
      <c r="A3499" s="5">
        <f>3491</f>
      </c>
      <c r="B3499" s="5" t="s">
        <v>2459</v>
      </c>
      <c r="C3499" s="5" t="s">
        <v>11</v>
      </c>
      <c r="D3499" s="5" t="s">
        <v>35</v>
      </c>
      <c r="E3499" s="5" t="s">
        <v>878</v>
      </c>
    </row>
    <row r="3500" spans="1:5" x14ac:dyDescent="0.25">
      <c r="A3500" s="5">
        <f>3492</f>
      </c>
      <c r="B3500" s="5" t="s">
        <v>2459</v>
      </c>
      <c r="C3500" s="5" t="s">
        <v>11</v>
      </c>
      <c r="D3500" s="5" t="s">
        <v>12</v>
      </c>
      <c r="E3500" s="5" t="s">
        <v>930</v>
      </c>
    </row>
    <row r="3501" spans="1:5" x14ac:dyDescent="0.25">
      <c r="A3501" s="5">
        <f>3493</f>
      </c>
      <c r="B3501" s="5" t="s">
        <v>2460</v>
      </c>
      <c r="C3501" s="5" t="s">
        <v>11</v>
      </c>
      <c r="D3501" s="5" t="s">
        <v>35</v>
      </c>
      <c r="E3501" s="5" t="s">
        <v>878</v>
      </c>
    </row>
    <row r="3502" spans="1:5" x14ac:dyDescent="0.25">
      <c r="A3502" s="5">
        <f>3494</f>
      </c>
      <c r="B3502" s="5" t="s">
        <v>2460</v>
      </c>
      <c r="C3502" s="5" t="s">
        <v>11</v>
      </c>
      <c r="D3502" s="5" t="s">
        <v>12</v>
      </c>
      <c r="E3502" s="5" t="s">
        <v>930</v>
      </c>
    </row>
    <row r="3503" spans="1:5" x14ac:dyDescent="0.25">
      <c r="A3503" s="5">
        <f>3495</f>
      </c>
      <c r="B3503" s="5" t="s">
        <v>2461</v>
      </c>
      <c r="C3503" s="5" t="s">
        <v>11</v>
      </c>
      <c r="D3503" s="5" t="s">
        <v>35</v>
      </c>
      <c r="E3503" s="5" t="s">
        <v>878</v>
      </c>
    </row>
    <row r="3504" spans="1:5" x14ac:dyDescent="0.25">
      <c r="A3504" s="5">
        <f>3496</f>
      </c>
      <c r="B3504" s="5" t="s">
        <v>2461</v>
      </c>
      <c r="C3504" s="5" t="s">
        <v>11</v>
      </c>
      <c r="D3504" s="5" t="s">
        <v>12</v>
      </c>
      <c r="E3504" s="5" t="s">
        <v>930</v>
      </c>
    </row>
    <row r="3505" spans="1:5" x14ac:dyDescent="0.25">
      <c r="A3505" s="5">
        <f>3497</f>
      </c>
      <c r="B3505" s="5" t="s">
        <v>2462</v>
      </c>
      <c r="C3505" s="5" t="s">
        <v>11</v>
      </c>
      <c r="D3505" s="5" t="s">
        <v>35</v>
      </c>
      <c r="E3505" s="5" t="s">
        <v>878</v>
      </c>
    </row>
    <row r="3506" spans="1:5" x14ac:dyDescent="0.25">
      <c r="A3506" s="5">
        <f>3498</f>
      </c>
      <c r="B3506" s="5" t="s">
        <v>2462</v>
      </c>
      <c r="C3506" s="5" t="s">
        <v>11</v>
      </c>
      <c r="D3506" s="5" t="s">
        <v>12</v>
      </c>
      <c r="E3506" s="5" t="s">
        <v>930</v>
      </c>
    </row>
    <row r="3507" spans="1:5" x14ac:dyDescent="0.25">
      <c r="A3507" s="5">
        <f>3499</f>
      </c>
      <c r="B3507" s="5" t="s">
        <v>2463</v>
      </c>
      <c r="C3507" s="5" t="s">
        <v>11</v>
      </c>
      <c r="D3507" s="5" t="s">
        <v>35</v>
      </c>
      <c r="E3507" s="5" t="s">
        <v>878</v>
      </c>
    </row>
    <row r="3508" spans="1:5" x14ac:dyDescent="0.25">
      <c r="A3508" s="5">
        <f>3500</f>
      </c>
      <c r="B3508" s="5" t="s">
        <v>2463</v>
      </c>
      <c r="C3508" s="5" t="s">
        <v>11</v>
      </c>
      <c r="D3508" s="5" t="s">
        <v>12</v>
      </c>
      <c r="E3508" s="5" t="s">
        <v>930</v>
      </c>
    </row>
    <row r="3509" spans="1:5" x14ac:dyDescent="0.25">
      <c r="A3509" s="5">
        <f>3501</f>
      </c>
      <c r="B3509" s="5" t="s">
        <v>2464</v>
      </c>
      <c r="C3509" s="5" t="s">
        <v>11</v>
      </c>
      <c r="D3509" s="5" t="s">
        <v>35</v>
      </c>
      <c r="E3509" s="5" t="s">
        <v>878</v>
      </c>
    </row>
    <row r="3510" spans="1:5" x14ac:dyDescent="0.25">
      <c r="A3510" s="5">
        <f>3502</f>
      </c>
      <c r="B3510" s="5" t="s">
        <v>2464</v>
      </c>
      <c r="C3510" s="5" t="s">
        <v>11</v>
      </c>
      <c r="D3510" s="5" t="s">
        <v>12</v>
      </c>
      <c r="E3510" s="5" t="s">
        <v>930</v>
      </c>
    </row>
    <row r="3511" spans="1:5" x14ac:dyDescent="0.25">
      <c r="A3511" s="5">
        <f>3503</f>
      </c>
      <c r="B3511" s="5" t="s">
        <v>2465</v>
      </c>
      <c r="C3511" s="5" t="s">
        <v>11</v>
      </c>
      <c r="D3511" s="5" t="s">
        <v>35</v>
      </c>
      <c r="E3511" s="5" t="s">
        <v>878</v>
      </c>
    </row>
    <row r="3512" spans="1:5" x14ac:dyDescent="0.25">
      <c r="A3512" s="5">
        <f>3504</f>
      </c>
      <c r="B3512" s="5" t="s">
        <v>2465</v>
      </c>
      <c r="C3512" s="5" t="s">
        <v>11</v>
      </c>
      <c r="D3512" s="5" t="s">
        <v>12</v>
      </c>
      <c r="E3512" s="5" t="s">
        <v>930</v>
      </c>
    </row>
    <row r="3513" spans="1:5" x14ac:dyDescent="0.25">
      <c r="A3513" s="5">
        <f>3505</f>
      </c>
      <c r="B3513" s="5" t="s">
        <v>2466</v>
      </c>
      <c r="C3513" s="5" t="s">
        <v>11</v>
      </c>
      <c r="D3513" s="5" t="s">
        <v>35</v>
      </c>
      <c r="E3513" s="5" t="s">
        <v>878</v>
      </c>
    </row>
    <row r="3514" spans="1:5" x14ac:dyDescent="0.25">
      <c r="A3514" s="5">
        <f>3506</f>
      </c>
      <c r="B3514" s="5" t="s">
        <v>2466</v>
      </c>
      <c r="C3514" s="5" t="s">
        <v>11</v>
      </c>
      <c r="D3514" s="5" t="s">
        <v>12</v>
      </c>
      <c r="E3514" s="5" t="s">
        <v>930</v>
      </c>
    </row>
    <row r="3515" spans="1:5" x14ac:dyDescent="0.25">
      <c r="A3515" s="5">
        <f>3507</f>
      </c>
      <c r="B3515" s="5" t="s">
        <v>2467</v>
      </c>
      <c r="C3515" s="5" t="s">
        <v>11</v>
      </c>
      <c r="D3515" s="5" t="s">
        <v>35</v>
      </c>
      <c r="E3515" s="5" t="s">
        <v>878</v>
      </c>
    </row>
    <row r="3516" spans="1:5" x14ac:dyDescent="0.25">
      <c r="A3516" s="5">
        <f>3508</f>
      </c>
      <c r="B3516" s="5" t="s">
        <v>2467</v>
      </c>
      <c r="C3516" s="5" t="s">
        <v>11</v>
      </c>
      <c r="D3516" s="5" t="s">
        <v>12</v>
      </c>
      <c r="E3516" s="5" t="s">
        <v>930</v>
      </c>
    </row>
    <row r="3517" spans="1:5" x14ac:dyDescent="0.25">
      <c r="A3517" s="5">
        <f>3509</f>
      </c>
      <c r="B3517" s="5" t="s">
        <v>2468</v>
      </c>
      <c r="C3517" s="5" t="s">
        <v>11</v>
      </c>
      <c r="D3517" s="5" t="s">
        <v>35</v>
      </c>
      <c r="E3517" s="5" t="s">
        <v>878</v>
      </c>
    </row>
    <row r="3518" spans="1:5" x14ac:dyDescent="0.25">
      <c r="A3518" s="5">
        <f>3510</f>
      </c>
      <c r="B3518" s="5" t="s">
        <v>2468</v>
      </c>
      <c r="C3518" s="5" t="s">
        <v>11</v>
      </c>
      <c r="D3518" s="5" t="s">
        <v>12</v>
      </c>
      <c r="E3518" s="5" t="s">
        <v>930</v>
      </c>
    </row>
    <row r="3519" spans="1:5" x14ac:dyDescent="0.25">
      <c r="A3519" s="5">
        <f>3511</f>
      </c>
      <c r="B3519" s="5" t="s">
        <v>2469</v>
      </c>
      <c r="C3519" s="5" t="s">
        <v>11</v>
      </c>
      <c r="D3519" s="5" t="s">
        <v>35</v>
      </c>
      <c r="E3519" s="5" t="s">
        <v>878</v>
      </c>
    </row>
    <row r="3520" spans="1:5" x14ac:dyDescent="0.25">
      <c r="A3520" s="5">
        <f>3512</f>
      </c>
      <c r="B3520" s="5" t="s">
        <v>2469</v>
      </c>
      <c r="C3520" s="5" t="s">
        <v>11</v>
      </c>
      <c r="D3520" s="5" t="s">
        <v>12</v>
      </c>
      <c r="E3520" s="5" t="s">
        <v>930</v>
      </c>
    </row>
    <row r="3521" spans="1:5" x14ac:dyDescent="0.25">
      <c r="A3521" s="5">
        <f>3513</f>
      </c>
      <c r="B3521" s="5" t="s">
        <v>2470</v>
      </c>
      <c r="C3521" s="5" t="s">
        <v>11</v>
      </c>
      <c r="D3521" s="5" t="s">
        <v>35</v>
      </c>
      <c r="E3521" s="5" t="s">
        <v>878</v>
      </c>
    </row>
    <row r="3522" spans="1:5" x14ac:dyDescent="0.25">
      <c r="A3522" s="5">
        <f>3514</f>
      </c>
      <c r="B3522" s="5" t="s">
        <v>2470</v>
      </c>
      <c r="C3522" s="5" t="s">
        <v>11</v>
      </c>
      <c r="D3522" s="5" t="s">
        <v>12</v>
      </c>
      <c r="E3522" s="5" t="s">
        <v>930</v>
      </c>
    </row>
    <row r="3523" spans="1:5" x14ac:dyDescent="0.25">
      <c r="A3523" s="5">
        <f>3515</f>
      </c>
      <c r="B3523" s="5" t="s">
        <v>2471</v>
      </c>
      <c r="C3523" s="5" t="s">
        <v>11</v>
      </c>
      <c r="D3523" s="5" t="s">
        <v>35</v>
      </c>
      <c r="E3523" s="5" t="s">
        <v>878</v>
      </c>
    </row>
    <row r="3524" spans="1:5" x14ac:dyDescent="0.25">
      <c r="A3524" s="5">
        <f>3516</f>
      </c>
      <c r="B3524" s="5" t="s">
        <v>2471</v>
      </c>
      <c r="C3524" s="5" t="s">
        <v>11</v>
      </c>
      <c r="D3524" s="5" t="s">
        <v>12</v>
      </c>
      <c r="E3524" s="5" t="s">
        <v>930</v>
      </c>
    </row>
    <row r="3525" spans="1:5" x14ac:dyDescent="0.25">
      <c r="A3525" s="5">
        <f>3517</f>
      </c>
      <c r="B3525" s="5" t="s">
        <v>2472</v>
      </c>
      <c r="C3525" s="5" t="s">
        <v>11</v>
      </c>
      <c r="D3525" s="5" t="s">
        <v>35</v>
      </c>
      <c r="E3525" s="5" t="s">
        <v>878</v>
      </c>
    </row>
    <row r="3526" spans="1:5" x14ac:dyDescent="0.25">
      <c r="A3526" s="5">
        <f>3518</f>
      </c>
      <c r="B3526" s="5" t="s">
        <v>2472</v>
      </c>
      <c r="C3526" s="5" t="s">
        <v>11</v>
      </c>
      <c r="D3526" s="5" t="s">
        <v>12</v>
      </c>
      <c r="E3526" s="5" t="s">
        <v>930</v>
      </c>
    </row>
    <row r="3527" spans="1:5" x14ac:dyDescent="0.25">
      <c r="A3527" s="5">
        <f>3519</f>
      </c>
      <c r="B3527" s="5" t="s">
        <v>2473</v>
      </c>
      <c r="C3527" s="5" t="s">
        <v>11</v>
      </c>
      <c r="D3527" s="5" t="s">
        <v>35</v>
      </c>
      <c r="E3527" s="5" t="s">
        <v>878</v>
      </c>
    </row>
    <row r="3528" spans="1:5" x14ac:dyDescent="0.25">
      <c r="A3528" s="5">
        <f>3520</f>
      </c>
      <c r="B3528" s="5" t="s">
        <v>2473</v>
      </c>
      <c r="C3528" s="5" t="s">
        <v>11</v>
      </c>
      <c r="D3528" s="5" t="s">
        <v>12</v>
      </c>
      <c r="E3528" s="5" t="s">
        <v>930</v>
      </c>
    </row>
    <row r="3529" spans="1:5" x14ac:dyDescent="0.25">
      <c r="A3529" s="5">
        <f>3521</f>
      </c>
      <c r="B3529" s="5" t="s">
        <v>2474</v>
      </c>
      <c r="C3529" s="5" t="s">
        <v>11</v>
      </c>
      <c r="D3529" s="5" t="s">
        <v>35</v>
      </c>
      <c r="E3529" s="5" t="s">
        <v>878</v>
      </c>
    </row>
    <row r="3530" spans="1:5" x14ac:dyDescent="0.25">
      <c r="A3530" s="5">
        <f>3522</f>
      </c>
      <c r="B3530" s="5" t="s">
        <v>2474</v>
      </c>
      <c r="C3530" s="5" t="s">
        <v>11</v>
      </c>
      <c r="D3530" s="5" t="s">
        <v>12</v>
      </c>
      <c r="E3530" s="5" t="s">
        <v>930</v>
      </c>
    </row>
    <row r="3531" spans="1:5" x14ac:dyDescent="0.25">
      <c r="A3531" s="5">
        <f>3523</f>
      </c>
      <c r="B3531" s="5" t="s">
        <v>2475</v>
      </c>
      <c r="C3531" s="5" t="s">
        <v>11</v>
      </c>
      <c r="D3531" s="5" t="s">
        <v>35</v>
      </c>
      <c r="E3531" s="5" t="s">
        <v>878</v>
      </c>
    </row>
    <row r="3532" spans="1:5" x14ac:dyDescent="0.25">
      <c r="A3532" s="5">
        <f>3524</f>
      </c>
      <c r="B3532" s="5" t="s">
        <v>2475</v>
      </c>
      <c r="C3532" s="5" t="s">
        <v>11</v>
      </c>
      <c r="D3532" s="5" t="s">
        <v>12</v>
      </c>
      <c r="E3532" s="5" t="s">
        <v>930</v>
      </c>
    </row>
    <row r="3533" spans="1:5" x14ac:dyDescent="0.25">
      <c r="A3533" s="5">
        <f>3525</f>
      </c>
      <c r="B3533" s="5" t="s">
        <v>2476</v>
      </c>
      <c r="C3533" s="5" t="s">
        <v>11</v>
      </c>
      <c r="D3533" s="5" t="s">
        <v>35</v>
      </c>
      <c r="E3533" s="5" t="s">
        <v>878</v>
      </c>
    </row>
    <row r="3534" spans="1:5" x14ac:dyDescent="0.25">
      <c r="A3534" s="5">
        <f>3526</f>
      </c>
      <c r="B3534" s="5" t="s">
        <v>2476</v>
      </c>
      <c r="C3534" s="5" t="s">
        <v>11</v>
      </c>
      <c r="D3534" s="5" t="s">
        <v>12</v>
      </c>
      <c r="E3534" s="5" t="s">
        <v>930</v>
      </c>
    </row>
    <row r="3535" spans="1:5" x14ac:dyDescent="0.25">
      <c r="A3535" s="5">
        <f>3527</f>
      </c>
      <c r="B3535" s="5" t="s">
        <v>2477</v>
      </c>
      <c r="C3535" s="5" t="s">
        <v>11</v>
      </c>
      <c r="D3535" s="5" t="s">
        <v>35</v>
      </c>
      <c r="E3535" s="5" t="s">
        <v>878</v>
      </c>
    </row>
    <row r="3536" spans="1:5" x14ac:dyDescent="0.25">
      <c r="A3536" s="5">
        <f>3528</f>
      </c>
      <c r="B3536" s="5" t="s">
        <v>2477</v>
      </c>
      <c r="C3536" s="5" t="s">
        <v>11</v>
      </c>
      <c r="D3536" s="5" t="s">
        <v>12</v>
      </c>
      <c r="E3536" s="5" t="s">
        <v>930</v>
      </c>
    </row>
    <row r="3537" spans="1:5" x14ac:dyDescent="0.25">
      <c r="A3537" s="5">
        <f>3529</f>
      </c>
      <c r="B3537" s="5" t="s">
        <v>2478</v>
      </c>
      <c r="C3537" s="5" t="s">
        <v>11</v>
      </c>
      <c r="D3537" s="5" t="s">
        <v>35</v>
      </c>
      <c r="E3537" s="5" t="s">
        <v>878</v>
      </c>
    </row>
    <row r="3538" spans="1:5" x14ac:dyDescent="0.25">
      <c r="A3538" s="5">
        <f>3530</f>
      </c>
      <c r="B3538" s="5" t="s">
        <v>2478</v>
      </c>
      <c r="C3538" s="5" t="s">
        <v>11</v>
      </c>
      <c r="D3538" s="5" t="s">
        <v>12</v>
      </c>
      <c r="E3538" s="5" t="s">
        <v>930</v>
      </c>
    </row>
    <row r="3539" spans="1:5" x14ac:dyDescent="0.25">
      <c r="A3539" s="5">
        <f>3531</f>
      </c>
      <c r="B3539" s="5" t="s">
        <v>2479</v>
      </c>
      <c r="C3539" s="5" t="s">
        <v>11</v>
      </c>
      <c r="D3539" s="5" t="s">
        <v>35</v>
      </c>
      <c r="E3539" s="5" t="s">
        <v>878</v>
      </c>
    </row>
    <row r="3540" spans="1:5" x14ac:dyDescent="0.25">
      <c r="A3540" s="5">
        <f>3532</f>
      </c>
      <c r="B3540" s="5" t="s">
        <v>2479</v>
      </c>
      <c r="C3540" s="5" t="s">
        <v>11</v>
      </c>
      <c r="D3540" s="5" t="s">
        <v>12</v>
      </c>
      <c r="E3540" s="5" t="s">
        <v>930</v>
      </c>
    </row>
    <row r="3541" spans="1:5" x14ac:dyDescent="0.25">
      <c r="A3541" s="5">
        <f>3533</f>
      </c>
      <c r="B3541" s="5" t="s">
        <v>2480</v>
      </c>
      <c r="C3541" s="5" t="s">
        <v>11</v>
      </c>
      <c r="D3541" s="5" t="s">
        <v>35</v>
      </c>
      <c r="E3541" s="5" t="s">
        <v>878</v>
      </c>
    </row>
    <row r="3542" spans="1:5" x14ac:dyDescent="0.25">
      <c r="A3542" s="5">
        <f>3534</f>
      </c>
      <c r="B3542" s="5" t="s">
        <v>2480</v>
      </c>
      <c r="C3542" s="5" t="s">
        <v>11</v>
      </c>
      <c r="D3542" s="5" t="s">
        <v>12</v>
      </c>
      <c r="E3542" s="5" t="s">
        <v>930</v>
      </c>
    </row>
    <row r="3543" spans="1:5" x14ac:dyDescent="0.25">
      <c r="A3543" s="5">
        <f>3535</f>
      </c>
      <c r="B3543" s="5" t="s">
        <v>2481</v>
      </c>
      <c r="C3543" s="5" t="s">
        <v>11</v>
      </c>
      <c r="D3543" s="5" t="s">
        <v>35</v>
      </c>
      <c r="E3543" s="5" t="s">
        <v>878</v>
      </c>
    </row>
    <row r="3544" spans="1:5" x14ac:dyDescent="0.25">
      <c r="A3544" s="5">
        <f>3536</f>
      </c>
      <c r="B3544" s="5" t="s">
        <v>2481</v>
      </c>
      <c r="C3544" s="5" t="s">
        <v>11</v>
      </c>
      <c r="D3544" s="5" t="s">
        <v>12</v>
      </c>
      <c r="E3544" s="5" t="s">
        <v>930</v>
      </c>
    </row>
    <row r="3545" spans="1:5" x14ac:dyDescent="0.25">
      <c r="A3545" s="5">
        <f>3537</f>
      </c>
      <c r="B3545" s="5" t="s">
        <v>2482</v>
      </c>
      <c r="C3545" s="5" t="s">
        <v>11</v>
      </c>
      <c r="D3545" s="5" t="s">
        <v>35</v>
      </c>
      <c r="E3545" s="5" t="s">
        <v>878</v>
      </c>
    </row>
    <row r="3546" spans="1:5" x14ac:dyDescent="0.25">
      <c r="A3546" s="5">
        <f>3538</f>
      </c>
      <c r="B3546" s="5" t="s">
        <v>2482</v>
      </c>
      <c r="C3546" s="5" t="s">
        <v>11</v>
      </c>
      <c r="D3546" s="5" t="s">
        <v>12</v>
      </c>
      <c r="E3546" s="5" t="s">
        <v>930</v>
      </c>
    </row>
    <row r="3547" spans="1:5" x14ac:dyDescent="0.25">
      <c r="A3547" s="5">
        <f>3539</f>
      </c>
      <c r="B3547" s="5" t="s">
        <v>2483</v>
      </c>
      <c r="C3547" s="5" t="s">
        <v>11</v>
      </c>
      <c r="D3547" s="5" t="s">
        <v>35</v>
      </c>
      <c r="E3547" s="5" t="s">
        <v>878</v>
      </c>
    </row>
    <row r="3548" spans="1:5" x14ac:dyDescent="0.25">
      <c r="A3548" s="5">
        <f>3540</f>
      </c>
      <c r="B3548" s="5" t="s">
        <v>2483</v>
      </c>
      <c r="C3548" s="5" t="s">
        <v>11</v>
      </c>
      <c r="D3548" s="5" t="s">
        <v>12</v>
      </c>
      <c r="E3548" s="5" t="s">
        <v>930</v>
      </c>
    </row>
    <row r="3549" spans="1:5" x14ac:dyDescent="0.25">
      <c r="A3549" s="5">
        <f>3541</f>
      </c>
      <c r="B3549" s="5" t="s">
        <v>2484</v>
      </c>
      <c r="C3549" s="5" t="s">
        <v>11</v>
      </c>
      <c r="D3549" s="5" t="s">
        <v>35</v>
      </c>
      <c r="E3549" s="5" t="s">
        <v>878</v>
      </c>
    </row>
    <row r="3550" spans="1:5" x14ac:dyDescent="0.25">
      <c r="A3550" s="5">
        <f>3542</f>
      </c>
      <c r="B3550" s="5" t="s">
        <v>2484</v>
      </c>
      <c r="C3550" s="5" t="s">
        <v>11</v>
      </c>
      <c r="D3550" s="5" t="s">
        <v>12</v>
      </c>
      <c r="E3550" s="5" t="s">
        <v>930</v>
      </c>
    </row>
    <row r="3551" spans="1:5" x14ac:dyDescent="0.25">
      <c r="A3551" s="5">
        <f>3543</f>
      </c>
      <c r="B3551" s="5" t="s">
        <v>2485</v>
      </c>
      <c r="C3551" s="5" t="s">
        <v>11</v>
      </c>
      <c r="D3551" s="5" t="s">
        <v>35</v>
      </c>
      <c r="E3551" s="5" t="s">
        <v>878</v>
      </c>
    </row>
    <row r="3552" spans="1:5" x14ac:dyDescent="0.25">
      <c r="A3552" s="5">
        <f>3544</f>
      </c>
      <c r="B3552" s="5" t="s">
        <v>2485</v>
      </c>
      <c r="C3552" s="5" t="s">
        <v>11</v>
      </c>
      <c r="D3552" s="5" t="s">
        <v>12</v>
      </c>
      <c r="E3552" s="5" t="s">
        <v>930</v>
      </c>
    </row>
    <row r="3553" spans="1:5" x14ac:dyDescent="0.25">
      <c r="A3553" s="5">
        <f>3545</f>
      </c>
      <c r="B3553" s="5" t="s">
        <v>2486</v>
      </c>
      <c r="C3553" s="5" t="s">
        <v>11</v>
      </c>
      <c r="D3553" s="5" t="s">
        <v>35</v>
      </c>
      <c r="E3553" s="5" t="s">
        <v>878</v>
      </c>
    </row>
    <row r="3554" spans="1:5" x14ac:dyDescent="0.25">
      <c r="A3554" s="5">
        <f>3546</f>
      </c>
      <c r="B3554" s="5" t="s">
        <v>2486</v>
      </c>
      <c r="C3554" s="5" t="s">
        <v>11</v>
      </c>
      <c r="D3554" s="5" t="s">
        <v>12</v>
      </c>
      <c r="E3554" s="5" t="s">
        <v>930</v>
      </c>
    </row>
    <row r="3555" spans="1:5" x14ac:dyDescent="0.25">
      <c r="A3555" s="5">
        <f>3547</f>
      </c>
      <c r="B3555" s="5" t="s">
        <v>2487</v>
      </c>
      <c r="C3555" s="5" t="s">
        <v>11</v>
      </c>
      <c r="D3555" s="5" t="s">
        <v>35</v>
      </c>
      <c r="E3555" s="5" t="s">
        <v>878</v>
      </c>
    </row>
    <row r="3556" spans="1:5" x14ac:dyDescent="0.25">
      <c r="A3556" s="5">
        <f>3548</f>
      </c>
      <c r="B3556" s="5" t="s">
        <v>2487</v>
      </c>
      <c r="C3556" s="5" t="s">
        <v>11</v>
      </c>
      <c r="D3556" s="5" t="s">
        <v>12</v>
      </c>
      <c r="E3556" s="5" t="s">
        <v>930</v>
      </c>
    </row>
    <row r="3557" spans="1:5" x14ac:dyDescent="0.25">
      <c r="A3557" s="5">
        <f>3549</f>
      </c>
      <c r="B3557" s="5" t="s">
        <v>2488</v>
      </c>
      <c r="C3557" s="5" t="s">
        <v>11</v>
      </c>
      <c r="D3557" s="5" t="s">
        <v>35</v>
      </c>
      <c r="E3557" s="5" t="s">
        <v>878</v>
      </c>
    </row>
    <row r="3558" spans="1:5" x14ac:dyDescent="0.25">
      <c r="A3558" s="5">
        <f>3550</f>
      </c>
      <c r="B3558" s="5" t="s">
        <v>2488</v>
      </c>
      <c r="C3558" s="5" t="s">
        <v>11</v>
      </c>
      <c r="D3558" s="5" t="s">
        <v>12</v>
      </c>
      <c r="E3558" s="5" t="s">
        <v>930</v>
      </c>
    </row>
    <row r="3559" spans="1:5" x14ac:dyDescent="0.25">
      <c r="A3559" s="5">
        <f>3551</f>
      </c>
      <c r="B3559" s="5" t="s">
        <v>2489</v>
      </c>
      <c r="C3559" s="5" t="s">
        <v>11</v>
      </c>
      <c r="D3559" s="5" t="s">
        <v>35</v>
      </c>
      <c r="E3559" s="5" t="s">
        <v>878</v>
      </c>
    </row>
    <row r="3560" spans="1:5" x14ac:dyDescent="0.25">
      <c r="A3560" s="5">
        <f>3552</f>
      </c>
      <c r="B3560" s="5" t="s">
        <v>2489</v>
      </c>
      <c r="C3560" s="5" t="s">
        <v>11</v>
      </c>
      <c r="D3560" s="5" t="s">
        <v>12</v>
      </c>
      <c r="E3560" s="5" t="s">
        <v>930</v>
      </c>
    </row>
    <row r="3561" spans="1:5" x14ac:dyDescent="0.25">
      <c r="A3561" s="5">
        <f>3553</f>
      </c>
      <c r="B3561" s="5" t="s">
        <v>2490</v>
      </c>
      <c r="C3561" s="5" t="s">
        <v>11</v>
      </c>
      <c r="D3561" s="5" t="s">
        <v>35</v>
      </c>
      <c r="E3561" s="5" t="s">
        <v>878</v>
      </c>
    </row>
    <row r="3562" spans="1:5" x14ac:dyDescent="0.25">
      <c r="A3562" s="5">
        <f>3554</f>
      </c>
      <c r="B3562" s="5" t="s">
        <v>2490</v>
      </c>
      <c r="C3562" s="5" t="s">
        <v>11</v>
      </c>
      <c r="D3562" s="5" t="s">
        <v>12</v>
      </c>
      <c r="E3562" s="5" t="s">
        <v>930</v>
      </c>
    </row>
    <row r="3563" spans="1:5" x14ac:dyDescent="0.25">
      <c r="A3563" s="5">
        <f>3555</f>
      </c>
      <c r="B3563" s="5" t="s">
        <v>2491</v>
      </c>
      <c r="C3563" s="5" t="s">
        <v>11</v>
      </c>
      <c r="D3563" s="5" t="s">
        <v>35</v>
      </c>
      <c r="E3563" s="5" t="s">
        <v>878</v>
      </c>
    </row>
    <row r="3564" spans="1:5" x14ac:dyDescent="0.25">
      <c r="A3564" s="5">
        <f>3556</f>
      </c>
      <c r="B3564" s="5" t="s">
        <v>2491</v>
      </c>
      <c r="C3564" s="5" t="s">
        <v>11</v>
      </c>
      <c r="D3564" s="5" t="s">
        <v>12</v>
      </c>
      <c r="E3564" s="5" t="s">
        <v>930</v>
      </c>
    </row>
    <row r="3565" spans="1:5" x14ac:dyDescent="0.25">
      <c r="A3565" s="5">
        <f>3557</f>
      </c>
      <c r="B3565" s="5" t="s">
        <v>2492</v>
      </c>
      <c r="C3565" s="5" t="s">
        <v>11</v>
      </c>
      <c r="D3565" s="5" t="s">
        <v>35</v>
      </c>
      <c r="E3565" s="5" t="s">
        <v>878</v>
      </c>
    </row>
    <row r="3566" spans="1:5" x14ac:dyDescent="0.25">
      <c r="A3566" s="5">
        <f>3558</f>
      </c>
      <c r="B3566" s="5" t="s">
        <v>2492</v>
      </c>
      <c r="C3566" s="5" t="s">
        <v>11</v>
      </c>
      <c r="D3566" s="5" t="s">
        <v>12</v>
      </c>
      <c r="E3566" s="5" t="s">
        <v>930</v>
      </c>
    </row>
    <row r="3567" spans="1:5" x14ac:dyDescent="0.25">
      <c r="A3567" s="5">
        <f>3559</f>
      </c>
      <c r="B3567" s="5" t="s">
        <v>2493</v>
      </c>
      <c r="C3567" s="5" t="s">
        <v>11</v>
      </c>
      <c r="D3567" s="5" t="s">
        <v>35</v>
      </c>
      <c r="E3567" s="5" t="s">
        <v>878</v>
      </c>
    </row>
    <row r="3568" spans="1:5" x14ac:dyDescent="0.25">
      <c r="A3568" s="5">
        <f>3560</f>
      </c>
      <c r="B3568" s="5" t="s">
        <v>2493</v>
      </c>
      <c r="C3568" s="5" t="s">
        <v>11</v>
      </c>
      <c r="D3568" s="5" t="s">
        <v>12</v>
      </c>
      <c r="E3568" s="5" t="s">
        <v>930</v>
      </c>
    </row>
    <row r="3569" spans="1:5" x14ac:dyDescent="0.25">
      <c r="A3569" s="5">
        <f>3561</f>
      </c>
      <c r="B3569" s="5" t="s">
        <v>2494</v>
      </c>
      <c r="C3569" s="5" t="s">
        <v>11</v>
      </c>
      <c r="D3569" s="5" t="s">
        <v>35</v>
      </c>
      <c r="E3569" s="5" t="s">
        <v>878</v>
      </c>
    </row>
    <row r="3570" spans="1:5" x14ac:dyDescent="0.25">
      <c r="A3570" s="5">
        <f>3562</f>
      </c>
      <c r="B3570" s="5" t="s">
        <v>2494</v>
      </c>
      <c r="C3570" s="5" t="s">
        <v>11</v>
      </c>
      <c r="D3570" s="5" t="s">
        <v>12</v>
      </c>
      <c r="E3570" s="5" t="s">
        <v>930</v>
      </c>
    </row>
    <row r="3571" spans="1:5" x14ac:dyDescent="0.25">
      <c r="A3571" s="5">
        <f>3563</f>
      </c>
      <c r="B3571" s="5" t="s">
        <v>2495</v>
      </c>
      <c r="C3571" s="5" t="s">
        <v>11</v>
      </c>
      <c r="D3571" s="5" t="s">
        <v>35</v>
      </c>
      <c r="E3571" s="5" t="s">
        <v>878</v>
      </c>
    </row>
    <row r="3572" spans="1:5" x14ac:dyDescent="0.25">
      <c r="A3572" s="5">
        <f>3564</f>
      </c>
      <c r="B3572" s="5" t="s">
        <v>2495</v>
      </c>
      <c r="C3572" s="5" t="s">
        <v>11</v>
      </c>
      <c r="D3572" s="5" t="s">
        <v>12</v>
      </c>
      <c r="E3572" s="5" t="s">
        <v>930</v>
      </c>
    </row>
    <row r="3573" spans="1:5" x14ac:dyDescent="0.25">
      <c r="A3573" s="5">
        <f>3565</f>
      </c>
      <c r="B3573" s="5" t="s">
        <v>2496</v>
      </c>
      <c r="C3573" s="5" t="s">
        <v>11</v>
      </c>
      <c r="D3573" s="5" t="s">
        <v>35</v>
      </c>
      <c r="E3573" s="5" t="s">
        <v>878</v>
      </c>
    </row>
    <row r="3574" spans="1:5" x14ac:dyDescent="0.25">
      <c r="A3574" s="5">
        <f>3566</f>
      </c>
      <c r="B3574" s="5" t="s">
        <v>2496</v>
      </c>
      <c r="C3574" s="5" t="s">
        <v>11</v>
      </c>
      <c r="D3574" s="5" t="s">
        <v>12</v>
      </c>
      <c r="E3574" s="5" t="s">
        <v>930</v>
      </c>
    </row>
    <row r="3575" spans="1:5" x14ac:dyDescent="0.25">
      <c r="A3575" s="5">
        <f>3567</f>
      </c>
      <c r="B3575" s="5" t="s">
        <v>2497</v>
      </c>
      <c r="C3575" s="5" t="s">
        <v>11</v>
      </c>
      <c r="D3575" s="5" t="s">
        <v>35</v>
      </c>
      <c r="E3575" s="5" t="s">
        <v>878</v>
      </c>
    </row>
    <row r="3576" spans="1:5" x14ac:dyDescent="0.25">
      <c r="A3576" s="5">
        <f>3568</f>
      </c>
      <c r="B3576" s="5" t="s">
        <v>2497</v>
      </c>
      <c r="C3576" s="5" t="s">
        <v>11</v>
      </c>
      <c r="D3576" s="5" t="s">
        <v>12</v>
      </c>
      <c r="E3576" s="5" t="s">
        <v>930</v>
      </c>
    </row>
    <row r="3577" spans="1:5" x14ac:dyDescent="0.25">
      <c r="A3577" s="5">
        <f>3569</f>
      </c>
      <c r="B3577" s="5" t="s">
        <v>2498</v>
      </c>
      <c r="C3577" s="5" t="s">
        <v>11</v>
      </c>
      <c r="D3577" s="5" t="s">
        <v>35</v>
      </c>
      <c r="E3577" s="5" t="s">
        <v>878</v>
      </c>
    </row>
    <row r="3578" spans="1:5" x14ac:dyDescent="0.25">
      <c r="A3578" s="5">
        <f>3570</f>
      </c>
      <c r="B3578" s="5" t="s">
        <v>2498</v>
      </c>
      <c r="C3578" s="5" t="s">
        <v>11</v>
      </c>
      <c r="D3578" s="5" t="s">
        <v>12</v>
      </c>
      <c r="E3578" s="5" t="s">
        <v>930</v>
      </c>
    </row>
    <row r="3579" spans="1:5" x14ac:dyDescent="0.25">
      <c r="A3579" s="5">
        <f>3571</f>
      </c>
      <c r="B3579" s="5" t="s">
        <v>2499</v>
      </c>
      <c r="C3579" s="5" t="s">
        <v>11</v>
      </c>
      <c r="D3579" s="5" t="s">
        <v>35</v>
      </c>
      <c r="E3579" s="5" t="s">
        <v>878</v>
      </c>
    </row>
    <row r="3580" spans="1:5" x14ac:dyDescent="0.25">
      <c r="A3580" s="5">
        <f>3572</f>
      </c>
      <c r="B3580" s="5" t="s">
        <v>2499</v>
      </c>
      <c r="C3580" s="5" t="s">
        <v>11</v>
      </c>
      <c r="D3580" s="5" t="s">
        <v>12</v>
      </c>
      <c r="E3580" s="5" t="s">
        <v>930</v>
      </c>
    </row>
    <row r="3581" spans="1:5" x14ac:dyDescent="0.25">
      <c r="A3581" s="5">
        <f>3573</f>
      </c>
      <c r="B3581" s="5" t="s">
        <v>2500</v>
      </c>
      <c r="C3581" s="5" t="s">
        <v>11</v>
      </c>
      <c r="D3581" s="5" t="s">
        <v>35</v>
      </c>
      <c r="E3581" s="5" t="s">
        <v>878</v>
      </c>
    </row>
    <row r="3582" spans="1:5" x14ac:dyDescent="0.25">
      <c r="A3582" s="5">
        <f>3574</f>
      </c>
      <c r="B3582" s="5" t="s">
        <v>2500</v>
      </c>
      <c r="C3582" s="5" t="s">
        <v>11</v>
      </c>
      <c r="D3582" s="5" t="s">
        <v>12</v>
      </c>
      <c r="E3582" s="5" t="s">
        <v>930</v>
      </c>
    </row>
    <row r="3583" spans="1:5" x14ac:dyDescent="0.25">
      <c r="A3583" s="5">
        <f>3575</f>
      </c>
      <c r="B3583" s="5" t="s">
        <v>2501</v>
      </c>
      <c r="C3583" s="5" t="s">
        <v>11</v>
      </c>
      <c r="D3583" s="5" t="s">
        <v>35</v>
      </c>
      <c r="E3583" s="5" t="s">
        <v>878</v>
      </c>
    </row>
    <row r="3584" spans="1:5" x14ac:dyDescent="0.25">
      <c r="A3584" s="5">
        <f>3576</f>
      </c>
      <c r="B3584" s="5" t="s">
        <v>2501</v>
      </c>
      <c r="C3584" s="5" t="s">
        <v>11</v>
      </c>
      <c r="D3584" s="5" t="s">
        <v>12</v>
      </c>
      <c r="E3584" s="5" t="s">
        <v>930</v>
      </c>
    </row>
    <row r="3585" spans="1:5" x14ac:dyDescent="0.25">
      <c r="A3585" s="5">
        <f>3577</f>
      </c>
      <c r="B3585" s="5" t="s">
        <v>2502</v>
      </c>
      <c r="C3585" s="5" t="s">
        <v>11</v>
      </c>
      <c r="D3585" s="5" t="s">
        <v>35</v>
      </c>
      <c r="E3585" s="5" t="s">
        <v>878</v>
      </c>
    </row>
    <row r="3586" spans="1:5" x14ac:dyDescent="0.25">
      <c r="A3586" s="5">
        <f>3578</f>
      </c>
      <c r="B3586" s="5" t="s">
        <v>2502</v>
      </c>
      <c r="C3586" s="5" t="s">
        <v>11</v>
      </c>
      <c r="D3586" s="5" t="s">
        <v>12</v>
      </c>
      <c r="E3586" s="5" t="s">
        <v>930</v>
      </c>
    </row>
    <row r="3587" spans="1:5" x14ac:dyDescent="0.25">
      <c r="A3587" s="5">
        <f>3579</f>
      </c>
      <c r="B3587" s="5" t="s">
        <v>2503</v>
      </c>
      <c r="C3587" s="5" t="s">
        <v>11</v>
      </c>
      <c r="D3587" s="5" t="s">
        <v>35</v>
      </c>
      <c r="E3587" s="5" t="s">
        <v>878</v>
      </c>
    </row>
    <row r="3588" spans="1:5" x14ac:dyDescent="0.25">
      <c r="A3588" s="5">
        <f>3580</f>
      </c>
      <c r="B3588" s="5" t="s">
        <v>2503</v>
      </c>
      <c r="C3588" s="5" t="s">
        <v>11</v>
      </c>
      <c r="D3588" s="5" t="s">
        <v>12</v>
      </c>
      <c r="E3588" s="5" t="s">
        <v>930</v>
      </c>
    </row>
    <row r="3589" spans="1:5" x14ac:dyDescent="0.25">
      <c r="A3589" s="5">
        <f>3581</f>
      </c>
      <c r="B3589" s="5" t="s">
        <v>2504</v>
      </c>
      <c r="C3589" s="5" t="s">
        <v>11</v>
      </c>
      <c r="D3589" s="5" t="s">
        <v>35</v>
      </c>
      <c r="E3589" s="5" t="s">
        <v>878</v>
      </c>
    </row>
    <row r="3590" spans="1:5" x14ac:dyDescent="0.25">
      <c r="A3590" s="5">
        <f>3582</f>
      </c>
      <c r="B3590" s="5" t="s">
        <v>2504</v>
      </c>
      <c r="C3590" s="5" t="s">
        <v>11</v>
      </c>
      <c r="D3590" s="5" t="s">
        <v>12</v>
      </c>
      <c r="E3590" s="5" t="s">
        <v>930</v>
      </c>
    </row>
    <row r="3591" spans="1:5" x14ac:dyDescent="0.25">
      <c r="A3591" s="5">
        <f>3583</f>
      </c>
      <c r="B3591" s="5" t="s">
        <v>2505</v>
      </c>
      <c r="C3591" s="5" t="s">
        <v>11</v>
      </c>
      <c r="D3591" s="5" t="s">
        <v>35</v>
      </c>
      <c r="E3591" s="5" t="s">
        <v>878</v>
      </c>
    </row>
    <row r="3592" spans="1:5" x14ac:dyDescent="0.25">
      <c r="A3592" s="5">
        <f>3584</f>
      </c>
      <c r="B3592" s="5" t="s">
        <v>2505</v>
      </c>
      <c r="C3592" s="5" t="s">
        <v>11</v>
      </c>
      <c r="D3592" s="5" t="s">
        <v>12</v>
      </c>
      <c r="E3592" s="5" t="s">
        <v>930</v>
      </c>
    </row>
    <row r="3593" spans="1:5" x14ac:dyDescent="0.25">
      <c r="A3593" s="5">
        <f>3585</f>
      </c>
      <c r="B3593" s="5" t="s">
        <v>2506</v>
      </c>
      <c r="C3593" s="5" t="s">
        <v>11</v>
      </c>
      <c r="D3593" s="5" t="s">
        <v>35</v>
      </c>
      <c r="E3593" s="5" t="s">
        <v>878</v>
      </c>
    </row>
    <row r="3594" spans="1:5" x14ac:dyDescent="0.25">
      <c r="A3594" s="5">
        <f>3586</f>
      </c>
      <c r="B3594" s="5" t="s">
        <v>2506</v>
      </c>
      <c r="C3594" s="5" t="s">
        <v>11</v>
      </c>
      <c r="D3594" s="5" t="s">
        <v>12</v>
      </c>
      <c r="E3594" s="5" t="s">
        <v>930</v>
      </c>
    </row>
    <row r="3595" spans="1:5" x14ac:dyDescent="0.25">
      <c r="A3595" s="5">
        <f>3587</f>
      </c>
      <c r="B3595" s="5" t="s">
        <v>2507</v>
      </c>
      <c r="C3595" s="5" t="s">
        <v>11</v>
      </c>
      <c r="D3595" s="5" t="s">
        <v>35</v>
      </c>
      <c r="E3595" s="5" t="s">
        <v>878</v>
      </c>
    </row>
    <row r="3596" spans="1:5" x14ac:dyDescent="0.25">
      <c r="A3596" s="5">
        <f>3588</f>
      </c>
      <c r="B3596" s="5" t="s">
        <v>2507</v>
      </c>
      <c r="C3596" s="5" t="s">
        <v>11</v>
      </c>
      <c r="D3596" s="5" t="s">
        <v>12</v>
      </c>
      <c r="E3596" s="5" t="s">
        <v>930</v>
      </c>
    </row>
    <row r="3597" spans="1:5" x14ac:dyDescent="0.25">
      <c r="A3597" s="5">
        <f>3589</f>
      </c>
      <c r="B3597" s="5" t="s">
        <v>2508</v>
      </c>
      <c r="C3597" s="5" t="s">
        <v>11</v>
      </c>
      <c r="D3597" s="5" t="s">
        <v>35</v>
      </c>
      <c r="E3597" s="5" t="s">
        <v>878</v>
      </c>
    </row>
    <row r="3598" spans="1:5" x14ac:dyDescent="0.25">
      <c r="A3598" s="5">
        <f>3590</f>
      </c>
      <c r="B3598" s="5" t="s">
        <v>2508</v>
      </c>
      <c r="C3598" s="5" t="s">
        <v>11</v>
      </c>
      <c r="D3598" s="5" t="s">
        <v>12</v>
      </c>
      <c r="E3598" s="5" t="s">
        <v>930</v>
      </c>
    </row>
    <row r="3599" spans="1:5" x14ac:dyDescent="0.25">
      <c r="A3599" s="5">
        <f>3591</f>
      </c>
      <c r="B3599" s="5" t="s">
        <v>2509</v>
      </c>
      <c r="C3599" s="5" t="s">
        <v>11</v>
      </c>
      <c r="D3599" s="5" t="s">
        <v>35</v>
      </c>
      <c r="E3599" s="5" t="s">
        <v>878</v>
      </c>
    </row>
    <row r="3600" spans="1:5" x14ac:dyDescent="0.25">
      <c r="A3600" s="5">
        <f>3592</f>
      </c>
      <c r="B3600" s="5" t="s">
        <v>2509</v>
      </c>
      <c r="C3600" s="5" t="s">
        <v>11</v>
      </c>
      <c r="D3600" s="5" t="s">
        <v>12</v>
      </c>
      <c r="E3600" s="5" t="s">
        <v>930</v>
      </c>
    </row>
    <row r="3601" spans="1:5" x14ac:dyDescent="0.25">
      <c r="A3601" s="5">
        <f>3593</f>
      </c>
      <c r="B3601" s="5" t="s">
        <v>2510</v>
      </c>
      <c r="C3601" s="5" t="s">
        <v>11</v>
      </c>
      <c r="D3601" s="5" t="s">
        <v>35</v>
      </c>
      <c r="E3601" s="5" t="s">
        <v>878</v>
      </c>
    </row>
    <row r="3602" spans="1:5" x14ac:dyDescent="0.25">
      <c r="A3602" s="5">
        <f>3594</f>
      </c>
      <c r="B3602" s="5" t="s">
        <v>2510</v>
      </c>
      <c r="C3602" s="5" t="s">
        <v>11</v>
      </c>
      <c r="D3602" s="5" t="s">
        <v>12</v>
      </c>
      <c r="E3602" s="5" t="s">
        <v>930</v>
      </c>
    </row>
    <row r="3603" spans="1:5" x14ac:dyDescent="0.25">
      <c r="A3603" s="5">
        <f>3595</f>
      </c>
      <c r="B3603" s="5" t="s">
        <v>2511</v>
      </c>
      <c r="C3603" s="5" t="s">
        <v>11</v>
      </c>
      <c r="D3603" s="5" t="s">
        <v>35</v>
      </c>
      <c r="E3603" s="5" t="s">
        <v>878</v>
      </c>
    </row>
    <row r="3604" spans="1:5" x14ac:dyDescent="0.25">
      <c r="A3604" s="5">
        <f>3596</f>
      </c>
      <c r="B3604" s="5" t="s">
        <v>2511</v>
      </c>
      <c r="C3604" s="5" t="s">
        <v>11</v>
      </c>
      <c r="D3604" s="5" t="s">
        <v>12</v>
      </c>
      <c r="E3604" s="5" t="s">
        <v>930</v>
      </c>
    </row>
    <row r="3605" spans="1:5" x14ac:dyDescent="0.25">
      <c r="A3605" s="5">
        <f>3597</f>
      </c>
      <c r="B3605" s="5" t="s">
        <v>2512</v>
      </c>
      <c r="C3605" s="5" t="s">
        <v>11</v>
      </c>
      <c r="D3605" s="5" t="s">
        <v>35</v>
      </c>
      <c r="E3605" s="5" t="s">
        <v>878</v>
      </c>
    </row>
    <row r="3606" spans="1:5" x14ac:dyDescent="0.25">
      <c r="A3606" s="5">
        <f>3598</f>
      </c>
      <c r="B3606" s="5" t="s">
        <v>2512</v>
      </c>
      <c r="C3606" s="5" t="s">
        <v>11</v>
      </c>
      <c r="D3606" s="5" t="s">
        <v>12</v>
      </c>
      <c r="E3606" s="5" t="s">
        <v>930</v>
      </c>
    </row>
    <row r="3607" spans="1:5" x14ac:dyDescent="0.25">
      <c r="A3607" s="5">
        <f>3599</f>
      </c>
      <c r="B3607" s="5" t="s">
        <v>2513</v>
      </c>
      <c r="C3607" s="5" t="s">
        <v>11</v>
      </c>
      <c r="D3607" s="5" t="s">
        <v>35</v>
      </c>
      <c r="E3607" s="5" t="s">
        <v>878</v>
      </c>
    </row>
    <row r="3608" spans="1:5" x14ac:dyDescent="0.25">
      <c r="A3608" s="5">
        <f>3600</f>
      </c>
      <c r="B3608" s="5" t="s">
        <v>2513</v>
      </c>
      <c r="C3608" s="5" t="s">
        <v>11</v>
      </c>
      <c r="D3608" s="5" t="s">
        <v>12</v>
      </c>
      <c r="E3608" s="5" t="s">
        <v>930</v>
      </c>
    </row>
    <row r="3609" spans="1:5" x14ac:dyDescent="0.25">
      <c r="A3609" s="5">
        <f>3601</f>
      </c>
      <c r="B3609" s="5" t="s">
        <v>2514</v>
      </c>
      <c r="C3609" s="5" t="s">
        <v>11</v>
      </c>
      <c r="D3609" s="5" t="s">
        <v>35</v>
      </c>
      <c r="E3609" s="5" t="s">
        <v>878</v>
      </c>
    </row>
    <row r="3610" spans="1:5" x14ac:dyDescent="0.25">
      <c r="A3610" s="5">
        <f>3602</f>
      </c>
      <c r="B3610" s="5" t="s">
        <v>2514</v>
      </c>
      <c r="C3610" s="5" t="s">
        <v>11</v>
      </c>
      <c r="D3610" s="5" t="s">
        <v>12</v>
      </c>
      <c r="E3610" s="5" t="s">
        <v>930</v>
      </c>
    </row>
    <row r="3611" spans="1:5" x14ac:dyDescent="0.25">
      <c r="A3611" s="5">
        <f>3603</f>
      </c>
      <c r="B3611" s="5" t="s">
        <v>2515</v>
      </c>
      <c r="C3611" s="5" t="s">
        <v>11</v>
      </c>
      <c r="D3611" s="5" t="s">
        <v>35</v>
      </c>
      <c r="E3611" s="5" t="s">
        <v>878</v>
      </c>
    </row>
    <row r="3612" spans="1:5" x14ac:dyDescent="0.25">
      <c r="A3612" s="5">
        <f>3604</f>
      </c>
      <c r="B3612" s="5" t="s">
        <v>2515</v>
      </c>
      <c r="C3612" s="5" t="s">
        <v>11</v>
      </c>
      <c r="D3612" s="5" t="s">
        <v>12</v>
      </c>
      <c r="E3612" s="5" t="s">
        <v>930</v>
      </c>
    </row>
    <row r="3613" spans="1:5" x14ac:dyDescent="0.25">
      <c r="A3613" s="5">
        <f>3605</f>
      </c>
      <c r="B3613" s="5" t="s">
        <v>2516</v>
      </c>
      <c r="C3613" s="5" t="s">
        <v>11</v>
      </c>
      <c r="D3613" s="5" t="s">
        <v>35</v>
      </c>
      <c r="E3613" s="5" t="s">
        <v>878</v>
      </c>
    </row>
    <row r="3614" spans="1:5" x14ac:dyDescent="0.25">
      <c r="A3614" s="5">
        <f>3606</f>
      </c>
      <c r="B3614" s="5" t="s">
        <v>2516</v>
      </c>
      <c r="C3614" s="5" t="s">
        <v>11</v>
      </c>
      <c r="D3614" s="5" t="s">
        <v>12</v>
      </c>
      <c r="E3614" s="5" t="s">
        <v>930</v>
      </c>
    </row>
    <row r="3615" spans="1:5" x14ac:dyDescent="0.25">
      <c r="A3615" s="5">
        <f>3607</f>
      </c>
      <c r="B3615" s="5" t="s">
        <v>2517</v>
      </c>
      <c r="C3615" s="5" t="s">
        <v>11</v>
      </c>
      <c r="D3615" s="5" t="s">
        <v>35</v>
      </c>
      <c r="E3615" s="5" t="s">
        <v>878</v>
      </c>
    </row>
    <row r="3616" spans="1:5" x14ac:dyDescent="0.25">
      <c r="A3616" s="5">
        <f>3608</f>
      </c>
      <c r="B3616" s="5" t="s">
        <v>2517</v>
      </c>
      <c r="C3616" s="5" t="s">
        <v>11</v>
      </c>
      <c r="D3616" s="5" t="s">
        <v>12</v>
      </c>
      <c r="E3616" s="5" t="s">
        <v>930</v>
      </c>
    </row>
    <row r="3617" spans="1:5" x14ac:dyDescent="0.25">
      <c r="A3617" s="5">
        <f>3609</f>
      </c>
      <c r="B3617" s="5" t="s">
        <v>2518</v>
      </c>
      <c r="C3617" s="5" t="s">
        <v>11</v>
      </c>
      <c r="D3617" s="5" t="s">
        <v>35</v>
      </c>
      <c r="E3617" s="5" t="s">
        <v>878</v>
      </c>
    </row>
    <row r="3618" spans="1:5" x14ac:dyDescent="0.25">
      <c r="A3618" s="5">
        <f>3610</f>
      </c>
      <c r="B3618" s="5" t="s">
        <v>2518</v>
      </c>
      <c r="C3618" s="5" t="s">
        <v>11</v>
      </c>
      <c r="D3618" s="5" t="s">
        <v>12</v>
      </c>
      <c r="E3618" s="5" t="s">
        <v>930</v>
      </c>
    </row>
    <row r="3619" spans="1:5" x14ac:dyDescent="0.25">
      <c r="A3619" s="5">
        <f>3611</f>
      </c>
      <c r="B3619" s="5" t="s">
        <v>2519</v>
      </c>
      <c r="C3619" s="5" t="s">
        <v>11</v>
      </c>
      <c r="D3619" s="5" t="s">
        <v>35</v>
      </c>
      <c r="E3619" s="5" t="s">
        <v>878</v>
      </c>
    </row>
    <row r="3620" spans="1:5" x14ac:dyDescent="0.25">
      <c r="A3620" s="5">
        <f>3612</f>
      </c>
      <c r="B3620" s="5" t="s">
        <v>2519</v>
      </c>
      <c r="C3620" s="5" t="s">
        <v>11</v>
      </c>
      <c r="D3620" s="5" t="s">
        <v>12</v>
      </c>
      <c r="E3620" s="5" t="s">
        <v>930</v>
      </c>
    </row>
    <row r="3621" spans="1:5" x14ac:dyDescent="0.25">
      <c r="A3621" s="5">
        <f>3613</f>
      </c>
      <c r="B3621" s="5" t="s">
        <v>2520</v>
      </c>
      <c r="C3621" s="5" t="s">
        <v>11</v>
      </c>
      <c r="D3621" s="5" t="s">
        <v>35</v>
      </c>
      <c r="E3621" s="5" t="s">
        <v>878</v>
      </c>
    </row>
    <row r="3622" spans="1:5" x14ac:dyDescent="0.25">
      <c r="A3622" s="5">
        <f>3614</f>
      </c>
      <c r="B3622" s="5" t="s">
        <v>2520</v>
      </c>
      <c r="C3622" s="5" t="s">
        <v>11</v>
      </c>
      <c r="D3622" s="5" t="s">
        <v>12</v>
      </c>
      <c r="E3622" s="5" t="s">
        <v>930</v>
      </c>
    </row>
    <row r="3623" spans="1:5" x14ac:dyDescent="0.25">
      <c r="A3623" s="5">
        <f>3615</f>
      </c>
      <c r="B3623" s="5" t="s">
        <v>2521</v>
      </c>
      <c r="C3623" s="5" t="s">
        <v>11</v>
      </c>
      <c r="D3623" s="5" t="s">
        <v>35</v>
      </c>
      <c r="E3623" s="5" t="s">
        <v>878</v>
      </c>
    </row>
    <row r="3624" spans="1:5" x14ac:dyDescent="0.25">
      <c r="A3624" s="5">
        <f>3616</f>
      </c>
      <c r="B3624" s="5" t="s">
        <v>2521</v>
      </c>
      <c r="C3624" s="5" t="s">
        <v>11</v>
      </c>
      <c r="D3624" s="5" t="s">
        <v>12</v>
      </c>
      <c r="E3624" s="5" t="s">
        <v>930</v>
      </c>
    </row>
    <row r="3625" spans="1:5" x14ac:dyDescent="0.25">
      <c r="A3625" s="5">
        <f>3617</f>
      </c>
      <c r="B3625" s="5" t="s">
        <v>2522</v>
      </c>
      <c r="C3625" s="5" t="s">
        <v>11</v>
      </c>
      <c r="D3625" s="5" t="s">
        <v>35</v>
      </c>
      <c r="E3625" s="5" t="s">
        <v>878</v>
      </c>
    </row>
    <row r="3626" spans="1:5" x14ac:dyDescent="0.25">
      <c r="A3626" s="5">
        <f>3618</f>
      </c>
      <c r="B3626" s="5" t="s">
        <v>2522</v>
      </c>
      <c r="C3626" s="5" t="s">
        <v>11</v>
      </c>
      <c r="D3626" s="5" t="s">
        <v>12</v>
      </c>
      <c r="E3626" s="5" t="s">
        <v>930</v>
      </c>
    </row>
    <row r="3627" spans="1:5" x14ac:dyDescent="0.25">
      <c r="A3627" s="5">
        <f>3619</f>
      </c>
      <c r="B3627" s="5" t="s">
        <v>2523</v>
      </c>
      <c r="C3627" s="5" t="s">
        <v>11</v>
      </c>
      <c r="D3627" s="5" t="s">
        <v>35</v>
      </c>
      <c r="E3627" s="5" t="s">
        <v>878</v>
      </c>
    </row>
    <row r="3628" spans="1:5" x14ac:dyDescent="0.25">
      <c r="A3628" s="5">
        <f>3620</f>
      </c>
      <c r="B3628" s="5" t="s">
        <v>2523</v>
      </c>
      <c r="C3628" s="5" t="s">
        <v>11</v>
      </c>
      <c r="D3628" s="5" t="s">
        <v>12</v>
      </c>
      <c r="E3628" s="5" t="s">
        <v>930</v>
      </c>
    </row>
    <row r="3629" spans="1:5" x14ac:dyDescent="0.25">
      <c r="A3629" s="5">
        <f>3621</f>
      </c>
      <c r="B3629" s="5" t="s">
        <v>2524</v>
      </c>
      <c r="C3629" s="5" t="s">
        <v>11</v>
      </c>
      <c r="D3629" s="5" t="s">
        <v>35</v>
      </c>
      <c r="E3629" s="5" t="s">
        <v>878</v>
      </c>
    </row>
    <row r="3630" spans="1:5" x14ac:dyDescent="0.25">
      <c r="A3630" s="5">
        <f>3622</f>
      </c>
      <c r="B3630" s="5" t="s">
        <v>2524</v>
      </c>
      <c r="C3630" s="5" t="s">
        <v>11</v>
      </c>
      <c r="D3630" s="5" t="s">
        <v>12</v>
      </c>
      <c r="E3630" s="5" t="s">
        <v>930</v>
      </c>
    </row>
    <row r="3631" spans="1:5" x14ac:dyDescent="0.25">
      <c r="A3631" s="5">
        <f>3623</f>
      </c>
      <c r="B3631" s="5" t="s">
        <v>2525</v>
      </c>
      <c r="C3631" s="5" t="s">
        <v>11</v>
      </c>
      <c r="D3631" s="5" t="s">
        <v>35</v>
      </c>
      <c r="E3631" s="5" t="s">
        <v>878</v>
      </c>
    </row>
    <row r="3632" spans="1:5" x14ac:dyDescent="0.25">
      <c r="A3632" s="5">
        <f>3624</f>
      </c>
      <c r="B3632" s="5" t="s">
        <v>2525</v>
      </c>
      <c r="C3632" s="5" t="s">
        <v>11</v>
      </c>
      <c r="D3632" s="5" t="s">
        <v>12</v>
      </c>
      <c r="E3632" s="5" t="s">
        <v>930</v>
      </c>
    </row>
    <row r="3633" spans="1:5" x14ac:dyDescent="0.25">
      <c r="A3633" s="5">
        <f>3625</f>
      </c>
      <c r="B3633" s="5" t="s">
        <v>2526</v>
      </c>
      <c r="C3633" s="5" t="s">
        <v>11</v>
      </c>
      <c r="D3633" s="5" t="s">
        <v>35</v>
      </c>
      <c r="E3633" s="5" t="s">
        <v>878</v>
      </c>
    </row>
    <row r="3634" spans="1:5" x14ac:dyDescent="0.25">
      <c r="A3634" s="5">
        <f>3626</f>
      </c>
      <c r="B3634" s="5" t="s">
        <v>2526</v>
      </c>
      <c r="C3634" s="5" t="s">
        <v>11</v>
      </c>
      <c r="D3634" s="5" t="s">
        <v>12</v>
      </c>
      <c r="E3634" s="5" t="s">
        <v>930</v>
      </c>
    </row>
    <row r="3635" spans="1:5" x14ac:dyDescent="0.25">
      <c r="A3635" s="5">
        <f>3627</f>
      </c>
      <c r="B3635" s="5" t="s">
        <v>2527</v>
      </c>
      <c r="C3635" s="5" t="s">
        <v>11</v>
      </c>
      <c r="D3635" s="5" t="s">
        <v>35</v>
      </c>
      <c r="E3635" s="5" t="s">
        <v>878</v>
      </c>
    </row>
    <row r="3636" spans="1:5" x14ac:dyDescent="0.25">
      <c r="A3636" s="5">
        <f>3628</f>
      </c>
      <c r="B3636" s="5" t="s">
        <v>2527</v>
      </c>
      <c r="C3636" s="5" t="s">
        <v>11</v>
      </c>
      <c r="D3636" s="5" t="s">
        <v>12</v>
      </c>
      <c r="E3636" s="5" t="s">
        <v>930</v>
      </c>
    </row>
    <row r="3637" spans="1:5" x14ac:dyDescent="0.25">
      <c r="A3637" s="5">
        <f>3629</f>
      </c>
      <c r="B3637" s="5" t="s">
        <v>2528</v>
      </c>
      <c r="C3637" s="5" t="s">
        <v>11</v>
      </c>
      <c r="D3637" s="5" t="s">
        <v>35</v>
      </c>
      <c r="E3637" s="5" t="s">
        <v>878</v>
      </c>
    </row>
    <row r="3638" spans="1:5" x14ac:dyDescent="0.25">
      <c r="A3638" s="5">
        <f>3630</f>
      </c>
      <c r="B3638" s="5" t="s">
        <v>2528</v>
      </c>
      <c r="C3638" s="5" t="s">
        <v>11</v>
      </c>
      <c r="D3638" s="5" t="s">
        <v>12</v>
      </c>
      <c r="E3638" s="5" t="s">
        <v>930</v>
      </c>
    </row>
    <row r="3639" spans="1:5" x14ac:dyDescent="0.25">
      <c r="A3639" s="5">
        <f>3631</f>
      </c>
      <c r="B3639" s="5" t="s">
        <v>2529</v>
      </c>
      <c r="C3639" s="5" t="s">
        <v>11</v>
      </c>
      <c r="D3639" s="5" t="s">
        <v>35</v>
      </c>
      <c r="E3639" s="5" t="s">
        <v>878</v>
      </c>
    </row>
    <row r="3640" spans="1:5" x14ac:dyDescent="0.25">
      <c r="A3640" s="5">
        <f>3632</f>
      </c>
      <c r="B3640" s="5" t="s">
        <v>2529</v>
      </c>
      <c r="C3640" s="5" t="s">
        <v>11</v>
      </c>
      <c r="D3640" s="5" t="s">
        <v>12</v>
      </c>
      <c r="E3640" s="5" t="s">
        <v>930</v>
      </c>
    </row>
    <row r="3641" spans="1:5" x14ac:dyDescent="0.25">
      <c r="A3641" s="5">
        <f>3633</f>
      </c>
      <c r="B3641" s="5" t="s">
        <v>2530</v>
      </c>
      <c r="C3641" s="5" t="s">
        <v>11</v>
      </c>
      <c r="D3641" s="5" t="s">
        <v>35</v>
      </c>
      <c r="E3641" s="5" t="s">
        <v>878</v>
      </c>
    </row>
    <row r="3642" spans="1:5" x14ac:dyDescent="0.25">
      <c r="A3642" s="5">
        <f>3634</f>
      </c>
      <c r="B3642" s="5" t="s">
        <v>2530</v>
      </c>
      <c r="C3642" s="5" t="s">
        <v>11</v>
      </c>
      <c r="D3642" s="5" t="s">
        <v>12</v>
      </c>
      <c r="E3642" s="5" t="s">
        <v>930</v>
      </c>
    </row>
    <row r="3643" spans="1:5" x14ac:dyDescent="0.25">
      <c r="A3643" s="5">
        <f>3635</f>
      </c>
      <c r="B3643" s="5" t="s">
        <v>2531</v>
      </c>
      <c r="C3643" s="5" t="s">
        <v>11</v>
      </c>
      <c r="D3643" s="5" t="s">
        <v>35</v>
      </c>
      <c r="E3643" s="5" t="s">
        <v>878</v>
      </c>
    </row>
    <row r="3644" spans="1:5" x14ac:dyDescent="0.25">
      <c r="A3644" s="5">
        <f>3636</f>
      </c>
      <c r="B3644" s="5" t="s">
        <v>2531</v>
      </c>
      <c r="C3644" s="5" t="s">
        <v>11</v>
      </c>
      <c r="D3644" s="5" t="s">
        <v>12</v>
      </c>
      <c r="E3644" s="5" t="s">
        <v>930</v>
      </c>
    </row>
    <row r="3645" spans="1:5" x14ac:dyDescent="0.25">
      <c r="A3645" s="5">
        <f>3637</f>
      </c>
      <c r="B3645" s="5" t="s">
        <v>2532</v>
      </c>
      <c r="C3645" s="5" t="s">
        <v>11</v>
      </c>
      <c r="D3645" s="5" t="s">
        <v>35</v>
      </c>
      <c r="E3645" s="5" t="s">
        <v>878</v>
      </c>
    </row>
    <row r="3646" spans="1:5" x14ac:dyDescent="0.25">
      <c r="A3646" s="5">
        <f>3638</f>
      </c>
      <c r="B3646" s="5" t="s">
        <v>2532</v>
      </c>
      <c r="C3646" s="5" t="s">
        <v>11</v>
      </c>
      <c r="D3646" s="5" t="s">
        <v>12</v>
      </c>
      <c r="E3646" s="5" t="s">
        <v>930</v>
      </c>
    </row>
    <row r="3647" spans="1:5" x14ac:dyDescent="0.25">
      <c r="A3647" s="5">
        <f>3639</f>
      </c>
      <c r="B3647" s="5" t="s">
        <v>2533</v>
      </c>
      <c r="C3647" s="5" t="s">
        <v>11</v>
      </c>
      <c r="D3647" s="5" t="s">
        <v>35</v>
      </c>
      <c r="E3647" s="5" t="s">
        <v>878</v>
      </c>
    </row>
    <row r="3648" spans="1:5" x14ac:dyDescent="0.25">
      <c r="A3648" s="5">
        <f>3640</f>
      </c>
      <c r="B3648" s="5" t="s">
        <v>2533</v>
      </c>
      <c r="C3648" s="5" t="s">
        <v>11</v>
      </c>
      <c r="D3648" s="5" t="s">
        <v>12</v>
      </c>
      <c r="E3648" s="5" t="s">
        <v>930</v>
      </c>
    </row>
    <row r="3649" spans="1:5" x14ac:dyDescent="0.25">
      <c r="A3649" s="5">
        <f>3641</f>
      </c>
      <c r="B3649" s="5" t="s">
        <v>2534</v>
      </c>
      <c r="C3649" s="5" t="s">
        <v>11</v>
      </c>
      <c r="D3649" s="5" t="s">
        <v>35</v>
      </c>
      <c r="E3649" s="5" t="s">
        <v>878</v>
      </c>
    </row>
    <row r="3650" spans="1:5" x14ac:dyDescent="0.25">
      <c r="A3650" s="5">
        <f>3642</f>
      </c>
      <c r="B3650" s="5" t="s">
        <v>2534</v>
      </c>
      <c r="C3650" s="5" t="s">
        <v>11</v>
      </c>
      <c r="D3650" s="5" t="s">
        <v>12</v>
      </c>
      <c r="E3650" s="5" t="s">
        <v>930</v>
      </c>
    </row>
    <row r="3651" spans="1:5" x14ac:dyDescent="0.25">
      <c r="A3651" s="5">
        <f>3643</f>
      </c>
      <c r="B3651" s="5" t="s">
        <v>2535</v>
      </c>
      <c r="C3651" s="5" t="s">
        <v>11</v>
      </c>
      <c r="D3651" s="5" t="s">
        <v>35</v>
      </c>
      <c r="E3651" s="5" t="s">
        <v>878</v>
      </c>
    </row>
    <row r="3652" spans="1:5" x14ac:dyDescent="0.25">
      <c r="A3652" s="5">
        <f>3644</f>
      </c>
      <c r="B3652" s="5" t="s">
        <v>2535</v>
      </c>
      <c r="C3652" s="5" t="s">
        <v>11</v>
      </c>
      <c r="D3652" s="5" t="s">
        <v>12</v>
      </c>
      <c r="E3652" s="5" t="s">
        <v>930</v>
      </c>
    </row>
    <row r="3653" spans="1:5" x14ac:dyDescent="0.25">
      <c r="A3653" s="5">
        <f>3645</f>
      </c>
      <c r="B3653" s="5" t="s">
        <v>2536</v>
      </c>
      <c r="C3653" s="5" t="s">
        <v>11</v>
      </c>
      <c r="D3653" s="5" t="s">
        <v>35</v>
      </c>
      <c r="E3653" s="5" t="s">
        <v>878</v>
      </c>
    </row>
    <row r="3654" spans="1:5" x14ac:dyDescent="0.25">
      <c r="A3654" s="5">
        <f>3646</f>
      </c>
      <c r="B3654" s="5" t="s">
        <v>2536</v>
      </c>
      <c r="C3654" s="5" t="s">
        <v>11</v>
      </c>
      <c r="D3654" s="5" t="s">
        <v>12</v>
      </c>
      <c r="E3654" s="5" t="s">
        <v>930</v>
      </c>
    </row>
    <row r="3655" spans="1:5" x14ac:dyDescent="0.25">
      <c r="A3655" s="5">
        <f>3647</f>
      </c>
      <c r="B3655" s="5" t="s">
        <v>2537</v>
      </c>
      <c r="C3655" s="5" t="s">
        <v>11</v>
      </c>
      <c r="D3655" s="5" t="s">
        <v>35</v>
      </c>
      <c r="E3655" s="5" t="s">
        <v>878</v>
      </c>
    </row>
    <row r="3656" spans="1:5" x14ac:dyDescent="0.25">
      <c r="A3656" s="5">
        <f>3648</f>
      </c>
      <c r="B3656" s="5" t="s">
        <v>2537</v>
      </c>
      <c r="C3656" s="5" t="s">
        <v>11</v>
      </c>
      <c r="D3656" s="5" t="s">
        <v>12</v>
      </c>
      <c r="E3656" s="5" t="s">
        <v>930</v>
      </c>
    </row>
    <row r="3657" spans="1:5" x14ac:dyDescent="0.25">
      <c r="A3657" s="5">
        <f>3649</f>
      </c>
      <c r="B3657" s="5" t="s">
        <v>2538</v>
      </c>
      <c r="C3657" s="5" t="s">
        <v>11</v>
      </c>
      <c r="D3657" s="5" t="s">
        <v>35</v>
      </c>
      <c r="E3657" s="5" t="s">
        <v>878</v>
      </c>
    </row>
    <row r="3658" spans="1:5" x14ac:dyDescent="0.25">
      <c r="A3658" s="5">
        <f>3650</f>
      </c>
      <c r="B3658" s="5" t="s">
        <v>2538</v>
      </c>
      <c r="C3658" s="5" t="s">
        <v>11</v>
      </c>
      <c r="D3658" s="5" t="s">
        <v>12</v>
      </c>
      <c r="E3658" s="5" t="s">
        <v>930</v>
      </c>
    </row>
    <row r="3659" spans="1:5" x14ac:dyDescent="0.25">
      <c r="A3659" s="5">
        <f>3651</f>
      </c>
      <c r="B3659" s="5" t="s">
        <v>2539</v>
      </c>
      <c r="C3659" s="5" t="s">
        <v>11</v>
      </c>
      <c r="D3659" s="5" t="s">
        <v>35</v>
      </c>
      <c r="E3659" s="5" t="s">
        <v>878</v>
      </c>
    </row>
    <row r="3660" spans="1:5" x14ac:dyDescent="0.25">
      <c r="A3660" s="5">
        <f>3652</f>
      </c>
      <c r="B3660" s="5" t="s">
        <v>2539</v>
      </c>
      <c r="C3660" s="5" t="s">
        <v>11</v>
      </c>
      <c r="D3660" s="5" t="s">
        <v>12</v>
      </c>
      <c r="E3660" s="5" t="s">
        <v>930</v>
      </c>
    </row>
    <row r="3661" spans="1:5" x14ac:dyDescent="0.25">
      <c r="A3661" s="5">
        <f>3653</f>
      </c>
      <c r="B3661" s="5" t="s">
        <v>2540</v>
      </c>
      <c r="C3661" s="5" t="s">
        <v>11</v>
      </c>
      <c r="D3661" s="5" t="s">
        <v>35</v>
      </c>
      <c r="E3661" s="5" t="s">
        <v>878</v>
      </c>
    </row>
    <row r="3662" spans="1:5" x14ac:dyDescent="0.25">
      <c r="A3662" s="5">
        <f>3654</f>
      </c>
      <c r="B3662" s="5" t="s">
        <v>2540</v>
      </c>
      <c r="C3662" s="5" t="s">
        <v>11</v>
      </c>
      <c r="D3662" s="5" t="s">
        <v>12</v>
      </c>
      <c r="E3662" s="5" t="s">
        <v>930</v>
      </c>
    </row>
    <row r="3663" spans="1:5" x14ac:dyDescent="0.25">
      <c r="A3663" s="5">
        <f>3655</f>
      </c>
      <c r="B3663" s="5" t="s">
        <v>2541</v>
      </c>
      <c r="C3663" s="5" t="s">
        <v>11</v>
      </c>
      <c r="D3663" s="5" t="s">
        <v>35</v>
      </c>
      <c r="E3663" s="5" t="s">
        <v>878</v>
      </c>
    </row>
    <row r="3664" spans="1:5" x14ac:dyDescent="0.25">
      <c r="A3664" s="5">
        <f>3656</f>
      </c>
      <c r="B3664" s="5" t="s">
        <v>2541</v>
      </c>
      <c r="C3664" s="5" t="s">
        <v>11</v>
      </c>
      <c r="D3664" s="5" t="s">
        <v>12</v>
      </c>
      <c r="E3664" s="5" t="s">
        <v>930</v>
      </c>
    </row>
    <row r="3665" spans="1:5" x14ac:dyDescent="0.25">
      <c r="A3665" s="5">
        <f>3657</f>
      </c>
      <c r="B3665" s="5" t="s">
        <v>2542</v>
      </c>
      <c r="C3665" s="5" t="s">
        <v>11</v>
      </c>
      <c r="D3665" s="5" t="s">
        <v>35</v>
      </c>
      <c r="E3665" s="5" t="s">
        <v>878</v>
      </c>
    </row>
    <row r="3666" spans="1:5" x14ac:dyDescent="0.25">
      <c r="A3666" s="5">
        <f>3658</f>
      </c>
      <c r="B3666" s="5" t="s">
        <v>2542</v>
      </c>
      <c r="C3666" s="5" t="s">
        <v>11</v>
      </c>
      <c r="D3666" s="5" t="s">
        <v>12</v>
      </c>
      <c r="E3666" s="5" t="s">
        <v>930</v>
      </c>
    </row>
    <row r="3667" spans="1:5" x14ac:dyDescent="0.25">
      <c r="A3667" s="5">
        <f>3659</f>
      </c>
      <c r="B3667" s="5" t="s">
        <v>2543</v>
      </c>
      <c r="C3667" s="5" t="s">
        <v>11</v>
      </c>
      <c r="D3667" s="5" t="s">
        <v>35</v>
      </c>
      <c r="E3667" s="5" t="s">
        <v>878</v>
      </c>
    </row>
    <row r="3668" spans="1:5" x14ac:dyDescent="0.25">
      <c r="A3668" s="5">
        <f>3660</f>
      </c>
      <c r="B3668" s="5" t="s">
        <v>2543</v>
      </c>
      <c r="C3668" s="5" t="s">
        <v>11</v>
      </c>
      <c r="D3668" s="5" t="s">
        <v>12</v>
      </c>
      <c r="E3668" s="5" t="s">
        <v>930</v>
      </c>
    </row>
    <row r="3669" spans="1:5" x14ac:dyDescent="0.25">
      <c r="A3669" s="5">
        <f>3661</f>
      </c>
      <c r="B3669" s="5" t="s">
        <v>2544</v>
      </c>
      <c r="C3669" s="5" t="s">
        <v>11</v>
      </c>
      <c r="D3669" s="5" t="s">
        <v>35</v>
      </c>
      <c r="E3669" s="5" t="s">
        <v>878</v>
      </c>
    </row>
    <row r="3670" spans="1:5" x14ac:dyDescent="0.25">
      <c r="A3670" s="5">
        <f>3662</f>
      </c>
      <c r="B3670" s="5" t="s">
        <v>2544</v>
      </c>
      <c r="C3670" s="5" t="s">
        <v>11</v>
      </c>
      <c r="D3670" s="5" t="s">
        <v>12</v>
      </c>
      <c r="E3670" s="5" t="s">
        <v>930</v>
      </c>
    </row>
    <row r="3671" spans="1:5" x14ac:dyDescent="0.25">
      <c r="A3671" s="5">
        <f>3663</f>
      </c>
      <c r="B3671" s="5" t="s">
        <v>2545</v>
      </c>
      <c r="C3671" s="5" t="s">
        <v>11</v>
      </c>
      <c r="D3671" s="5" t="s">
        <v>35</v>
      </c>
      <c r="E3671" s="5" t="s">
        <v>878</v>
      </c>
    </row>
    <row r="3672" spans="1:5" x14ac:dyDescent="0.25">
      <c r="A3672" s="5">
        <f>3664</f>
      </c>
      <c r="B3672" s="5" t="s">
        <v>2545</v>
      </c>
      <c r="C3672" s="5" t="s">
        <v>11</v>
      </c>
      <c r="D3672" s="5" t="s">
        <v>12</v>
      </c>
      <c r="E3672" s="5" t="s">
        <v>930</v>
      </c>
    </row>
    <row r="3673" spans="1:5" x14ac:dyDescent="0.25">
      <c r="A3673" s="5">
        <f>3665</f>
      </c>
      <c r="B3673" s="5" t="s">
        <v>2546</v>
      </c>
      <c r="C3673" s="5" t="s">
        <v>11</v>
      </c>
      <c r="D3673" s="5" t="s">
        <v>35</v>
      </c>
      <c r="E3673" s="5" t="s">
        <v>878</v>
      </c>
    </row>
    <row r="3674" spans="1:5" x14ac:dyDescent="0.25">
      <c r="A3674" s="5">
        <f>3666</f>
      </c>
      <c r="B3674" s="5" t="s">
        <v>2546</v>
      </c>
      <c r="C3674" s="5" t="s">
        <v>11</v>
      </c>
      <c r="D3674" s="5" t="s">
        <v>12</v>
      </c>
      <c r="E3674" s="5" t="s">
        <v>930</v>
      </c>
    </row>
    <row r="3675" spans="1:5" x14ac:dyDescent="0.25">
      <c r="A3675" s="5">
        <f>3667</f>
      </c>
      <c r="B3675" s="5" t="s">
        <v>2547</v>
      </c>
      <c r="C3675" s="5" t="s">
        <v>11</v>
      </c>
      <c r="D3675" s="5" t="s">
        <v>35</v>
      </c>
      <c r="E3675" s="5" t="s">
        <v>878</v>
      </c>
    </row>
    <row r="3676" spans="1:5" x14ac:dyDescent="0.25">
      <c r="A3676" s="5">
        <f>3668</f>
      </c>
      <c r="B3676" s="5" t="s">
        <v>2547</v>
      </c>
      <c r="C3676" s="5" t="s">
        <v>11</v>
      </c>
      <c r="D3676" s="5" t="s">
        <v>12</v>
      </c>
      <c r="E3676" s="5" t="s">
        <v>930</v>
      </c>
    </row>
    <row r="3677" spans="1:5" x14ac:dyDescent="0.25">
      <c r="A3677" s="5">
        <f>3669</f>
      </c>
      <c r="B3677" s="5" t="s">
        <v>2548</v>
      </c>
      <c r="C3677" s="5" t="s">
        <v>11</v>
      </c>
      <c r="D3677" s="5" t="s">
        <v>35</v>
      </c>
      <c r="E3677" s="5" t="s">
        <v>878</v>
      </c>
    </row>
    <row r="3678" spans="1:5" x14ac:dyDescent="0.25">
      <c r="A3678" s="5">
        <f>3670</f>
      </c>
      <c r="B3678" s="5" t="s">
        <v>2548</v>
      </c>
      <c r="C3678" s="5" t="s">
        <v>11</v>
      </c>
      <c r="D3678" s="5" t="s">
        <v>12</v>
      </c>
      <c r="E3678" s="5" t="s">
        <v>930</v>
      </c>
    </row>
    <row r="3679" spans="1:5" x14ac:dyDescent="0.25">
      <c r="A3679" s="5">
        <f>3671</f>
      </c>
      <c r="B3679" s="5" t="s">
        <v>2549</v>
      </c>
      <c r="C3679" s="5" t="s">
        <v>11</v>
      </c>
      <c r="D3679" s="5" t="s">
        <v>35</v>
      </c>
      <c r="E3679" s="5" t="s">
        <v>878</v>
      </c>
    </row>
    <row r="3680" spans="1:5" x14ac:dyDescent="0.25">
      <c r="A3680" s="5">
        <f>3672</f>
      </c>
      <c r="B3680" s="5" t="s">
        <v>2549</v>
      </c>
      <c r="C3680" s="5" t="s">
        <v>11</v>
      </c>
      <c r="D3680" s="5" t="s">
        <v>12</v>
      </c>
      <c r="E3680" s="5" t="s">
        <v>930</v>
      </c>
    </row>
    <row r="3681" spans="1:5" x14ac:dyDescent="0.25">
      <c r="A3681" s="5">
        <f>3673</f>
      </c>
      <c r="B3681" s="5" t="s">
        <v>2550</v>
      </c>
      <c r="C3681" s="5" t="s">
        <v>11</v>
      </c>
      <c r="D3681" s="5" t="s">
        <v>35</v>
      </c>
      <c r="E3681" s="5" t="s">
        <v>878</v>
      </c>
    </row>
    <row r="3682" spans="1:5" x14ac:dyDescent="0.25">
      <c r="A3682" s="5">
        <f>3674</f>
      </c>
      <c r="B3682" s="5" t="s">
        <v>2550</v>
      </c>
      <c r="C3682" s="5" t="s">
        <v>11</v>
      </c>
      <c r="D3682" s="5" t="s">
        <v>12</v>
      </c>
      <c r="E3682" s="5" t="s">
        <v>930</v>
      </c>
    </row>
    <row r="3683" spans="1:5" x14ac:dyDescent="0.25">
      <c r="A3683" s="5">
        <f>3675</f>
      </c>
      <c r="B3683" s="5" t="s">
        <v>2551</v>
      </c>
      <c r="C3683" s="5" t="s">
        <v>11</v>
      </c>
      <c r="D3683" s="5" t="s">
        <v>35</v>
      </c>
      <c r="E3683" s="5" t="s">
        <v>878</v>
      </c>
    </row>
    <row r="3684" spans="1:5" x14ac:dyDescent="0.25">
      <c r="A3684" s="5">
        <f>3676</f>
      </c>
      <c r="B3684" s="5" t="s">
        <v>2551</v>
      </c>
      <c r="C3684" s="5" t="s">
        <v>11</v>
      </c>
      <c r="D3684" s="5" t="s">
        <v>12</v>
      </c>
      <c r="E3684" s="5" t="s">
        <v>930</v>
      </c>
    </row>
    <row r="3685" spans="1:5" x14ac:dyDescent="0.25">
      <c r="A3685" s="5">
        <f>3677</f>
      </c>
      <c r="B3685" s="5" t="s">
        <v>2552</v>
      </c>
      <c r="C3685" s="5" t="s">
        <v>11</v>
      </c>
      <c r="D3685" s="5" t="s">
        <v>35</v>
      </c>
      <c r="E3685" s="5" t="s">
        <v>878</v>
      </c>
    </row>
    <row r="3686" spans="1:5" x14ac:dyDescent="0.25">
      <c r="A3686" s="5">
        <f>3678</f>
      </c>
      <c r="B3686" s="5" t="s">
        <v>2552</v>
      </c>
      <c r="C3686" s="5" t="s">
        <v>11</v>
      </c>
      <c r="D3686" s="5" t="s">
        <v>12</v>
      </c>
      <c r="E3686" s="5" t="s">
        <v>930</v>
      </c>
    </row>
    <row r="3687" spans="1:5" x14ac:dyDescent="0.25">
      <c r="A3687" s="5">
        <f>3679</f>
      </c>
      <c r="B3687" s="5" t="s">
        <v>2553</v>
      </c>
      <c r="C3687" s="5" t="s">
        <v>11</v>
      </c>
      <c r="D3687" s="5" t="s">
        <v>35</v>
      </c>
      <c r="E3687" s="5" t="s">
        <v>878</v>
      </c>
    </row>
    <row r="3688" spans="1:5" x14ac:dyDescent="0.25">
      <c r="A3688" s="5">
        <f>3680</f>
      </c>
      <c r="B3688" s="5" t="s">
        <v>2553</v>
      </c>
      <c r="C3688" s="5" t="s">
        <v>11</v>
      </c>
      <c r="D3688" s="5" t="s">
        <v>12</v>
      </c>
      <c r="E3688" s="5" t="s">
        <v>930</v>
      </c>
    </row>
    <row r="3689" spans="1:5" x14ac:dyDescent="0.25">
      <c r="A3689" s="5">
        <f>3681</f>
      </c>
      <c r="B3689" s="5" t="s">
        <v>2554</v>
      </c>
      <c r="C3689" s="5" t="s">
        <v>11</v>
      </c>
      <c r="D3689" s="5" t="s">
        <v>35</v>
      </c>
      <c r="E3689" s="5" t="s">
        <v>878</v>
      </c>
    </row>
    <row r="3690" spans="1:5" x14ac:dyDescent="0.25">
      <c r="A3690" s="5">
        <f>3682</f>
      </c>
      <c r="B3690" s="5" t="s">
        <v>2554</v>
      </c>
      <c r="C3690" s="5" t="s">
        <v>11</v>
      </c>
      <c r="D3690" s="5" t="s">
        <v>12</v>
      </c>
      <c r="E3690" s="5" t="s">
        <v>930</v>
      </c>
    </row>
    <row r="3691" spans="1:5" x14ac:dyDescent="0.25">
      <c r="A3691" s="5">
        <f>3683</f>
      </c>
      <c r="B3691" s="5" t="s">
        <v>2555</v>
      </c>
      <c r="C3691" s="5" t="s">
        <v>11</v>
      </c>
      <c r="D3691" s="5" t="s">
        <v>35</v>
      </c>
      <c r="E3691" s="5" t="s">
        <v>878</v>
      </c>
    </row>
    <row r="3692" spans="1:5" x14ac:dyDescent="0.25">
      <c r="A3692" s="5">
        <f>3684</f>
      </c>
      <c r="B3692" s="5" t="s">
        <v>2555</v>
      </c>
      <c r="C3692" s="5" t="s">
        <v>11</v>
      </c>
      <c r="D3692" s="5" t="s">
        <v>12</v>
      </c>
      <c r="E3692" s="5" t="s">
        <v>930</v>
      </c>
    </row>
    <row r="3693" spans="1:5" x14ac:dyDescent="0.25">
      <c r="A3693" s="5">
        <f>3685</f>
      </c>
      <c r="B3693" s="5" t="s">
        <v>2556</v>
      </c>
      <c r="C3693" s="5" t="s">
        <v>11</v>
      </c>
      <c r="D3693" s="5" t="s">
        <v>35</v>
      </c>
      <c r="E3693" s="5" t="s">
        <v>878</v>
      </c>
    </row>
    <row r="3694" spans="1:5" x14ac:dyDescent="0.25">
      <c r="A3694" s="5">
        <f>3686</f>
      </c>
      <c r="B3694" s="5" t="s">
        <v>2556</v>
      </c>
      <c r="C3694" s="5" t="s">
        <v>11</v>
      </c>
      <c r="D3694" s="5" t="s">
        <v>12</v>
      </c>
      <c r="E3694" s="5" t="s">
        <v>930</v>
      </c>
    </row>
    <row r="3695" spans="1:5" x14ac:dyDescent="0.25">
      <c r="A3695" s="5">
        <f>3687</f>
      </c>
      <c r="B3695" s="5" t="s">
        <v>2557</v>
      </c>
      <c r="C3695" s="5" t="s">
        <v>11</v>
      </c>
      <c r="D3695" s="5" t="s">
        <v>35</v>
      </c>
      <c r="E3695" s="5" t="s">
        <v>878</v>
      </c>
    </row>
    <row r="3696" spans="1:5" x14ac:dyDescent="0.25">
      <c r="A3696" s="5">
        <f>3688</f>
      </c>
      <c r="B3696" s="5" t="s">
        <v>2557</v>
      </c>
      <c r="C3696" s="5" t="s">
        <v>11</v>
      </c>
      <c r="D3696" s="5" t="s">
        <v>12</v>
      </c>
      <c r="E3696" s="5" t="s">
        <v>930</v>
      </c>
    </row>
    <row r="3697" spans="1:5" x14ac:dyDescent="0.25">
      <c r="A3697" s="5">
        <f>3689</f>
      </c>
      <c r="B3697" s="5" t="s">
        <v>2558</v>
      </c>
      <c r="C3697" s="5" t="s">
        <v>11</v>
      </c>
      <c r="D3697" s="5" t="s">
        <v>35</v>
      </c>
      <c r="E3697" s="5" t="s">
        <v>878</v>
      </c>
    </row>
    <row r="3698" spans="1:5" x14ac:dyDescent="0.25">
      <c r="A3698" s="5">
        <f>3690</f>
      </c>
      <c r="B3698" s="5" t="s">
        <v>2558</v>
      </c>
      <c r="C3698" s="5" t="s">
        <v>11</v>
      </c>
      <c r="D3698" s="5" t="s">
        <v>12</v>
      </c>
      <c r="E3698" s="5" t="s">
        <v>930</v>
      </c>
    </row>
    <row r="3699" spans="1:5" x14ac:dyDescent="0.25">
      <c r="A3699" s="5">
        <f>3691</f>
      </c>
      <c r="B3699" s="5" t="s">
        <v>2559</v>
      </c>
      <c r="C3699" s="5" t="s">
        <v>11</v>
      </c>
      <c r="D3699" s="5" t="s">
        <v>35</v>
      </c>
      <c r="E3699" s="5" t="s">
        <v>878</v>
      </c>
    </row>
    <row r="3700" spans="1:5" x14ac:dyDescent="0.25">
      <c r="A3700" s="5">
        <f>3692</f>
      </c>
      <c r="B3700" s="5" t="s">
        <v>2559</v>
      </c>
      <c r="C3700" s="5" t="s">
        <v>11</v>
      </c>
      <c r="D3700" s="5" t="s">
        <v>12</v>
      </c>
      <c r="E3700" s="5" t="s">
        <v>930</v>
      </c>
    </row>
    <row r="3701" spans="1:5" x14ac:dyDescent="0.25">
      <c r="A3701" s="5">
        <f>3693</f>
      </c>
      <c r="B3701" s="5" t="s">
        <v>2560</v>
      </c>
      <c r="C3701" s="5" t="s">
        <v>11</v>
      </c>
      <c r="D3701" s="5" t="s">
        <v>35</v>
      </c>
      <c r="E3701" s="5" t="s">
        <v>878</v>
      </c>
    </row>
    <row r="3702" spans="1:5" x14ac:dyDescent="0.25">
      <c r="A3702" s="5">
        <f>3694</f>
      </c>
      <c r="B3702" s="5" t="s">
        <v>2560</v>
      </c>
      <c r="C3702" s="5" t="s">
        <v>11</v>
      </c>
      <c r="D3702" s="5" t="s">
        <v>12</v>
      </c>
      <c r="E3702" s="5" t="s">
        <v>930</v>
      </c>
    </row>
    <row r="3703" spans="1:5" x14ac:dyDescent="0.25">
      <c r="A3703" s="5">
        <f>3695</f>
      </c>
      <c r="B3703" s="5" t="s">
        <v>2561</v>
      </c>
      <c r="C3703" s="5" t="s">
        <v>11</v>
      </c>
      <c r="D3703" s="5" t="s">
        <v>35</v>
      </c>
      <c r="E3703" s="5" t="s">
        <v>878</v>
      </c>
    </row>
    <row r="3704" spans="1:5" x14ac:dyDescent="0.25">
      <c r="A3704" s="5">
        <f>3696</f>
      </c>
      <c r="B3704" s="5" t="s">
        <v>2561</v>
      </c>
      <c r="C3704" s="5" t="s">
        <v>11</v>
      </c>
      <c r="D3704" s="5" t="s">
        <v>12</v>
      </c>
      <c r="E3704" s="5" t="s">
        <v>930</v>
      </c>
    </row>
    <row r="3705" spans="1:5" x14ac:dyDescent="0.25">
      <c r="A3705" s="5">
        <f>3697</f>
      </c>
      <c r="B3705" s="5" t="s">
        <v>2562</v>
      </c>
      <c r="C3705" s="5" t="s">
        <v>11</v>
      </c>
      <c r="D3705" s="5" t="s">
        <v>35</v>
      </c>
      <c r="E3705" s="5" t="s">
        <v>878</v>
      </c>
    </row>
    <row r="3706" spans="1:5" x14ac:dyDescent="0.25">
      <c r="A3706" s="5">
        <f>3698</f>
      </c>
      <c r="B3706" s="5" t="s">
        <v>2562</v>
      </c>
      <c r="C3706" s="5" t="s">
        <v>11</v>
      </c>
      <c r="D3706" s="5" t="s">
        <v>12</v>
      </c>
      <c r="E3706" s="5" t="s">
        <v>930</v>
      </c>
    </row>
    <row r="3707" spans="1:5" x14ac:dyDescent="0.25">
      <c r="A3707" s="5">
        <f>3699</f>
      </c>
      <c r="B3707" s="5" t="s">
        <v>2563</v>
      </c>
      <c r="C3707" s="5" t="s">
        <v>11</v>
      </c>
      <c r="D3707" s="5" t="s">
        <v>35</v>
      </c>
      <c r="E3707" s="5" t="s">
        <v>878</v>
      </c>
    </row>
    <row r="3708" spans="1:5" x14ac:dyDescent="0.25">
      <c r="A3708" s="5">
        <f>3700</f>
      </c>
      <c r="B3708" s="5" t="s">
        <v>2563</v>
      </c>
      <c r="C3708" s="5" t="s">
        <v>11</v>
      </c>
      <c r="D3708" s="5" t="s">
        <v>12</v>
      </c>
      <c r="E3708" s="5" t="s">
        <v>930</v>
      </c>
    </row>
    <row r="3709" spans="1:5" x14ac:dyDescent="0.25">
      <c r="A3709" s="5">
        <f>3701</f>
      </c>
      <c r="B3709" s="5" t="s">
        <v>2564</v>
      </c>
      <c r="C3709" s="5" t="s">
        <v>11</v>
      </c>
      <c r="D3709" s="5" t="s">
        <v>35</v>
      </c>
      <c r="E3709" s="5" t="s">
        <v>878</v>
      </c>
    </row>
    <row r="3710" spans="1:5" x14ac:dyDescent="0.25">
      <c r="A3710" s="5">
        <f>3702</f>
      </c>
      <c r="B3710" s="5" t="s">
        <v>2564</v>
      </c>
      <c r="C3710" s="5" t="s">
        <v>11</v>
      </c>
      <c r="D3710" s="5" t="s">
        <v>12</v>
      </c>
      <c r="E3710" s="5" t="s">
        <v>930</v>
      </c>
    </row>
    <row r="3711" spans="1:5" x14ac:dyDescent="0.25">
      <c r="A3711" s="5">
        <f>3703</f>
      </c>
      <c r="B3711" s="5" t="s">
        <v>2565</v>
      </c>
      <c r="C3711" s="5" t="s">
        <v>11</v>
      </c>
      <c r="D3711" s="5" t="s">
        <v>35</v>
      </c>
      <c r="E3711" s="5" t="s">
        <v>878</v>
      </c>
    </row>
    <row r="3712" spans="1:5" x14ac:dyDescent="0.25">
      <c r="A3712" s="5">
        <f>3704</f>
      </c>
      <c r="B3712" s="5" t="s">
        <v>2565</v>
      </c>
      <c r="C3712" s="5" t="s">
        <v>11</v>
      </c>
      <c r="D3712" s="5" t="s">
        <v>12</v>
      </c>
      <c r="E3712" s="5" t="s">
        <v>930</v>
      </c>
    </row>
    <row r="3713" spans="1:5" x14ac:dyDescent="0.25">
      <c r="A3713" s="5">
        <f>3705</f>
      </c>
      <c r="B3713" s="5" t="s">
        <v>2566</v>
      </c>
      <c r="C3713" s="5" t="s">
        <v>11</v>
      </c>
      <c r="D3713" s="5" t="s">
        <v>35</v>
      </c>
      <c r="E3713" s="5" t="s">
        <v>878</v>
      </c>
    </row>
    <row r="3714" spans="1:5" x14ac:dyDescent="0.25">
      <c r="A3714" s="5">
        <f>3706</f>
      </c>
      <c r="B3714" s="5" t="s">
        <v>2566</v>
      </c>
      <c r="C3714" s="5" t="s">
        <v>11</v>
      </c>
      <c r="D3714" s="5" t="s">
        <v>12</v>
      </c>
      <c r="E3714" s="5" t="s">
        <v>930</v>
      </c>
    </row>
    <row r="3715" spans="1:5" x14ac:dyDescent="0.25">
      <c r="A3715" s="5">
        <f>3707</f>
      </c>
      <c r="B3715" s="5" t="s">
        <v>2567</v>
      </c>
      <c r="C3715" s="5" t="s">
        <v>11</v>
      </c>
      <c r="D3715" s="5" t="s">
        <v>35</v>
      </c>
      <c r="E3715" s="5" t="s">
        <v>878</v>
      </c>
    </row>
    <row r="3716" spans="1:5" x14ac:dyDescent="0.25">
      <c r="A3716" s="5">
        <f>3708</f>
      </c>
      <c r="B3716" s="5" t="s">
        <v>2567</v>
      </c>
      <c r="C3716" s="5" t="s">
        <v>11</v>
      </c>
      <c r="D3716" s="5" t="s">
        <v>12</v>
      </c>
      <c r="E3716" s="5" t="s">
        <v>930</v>
      </c>
    </row>
    <row r="3717" spans="1:5" x14ac:dyDescent="0.25">
      <c r="A3717" s="5">
        <f>3709</f>
      </c>
      <c r="B3717" s="5" t="s">
        <v>2568</v>
      </c>
      <c r="C3717" s="5" t="s">
        <v>11</v>
      </c>
      <c r="D3717" s="5" t="s">
        <v>35</v>
      </c>
      <c r="E3717" s="5" t="s">
        <v>878</v>
      </c>
    </row>
    <row r="3718" spans="1:5" x14ac:dyDescent="0.25">
      <c r="A3718" s="5">
        <f>3710</f>
      </c>
      <c r="B3718" s="5" t="s">
        <v>2568</v>
      </c>
      <c r="C3718" s="5" t="s">
        <v>11</v>
      </c>
      <c r="D3718" s="5" t="s">
        <v>12</v>
      </c>
      <c r="E3718" s="5" t="s">
        <v>930</v>
      </c>
    </row>
    <row r="3719" spans="1:5" x14ac:dyDescent="0.25">
      <c r="A3719" s="5">
        <f>3711</f>
      </c>
      <c r="B3719" s="5" t="s">
        <v>2569</v>
      </c>
      <c r="C3719" s="5" t="s">
        <v>11</v>
      </c>
      <c r="D3719" s="5" t="s">
        <v>35</v>
      </c>
      <c r="E3719" s="5" t="s">
        <v>878</v>
      </c>
    </row>
    <row r="3720" spans="1:5" x14ac:dyDescent="0.25">
      <c r="A3720" s="5">
        <f>3712</f>
      </c>
      <c r="B3720" s="5" t="s">
        <v>2569</v>
      </c>
      <c r="C3720" s="5" t="s">
        <v>11</v>
      </c>
      <c r="D3720" s="5" t="s">
        <v>12</v>
      </c>
      <c r="E3720" s="5" t="s">
        <v>930</v>
      </c>
    </row>
    <row r="3721" spans="1:5" x14ac:dyDescent="0.25">
      <c r="A3721" s="5">
        <f>3713</f>
      </c>
      <c r="B3721" s="5" t="s">
        <v>2570</v>
      </c>
      <c r="C3721" s="5" t="s">
        <v>11</v>
      </c>
      <c r="D3721" s="5" t="s">
        <v>35</v>
      </c>
      <c r="E3721" s="5" t="s">
        <v>878</v>
      </c>
    </row>
    <row r="3722" spans="1:5" x14ac:dyDescent="0.25">
      <c r="A3722" s="5">
        <f>3714</f>
      </c>
      <c r="B3722" s="5" t="s">
        <v>2570</v>
      </c>
      <c r="C3722" s="5" t="s">
        <v>11</v>
      </c>
      <c r="D3722" s="5" t="s">
        <v>12</v>
      </c>
      <c r="E3722" s="5" t="s">
        <v>930</v>
      </c>
    </row>
    <row r="3723" spans="1:5" x14ac:dyDescent="0.25">
      <c r="A3723" s="5">
        <f>3715</f>
      </c>
      <c r="B3723" s="5" t="s">
        <v>2571</v>
      </c>
      <c r="C3723" s="5" t="s">
        <v>11</v>
      </c>
      <c r="D3723" s="5" t="s">
        <v>35</v>
      </c>
      <c r="E3723" s="5" t="s">
        <v>878</v>
      </c>
    </row>
    <row r="3724" spans="1:5" x14ac:dyDescent="0.25">
      <c r="A3724" s="5">
        <f>3716</f>
      </c>
      <c r="B3724" s="5" t="s">
        <v>2571</v>
      </c>
      <c r="C3724" s="5" t="s">
        <v>11</v>
      </c>
      <c r="D3724" s="5" t="s">
        <v>12</v>
      </c>
      <c r="E3724" s="5" t="s">
        <v>930</v>
      </c>
    </row>
    <row r="3725" spans="1:5" x14ac:dyDescent="0.25">
      <c r="A3725" s="5">
        <f>3717</f>
      </c>
      <c r="B3725" s="5" t="s">
        <v>2572</v>
      </c>
      <c r="C3725" s="5" t="s">
        <v>11</v>
      </c>
      <c r="D3725" s="5" t="s">
        <v>35</v>
      </c>
      <c r="E3725" s="5" t="s">
        <v>878</v>
      </c>
    </row>
    <row r="3726" spans="1:5" x14ac:dyDescent="0.25">
      <c r="A3726" s="5">
        <f>3718</f>
      </c>
      <c r="B3726" s="5" t="s">
        <v>2572</v>
      </c>
      <c r="C3726" s="5" t="s">
        <v>11</v>
      </c>
      <c r="D3726" s="5" t="s">
        <v>12</v>
      </c>
      <c r="E3726" s="5" t="s">
        <v>930</v>
      </c>
    </row>
    <row r="3727" spans="1:5" x14ac:dyDescent="0.25">
      <c r="A3727" s="5">
        <f>3719</f>
      </c>
      <c r="B3727" s="5" t="s">
        <v>2573</v>
      </c>
      <c r="C3727" s="5" t="s">
        <v>11</v>
      </c>
      <c r="D3727" s="5" t="s">
        <v>35</v>
      </c>
      <c r="E3727" s="5" t="s">
        <v>878</v>
      </c>
    </row>
    <row r="3728" spans="1:5" x14ac:dyDescent="0.25">
      <c r="A3728" s="5">
        <f>3720</f>
      </c>
      <c r="B3728" s="5" t="s">
        <v>2573</v>
      </c>
      <c r="C3728" s="5" t="s">
        <v>11</v>
      </c>
      <c r="D3728" s="5" t="s">
        <v>12</v>
      </c>
      <c r="E3728" s="5" t="s">
        <v>930</v>
      </c>
    </row>
    <row r="3729" spans="1:5" x14ac:dyDescent="0.25">
      <c r="A3729" s="5">
        <f>3721</f>
      </c>
      <c r="B3729" s="5" t="s">
        <v>2574</v>
      </c>
      <c r="C3729" s="5" t="s">
        <v>11</v>
      </c>
      <c r="D3729" s="5" t="s">
        <v>35</v>
      </c>
      <c r="E3729" s="5" t="s">
        <v>878</v>
      </c>
    </row>
    <row r="3730" spans="1:5" x14ac:dyDescent="0.25">
      <c r="A3730" s="5">
        <f>3722</f>
      </c>
      <c r="B3730" s="5" t="s">
        <v>2574</v>
      </c>
      <c r="C3730" s="5" t="s">
        <v>11</v>
      </c>
      <c r="D3730" s="5" t="s">
        <v>12</v>
      </c>
      <c r="E3730" s="5" t="s">
        <v>930</v>
      </c>
    </row>
    <row r="3731" spans="1:5" x14ac:dyDescent="0.25">
      <c r="A3731" s="5">
        <f>3723</f>
      </c>
      <c r="B3731" s="5" t="s">
        <v>2575</v>
      </c>
      <c r="C3731" s="5" t="s">
        <v>11</v>
      </c>
      <c r="D3731" s="5" t="s">
        <v>35</v>
      </c>
      <c r="E3731" s="5" t="s">
        <v>878</v>
      </c>
    </row>
    <row r="3732" spans="1:5" x14ac:dyDescent="0.25">
      <c r="A3732" s="5">
        <f>3724</f>
      </c>
      <c r="B3732" s="5" t="s">
        <v>2575</v>
      </c>
      <c r="C3732" s="5" t="s">
        <v>11</v>
      </c>
      <c r="D3732" s="5" t="s">
        <v>12</v>
      </c>
      <c r="E3732" s="5" t="s">
        <v>930</v>
      </c>
    </row>
    <row r="3733" spans="1:5" x14ac:dyDescent="0.25">
      <c r="A3733" s="5">
        <f>3725</f>
      </c>
      <c r="B3733" s="5" t="s">
        <v>2576</v>
      </c>
      <c r="C3733" s="5" t="s">
        <v>11</v>
      </c>
      <c r="D3733" s="5" t="s">
        <v>35</v>
      </c>
      <c r="E3733" s="5" t="s">
        <v>878</v>
      </c>
    </row>
    <row r="3734" spans="1:5" x14ac:dyDescent="0.25">
      <c r="A3734" s="5">
        <f>3726</f>
      </c>
      <c r="B3734" s="5" t="s">
        <v>2576</v>
      </c>
      <c r="C3734" s="5" t="s">
        <v>11</v>
      </c>
      <c r="D3734" s="5" t="s">
        <v>12</v>
      </c>
      <c r="E3734" s="5" t="s">
        <v>930</v>
      </c>
    </row>
    <row r="3735" spans="1:5" x14ac:dyDescent="0.25">
      <c r="A3735" s="5">
        <f>3727</f>
      </c>
      <c r="B3735" s="5" t="s">
        <v>2577</v>
      </c>
      <c r="C3735" s="5" t="s">
        <v>11</v>
      </c>
      <c r="D3735" s="5" t="s">
        <v>35</v>
      </c>
      <c r="E3735" s="5" t="s">
        <v>878</v>
      </c>
    </row>
    <row r="3736" spans="1:5" x14ac:dyDescent="0.25">
      <c r="A3736" s="5">
        <f>3728</f>
      </c>
      <c r="B3736" s="5" t="s">
        <v>2577</v>
      </c>
      <c r="C3736" s="5" t="s">
        <v>11</v>
      </c>
      <c r="D3736" s="5" t="s">
        <v>12</v>
      </c>
      <c r="E3736" s="5" t="s">
        <v>930</v>
      </c>
    </row>
    <row r="3737" spans="1:5" x14ac:dyDescent="0.25">
      <c r="A3737" s="5">
        <f>3729</f>
      </c>
      <c r="B3737" s="5" t="s">
        <v>2578</v>
      </c>
      <c r="C3737" s="5" t="s">
        <v>11</v>
      </c>
      <c r="D3737" s="5" t="s">
        <v>35</v>
      </c>
      <c r="E3737" s="5" t="s">
        <v>878</v>
      </c>
    </row>
    <row r="3738" spans="1:5" x14ac:dyDescent="0.25">
      <c r="A3738" s="5">
        <f>3730</f>
      </c>
      <c r="B3738" s="5" t="s">
        <v>2578</v>
      </c>
      <c r="C3738" s="5" t="s">
        <v>11</v>
      </c>
      <c r="D3738" s="5" t="s">
        <v>12</v>
      </c>
      <c r="E3738" s="5" t="s">
        <v>930</v>
      </c>
    </row>
    <row r="3739" spans="1:5" x14ac:dyDescent="0.25">
      <c r="A3739" s="5">
        <f>3731</f>
      </c>
      <c r="B3739" s="5" t="s">
        <v>2579</v>
      </c>
      <c r="C3739" s="5" t="s">
        <v>11</v>
      </c>
      <c r="D3739" s="5" t="s">
        <v>35</v>
      </c>
      <c r="E3739" s="5" t="s">
        <v>878</v>
      </c>
    </row>
    <row r="3740" spans="1:5" x14ac:dyDescent="0.25">
      <c r="A3740" s="5">
        <f>3732</f>
      </c>
      <c r="B3740" s="5" t="s">
        <v>2579</v>
      </c>
      <c r="C3740" s="5" t="s">
        <v>11</v>
      </c>
      <c r="D3740" s="5" t="s">
        <v>12</v>
      </c>
      <c r="E3740" s="5" t="s">
        <v>930</v>
      </c>
    </row>
    <row r="3741" spans="1:5" x14ac:dyDescent="0.25">
      <c r="A3741" s="5">
        <f>3733</f>
      </c>
      <c r="B3741" s="5" t="s">
        <v>2580</v>
      </c>
      <c r="C3741" s="5" t="s">
        <v>11</v>
      </c>
      <c r="D3741" s="5" t="s">
        <v>35</v>
      </c>
      <c r="E3741" s="5" t="s">
        <v>878</v>
      </c>
    </row>
    <row r="3742" spans="1:5" x14ac:dyDescent="0.25">
      <c r="A3742" s="5">
        <f>3734</f>
      </c>
      <c r="B3742" s="5" t="s">
        <v>2580</v>
      </c>
      <c r="C3742" s="5" t="s">
        <v>11</v>
      </c>
      <c r="D3742" s="5" t="s">
        <v>12</v>
      </c>
      <c r="E3742" s="5" t="s">
        <v>930</v>
      </c>
    </row>
    <row r="3743" spans="1:5" x14ac:dyDescent="0.25">
      <c r="A3743" s="5">
        <f>3735</f>
      </c>
      <c r="B3743" s="5" t="s">
        <v>2581</v>
      </c>
      <c r="C3743" s="5" t="s">
        <v>11</v>
      </c>
      <c r="D3743" s="5" t="s">
        <v>35</v>
      </c>
      <c r="E3743" s="5" t="s">
        <v>878</v>
      </c>
    </row>
    <row r="3744" spans="1:5" x14ac:dyDescent="0.25">
      <c r="A3744" s="5">
        <f>3736</f>
      </c>
      <c r="B3744" s="5" t="s">
        <v>2581</v>
      </c>
      <c r="C3744" s="5" t="s">
        <v>11</v>
      </c>
      <c r="D3744" s="5" t="s">
        <v>12</v>
      </c>
      <c r="E3744" s="5" t="s">
        <v>930</v>
      </c>
    </row>
    <row r="3745" spans="1:5" x14ac:dyDescent="0.25">
      <c r="A3745" s="5">
        <f>3737</f>
      </c>
      <c r="B3745" s="5" t="s">
        <v>2582</v>
      </c>
      <c r="C3745" s="5" t="s">
        <v>11</v>
      </c>
      <c r="D3745" s="5" t="s">
        <v>35</v>
      </c>
      <c r="E3745" s="5" t="s">
        <v>878</v>
      </c>
    </row>
    <row r="3746" spans="1:5" x14ac:dyDescent="0.25">
      <c r="A3746" s="5">
        <f>3738</f>
      </c>
      <c r="B3746" s="5" t="s">
        <v>2582</v>
      </c>
      <c r="C3746" s="5" t="s">
        <v>11</v>
      </c>
      <c r="D3746" s="5" t="s">
        <v>12</v>
      </c>
      <c r="E3746" s="5" t="s">
        <v>930</v>
      </c>
    </row>
    <row r="3747" spans="1:5" x14ac:dyDescent="0.25">
      <c r="A3747" s="5">
        <f>3739</f>
      </c>
      <c r="B3747" s="5" t="s">
        <v>2583</v>
      </c>
      <c r="C3747" s="5" t="s">
        <v>11</v>
      </c>
      <c r="D3747" s="5" t="s">
        <v>35</v>
      </c>
      <c r="E3747" s="5" t="s">
        <v>878</v>
      </c>
    </row>
    <row r="3748" spans="1:5" x14ac:dyDescent="0.25">
      <c r="A3748" s="5">
        <f>3740</f>
      </c>
      <c r="B3748" s="5" t="s">
        <v>2583</v>
      </c>
      <c r="C3748" s="5" t="s">
        <v>11</v>
      </c>
      <c r="D3748" s="5" t="s">
        <v>12</v>
      </c>
      <c r="E3748" s="5" t="s">
        <v>930</v>
      </c>
    </row>
    <row r="3749" spans="1:5" x14ac:dyDescent="0.25">
      <c r="A3749" s="5">
        <f>3741</f>
      </c>
      <c r="B3749" s="5" t="s">
        <v>2584</v>
      </c>
      <c r="C3749" s="5" t="s">
        <v>11</v>
      </c>
      <c r="D3749" s="5" t="s">
        <v>35</v>
      </c>
      <c r="E3749" s="5" t="s">
        <v>878</v>
      </c>
    </row>
    <row r="3750" spans="1:5" x14ac:dyDescent="0.25">
      <c r="A3750" s="5">
        <f>3742</f>
      </c>
      <c r="B3750" s="5" t="s">
        <v>2584</v>
      </c>
      <c r="C3750" s="5" t="s">
        <v>11</v>
      </c>
      <c r="D3750" s="5" t="s">
        <v>12</v>
      </c>
      <c r="E3750" s="5" t="s">
        <v>930</v>
      </c>
    </row>
    <row r="3751" spans="1:5" x14ac:dyDescent="0.25">
      <c r="A3751" s="5">
        <f>3743</f>
      </c>
      <c r="B3751" s="5" t="s">
        <v>2585</v>
      </c>
      <c r="C3751" s="5" t="s">
        <v>11</v>
      </c>
      <c r="D3751" s="5" t="s">
        <v>35</v>
      </c>
      <c r="E3751" s="5" t="s">
        <v>878</v>
      </c>
    </row>
    <row r="3752" spans="1:5" x14ac:dyDescent="0.25">
      <c r="A3752" s="5">
        <f>3744</f>
      </c>
      <c r="B3752" s="5" t="s">
        <v>2585</v>
      </c>
      <c r="C3752" s="5" t="s">
        <v>11</v>
      </c>
      <c r="D3752" s="5" t="s">
        <v>12</v>
      </c>
      <c r="E3752" s="5" t="s">
        <v>930</v>
      </c>
    </row>
    <row r="3753" spans="1:5" x14ac:dyDescent="0.25">
      <c r="A3753" s="5">
        <f>3745</f>
      </c>
      <c r="B3753" s="5" t="s">
        <v>2586</v>
      </c>
      <c r="C3753" s="5" t="s">
        <v>11</v>
      </c>
      <c r="D3753" s="5" t="s">
        <v>35</v>
      </c>
      <c r="E3753" s="5" t="s">
        <v>878</v>
      </c>
    </row>
    <row r="3754" spans="1:5" x14ac:dyDescent="0.25">
      <c r="A3754" s="5">
        <f>3746</f>
      </c>
      <c r="B3754" s="5" t="s">
        <v>2586</v>
      </c>
      <c r="C3754" s="5" t="s">
        <v>11</v>
      </c>
      <c r="D3754" s="5" t="s">
        <v>12</v>
      </c>
      <c r="E3754" s="5" t="s">
        <v>930</v>
      </c>
    </row>
    <row r="3755" spans="1:5" x14ac:dyDescent="0.25">
      <c r="A3755" s="5">
        <f>3747</f>
      </c>
      <c r="B3755" s="5" t="s">
        <v>2587</v>
      </c>
      <c r="C3755" s="5" t="s">
        <v>11</v>
      </c>
      <c r="D3755" s="5" t="s">
        <v>35</v>
      </c>
      <c r="E3755" s="5" t="s">
        <v>878</v>
      </c>
    </row>
    <row r="3756" spans="1:5" x14ac:dyDescent="0.25">
      <c r="A3756" s="5">
        <f>3748</f>
      </c>
      <c r="B3756" s="5" t="s">
        <v>2587</v>
      </c>
      <c r="C3756" s="5" t="s">
        <v>11</v>
      </c>
      <c r="D3756" s="5" t="s">
        <v>12</v>
      </c>
      <c r="E3756" s="5" t="s">
        <v>930</v>
      </c>
    </row>
    <row r="3757" spans="1:5" x14ac:dyDescent="0.25">
      <c r="A3757" s="5">
        <f>3749</f>
      </c>
      <c r="B3757" s="5" t="s">
        <v>2588</v>
      </c>
      <c r="C3757" s="5" t="s">
        <v>11</v>
      </c>
      <c r="D3757" s="5" t="s">
        <v>35</v>
      </c>
      <c r="E3757" s="5" t="s">
        <v>878</v>
      </c>
    </row>
    <row r="3758" spans="1:5" x14ac:dyDescent="0.25">
      <c r="A3758" s="5">
        <f>3750</f>
      </c>
      <c r="B3758" s="5" t="s">
        <v>2588</v>
      </c>
      <c r="C3758" s="5" t="s">
        <v>11</v>
      </c>
      <c r="D3758" s="5" t="s">
        <v>12</v>
      </c>
      <c r="E3758" s="5" t="s">
        <v>930</v>
      </c>
    </row>
    <row r="3759" spans="1:5" x14ac:dyDescent="0.25">
      <c r="A3759" s="5">
        <f>3751</f>
      </c>
      <c r="B3759" s="5" t="s">
        <v>2589</v>
      </c>
      <c r="C3759" s="5" t="s">
        <v>11</v>
      </c>
      <c r="D3759" s="5" t="s">
        <v>35</v>
      </c>
      <c r="E3759" s="5" t="s">
        <v>878</v>
      </c>
    </row>
    <row r="3760" spans="1:5" x14ac:dyDescent="0.25">
      <c r="A3760" s="5">
        <f>3752</f>
      </c>
      <c r="B3760" s="5" t="s">
        <v>2589</v>
      </c>
      <c r="C3760" s="5" t="s">
        <v>11</v>
      </c>
      <c r="D3760" s="5" t="s">
        <v>12</v>
      </c>
      <c r="E3760" s="5" t="s">
        <v>930</v>
      </c>
    </row>
    <row r="3761" spans="1:5" x14ac:dyDescent="0.25">
      <c r="A3761" s="5">
        <f>3753</f>
      </c>
      <c r="B3761" s="5" t="s">
        <v>2590</v>
      </c>
      <c r="C3761" s="5" t="s">
        <v>11</v>
      </c>
      <c r="D3761" s="5" t="s">
        <v>35</v>
      </c>
      <c r="E3761" s="5" t="s">
        <v>878</v>
      </c>
    </row>
    <row r="3762" spans="1:5" x14ac:dyDescent="0.25">
      <c r="A3762" s="5">
        <f>3754</f>
      </c>
      <c r="B3762" s="5" t="s">
        <v>2590</v>
      </c>
      <c r="C3762" s="5" t="s">
        <v>11</v>
      </c>
      <c r="D3762" s="5" t="s">
        <v>12</v>
      </c>
      <c r="E3762" s="5" t="s">
        <v>930</v>
      </c>
    </row>
    <row r="3763" spans="1:5" x14ac:dyDescent="0.25">
      <c r="A3763" s="5">
        <f>3755</f>
      </c>
      <c r="B3763" s="5" t="s">
        <v>2591</v>
      </c>
      <c r="C3763" s="5" t="s">
        <v>11</v>
      </c>
      <c r="D3763" s="5" t="s">
        <v>35</v>
      </c>
      <c r="E3763" s="5" t="s">
        <v>878</v>
      </c>
    </row>
    <row r="3764" spans="1:5" x14ac:dyDescent="0.25">
      <c r="A3764" s="5">
        <f>3756</f>
      </c>
      <c r="B3764" s="5" t="s">
        <v>2591</v>
      </c>
      <c r="C3764" s="5" t="s">
        <v>11</v>
      </c>
      <c r="D3764" s="5" t="s">
        <v>12</v>
      </c>
      <c r="E3764" s="5" t="s">
        <v>930</v>
      </c>
    </row>
    <row r="3765" spans="1:5" x14ac:dyDescent="0.25">
      <c r="A3765" s="5">
        <f>3757</f>
      </c>
      <c r="B3765" s="5" t="s">
        <v>2592</v>
      </c>
      <c r="C3765" s="5" t="s">
        <v>11</v>
      </c>
      <c r="D3765" s="5" t="s">
        <v>35</v>
      </c>
      <c r="E3765" s="5" t="s">
        <v>878</v>
      </c>
    </row>
    <row r="3766" spans="1:5" x14ac:dyDescent="0.25">
      <c r="A3766" s="5">
        <f>3758</f>
      </c>
      <c r="B3766" s="5" t="s">
        <v>2592</v>
      </c>
      <c r="C3766" s="5" t="s">
        <v>11</v>
      </c>
      <c r="D3766" s="5" t="s">
        <v>12</v>
      </c>
      <c r="E3766" s="5" t="s">
        <v>930</v>
      </c>
    </row>
    <row r="3767" spans="1:5" x14ac:dyDescent="0.25">
      <c r="A3767" s="5">
        <f>3759</f>
      </c>
      <c r="B3767" s="5" t="s">
        <v>2593</v>
      </c>
      <c r="C3767" s="5" t="s">
        <v>11</v>
      </c>
      <c r="D3767" s="5" t="s">
        <v>35</v>
      </c>
      <c r="E3767" s="5" t="s">
        <v>878</v>
      </c>
    </row>
    <row r="3768" spans="1:5" x14ac:dyDescent="0.25">
      <c r="A3768" s="5">
        <f>3760</f>
      </c>
      <c r="B3768" s="5" t="s">
        <v>2593</v>
      </c>
      <c r="C3768" s="5" t="s">
        <v>11</v>
      </c>
      <c r="D3768" s="5" t="s">
        <v>12</v>
      </c>
      <c r="E3768" s="5" t="s">
        <v>930</v>
      </c>
    </row>
    <row r="3769" spans="1:5" x14ac:dyDescent="0.25">
      <c r="A3769" s="5">
        <f>3761</f>
      </c>
      <c r="B3769" s="5" t="s">
        <v>2594</v>
      </c>
      <c r="C3769" s="5" t="s">
        <v>11</v>
      </c>
      <c r="D3769" s="5" t="s">
        <v>35</v>
      </c>
      <c r="E3769" s="5" t="s">
        <v>878</v>
      </c>
    </row>
    <row r="3770" spans="1:5" x14ac:dyDescent="0.25">
      <c r="A3770" s="5">
        <f>3762</f>
      </c>
      <c r="B3770" s="5" t="s">
        <v>2594</v>
      </c>
      <c r="C3770" s="5" t="s">
        <v>11</v>
      </c>
      <c r="D3770" s="5" t="s">
        <v>12</v>
      </c>
      <c r="E3770" s="5" t="s">
        <v>930</v>
      </c>
    </row>
    <row r="3771" spans="1:5" x14ac:dyDescent="0.25">
      <c r="A3771" s="5">
        <f>3763</f>
      </c>
      <c r="B3771" s="5" t="s">
        <v>2595</v>
      </c>
      <c r="C3771" s="5" t="s">
        <v>11</v>
      </c>
      <c r="D3771" s="5" t="s">
        <v>35</v>
      </c>
      <c r="E3771" s="5" t="s">
        <v>878</v>
      </c>
    </row>
    <row r="3772" spans="1:5" x14ac:dyDescent="0.25">
      <c r="A3772" s="5">
        <f>3764</f>
      </c>
      <c r="B3772" s="5" t="s">
        <v>2595</v>
      </c>
      <c r="C3772" s="5" t="s">
        <v>11</v>
      </c>
      <c r="D3772" s="5" t="s">
        <v>12</v>
      </c>
      <c r="E3772" s="5" t="s">
        <v>930</v>
      </c>
    </row>
    <row r="3773" spans="1:5" x14ac:dyDescent="0.25">
      <c r="A3773" s="5">
        <f>3765</f>
      </c>
      <c r="B3773" s="5" t="s">
        <v>2596</v>
      </c>
      <c r="C3773" s="5" t="s">
        <v>11</v>
      </c>
      <c r="D3773" s="5" t="s">
        <v>35</v>
      </c>
      <c r="E3773" s="5" t="s">
        <v>878</v>
      </c>
    </row>
    <row r="3774" spans="1:5" x14ac:dyDescent="0.25">
      <c r="A3774" s="5">
        <f>3766</f>
      </c>
      <c r="B3774" s="5" t="s">
        <v>2596</v>
      </c>
      <c r="C3774" s="5" t="s">
        <v>11</v>
      </c>
      <c r="D3774" s="5" t="s">
        <v>12</v>
      </c>
      <c r="E3774" s="5" t="s">
        <v>930</v>
      </c>
    </row>
    <row r="3775" spans="1:5" x14ac:dyDescent="0.25">
      <c r="A3775" s="5">
        <f>3767</f>
      </c>
      <c r="B3775" s="5" t="s">
        <v>2597</v>
      </c>
      <c r="C3775" s="5" t="s">
        <v>11</v>
      </c>
      <c r="D3775" s="5" t="s">
        <v>35</v>
      </c>
      <c r="E3775" s="5" t="s">
        <v>878</v>
      </c>
    </row>
    <row r="3776" spans="1:5" x14ac:dyDescent="0.25">
      <c r="A3776" s="5">
        <f>3768</f>
      </c>
      <c r="B3776" s="5" t="s">
        <v>2597</v>
      </c>
      <c r="C3776" s="5" t="s">
        <v>11</v>
      </c>
      <c r="D3776" s="5" t="s">
        <v>12</v>
      </c>
      <c r="E3776" s="5" t="s">
        <v>930</v>
      </c>
    </row>
    <row r="3777" spans="1:5" x14ac:dyDescent="0.25">
      <c r="A3777" s="5">
        <f>3769</f>
      </c>
      <c r="B3777" s="5" t="s">
        <v>2598</v>
      </c>
      <c r="C3777" s="5" t="s">
        <v>11</v>
      </c>
      <c r="D3777" s="5" t="s">
        <v>35</v>
      </c>
      <c r="E3777" s="5" t="s">
        <v>878</v>
      </c>
    </row>
    <row r="3778" spans="1:5" x14ac:dyDescent="0.25">
      <c r="A3778" s="5">
        <f>3770</f>
      </c>
      <c r="B3778" s="5" t="s">
        <v>2598</v>
      </c>
      <c r="C3778" s="5" t="s">
        <v>11</v>
      </c>
      <c r="D3778" s="5" t="s">
        <v>12</v>
      </c>
      <c r="E3778" s="5" t="s">
        <v>930</v>
      </c>
    </row>
    <row r="3779" spans="1:5" x14ac:dyDescent="0.25">
      <c r="A3779" s="5">
        <f>3771</f>
      </c>
      <c r="B3779" s="5" t="s">
        <v>2599</v>
      </c>
      <c r="C3779" s="5" t="s">
        <v>11</v>
      </c>
      <c r="D3779" s="5" t="s">
        <v>35</v>
      </c>
      <c r="E3779" s="5" t="s">
        <v>878</v>
      </c>
    </row>
    <row r="3780" spans="1:5" x14ac:dyDescent="0.25">
      <c r="A3780" s="5">
        <f>3772</f>
      </c>
      <c r="B3780" s="5" t="s">
        <v>2599</v>
      </c>
      <c r="C3780" s="5" t="s">
        <v>11</v>
      </c>
      <c r="D3780" s="5" t="s">
        <v>12</v>
      </c>
      <c r="E3780" s="5" t="s">
        <v>930</v>
      </c>
    </row>
    <row r="3781" spans="1:5" x14ac:dyDescent="0.25">
      <c r="A3781" s="5">
        <f>3773</f>
      </c>
      <c r="B3781" s="5" t="s">
        <v>2600</v>
      </c>
      <c r="C3781" s="5" t="s">
        <v>11</v>
      </c>
      <c r="D3781" s="5" t="s">
        <v>35</v>
      </c>
      <c r="E3781" s="5" t="s">
        <v>878</v>
      </c>
    </row>
    <row r="3782" spans="1:5" x14ac:dyDescent="0.25">
      <c r="A3782" s="5">
        <f>3774</f>
      </c>
      <c r="B3782" s="5" t="s">
        <v>2600</v>
      </c>
      <c r="C3782" s="5" t="s">
        <v>11</v>
      </c>
      <c r="D3782" s="5" t="s">
        <v>12</v>
      </c>
      <c r="E3782" s="5" t="s">
        <v>930</v>
      </c>
    </row>
    <row r="3783" spans="1:5" x14ac:dyDescent="0.25">
      <c r="A3783" s="5">
        <f>3775</f>
      </c>
      <c r="B3783" s="5" t="s">
        <v>2601</v>
      </c>
      <c r="C3783" s="5" t="s">
        <v>11</v>
      </c>
      <c r="D3783" s="5" t="s">
        <v>35</v>
      </c>
      <c r="E3783" s="5" t="s">
        <v>878</v>
      </c>
    </row>
    <row r="3784" spans="1:5" x14ac:dyDescent="0.25">
      <c r="A3784" s="5">
        <f>3776</f>
      </c>
      <c r="B3784" s="5" t="s">
        <v>2601</v>
      </c>
      <c r="C3784" s="5" t="s">
        <v>11</v>
      </c>
      <c r="D3784" s="5" t="s">
        <v>12</v>
      </c>
      <c r="E3784" s="5" t="s">
        <v>930</v>
      </c>
    </row>
    <row r="3785" spans="1:5" x14ac:dyDescent="0.25">
      <c r="A3785" s="5">
        <f>3777</f>
      </c>
      <c r="B3785" s="5" t="s">
        <v>2602</v>
      </c>
      <c r="C3785" s="5" t="s">
        <v>11</v>
      </c>
      <c r="D3785" s="5" t="s">
        <v>35</v>
      </c>
      <c r="E3785" s="5" t="s">
        <v>878</v>
      </c>
    </row>
    <row r="3786" spans="1:5" x14ac:dyDescent="0.25">
      <c r="A3786" s="5">
        <f>3778</f>
      </c>
      <c r="B3786" s="5" t="s">
        <v>2602</v>
      </c>
      <c r="C3786" s="5" t="s">
        <v>11</v>
      </c>
      <c r="D3786" s="5" t="s">
        <v>12</v>
      </c>
      <c r="E3786" s="5" t="s">
        <v>930</v>
      </c>
    </row>
    <row r="3787" spans="1:5" x14ac:dyDescent="0.25">
      <c r="A3787" s="5">
        <f>3779</f>
      </c>
      <c r="B3787" s="5" t="s">
        <v>2603</v>
      </c>
      <c r="C3787" s="5" t="s">
        <v>11</v>
      </c>
      <c r="D3787" s="5" t="s">
        <v>35</v>
      </c>
      <c r="E3787" s="5" t="s">
        <v>878</v>
      </c>
    </row>
    <row r="3788" spans="1:5" x14ac:dyDescent="0.25">
      <c r="A3788" s="5">
        <f>3780</f>
      </c>
      <c r="B3788" s="5" t="s">
        <v>2603</v>
      </c>
      <c r="C3788" s="5" t="s">
        <v>11</v>
      </c>
      <c r="D3788" s="5" t="s">
        <v>12</v>
      </c>
      <c r="E3788" s="5" t="s">
        <v>930</v>
      </c>
    </row>
    <row r="3789" spans="1:5" x14ac:dyDescent="0.25">
      <c r="A3789" s="5">
        <f>3781</f>
      </c>
      <c r="B3789" s="5" t="s">
        <v>2604</v>
      </c>
      <c r="C3789" s="5" t="s">
        <v>11</v>
      </c>
      <c r="D3789" s="5" t="s">
        <v>35</v>
      </c>
      <c r="E3789" s="5" t="s">
        <v>878</v>
      </c>
    </row>
    <row r="3790" spans="1:5" x14ac:dyDescent="0.25">
      <c r="A3790" s="5">
        <f>3782</f>
      </c>
      <c r="B3790" s="5" t="s">
        <v>2604</v>
      </c>
      <c r="C3790" s="5" t="s">
        <v>11</v>
      </c>
      <c r="D3790" s="5" t="s">
        <v>12</v>
      </c>
      <c r="E3790" s="5" t="s">
        <v>930</v>
      </c>
    </row>
    <row r="3791" spans="1:5" x14ac:dyDescent="0.25">
      <c r="A3791" s="5">
        <f>3783</f>
      </c>
      <c r="B3791" s="5" t="s">
        <v>2605</v>
      </c>
      <c r="C3791" s="5" t="s">
        <v>11</v>
      </c>
      <c r="D3791" s="5" t="s">
        <v>35</v>
      </c>
      <c r="E3791" s="5" t="s">
        <v>878</v>
      </c>
    </row>
    <row r="3792" spans="1:5" x14ac:dyDescent="0.25">
      <c r="A3792" s="5">
        <f>3784</f>
      </c>
      <c r="B3792" s="5" t="s">
        <v>2605</v>
      </c>
      <c r="C3792" s="5" t="s">
        <v>11</v>
      </c>
      <c r="D3792" s="5" t="s">
        <v>12</v>
      </c>
      <c r="E3792" s="5" t="s">
        <v>930</v>
      </c>
    </row>
    <row r="3793" spans="1:5" x14ac:dyDescent="0.25">
      <c r="A3793" s="5">
        <f>3785</f>
      </c>
      <c r="B3793" s="5" t="s">
        <v>2606</v>
      </c>
      <c r="C3793" s="5" t="s">
        <v>11</v>
      </c>
      <c r="D3793" s="5" t="s">
        <v>35</v>
      </c>
      <c r="E3793" s="5" t="s">
        <v>878</v>
      </c>
    </row>
    <row r="3794" spans="1:5" x14ac:dyDescent="0.25">
      <c r="A3794" s="5">
        <f>3786</f>
      </c>
      <c r="B3794" s="5" t="s">
        <v>2606</v>
      </c>
      <c r="C3794" s="5" t="s">
        <v>11</v>
      </c>
      <c r="D3794" s="5" t="s">
        <v>12</v>
      </c>
      <c r="E3794" s="5" t="s">
        <v>930</v>
      </c>
    </row>
    <row r="3795" spans="1:5" x14ac:dyDescent="0.25">
      <c r="A3795" s="5">
        <f>3787</f>
      </c>
      <c r="B3795" s="5" t="s">
        <v>2607</v>
      </c>
      <c r="C3795" s="5" t="s">
        <v>11</v>
      </c>
      <c r="D3795" s="5" t="s">
        <v>35</v>
      </c>
      <c r="E3795" s="5" t="s">
        <v>878</v>
      </c>
    </row>
    <row r="3796" spans="1:5" x14ac:dyDescent="0.25">
      <c r="A3796" s="5">
        <f>3788</f>
      </c>
      <c r="B3796" s="5" t="s">
        <v>2607</v>
      </c>
      <c r="C3796" s="5" t="s">
        <v>11</v>
      </c>
      <c r="D3796" s="5" t="s">
        <v>12</v>
      </c>
      <c r="E3796" s="5" t="s">
        <v>930</v>
      </c>
    </row>
    <row r="3797" spans="1:5" x14ac:dyDescent="0.25">
      <c r="A3797" s="5">
        <f>3789</f>
      </c>
      <c r="B3797" s="5" t="s">
        <v>2608</v>
      </c>
      <c r="C3797" s="5" t="s">
        <v>11</v>
      </c>
      <c r="D3797" s="5" t="s">
        <v>35</v>
      </c>
      <c r="E3797" s="5" t="s">
        <v>878</v>
      </c>
    </row>
    <row r="3798" spans="1:5" x14ac:dyDescent="0.25">
      <c r="A3798" s="5">
        <f>3790</f>
      </c>
      <c r="B3798" s="5" t="s">
        <v>2608</v>
      </c>
      <c r="C3798" s="5" t="s">
        <v>11</v>
      </c>
      <c r="D3798" s="5" t="s">
        <v>12</v>
      </c>
      <c r="E3798" s="5" t="s">
        <v>930</v>
      </c>
    </row>
    <row r="3799" spans="1:5" x14ac:dyDescent="0.25">
      <c r="A3799" s="5">
        <f>3791</f>
      </c>
      <c r="B3799" s="5" t="s">
        <v>2609</v>
      </c>
      <c r="C3799" s="5" t="s">
        <v>11</v>
      </c>
      <c r="D3799" s="5" t="s">
        <v>35</v>
      </c>
      <c r="E3799" s="5" t="s">
        <v>878</v>
      </c>
    </row>
    <row r="3800" spans="1:5" x14ac:dyDescent="0.25">
      <c r="A3800" s="5">
        <f>3792</f>
      </c>
      <c r="B3800" s="5" t="s">
        <v>2609</v>
      </c>
      <c r="C3800" s="5" t="s">
        <v>11</v>
      </c>
      <c r="D3800" s="5" t="s">
        <v>12</v>
      </c>
      <c r="E3800" s="5" t="s">
        <v>930</v>
      </c>
    </row>
    <row r="3801" spans="1:5" x14ac:dyDescent="0.25">
      <c r="A3801" s="5">
        <f>3793</f>
      </c>
      <c r="B3801" s="5" t="s">
        <v>2610</v>
      </c>
      <c r="C3801" s="5" t="s">
        <v>11</v>
      </c>
      <c r="D3801" s="5" t="s">
        <v>35</v>
      </c>
      <c r="E3801" s="5" t="s">
        <v>878</v>
      </c>
    </row>
    <row r="3802" spans="1:5" x14ac:dyDescent="0.25">
      <c r="A3802" s="5">
        <f>3794</f>
      </c>
      <c r="B3802" s="5" t="s">
        <v>2610</v>
      </c>
      <c r="C3802" s="5" t="s">
        <v>11</v>
      </c>
      <c r="D3802" s="5" t="s">
        <v>12</v>
      </c>
      <c r="E3802" s="5" t="s">
        <v>930</v>
      </c>
    </row>
    <row r="3803" spans="1:5" x14ac:dyDescent="0.25">
      <c r="A3803" s="5">
        <f>3795</f>
      </c>
      <c r="B3803" s="5" t="s">
        <v>2611</v>
      </c>
      <c r="C3803" s="5" t="s">
        <v>11</v>
      </c>
      <c r="D3803" s="5" t="s">
        <v>35</v>
      </c>
      <c r="E3803" s="5" t="s">
        <v>878</v>
      </c>
    </row>
    <row r="3804" spans="1:5" x14ac:dyDescent="0.25">
      <c r="A3804" s="5">
        <f>3796</f>
      </c>
      <c r="B3804" s="5" t="s">
        <v>2611</v>
      </c>
      <c r="C3804" s="5" t="s">
        <v>11</v>
      </c>
      <c r="D3804" s="5" t="s">
        <v>12</v>
      </c>
      <c r="E3804" s="5" t="s">
        <v>930</v>
      </c>
    </row>
    <row r="3805" spans="1:5" x14ac:dyDescent="0.25">
      <c r="A3805" s="5">
        <f>3797</f>
      </c>
      <c r="B3805" s="5" t="s">
        <v>2612</v>
      </c>
      <c r="C3805" s="5" t="s">
        <v>11</v>
      </c>
      <c r="D3805" s="5" t="s">
        <v>35</v>
      </c>
      <c r="E3805" s="5" t="s">
        <v>878</v>
      </c>
    </row>
    <row r="3806" spans="1:5" x14ac:dyDescent="0.25">
      <c r="A3806" s="5">
        <f>3798</f>
      </c>
      <c r="B3806" s="5" t="s">
        <v>2612</v>
      </c>
      <c r="C3806" s="5" t="s">
        <v>11</v>
      </c>
      <c r="D3806" s="5" t="s">
        <v>12</v>
      </c>
      <c r="E3806" s="5" t="s">
        <v>930</v>
      </c>
    </row>
    <row r="3807" spans="1:5" x14ac:dyDescent="0.25">
      <c r="A3807" s="5">
        <f>3799</f>
      </c>
      <c r="B3807" s="5" t="s">
        <v>2613</v>
      </c>
      <c r="C3807" s="5" t="s">
        <v>11</v>
      </c>
      <c r="D3807" s="5" t="s">
        <v>35</v>
      </c>
      <c r="E3807" s="5" t="s">
        <v>878</v>
      </c>
    </row>
    <row r="3808" spans="1:5" x14ac:dyDescent="0.25">
      <c r="A3808" s="5">
        <f>3800</f>
      </c>
      <c r="B3808" s="5" t="s">
        <v>2613</v>
      </c>
      <c r="C3808" s="5" t="s">
        <v>11</v>
      </c>
      <c r="D3808" s="5" t="s">
        <v>12</v>
      </c>
      <c r="E3808" s="5" t="s">
        <v>930</v>
      </c>
    </row>
    <row r="3809" spans="1:5" x14ac:dyDescent="0.25">
      <c r="A3809" s="5">
        <f>3801</f>
      </c>
      <c r="B3809" s="5" t="s">
        <v>2614</v>
      </c>
      <c r="C3809" s="5" t="s">
        <v>11</v>
      </c>
      <c r="D3809" s="5" t="s">
        <v>35</v>
      </c>
      <c r="E3809" s="5" t="s">
        <v>878</v>
      </c>
    </row>
    <row r="3810" spans="1:5" x14ac:dyDescent="0.25">
      <c r="A3810" s="5">
        <f>3802</f>
      </c>
      <c r="B3810" s="5" t="s">
        <v>2614</v>
      </c>
      <c r="C3810" s="5" t="s">
        <v>11</v>
      </c>
      <c r="D3810" s="5" t="s">
        <v>12</v>
      </c>
      <c r="E3810" s="5" t="s">
        <v>930</v>
      </c>
    </row>
    <row r="3811" spans="1:5" x14ac:dyDescent="0.25">
      <c r="A3811" s="5">
        <f>3803</f>
      </c>
      <c r="B3811" s="5" t="s">
        <v>2615</v>
      </c>
      <c r="C3811" s="5" t="s">
        <v>11</v>
      </c>
      <c r="D3811" s="5" t="s">
        <v>35</v>
      </c>
      <c r="E3811" s="5" t="s">
        <v>878</v>
      </c>
    </row>
    <row r="3812" spans="1:5" x14ac:dyDescent="0.25">
      <c r="A3812" s="5">
        <f>3804</f>
      </c>
      <c r="B3812" s="5" t="s">
        <v>2615</v>
      </c>
      <c r="C3812" s="5" t="s">
        <v>11</v>
      </c>
      <c r="D3812" s="5" t="s">
        <v>12</v>
      </c>
      <c r="E3812" s="5" t="s">
        <v>930</v>
      </c>
    </row>
    <row r="3813" spans="1:5" x14ac:dyDescent="0.25">
      <c r="A3813" s="5">
        <f>3805</f>
      </c>
      <c r="B3813" s="5" t="s">
        <v>2616</v>
      </c>
      <c r="C3813" s="5" t="s">
        <v>11</v>
      </c>
      <c r="D3813" s="5" t="s">
        <v>35</v>
      </c>
      <c r="E3813" s="5" t="s">
        <v>878</v>
      </c>
    </row>
    <row r="3814" spans="1:5" x14ac:dyDescent="0.25">
      <c r="A3814" s="5">
        <f>3806</f>
      </c>
      <c r="B3814" s="5" t="s">
        <v>2616</v>
      </c>
      <c r="C3814" s="5" t="s">
        <v>11</v>
      </c>
      <c r="D3814" s="5" t="s">
        <v>12</v>
      </c>
      <c r="E3814" s="5" t="s">
        <v>930</v>
      </c>
    </row>
    <row r="3815" spans="1:5" x14ac:dyDescent="0.25">
      <c r="A3815" s="5">
        <f>3807</f>
      </c>
      <c r="B3815" s="5" t="s">
        <v>2617</v>
      </c>
      <c r="C3815" s="5" t="s">
        <v>11</v>
      </c>
      <c r="D3815" s="5" t="s">
        <v>35</v>
      </c>
      <c r="E3815" s="5" t="s">
        <v>878</v>
      </c>
    </row>
    <row r="3816" spans="1:5" x14ac:dyDescent="0.25">
      <c r="A3816" s="5">
        <f>3808</f>
      </c>
      <c r="B3816" s="5" t="s">
        <v>2617</v>
      </c>
      <c r="C3816" s="5" t="s">
        <v>11</v>
      </c>
      <c r="D3816" s="5" t="s">
        <v>12</v>
      </c>
      <c r="E3816" s="5" t="s">
        <v>930</v>
      </c>
    </row>
    <row r="3817" spans="1:5" x14ac:dyDescent="0.25">
      <c r="A3817" s="5">
        <f>3809</f>
      </c>
      <c r="B3817" s="5" t="s">
        <v>2618</v>
      </c>
      <c r="C3817" s="5" t="s">
        <v>11</v>
      </c>
      <c r="D3817" s="5" t="s">
        <v>35</v>
      </c>
      <c r="E3817" s="5" t="s">
        <v>878</v>
      </c>
    </row>
    <row r="3818" spans="1:5" x14ac:dyDescent="0.25">
      <c r="A3818" s="5">
        <f>3810</f>
      </c>
      <c r="B3818" s="5" t="s">
        <v>2618</v>
      </c>
      <c r="C3818" s="5" t="s">
        <v>11</v>
      </c>
      <c r="D3818" s="5" t="s">
        <v>12</v>
      </c>
      <c r="E3818" s="5" t="s">
        <v>930</v>
      </c>
    </row>
    <row r="3819" spans="1:5" x14ac:dyDescent="0.25">
      <c r="A3819" s="5">
        <f>3811</f>
      </c>
      <c r="B3819" s="5" t="s">
        <v>2619</v>
      </c>
      <c r="C3819" s="5" t="s">
        <v>11</v>
      </c>
      <c r="D3819" s="5" t="s">
        <v>35</v>
      </c>
      <c r="E3819" s="5" t="s">
        <v>878</v>
      </c>
    </row>
    <row r="3820" spans="1:5" x14ac:dyDescent="0.25">
      <c r="A3820" s="5">
        <f>3812</f>
      </c>
      <c r="B3820" s="5" t="s">
        <v>2619</v>
      </c>
      <c r="C3820" s="5" t="s">
        <v>11</v>
      </c>
      <c r="D3820" s="5" t="s">
        <v>12</v>
      </c>
      <c r="E3820" s="5" t="s">
        <v>930</v>
      </c>
    </row>
    <row r="3821" spans="1:5" x14ac:dyDescent="0.25">
      <c r="A3821" s="5">
        <f>3813</f>
      </c>
      <c r="B3821" s="5" t="s">
        <v>2620</v>
      </c>
      <c r="C3821" s="5" t="s">
        <v>11</v>
      </c>
      <c r="D3821" s="5" t="s">
        <v>35</v>
      </c>
      <c r="E3821" s="5" t="s">
        <v>878</v>
      </c>
    </row>
    <row r="3822" spans="1:5" x14ac:dyDescent="0.25">
      <c r="A3822" s="5">
        <f>3814</f>
      </c>
      <c r="B3822" s="5" t="s">
        <v>2620</v>
      </c>
      <c r="C3822" s="5" t="s">
        <v>11</v>
      </c>
      <c r="D3822" s="5" t="s">
        <v>12</v>
      </c>
      <c r="E3822" s="5" t="s">
        <v>930</v>
      </c>
    </row>
    <row r="3823" spans="1:5" x14ac:dyDescent="0.25">
      <c r="A3823" s="5">
        <f>3815</f>
      </c>
      <c r="B3823" s="5" t="s">
        <v>2621</v>
      </c>
      <c r="C3823" s="5" t="s">
        <v>11</v>
      </c>
      <c r="D3823" s="5" t="s">
        <v>35</v>
      </c>
      <c r="E3823" s="5" t="s">
        <v>878</v>
      </c>
    </row>
    <row r="3824" spans="1:5" x14ac:dyDescent="0.25">
      <c r="A3824" s="5">
        <f>3816</f>
      </c>
      <c r="B3824" s="5" t="s">
        <v>2621</v>
      </c>
      <c r="C3824" s="5" t="s">
        <v>11</v>
      </c>
      <c r="D3824" s="5" t="s">
        <v>12</v>
      </c>
      <c r="E3824" s="5" t="s">
        <v>930</v>
      </c>
    </row>
    <row r="3825" spans="1:5" x14ac:dyDescent="0.25">
      <c r="A3825" s="5">
        <f>3817</f>
      </c>
      <c r="B3825" s="5" t="s">
        <v>2622</v>
      </c>
      <c r="C3825" s="5" t="s">
        <v>11</v>
      </c>
      <c r="D3825" s="5" t="s">
        <v>35</v>
      </c>
      <c r="E3825" s="5" t="s">
        <v>878</v>
      </c>
    </row>
    <row r="3826" spans="1:5" x14ac:dyDescent="0.25">
      <c r="A3826" s="5">
        <f>3818</f>
      </c>
      <c r="B3826" s="5" t="s">
        <v>2622</v>
      </c>
      <c r="C3826" s="5" t="s">
        <v>11</v>
      </c>
      <c r="D3826" s="5" t="s">
        <v>12</v>
      </c>
      <c r="E3826" s="5" t="s">
        <v>930</v>
      </c>
    </row>
    <row r="3827" spans="1:5" x14ac:dyDescent="0.25">
      <c r="A3827" s="5">
        <f>3819</f>
      </c>
      <c r="B3827" s="5" t="s">
        <v>2623</v>
      </c>
      <c r="C3827" s="5" t="s">
        <v>11</v>
      </c>
      <c r="D3827" s="5" t="s">
        <v>35</v>
      </c>
      <c r="E3827" s="5" t="s">
        <v>878</v>
      </c>
    </row>
    <row r="3828" spans="1:5" x14ac:dyDescent="0.25">
      <c r="A3828" s="5">
        <f>3820</f>
      </c>
      <c r="B3828" s="5" t="s">
        <v>2623</v>
      </c>
      <c r="C3828" s="5" t="s">
        <v>11</v>
      </c>
      <c r="D3828" s="5" t="s">
        <v>12</v>
      </c>
      <c r="E3828" s="5" t="s">
        <v>930</v>
      </c>
    </row>
    <row r="3829" spans="1:5" x14ac:dyDescent="0.25">
      <c r="A3829" s="5">
        <f>3821</f>
      </c>
      <c r="B3829" s="5" t="s">
        <v>2624</v>
      </c>
      <c r="C3829" s="5" t="s">
        <v>11</v>
      </c>
      <c r="D3829" s="5" t="s">
        <v>35</v>
      </c>
      <c r="E3829" s="5" t="s">
        <v>878</v>
      </c>
    </row>
    <row r="3830" spans="1:5" x14ac:dyDescent="0.25">
      <c r="A3830" s="5">
        <f>3822</f>
      </c>
      <c r="B3830" s="5" t="s">
        <v>2624</v>
      </c>
      <c r="C3830" s="5" t="s">
        <v>11</v>
      </c>
      <c r="D3830" s="5" t="s">
        <v>12</v>
      </c>
      <c r="E3830" s="5" t="s">
        <v>930</v>
      </c>
    </row>
    <row r="3831" spans="1:5" x14ac:dyDescent="0.25">
      <c r="A3831" s="5">
        <f>3823</f>
      </c>
      <c r="B3831" s="5" t="s">
        <v>2625</v>
      </c>
      <c r="C3831" s="5" t="s">
        <v>11</v>
      </c>
      <c r="D3831" s="5" t="s">
        <v>35</v>
      </c>
      <c r="E3831" s="5" t="s">
        <v>878</v>
      </c>
    </row>
    <row r="3832" spans="1:5" x14ac:dyDescent="0.25">
      <c r="A3832" s="5">
        <f>3824</f>
      </c>
      <c r="B3832" s="5" t="s">
        <v>2625</v>
      </c>
      <c r="C3832" s="5" t="s">
        <v>11</v>
      </c>
      <c r="D3832" s="5" t="s">
        <v>12</v>
      </c>
      <c r="E3832" s="5" t="s">
        <v>930</v>
      </c>
    </row>
    <row r="3833" spans="1:5" x14ac:dyDescent="0.25">
      <c r="A3833" s="5">
        <f>3825</f>
      </c>
      <c r="B3833" s="5" t="s">
        <v>2626</v>
      </c>
      <c r="C3833" s="5" t="s">
        <v>11</v>
      </c>
      <c r="D3833" s="5" t="s">
        <v>35</v>
      </c>
      <c r="E3833" s="5" t="s">
        <v>878</v>
      </c>
    </row>
    <row r="3834" spans="1:5" x14ac:dyDescent="0.25">
      <c r="A3834" s="5">
        <f>3826</f>
      </c>
      <c r="B3834" s="5" t="s">
        <v>2626</v>
      </c>
      <c r="C3834" s="5" t="s">
        <v>11</v>
      </c>
      <c r="D3834" s="5" t="s">
        <v>12</v>
      </c>
      <c r="E3834" s="5" t="s">
        <v>930</v>
      </c>
    </row>
    <row r="3835" spans="1:5" x14ac:dyDescent="0.25">
      <c r="A3835" s="5">
        <f>3827</f>
      </c>
      <c r="B3835" s="5" t="s">
        <v>2627</v>
      </c>
      <c r="C3835" s="5" t="s">
        <v>11</v>
      </c>
      <c r="D3835" s="5" t="s">
        <v>35</v>
      </c>
      <c r="E3835" s="5" t="s">
        <v>878</v>
      </c>
    </row>
    <row r="3836" spans="1:5" x14ac:dyDescent="0.25">
      <c r="A3836" s="5">
        <f>3828</f>
      </c>
      <c r="B3836" s="5" t="s">
        <v>2627</v>
      </c>
      <c r="C3836" s="5" t="s">
        <v>11</v>
      </c>
      <c r="D3836" s="5" t="s">
        <v>12</v>
      </c>
      <c r="E3836" s="5" t="s">
        <v>930</v>
      </c>
    </row>
    <row r="3837" spans="1:5" x14ac:dyDescent="0.25">
      <c r="A3837" s="5">
        <f>3829</f>
      </c>
      <c r="B3837" s="5" t="s">
        <v>2628</v>
      </c>
      <c r="C3837" s="5" t="s">
        <v>11</v>
      </c>
      <c r="D3837" s="5" t="s">
        <v>35</v>
      </c>
      <c r="E3837" s="5" t="s">
        <v>878</v>
      </c>
    </row>
    <row r="3838" spans="1:5" x14ac:dyDescent="0.25">
      <c r="A3838" s="5">
        <f>3830</f>
      </c>
      <c r="B3838" s="5" t="s">
        <v>2628</v>
      </c>
      <c r="C3838" s="5" t="s">
        <v>11</v>
      </c>
      <c r="D3838" s="5" t="s">
        <v>12</v>
      </c>
      <c r="E3838" s="5" t="s">
        <v>930</v>
      </c>
    </row>
    <row r="3839" spans="1:5" x14ac:dyDescent="0.25">
      <c r="A3839" s="5">
        <f>3831</f>
      </c>
      <c r="B3839" s="5" t="s">
        <v>2629</v>
      </c>
      <c r="C3839" s="5" t="s">
        <v>11</v>
      </c>
      <c r="D3839" s="5" t="s">
        <v>35</v>
      </c>
      <c r="E3839" s="5" t="s">
        <v>878</v>
      </c>
    </row>
    <row r="3840" spans="1:5" x14ac:dyDescent="0.25">
      <c r="A3840" s="5">
        <f>3832</f>
      </c>
      <c r="B3840" s="5" t="s">
        <v>2629</v>
      </c>
      <c r="C3840" s="5" t="s">
        <v>11</v>
      </c>
      <c r="D3840" s="5" t="s">
        <v>12</v>
      </c>
      <c r="E3840" s="5" t="s">
        <v>930</v>
      </c>
    </row>
    <row r="3841" spans="1:5" x14ac:dyDescent="0.25">
      <c r="A3841" s="5">
        <f>3833</f>
      </c>
      <c r="B3841" s="5" t="s">
        <v>2630</v>
      </c>
      <c r="C3841" s="5" t="s">
        <v>11</v>
      </c>
      <c r="D3841" s="5" t="s">
        <v>35</v>
      </c>
      <c r="E3841" s="5" t="s">
        <v>878</v>
      </c>
    </row>
    <row r="3842" spans="1:5" x14ac:dyDescent="0.25">
      <c r="A3842" s="5">
        <f>3834</f>
      </c>
      <c r="B3842" s="5" t="s">
        <v>2630</v>
      </c>
      <c r="C3842" s="5" t="s">
        <v>11</v>
      </c>
      <c r="D3842" s="5" t="s">
        <v>12</v>
      </c>
      <c r="E3842" s="5" t="s">
        <v>930</v>
      </c>
    </row>
    <row r="3843" spans="1:5" x14ac:dyDescent="0.25">
      <c r="A3843" s="5">
        <f>3835</f>
      </c>
      <c r="B3843" s="5" t="s">
        <v>2631</v>
      </c>
      <c r="C3843" s="5" t="s">
        <v>11</v>
      </c>
      <c r="D3843" s="5" t="s">
        <v>35</v>
      </c>
      <c r="E3843" s="5" t="s">
        <v>878</v>
      </c>
    </row>
    <row r="3844" spans="1:5" x14ac:dyDescent="0.25">
      <c r="A3844" s="5">
        <f>3836</f>
      </c>
      <c r="B3844" s="5" t="s">
        <v>2631</v>
      </c>
      <c r="C3844" s="5" t="s">
        <v>11</v>
      </c>
      <c r="D3844" s="5" t="s">
        <v>12</v>
      </c>
      <c r="E3844" s="5" t="s">
        <v>930</v>
      </c>
    </row>
    <row r="3845" spans="1:5" x14ac:dyDescent="0.25">
      <c r="A3845" s="5">
        <f>3837</f>
      </c>
      <c r="B3845" s="5" t="s">
        <v>2632</v>
      </c>
      <c r="C3845" s="5" t="s">
        <v>11</v>
      </c>
      <c r="D3845" s="5" t="s">
        <v>35</v>
      </c>
      <c r="E3845" s="5" t="s">
        <v>878</v>
      </c>
    </row>
    <row r="3846" spans="1:5" x14ac:dyDescent="0.25">
      <c r="A3846" s="5">
        <f>3838</f>
      </c>
      <c r="B3846" s="5" t="s">
        <v>2632</v>
      </c>
      <c r="C3846" s="5" t="s">
        <v>11</v>
      </c>
      <c r="D3846" s="5" t="s">
        <v>12</v>
      </c>
      <c r="E3846" s="5" t="s">
        <v>930</v>
      </c>
    </row>
    <row r="3847" spans="1:5" x14ac:dyDescent="0.25">
      <c r="A3847" s="5">
        <f>3839</f>
      </c>
      <c r="B3847" s="5" t="s">
        <v>2633</v>
      </c>
      <c r="C3847" s="5" t="s">
        <v>11</v>
      </c>
      <c r="D3847" s="5" t="s">
        <v>35</v>
      </c>
      <c r="E3847" s="5" t="s">
        <v>878</v>
      </c>
    </row>
    <row r="3848" spans="1:5" x14ac:dyDescent="0.25">
      <c r="A3848" s="5">
        <f>3840</f>
      </c>
      <c r="B3848" s="5" t="s">
        <v>2633</v>
      </c>
      <c r="C3848" s="5" t="s">
        <v>11</v>
      </c>
      <c r="D3848" s="5" t="s">
        <v>12</v>
      </c>
      <c r="E3848" s="5" t="s">
        <v>930</v>
      </c>
    </row>
    <row r="3849" spans="1:5" x14ac:dyDescent="0.25">
      <c r="A3849" s="5">
        <f>3841</f>
      </c>
      <c r="B3849" s="5" t="s">
        <v>2634</v>
      </c>
      <c r="C3849" s="5" t="s">
        <v>11</v>
      </c>
      <c r="D3849" s="5" t="s">
        <v>35</v>
      </c>
      <c r="E3849" s="5" t="s">
        <v>878</v>
      </c>
    </row>
    <row r="3850" spans="1:5" x14ac:dyDescent="0.25">
      <c r="A3850" s="5">
        <f>3842</f>
      </c>
      <c r="B3850" s="5" t="s">
        <v>2634</v>
      </c>
      <c r="C3850" s="5" t="s">
        <v>11</v>
      </c>
      <c r="D3850" s="5" t="s">
        <v>12</v>
      </c>
      <c r="E3850" s="5" t="s">
        <v>930</v>
      </c>
    </row>
    <row r="3851" spans="1:5" x14ac:dyDescent="0.25">
      <c r="A3851" s="5">
        <f>3843</f>
      </c>
      <c r="B3851" s="5" t="s">
        <v>2635</v>
      </c>
      <c r="C3851" s="5" t="s">
        <v>11</v>
      </c>
      <c r="D3851" s="5" t="s">
        <v>35</v>
      </c>
      <c r="E3851" s="5" t="s">
        <v>878</v>
      </c>
    </row>
    <row r="3852" spans="1:5" x14ac:dyDescent="0.25">
      <c r="A3852" s="5">
        <f>3844</f>
      </c>
      <c r="B3852" s="5" t="s">
        <v>2635</v>
      </c>
      <c r="C3852" s="5" t="s">
        <v>11</v>
      </c>
      <c r="D3852" s="5" t="s">
        <v>12</v>
      </c>
      <c r="E3852" s="5" t="s">
        <v>930</v>
      </c>
    </row>
    <row r="3853" spans="1:5" x14ac:dyDescent="0.25">
      <c r="A3853" s="5">
        <f>3845</f>
      </c>
      <c r="B3853" s="5" t="s">
        <v>2636</v>
      </c>
      <c r="C3853" s="5" t="s">
        <v>11</v>
      </c>
      <c r="D3853" s="5" t="s">
        <v>35</v>
      </c>
      <c r="E3853" s="5" t="s">
        <v>878</v>
      </c>
    </row>
    <row r="3854" spans="1:5" x14ac:dyDescent="0.25">
      <c r="A3854" s="5">
        <f>3846</f>
      </c>
      <c r="B3854" s="5" t="s">
        <v>2636</v>
      </c>
      <c r="C3854" s="5" t="s">
        <v>11</v>
      </c>
      <c r="D3854" s="5" t="s">
        <v>12</v>
      </c>
      <c r="E3854" s="5" t="s">
        <v>930</v>
      </c>
    </row>
    <row r="3855" spans="1:5" x14ac:dyDescent="0.25">
      <c r="A3855" s="5">
        <f>3847</f>
      </c>
      <c r="B3855" s="5" t="s">
        <v>2637</v>
      </c>
      <c r="C3855" s="5" t="s">
        <v>11</v>
      </c>
      <c r="D3855" s="5" t="s">
        <v>35</v>
      </c>
      <c r="E3855" s="5" t="s">
        <v>878</v>
      </c>
    </row>
    <row r="3856" spans="1:5" x14ac:dyDescent="0.25">
      <c r="A3856" s="5">
        <f>3848</f>
      </c>
      <c r="B3856" s="5" t="s">
        <v>2637</v>
      </c>
      <c r="C3856" s="5" t="s">
        <v>11</v>
      </c>
      <c r="D3856" s="5" t="s">
        <v>12</v>
      </c>
      <c r="E3856" s="5" t="s">
        <v>930</v>
      </c>
    </row>
    <row r="3857" spans="1:5" x14ac:dyDescent="0.25">
      <c r="A3857" s="5">
        <f>3849</f>
      </c>
      <c r="B3857" s="5" t="s">
        <v>2638</v>
      </c>
      <c r="C3857" s="5" t="s">
        <v>11</v>
      </c>
      <c r="D3857" s="5" t="s">
        <v>35</v>
      </c>
      <c r="E3857" s="5" t="s">
        <v>878</v>
      </c>
    </row>
    <row r="3858" spans="1:5" x14ac:dyDescent="0.25">
      <c r="A3858" s="5">
        <f>3850</f>
      </c>
      <c r="B3858" s="5" t="s">
        <v>2638</v>
      </c>
      <c r="C3858" s="5" t="s">
        <v>11</v>
      </c>
      <c r="D3858" s="5" t="s">
        <v>12</v>
      </c>
      <c r="E3858" s="5" t="s">
        <v>930</v>
      </c>
    </row>
    <row r="3859" spans="1:5" x14ac:dyDescent="0.25">
      <c r="A3859" s="5">
        <f>3851</f>
      </c>
      <c r="B3859" s="5" t="s">
        <v>2639</v>
      </c>
      <c r="C3859" s="5" t="s">
        <v>11</v>
      </c>
      <c r="D3859" s="5" t="s">
        <v>35</v>
      </c>
      <c r="E3859" s="5" t="s">
        <v>878</v>
      </c>
    </row>
    <row r="3860" spans="1:5" x14ac:dyDescent="0.25">
      <c r="A3860" s="5">
        <f>3852</f>
      </c>
      <c r="B3860" s="5" t="s">
        <v>2639</v>
      </c>
      <c r="C3860" s="5" t="s">
        <v>11</v>
      </c>
      <c r="D3860" s="5" t="s">
        <v>12</v>
      </c>
      <c r="E3860" s="5" t="s">
        <v>930</v>
      </c>
    </row>
    <row r="3861" spans="1:5" x14ac:dyDescent="0.25">
      <c r="A3861" s="5">
        <f>3853</f>
      </c>
      <c r="B3861" s="5" t="s">
        <v>2640</v>
      </c>
      <c r="C3861" s="5" t="s">
        <v>11</v>
      </c>
      <c r="D3861" s="5" t="s">
        <v>35</v>
      </c>
      <c r="E3861" s="5" t="s">
        <v>878</v>
      </c>
    </row>
    <row r="3862" spans="1:5" x14ac:dyDescent="0.25">
      <c r="A3862" s="5">
        <f>3854</f>
      </c>
      <c r="B3862" s="5" t="s">
        <v>2640</v>
      </c>
      <c r="C3862" s="5" t="s">
        <v>11</v>
      </c>
      <c r="D3862" s="5" t="s">
        <v>12</v>
      </c>
      <c r="E3862" s="5" t="s">
        <v>930</v>
      </c>
    </row>
    <row r="3863" spans="1:5" x14ac:dyDescent="0.25">
      <c r="A3863" s="5">
        <f>3855</f>
      </c>
      <c r="B3863" s="5" t="s">
        <v>2641</v>
      </c>
      <c r="C3863" s="5" t="s">
        <v>11</v>
      </c>
      <c r="D3863" s="5" t="s">
        <v>35</v>
      </c>
      <c r="E3863" s="5" t="s">
        <v>878</v>
      </c>
    </row>
    <row r="3864" spans="1:5" x14ac:dyDescent="0.25">
      <c r="A3864" s="5">
        <f>3856</f>
      </c>
      <c r="B3864" s="5" t="s">
        <v>2641</v>
      </c>
      <c r="C3864" s="5" t="s">
        <v>11</v>
      </c>
      <c r="D3864" s="5" t="s">
        <v>12</v>
      </c>
      <c r="E3864" s="5" t="s">
        <v>930</v>
      </c>
    </row>
    <row r="3865" spans="1:5" x14ac:dyDescent="0.25">
      <c r="A3865" s="5">
        <f>3857</f>
      </c>
      <c r="B3865" s="5" t="s">
        <v>2642</v>
      </c>
      <c r="C3865" s="5" t="s">
        <v>11</v>
      </c>
      <c r="D3865" s="5" t="s">
        <v>35</v>
      </c>
      <c r="E3865" s="5" t="s">
        <v>878</v>
      </c>
    </row>
    <row r="3866" spans="1:5" x14ac:dyDescent="0.25">
      <c r="A3866" s="5">
        <f>3858</f>
      </c>
      <c r="B3866" s="5" t="s">
        <v>2642</v>
      </c>
      <c r="C3866" s="5" t="s">
        <v>11</v>
      </c>
      <c r="D3866" s="5" t="s">
        <v>12</v>
      </c>
      <c r="E3866" s="5" t="s">
        <v>930</v>
      </c>
    </row>
    <row r="3867" spans="1:5" x14ac:dyDescent="0.25">
      <c r="A3867" s="5">
        <f>3859</f>
      </c>
      <c r="B3867" s="5" t="s">
        <v>2643</v>
      </c>
      <c r="C3867" s="5" t="s">
        <v>11</v>
      </c>
      <c r="D3867" s="5" t="s">
        <v>35</v>
      </c>
      <c r="E3867" s="5" t="s">
        <v>878</v>
      </c>
    </row>
    <row r="3868" spans="1:5" x14ac:dyDescent="0.25">
      <c r="A3868" s="5">
        <f>3860</f>
      </c>
      <c r="B3868" s="5" t="s">
        <v>2643</v>
      </c>
      <c r="C3868" s="5" t="s">
        <v>11</v>
      </c>
      <c r="D3868" s="5" t="s">
        <v>12</v>
      </c>
      <c r="E3868" s="5" t="s">
        <v>930</v>
      </c>
    </row>
    <row r="3869" spans="1:5" x14ac:dyDescent="0.25">
      <c r="A3869" s="5">
        <f>3861</f>
      </c>
      <c r="B3869" s="5" t="s">
        <v>2644</v>
      </c>
      <c r="C3869" s="5" t="s">
        <v>11</v>
      </c>
      <c r="D3869" s="5" t="s">
        <v>35</v>
      </c>
      <c r="E3869" s="5" t="s">
        <v>878</v>
      </c>
    </row>
    <row r="3870" spans="1:5" x14ac:dyDescent="0.25">
      <c r="A3870" s="5">
        <f>3862</f>
      </c>
      <c r="B3870" s="5" t="s">
        <v>2644</v>
      </c>
      <c r="C3870" s="5" t="s">
        <v>11</v>
      </c>
      <c r="D3870" s="5" t="s">
        <v>12</v>
      </c>
      <c r="E3870" s="5" t="s">
        <v>930</v>
      </c>
    </row>
    <row r="3871" spans="1:5" x14ac:dyDescent="0.25">
      <c r="A3871" s="5">
        <f>3863</f>
      </c>
      <c r="B3871" s="5" t="s">
        <v>2645</v>
      </c>
      <c r="C3871" s="5" t="s">
        <v>11</v>
      </c>
      <c r="D3871" s="5" t="s">
        <v>35</v>
      </c>
      <c r="E3871" s="5" t="s">
        <v>878</v>
      </c>
    </row>
    <row r="3872" spans="1:5" x14ac:dyDescent="0.25">
      <c r="A3872" s="5">
        <f>3864</f>
      </c>
      <c r="B3872" s="5" t="s">
        <v>2645</v>
      </c>
      <c r="C3872" s="5" t="s">
        <v>11</v>
      </c>
      <c r="D3872" s="5" t="s">
        <v>12</v>
      </c>
      <c r="E3872" s="5" t="s">
        <v>930</v>
      </c>
    </row>
    <row r="3873" spans="1:5" x14ac:dyDescent="0.25">
      <c r="A3873" s="5">
        <f>3865</f>
      </c>
      <c r="B3873" s="5" t="s">
        <v>2646</v>
      </c>
      <c r="C3873" s="5" t="s">
        <v>11</v>
      </c>
      <c r="D3873" s="5" t="s">
        <v>35</v>
      </c>
      <c r="E3873" s="5" t="s">
        <v>878</v>
      </c>
    </row>
    <row r="3874" spans="1:5" x14ac:dyDescent="0.25">
      <c r="A3874" s="5">
        <f>3866</f>
      </c>
      <c r="B3874" s="5" t="s">
        <v>2646</v>
      </c>
      <c r="C3874" s="5" t="s">
        <v>11</v>
      </c>
      <c r="D3874" s="5" t="s">
        <v>12</v>
      </c>
      <c r="E3874" s="5" t="s">
        <v>930</v>
      </c>
    </row>
    <row r="3875" spans="1:5" x14ac:dyDescent="0.25">
      <c r="A3875" s="5">
        <f>3867</f>
      </c>
      <c r="B3875" s="5" t="s">
        <v>2647</v>
      </c>
      <c r="C3875" s="5" t="s">
        <v>11</v>
      </c>
      <c r="D3875" s="5" t="s">
        <v>35</v>
      </c>
      <c r="E3875" s="5" t="s">
        <v>878</v>
      </c>
    </row>
    <row r="3876" spans="1:5" x14ac:dyDescent="0.25">
      <c r="A3876" s="5">
        <f>3868</f>
      </c>
      <c r="B3876" s="5" t="s">
        <v>2647</v>
      </c>
      <c r="C3876" s="5" t="s">
        <v>11</v>
      </c>
      <c r="D3876" s="5" t="s">
        <v>12</v>
      </c>
      <c r="E3876" s="5" t="s">
        <v>930</v>
      </c>
    </row>
    <row r="3877" spans="1:5" x14ac:dyDescent="0.25">
      <c r="A3877" s="5">
        <f>3869</f>
      </c>
      <c r="B3877" s="5" t="s">
        <v>2648</v>
      </c>
      <c r="C3877" s="5" t="s">
        <v>11</v>
      </c>
      <c r="D3877" s="5" t="s">
        <v>35</v>
      </c>
      <c r="E3877" s="5" t="s">
        <v>878</v>
      </c>
    </row>
    <row r="3878" spans="1:5" x14ac:dyDescent="0.25">
      <c r="A3878" s="5">
        <f>3870</f>
      </c>
      <c r="B3878" s="5" t="s">
        <v>2648</v>
      </c>
      <c r="C3878" s="5" t="s">
        <v>11</v>
      </c>
      <c r="D3878" s="5" t="s">
        <v>12</v>
      </c>
      <c r="E3878" s="5" t="s">
        <v>930</v>
      </c>
    </row>
    <row r="3879" spans="1:5" x14ac:dyDescent="0.25">
      <c r="A3879" s="5">
        <f>3871</f>
      </c>
      <c r="B3879" s="5" t="s">
        <v>2649</v>
      </c>
      <c r="C3879" s="5" t="s">
        <v>11</v>
      </c>
      <c r="D3879" s="5" t="s">
        <v>35</v>
      </c>
      <c r="E3879" s="5" t="s">
        <v>878</v>
      </c>
    </row>
    <row r="3880" spans="1:5" x14ac:dyDescent="0.25">
      <c r="A3880" s="5">
        <f>3872</f>
      </c>
      <c r="B3880" s="5" t="s">
        <v>2649</v>
      </c>
      <c r="C3880" s="5" t="s">
        <v>11</v>
      </c>
      <c r="D3880" s="5" t="s">
        <v>12</v>
      </c>
      <c r="E3880" s="5" t="s">
        <v>930</v>
      </c>
    </row>
    <row r="3881" spans="1:5" x14ac:dyDescent="0.25">
      <c r="A3881" s="5">
        <f>3873</f>
      </c>
      <c r="B3881" s="5" t="s">
        <v>2650</v>
      </c>
      <c r="C3881" s="5" t="s">
        <v>11</v>
      </c>
      <c r="D3881" s="5" t="s">
        <v>35</v>
      </c>
      <c r="E3881" s="5" t="s">
        <v>878</v>
      </c>
    </row>
    <row r="3882" spans="1:5" x14ac:dyDescent="0.25">
      <c r="A3882" s="5">
        <f>3874</f>
      </c>
      <c r="B3882" s="5" t="s">
        <v>2650</v>
      </c>
      <c r="C3882" s="5" t="s">
        <v>11</v>
      </c>
      <c r="D3882" s="5" t="s">
        <v>12</v>
      </c>
      <c r="E3882" s="5" t="s">
        <v>930</v>
      </c>
    </row>
    <row r="3883" spans="1:5" x14ac:dyDescent="0.25">
      <c r="A3883" s="5">
        <f>3875</f>
      </c>
      <c r="B3883" s="5" t="s">
        <v>2651</v>
      </c>
      <c r="C3883" s="5" t="s">
        <v>11</v>
      </c>
      <c r="D3883" s="5" t="s">
        <v>35</v>
      </c>
      <c r="E3883" s="5" t="s">
        <v>878</v>
      </c>
    </row>
    <row r="3884" spans="1:5" x14ac:dyDescent="0.25">
      <c r="A3884" s="5">
        <f>3876</f>
      </c>
      <c r="B3884" s="5" t="s">
        <v>2651</v>
      </c>
      <c r="C3884" s="5" t="s">
        <v>11</v>
      </c>
      <c r="D3884" s="5" t="s">
        <v>12</v>
      </c>
      <c r="E3884" s="5" t="s">
        <v>930</v>
      </c>
    </row>
    <row r="3885" spans="1:5" x14ac:dyDescent="0.25">
      <c r="A3885" s="5">
        <f>3877</f>
      </c>
      <c r="B3885" s="5" t="s">
        <v>2652</v>
      </c>
      <c r="C3885" s="5" t="s">
        <v>11</v>
      </c>
      <c r="D3885" s="5" t="s">
        <v>35</v>
      </c>
      <c r="E3885" s="5" t="s">
        <v>878</v>
      </c>
    </row>
    <row r="3886" spans="1:5" x14ac:dyDescent="0.25">
      <c r="A3886" s="5">
        <f>3878</f>
      </c>
      <c r="B3886" s="5" t="s">
        <v>2652</v>
      </c>
      <c r="C3886" s="5" t="s">
        <v>11</v>
      </c>
      <c r="D3886" s="5" t="s">
        <v>12</v>
      </c>
      <c r="E3886" s="5" t="s">
        <v>930</v>
      </c>
    </row>
    <row r="3887" spans="1:5" x14ac:dyDescent="0.25">
      <c r="A3887" s="5">
        <f>3879</f>
      </c>
      <c r="B3887" s="5" t="s">
        <v>2653</v>
      </c>
      <c r="C3887" s="5" t="s">
        <v>11</v>
      </c>
      <c r="D3887" s="5" t="s">
        <v>35</v>
      </c>
      <c r="E3887" s="5" t="s">
        <v>878</v>
      </c>
    </row>
    <row r="3888" spans="1:5" x14ac:dyDescent="0.25">
      <c r="A3888" s="5">
        <f>3880</f>
      </c>
      <c r="B3888" s="5" t="s">
        <v>2653</v>
      </c>
      <c r="C3888" s="5" t="s">
        <v>11</v>
      </c>
      <c r="D3888" s="5" t="s">
        <v>12</v>
      </c>
      <c r="E3888" s="5" t="s">
        <v>930</v>
      </c>
    </row>
    <row r="3889" spans="1:5" x14ac:dyDescent="0.25">
      <c r="A3889" s="5">
        <f>3881</f>
      </c>
      <c r="B3889" s="5" t="s">
        <v>2654</v>
      </c>
      <c r="C3889" s="5" t="s">
        <v>11</v>
      </c>
      <c r="D3889" s="5" t="s">
        <v>35</v>
      </c>
      <c r="E3889" s="5" t="s">
        <v>878</v>
      </c>
    </row>
    <row r="3890" spans="1:5" x14ac:dyDescent="0.25">
      <c r="A3890" s="5">
        <f>3882</f>
      </c>
      <c r="B3890" s="5" t="s">
        <v>2654</v>
      </c>
      <c r="C3890" s="5" t="s">
        <v>11</v>
      </c>
      <c r="D3890" s="5" t="s">
        <v>12</v>
      </c>
      <c r="E3890" s="5" t="s">
        <v>930</v>
      </c>
    </row>
    <row r="3891" spans="1:5" x14ac:dyDescent="0.25">
      <c r="A3891" s="5">
        <f>3883</f>
      </c>
      <c r="B3891" s="5" t="s">
        <v>2655</v>
      </c>
      <c r="C3891" s="5" t="s">
        <v>11</v>
      </c>
      <c r="D3891" s="5" t="s">
        <v>35</v>
      </c>
      <c r="E3891" s="5" t="s">
        <v>878</v>
      </c>
    </row>
    <row r="3892" spans="1:5" x14ac:dyDescent="0.25">
      <c r="A3892" s="5">
        <f>3884</f>
      </c>
      <c r="B3892" s="5" t="s">
        <v>2655</v>
      </c>
      <c r="C3892" s="5" t="s">
        <v>11</v>
      </c>
      <c r="D3892" s="5" t="s">
        <v>12</v>
      </c>
      <c r="E3892" s="5" t="s">
        <v>930</v>
      </c>
    </row>
    <row r="3893" spans="1:5" x14ac:dyDescent="0.25">
      <c r="A3893" s="5">
        <f>3885</f>
      </c>
      <c r="B3893" s="5" t="s">
        <v>2656</v>
      </c>
      <c r="C3893" s="5" t="s">
        <v>11</v>
      </c>
      <c r="D3893" s="5" t="s">
        <v>35</v>
      </c>
      <c r="E3893" s="5" t="s">
        <v>878</v>
      </c>
    </row>
    <row r="3894" spans="1:5" x14ac:dyDescent="0.25">
      <c r="A3894" s="5">
        <f>3886</f>
      </c>
      <c r="B3894" s="5" t="s">
        <v>2656</v>
      </c>
      <c r="C3894" s="5" t="s">
        <v>11</v>
      </c>
      <c r="D3894" s="5" t="s">
        <v>12</v>
      </c>
      <c r="E3894" s="5" t="s">
        <v>930</v>
      </c>
    </row>
    <row r="3895" spans="1:5" x14ac:dyDescent="0.25">
      <c r="A3895" s="5">
        <f>3887</f>
      </c>
      <c r="B3895" s="5" t="s">
        <v>2657</v>
      </c>
      <c r="C3895" s="5" t="s">
        <v>11</v>
      </c>
      <c r="D3895" s="5" t="s">
        <v>35</v>
      </c>
      <c r="E3895" s="5" t="s">
        <v>878</v>
      </c>
    </row>
    <row r="3896" spans="1:5" x14ac:dyDescent="0.25">
      <c r="A3896" s="5">
        <f>3888</f>
      </c>
      <c r="B3896" s="5" t="s">
        <v>2657</v>
      </c>
      <c r="C3896" s="5" t="s">
        <v>11</v>
      </c>
      <c r="D3896" s="5" t="s">
        <v>12</v>
      </c>
      <c r="E3896" s="5" t="s">
        <v>930</v>
      </c>
    </row>
    <row r="3897" spans="1:5" x14ac:dyDescent="0.25">
      <c r="A3897" s="5">
        <f>3889</f>
      </c>
      <c r="B3897" s="5" t="s">
        <v>2658</v>
      </c>
      <c r="C3897" s="5" t="s">
        <v>11</v>
      </c>
      <c r="D3897" s="5" t="s">
        <v>35</v>
      </c>
      <c r="E3897" s="5" t="s">
        <v>878</v>
      </c>
    </row>
    <row r="3898" spans="1:5" x14ac:dyDescent="0.25">
      <c r="A3898" s="5">
        <f>3890</f>
      </c>
      <c r="B3898" s="5" t="s">
        <v>2658</v>
      </c>
      <c r="C3898" s="5" t="s">
        <v>11</v>
      </c>
      <c r="D3898" s="5" t="s">
        <v>12</v>
      </c>
      <c r="E3898" s="5" t="s">
        <v>930</v>
      </c>
    </row>
    <row r="3899" spans="1:5" x14ac:dyDescent="0.25">
      <c r="A3899" s="5">
        <f>3891</f>
      </c>
      <c r="B3899" s="5" t="s">
        <v>2659</v>
      </c>
      <c r="C3899" s="5" t="s">
        <v>11</v>
      </c>
      <c r="D3899" s="5" t="s">
        <v>35</v>
      </c>
      <c r="E3899" s="5" t="s">
        <v>878</v>
      </c>
    </row>
    <row r="3900" spans="1:5" x14ac:dyDescent="0.25">
      <c r="A3900" s="5">
        <f>3892</f>
      </c>
      <c r="B3900" s="5" t="s">
        <v>2659</v>
      </c>
      <c r="C3900" s="5" t="s">
        <v>11</v>
      </c>
      <c r="D3900" s="5" t="s">
        <v>12</v>
      </c>
      <c r="E3900" s="5" t="s">
        <v>930</v>
      </c>
    </row>
    <row r="3901" spans="1:5" x14ac:dyDescent="0.25">
      <c r="A3901" s="5">
        <f>3893</f>
      </c>
      <c r="B3901" s="5" t="s">
        <v>2660</v>
      </c>
      <c r="C3901" s="5" t="s">
        <v>11</v>
      </c>
      <c r="D3901" s="5" t="s">
        <v>35</v>
      </c>
      <c r="E3901" s="5" t="s">
        <v>878</v>
      </c>
    </row>
    <row r="3902" spans="1:5" x14ac:dyDescent="0.25">
      <c r="A3902" s="5">
        <f>3894</f>
      </c>
      <c r="B3902" s="5" t="s">
        <v>2660</v>
      </c>
      <c r="C3902" s="5" t="s">
        <v>11</v>
      </c>
      <c r="D3902" s="5" t="s">
        <v>12</v>
      </c>
      <c r="E3902" s="5" t="s">
        <v>930</v>
      </c>
    </row>
    <row r="3903" spans="1:5" x14ac:dyDescent="0.25">
      <c r="A3903" s="5">
        <f>3895</f>
      </c>
      <c r="B3903" s="5" t="s">
        <v>2661</v>
      </c>
      <c r="C3903" s="5" t="s">
        <v>11</v>
      </c>
      <c r="D3903" s="5" t="s">
        <v>35</v>
      </c>
      <c r="E3903" s="5" t="s">
        <v>878</v>
      </c>
    </row>
    <row r="3904" spans="1:5" x14ac:dyDescent="0.25">
      <c r="A3904" s="5">
        <f>3896</f>
      </c>
      <c r="B3904" s="5" t="s">
        <v>2661</v>
      </c>
      <c r="C3904" s="5" t="s">
        <v>11</v>
      </c>
      <c r="D3904" s="5" t="s">
        <v>12</v>
      </c>
      <c r="E3904" s="5" t="s">
        <v>930</v>
      </c>
    </row>
    <row r="3905" spans="1:5" x14ac:dyDescent="0.25">
      <c r="A3905" s="5">
        <f>3897</f>
      </c>
      <c r="B3905" s="5" t="s">
        <v>2662</v>
      </c>
      <c r="C3905" s="5" t="s">
        <v>11</v>
      </c>
      <c r="D3905" s="5" t="s">
        <v>35</v>
      </c>
      <c r="E3905" s="5" t="s">
        <v>878</v>
      </c>
    </row>
    <row r="3906" spans="1:5" x14ac:dyDescent="0.25">
      <c r="A3906" s="5">
        <f>3898</f>
      </c>
      <c r="B3906" s="5" t="s">
        <v>2662</v>
      </c>
      <c r="C3906" s="5" t="s">
        <v>11</v>
      </c>
      <c r="D3906" s="5" t="s">
        <v>12</v>
      </c>
      <c r="E3906" s="5" t="s">
        <v>930</v>
      </c>
    </row>
    <row r="3907" spans="1:5" x14ac:dyDescent="0.25">
      <c r="A3907" s="5">
        <f>3899</f>
      </c>
      <c r="B3907" s="5" t="s">
        <v>2663</v>
      </c>
      <c r="C3907" s="5" t="s">
        <v>11</v>
      </c>
      <c r="D3907" s="5" t="s">
        <v>35</v>
      </c>
      <c r="E3907" s="5" t="s">
        <v>878</v>
      </c>
    </row>
    <row r="3908" spans="1:5" x14ac:dyDescent="0.25">
      <c r="A3908" s="5">
        <f>3900</f>
      </c>
      <c r="B3908" s="5" t="s">
        <v>2663</v>
      </c>
      <c r="C3908" s="5" t="s">
        <v>11</v>
      </c>
      <c r="D3908" s="5" t="s">
        <v>12</v>
      </c>
      <c r="E3908" s="5" t="s">
        <v>930</v>
      </c>
    </row>
    <row r="3909" spans="1:5" x14ac:dyDescent="0.25">
      <c r="A3909" s="5">
        <f>3901</f>
      </c>
      <c r="B3909" s="5" t="s">
        <v>2664</v>
      </c>
      <c r="C3909" s="5" t="s">
        <v>11</v>
      </c>
      <c r="D3909" s="5" t="s">
        <v>35</v>
      </c>
      <c r="E3909" s="5" t="s">
        <v>878</v>
      </c>
    </row>
    <row r="3910" spans="1:5" x14ac:dyDescent="0.25">
      <c r="A3910" s="5">
        <f>3902</f>
      </c>
      <c r="B3910" s="5" t="s">
        <v>2664</v>
      </c>
      <c r="C3910" s="5" t="s">
        <v>11</v>
      </c>
      <c r="D3910" s="5" t="s">
        <v>12</v>
      </c>
      <c r="E3910" s="5" t="s">
        <v>930</v>
      </c>
    </row>
    <row r="3911" spans="1:5" x14ac:dyDescent="0.25">
      <c r="A3911" s="5">
        <f>3903</f>
      </c>
      <c r="B3911" s="5" t="s">
        <v>2665</v>
      </c>
      <c r="C3911" s="5" t="s">
        <v>11</v>
      </c>
      <c r="D3911" s="5" t="s">
        <v>35</v>
      </c>
      <c r="E3911" s="5" t="s">
        <v>878</v>
      </c>
    </row>
    <row r="3912" spans="1:5" x14ac:dyDescent="0.25">
      <c r="A3912" s="5">
        <f>3904</f>
      </c>
      <c r="B3912" s="5" t="s">
        <v>2665</v>
      </c>
      <c r="C3912" s="5" t="s">
        <v>11</v>
      </c>
      <c r="D3912" s="5" t="s">
        <v>12</v>
      </c>
      <c r="E3912" s="5" t="s">
        <v>930</v>
      </c>
    </row>
    <row r="3913" spans="1:5" x14ac:dyDescent="0.25">
      <c r="A3913" s="5">
        <f>3905</f>
      </c>
      <c r="B3913" s="5" t="s">
        <v>2666</v>
      </c>
      <c r="C3913" s="5" t="s">
        <v>11</v>
      </c>
      <c r="D3913" s="5" t="s">
        <v>35</v>
      </c>
      <c r="E3913" s="5" t="s">
        <v>878</v>
      </c>
    </row>
    <row r="3914" spans="1:5" x14ac:dyDescent="0.25">
      <c r="A3914" s="5">
        <f>3906</f>
      </c>
      <c r="B3914" s="5" t="s">
        <v>2666</v>
      </c>
      <c r="C3914" s="5" t="s">
        <v>11</v>
      </c>
      <c r="D3914" s="5" t="s">
        <v>12</v>
      </c>
      <c r="E3914" s="5" t="s">
        <v>930</v>
      </c>
    </row>
    <row r="3915" spans="1:5" x14ac:dyDescent="0.25">
      <c r="A3915" s="5">
        <f>3907</f>
      </c>
      <c r="B3915" s="5" t="s">
        <v>2667</v>
      </c>
      <c r="C3915" s="5" t="s">
        <v>11</v>
      </c>
      <c r="D3915" s="5" t="s">
        <v>35</v>
      </c>
      <c r="E3915" s="5" t="s">
        <v>878</v>
      </c>
    </row>
    <row r="3916" spans="1:5" x14ac:dyDescent="0.25">
      <c r="A3916" s="5">
        <f>3908</f>
      </c>
      <c r="B3916" s="5" t="s">
        <v>2667</v>
      </c>
      <c r="C3916" s="5" t="s">
        <v>11</v>
      </c>
      <c r="D3916" s="5" t="s">
        <v>12</v>
      </c>
      <c r="E3916" s="5" t="s">
        <v>930</v>
      </c>
    </row>
    <row r="3917" spans="1:5" x14ac:dyDescent="0.25">
      <c r="A3917" s="5">
        <f>3909</f>
      </c>
      <c r="B3917" s="5" t="s">
        <v>2668</v>
      </c>
      <c r="C3917" s="5" t="s">
        <v>11</v>
      </c>
      <c r="D3917" s="5" t="s">
        <v>35</v>
      </c>
      <c r="E3917" s="5" t="s">
        <v>878</v>
      </c>
    </row>
    <row r="3918" spans="1:5" x14ac:dyDescent="0.25">
      <c r="A3918" s="5">
        <f>3910</f>
      </c>
      <c r="B3918" s="5" t="s">
        <v>2668</v>
      </c>
      <c r="C3918" s="5" t="s">
        <v>11</v>
      </c>
      <c r="D3918" s="5" t="s">
        <v>12</v>
      </c>
      <c r="E3918" s="5" t="s">
        <v>930</v>
      </c>
    </row>
    <row r="3919" spans="1:5" x14ac:dyDescent="0.25">
      <c r="A3919" s="5">
        <f>3911</f>
      </c>
      <c r="B3919" s="5" t="s">
        <v>2669</v>
      </c>
      <c r="C3919" s="5" t="s">
        <v>11</v>
      </c>
      <c r="D3919" s="5" t="s">
        <v>35</v>
      </c>
      <c r="E3919" s="5" t="s">
        <v>878</v>
      </c>
    </row>
    <row r="3920" spans="1:5" x14ac:dyDescent="0.25">
      <c r="A3920" s="5">
        <f>3912</f>
      </c>
      <c r="B3920" s="5" t="s">
        <v>2669</v>
      </c>
      <c r="C3920" s="5" t="s">
        <v>11</v>
      </c>
      <c r="D3920" s="5" t="s">
        <v>12</v>
      </c>
      <c r="E3920" s="5" t="s">
        <v>930</v>
      </c>
    </row>
    <row r="3921" spans="1:5" x14ac:dyDescent="0.25">
      <c r="A3921" s="5">
        <f>3913</f>
      </c>
      <c r="B3921" s="5" t="s">
        <v>2670</v>
      </c>
      <c r="C3921" s="5" t="s">
        <v>11</v>
      </c>
      <c r="D3921" s="5" t="s">
        <v>35</v>
      </c>
      <c r="E3921" s="5" t="s">
        <v>878</v>
      </c>
    </row>
    <row r="3922" spans="1:5" x14ac:dyDescent="0.25">
      <c r="A3922" s="5">
        <f>3914</f>
      </c>
      <c r="B3922" s="5" t="s">
        <v>2670</v>
      </c>
      <c r="C3922" s="5" t="s">
        <v>11</v>
      </c>
      <c r="D3922" s="5" t="s">
        <v>12</v>
      </c>
      <c r="E3922" s="5" t="s">
        <v>930</v>
      </c>
    </row>
    <row r="3923" spans="1:5" x14ac:dyDescent="0.25">
      <c r="A3923" s="5">
        <f>3915</f>
      </c>
      <c r="B3923" s="5" t="s">
        <v>2671</v>
      </c>
      <c r="C3923" s="5" t="s">
        <v>11</v>
      </c>
      <c r="D3923" s="5" t="s">
        <v>35</v>
      </c>
      <c r="E3923" s="5" t="s">
        <v>878</v>
      </c>
    </row>
    <row r="3924" spans="1:5" x14ac:dyDescent="0.25">
      <c r="A3924" s="5">
        <f>3916</f>
      </c>
      <c r="B3924" s="5" t="s">
        <v>2671</v>
      </c>
      <c r="C3924" s="5" t="s">
        <v>11</v>
      </c>
      <c r="D3924" s="5" t="s">
        <v>12</v>
      </c>
      <c r="E3924" s="5" t="s">
        <v>930</v>
      </c>
    </row>
    <row r="3925" spans="1:5" x14ac:dyDescent="0.25">
      <c r="A3925" s="5">
        <f>3917</f>
      </c>
      <c r="B3925" s="5" t="s">
        <v>2672</v>
      </c>
      <c r="C3925" s="5" t="s">
        <v>11</v>
      </c>
      <c r="D3925" s="5" t="s">
        <v>35</v>
      </c>
      <c r="E3925" s="5" t="s">
        <v>878</v>
      </c>
    </row>
    <row r="3926" spans="1:5" x14ac:dyDescent="0.25">
      <c r="A3926" s="5">
        <f>3918</f>
      </c>
      <c r="B3926" s="5" t="s">
        <v>2672</v>
      </c>
      <c r="C3926" s="5" t="s">
        <v>11</v>
      </c>
      <c r="D3926" s="5" t="s">
        <v>12</v>
      </c>
      <c r="E3926" s="5" t="s">
        <v>930</v>
      </c>
    </row>
    <row r="3927" spans="1:5" x14ac:dyDescent="0.25">
      <c r="A3927" s="5">
        <f>3919</f>
      </c>
      <c r="B3927" s="5" t="s">
        <v>2673</v>
      </c>
      <c r="C3927" s="5" t="s">
        <v>11</v>
      </c>
      <c r="D3927" s="5" t="s">
        <v>35</v>
      </c>
      <c r="E3927" s="5" t="s">
        <v>878</v>
      </c>
    </row>
    <row r="3928" spans="1:5" x14ac:dyDescent="0.25">
      <c r="A3928" s="5">
        <f>3920</f>
      </c>
      <c r="B3928" s="5" t="s">
        <v>2673</v>
      </c>
      <c r="C3928" s="5" t="s">
        <v>11</v>
      </c>
      <c r="D3928" s="5" t="s">
        <v>12</v>
      </c>
      <c r="E3928" s="5" t="s">
        <v>930</v>
      </c>
    </row>
    <row r="3929" spans="1:5" x14ac:dyDescent="0.25">
      <c r="A3929" s="5">
        <f>3921</f>
      </c>
      <c r="B3929" s="5" t="s">
        <v>2674</v>
      </c>
      <c r="C3929" s="5" t="s">
        <v>11</v>
      </c>
      <c r="D3929" s="5" t="s">
        <v>35</v>
      </c>
      <c r="E3929" s="5" t="s">
        <v>878</v>
      </c>
    </row>
    <row r="3930" spans="1:5" x14ac:dyDescent="0.25">
      <c r="A3930" s="5">
        <f>3922</f>
      </c>
      <c r="B3930" s="5" t="s">
        <v>2674</v>
      </c>
      <c r="C3930" s="5" t="s">
        <v>11</v>
      </c>
      <c r="D3930" s="5" t="s">
        <v>12</v>
      </c>
      <c r="E3930" s="5" t="s">
        <v>930</v>
      </c>
    </row>
    <row r="3931" spans="1:5" x14ac:dyDescent="0.25">
      <c r="A3931" s="5">
        <f>3923</f>
      </c>
      <c r="B3931" s="5" t="s">
        <v>2675</v>
      </c>
      <c r="C3931" s="5" t="s">
        <v>11</v>
      </c>
      <c r="D3931" s="5" t="s">
        <v>35</v>
      </c>
      <c r="E3931" s="5" t="s">
        <v>878</v>
      </c>
    </row>
    <row r="3932" spans="1:5" x14ac:dyDescent="0.25">
      <c r="A3932" s="5">
        <f>3924</f>
      </c>
      <c r="B3932" s="5" t="s">
        <v>2675</v>
      </c>
      <c r="C3932" s="5" t="s">
        <v>11</v>
      </c>
      <c r="D3932" s="5" t="s">
        <v>12</v>
      </c>
      <c r="E3932" s="5" t="s">
        <v>930</v>
      </c>
    </row>
    <row r="3933" spans="1:5" x14ac:dyDescent="0.25">
      <c r="A3933" s="5">
        <f>3925</f>
      </c>
      <c r="B3933" s="5" t="s">
        <v>2676</v>
      </c>
      <c r="C3933" s="5" t="s">
        <v>11</v>
      </c>
      <c r="D3933" s="5" t="s">
        <v>35</v>
      </c>
      <c r="E3933" s="5" t="s">
        <v>878</v>
      </c>
    </row>
    <row r="3934" spans="1:5" x14ac:dyDescent="0.25">
      <c r="A3934" s="5">
        <f>3926</f>
      </c>
      <c r="B3934" s="5" t="s">
        <v>2676</v>
      </c>
      <c r="C3934" s="5" t="s">
        <v>11</v>
      </c>
      <c r="D3934" s="5" t="s">
        <v>12</v>
      </c>
      <c r="E3934" s="5" t="s">
        <v>930</v>
      </c>
    </row>
    <row r="3935" spans="1:5" x14ac:dyDescent="0.25">
      <c r="A3935" s="5">
        <f>3927</f>
      </c>
      <c r="B3935" s="5" t="s">
        <v>2677</v>
      </c>
      <c r="C3935" s="5" t="s">
        <v>11</v>
      </c>
      <c r="D3935" s="5" t="s">
        <v>35</v>
      </c>
      <c r="E3935" s="5" t="s">
        <v>878</v>
      </c>
    </row>
    <row r="3936" spans="1:5" x14ac:dyDescent="0.25">
      <c r="A3936" s="5">
        <f>3928</f>
      </c>
      <c r="B3936" s="5" t="s">
        <v>2677</v>
      </c>
      <c r="C3936" s="5" t="s">
        <v>11</v>
      </c>
      <c r="D3936" s="5" t="s">
        <v>12</v>
      </c>
      <c r="E3936" s="5" t="s">
        <v>930</v>
      </c>
    </row>
    <row r="3937" spans="1:5" x14ac:dyDescent="0.25">
      <c r="A3937" s="5">
        <f>3929</f>
      </c>
      <c r="B3937" s="5" t="s">
        <v>2678</v>
      </c>
      <c r="C3937" s="5" t="s">
        <v>11</v>
      </c>
      <c r="D3937" s="5" t="s">
        <v>35</v>
      </c>
      <c r="E3937" s="5" t="s">
        <v>878</v>
      </c>
    </row>
    <row r="3938" spans="1:5" x14ac:dyDescent="0.25">
      <c r="A3938" s="5">
        <f>3930</f>
      </c>
      <c r="B3938" s="5" t="s">
        <v>2678</v>
      </c>
      <c r="C3938" s="5" t="s">
        <v>11</v>
      </c>
      <c r="D3938" s="5" t="s">
        <v>12</v>
      </c>
      <c r="E3938" s="5" t="s">
        <v>930</v>
      </c>
    </row>
    <row r="3939" spans="1:5" x14ac:dyDescent="0.25">
      <c r="A3939" s="5">
        <f>3931</f>
      </c>
      <c r="B3939" s="5" t="s">
        <v>2679</v>
      </c>
      <c r="C3939" s="5" t="s">
        <v>11</v>
      </c>
      <c r="D3939" s="5" t="s">
        <v>35</v>
      </c>
      <c r="E3939" s="5" t="s">
        <v>878</v>
      </c>
    </row>
    <row r="3940" spans="1:5" x14ac:dyDescent="0.25">
      <c r="A3940" s="5">
        <f>3932</f>
      </c>
      <c r="B3940" s="5" t="s">
        <v>2679</v>
      </c>
      <c r="C3940" s="5" t="s">
        <v>11</v>
      </c>
      <c r="D3940" s="5" t="s">
        <v>12</v>
      </c>
      <c r="E3940" s="5" t="s">
        <v>930</v>
      </c>
    </row>
    <row r="3941" spans="1:5" x14ac:dyDescent="0.25">
      <c r="A3941" s="5">
        <f>3933</f>
      </c>
      <c r="B3941" s="5" t="s">
        <v>2680</v>
      </c>
      <c r="C3941" s="5" t="s">
        <v>11</v>
      </c>
      <c r="D3941" s="5" t="s">
        <v>35</v>
      </c>
      <c r="E3941" s="5" t="s">
        <v>878</v>
      </c>
    </row>
    <row r="3942" spans="1:5" x14ac:dyDescent="0.25">
      <c r="A3942" s="5">
        <f>3934</f>
      </c>
      <c r="B3942" s="5" t="s">
        <v>2680</v>
      </c>
      <c r="C3942" s="5" t="s">
        <v>11</v>
      </c>
      <c r="D3942" s="5" t="s">
        <v>12</v>
      </c>
      <c r="E3942" s="5" t="s">
        <v>930</v>
      </c>
    </row>
    <row r="3943" spans="1:5" x14ac:dyDescent="0.25">
      <c r="A3943" s="5">
        <f>3935</f>
      </c>
      <c r="B3943" s="5" t="s">
        <v>2681</v>
      </c>
      <c r="C3943" s="5" t="s">
        <v>11</v>
      </c>
      <c r="D3943" s="5" t="s">
        <v>35</v>
      </c>
      <c r="E3943" s="5" t="s">
        <v>878</v>
      </c>
    </row>
    <row r="3944" spans="1:5" x14ac:dyDescent="0.25">
      <c r="A3944" s="5">
        <f>3936</f>
      </c>
      <c r="B3944" s="5" t="s">
        <v>2681</v>
      </c>
      <c r="C3944" s="5" t="s">
        <v>11</v>
      </c>
      <c r="D3944" s="5" t="s">
        <v>12</v>
      </c>
      <c r="E3944" s="5" t="s">
        <v>930</v>
      </c>
    </row>
    <row r="3945" spans="1:5" x14ac:dyDescent="0.25">
      <c r="A3945" s="5">
        <f>3937</f>
      </c>
      <c r="B3945" s="5" t="s">
        <v>2682</v>
      </c>
      <c r="C3945" s="5" t="s">
        <v>11</v>
      </c>
      <c r="D3945" s="5" t="s">
        <v>35</v>
      </c>
      <c r="E3945" s="5" t="s">
        <v>878</v>
      </c>
    </row>
    <row r="3946" spans="1:5" x14ac:dyDescent="0.25">
      <c r="A3946" s="5">
        <f>3938</f>
      </c>
      <c r="B3946" s="5" t="s">
        <v>2682</v>
      </c>
      <c r="C3946" s="5" t="s">
        <v>11</v>
      </c>
      <c r="D3946" s="5" t="s">
        <v>12</v>
      </c>
      <c r="E3946" s="5" t="s">
        <v>930</v>
      </c>
    </row>
    <row r="3947" spans="1:5" x14ac:dyDescent="0.25">
      <c r="A3947" s="5">
        <f>3939</f>
      </c>
      <c r="B3947" s="5" t="s">
        <v>2683</v>
      </c>
      <c r="C3947" s="5" t="s">
        <v>11</v>
      </c>
      <c r="D3947" s="5" t="s">
        <v>35</v>
      </c>
      <c r="E3947" s="5" t="s">
        <v>878</v>
      </c>
    </row>
    <row r="3948" spans="1:5" x14ac:dyDescent="0.25">
      <c r="A3948" s="5">
        <f>3940</f>
      </c>
      <c r="B3948" s="5" t="s">
        <v>2683</v>
      </c>
      <c r="C3948" s="5" t="s">
        <v>11</v>
      </c>
      <c r="D3948" s="5" t="s">
        <v>12</v>
      </c>
      <c r="E3948" s="5" t="s">
        <v>930</v>
      </c>
    </row>
    <row r="3949" spans="1:5" x14ac:dyDescent="0.25">
      <c r="A3949" s="5">
        <f>3941</f>
      </c>
      <c r="B3949" s="5" t="s">
        <v>2684</v>
      </c>
      <c r="C3949" s="5" t="s">
        <v>11</v>
      </c>
      <c r="D3949" s="5" t="s">
        <v>35</v>
      </c>
      <c r="E3949" s="5" t="s">
        <v>878</v>
      </c>
    </row>
    <row r="3950" spans="1:5" x14ac:dyDescent="0.25">
      <c r="A3950" s="5">
        <f>3942</f>
      </c>
      <c r="B3950" s="5" t="s">
        <v>2684</v>
      </c>
      <c r="C3950" s="5" t="s">
        <v>11</v>
      </c>
      <c r="D3950" s="5" t="s">
        <v>12</v>
      </c>
      <c r="E3950" s="5" t="s">
        <v>930</v>
      </c>
    </row>
    <row r="3951" spans="1:5" x14ac:dyDescent="0.25">
      <c r="A3951" s="5">
        <f>3943</f>
      </c>
      <c r="B3951" s="5" t="s">
        <v>2685</v>
      </c>
      <c r="C3951" s="5" t="s">
        <v>11</v>
      </c>
      <c r="D3951" s="5" t="s">
        <v>35</v>
      </c>
      <c r="E3951" s="5" t="s">
        <v>878</v>
      </c>
    </row>
    <row r="3952" spans="1:5" x14ac:dyDescent="0.25">
      <c r="A3952" s="5">
        <f>3944</f>
      </c>
      <c r="B3952" s="5" t="s">
        <v>2685</v>
      </c>
      <c r="C3952" s="5" t="s">
        <v>11</v>
      </c>
      <c r="D3952" s="5" t="s">
        <v>12</v>
      </c>
      <c r="E3952" s="5" t="s">
        <v>930</v>
      </c>
    </row>
    <row r="3953" spans="1:5" x14ac:dyDescent="0.25">
      <c r="A3953" s="5">
        <f>3945</f>
      </c>
      <c r="B3953" s="5" t="s">
        <v>2686</v>
      </c>
      <c r="C3953" s="5" t="s">
        <v>11</v>
      </c>
      <c r="D3953" s="5" t="s">
        <v>35</v>
      </c>
      <c r="E3953" s="5" t="s">
        <v>878</v>
      </c>
    </row>
    <row r="3954" spans="1:5" x14ac:dyDescent="0.25">
      <c r="A3954" s="5">
        <f>3946</f>
      </c>
      <c r="B3954" s="5" t="s">
        <v>2686</v>
      </c>
      <c r="C3954" s="5" t="s">
        <v>11</v>
      </c>
      <c r="D3954" s="5" t="s">
        <v>12</v>
      </c>
      <c r="E3954" s="5" t="s">
        <v>930</v>
      </c>
    </row>
    <row r="3955" spans="1:5" x14ac:dyDescent="0.25">
      <c r="A3955" s="5">
        <f>3947</f>
      </c>
      <c r="B3955" s="5" t="s">
        <v>2687</v>
      </c>
      <c r="C3955" s="5" t="s">
        <v>11</v>
      </c>
      <c r="D3955" s="5" t="s">
        <v>35</v>
      </c>
      <c r="E3955" s="5" t="s">
        <v>878</v>
      </c>
    </row>
    <row r="3956" spans="1:5" x14ac:dyDescent="0.25">
      <c r="A3956" s="5">
        <f>3948</f>
      </c>
      <c r="B3956" s="5" t="s">
        <v>2687</v>
      </c>
      <c r="C3956" s="5" t="s">
        <v>11</v>
      </c>
      <c r="D3956" s="5" t="s">
        <v>12</v>
      </c>
      <c r="E3956" s="5" t="s">
        <v>930</v>
      </c>
    </row>
    <row r="3957" spans="1:5" x14ac:dyDescent="0.25">
      <c r="A3957" s="5">
        <f>3949</f>
      </c>
      <c r="B3957" s="5" t="s">
        <v>2688</v>
      </c>
      <c r="C3957" s="5" t="s">
        <v>11</v>
      </c>
      <c r="D3957" s="5" t="s">
        <v>35</v>
      </c>
      <c r="E3957" s="5" t="s">
        <v>878</v>
      </c>
    </row>
    <row r="3958" spans="1:5" x14ac:dyDescent="0.25">
      <c r="A3958" s="5">
        <f>3950</f>
      </c>
      <c r="B3958" s="5" t="s">
        <v>2688</v>
      </c>
      <c r="C3958" s="5" t="s">
        <v>11</v>
      </c>
      <c r="D3958" s="5" t="s">
        <v>12</v>
      </c>
      <c r="E3958" s="5" t="s">
        <v>930</v>
      </c>
    </row>
    <row r="3959" spans="1:5" x14ac:dyDescent="0.25">
      <c r="A3959" s="5">
        <f>3951</f>
      </c>
      <c r="B3959" s="5" t="s">
        <v>2689</v>
      </c>
      <c r="C3959" s="5" t="s">
        <v>11</v>
      </c>
      <c r="D3959" s="5" t="s">
        <v>35</v>
      </c>
      <c r="E3959" s="5" t="s">
        <v>878</v>
      </c>
    </row>
    <row r="3960" spans="1:5" x14ac:dyDescent="0.25">
      <c r="A3960" s="5">
        <f>3952</f>
      </c>
      <c r="B3960" s="5" t="s">
        <v>2689</v>
      </c>
      <c r="C3960" s="5" t="s">
        <v>11</v>
      </c>
      <c r="D3960" s="5" t="s">
        <v>12</v>
      </c>
      <c r="E3960" s="5" t="s">
        <v>930</v>
      </c>
    </row>
    <row r="3961" spans="1:5" x14ac:dyDescent="0.25">
      <c r="A3961" s="5">
        <f>3953</f>
      </c>
      <c r="B3961" s="5" t="s">
        <v>2690</v>
      </c>
      <c r="C3961" s="5" t="s">
        <v>11</v>
      </c>
      <c r="D3961" s="5" t="s">
        <v>35</v>
      </c>
      <c r="E3961" s="5" t="s">
        <v>878</v>
      </c>
    </row>
    <row r="3962" spans="1:5" x14ac:dyDescent="0.25">
      <c r="A3962" s="5">
        <f>3954</f>
      </c>
      <c r="B3962" s="5" t="s">
        <v>2690</v>
      </c>
      <c r="C3962" s="5" t="s">
        <v>11</v>
      </c>
      <c r="D3962" s="5" t="s">
        <v>12</v>
      </c>
      <c r="E3962" s="5" t="s">
        <v>930</v>
      </c>
    </row>
    <row r="3963" spans="1:5" x14ac:dyDescent="0.25">
      <c r="A3963" s="5">
        <f>3955</f>
      </c>
      <c r="B3963" s="5" t="s">
        <v>2691</v>
      </c>
      <c r="C3963" s="5" t="s">
        <v>11</v>
      </c>
      <c r="D3963" s="5" t="s">
        <v>35</v>
      </c>
      <c r="E3963" s="5" t="s">
        <v>878</v>
      </c>
    </row>
    <row r="3964" spans="1:5" x14ac:dyDescent="0.25">
      <c r="A3964" s="5">
        <f>3956</f>
      </c>
      <c r="B3964" s="5" t="s">
        <v>2691</v>
      </c>
      <c r="C3964" s="5" t="s">
        <v>11</v>
      </c>
      <c r="D3964" s="5" t="s">
        <v>12</v>
      </c>
      <c r="E3964" s="5" t="s">
        <v>930</v>
      </c>
    </row>
    <row r="3965" spans="1:5" x14ac:dyDescent="0.25">
      <c r="A3965" s="5">
        <f>3957</f>
      </c>
      <c r="B3965" s="5" t="s">
        <v>2692</v>
      </c>
      <c r="C3965" s="5" t="s">
        <v>11</v>
      </c>
      <c r="D3965" s="5" t="s">
        <v>35</v>
      </c>
      <c r="E3965" s="5" t="s">
        <v>878</v>
      </c>
    </row>
    <row r="3966" spans="1:5" x14ac:dyDescent="0.25">
      <c r="A3966" s="5">
        <f>3958</f>
      </c>
      <c r="B3966" s="5" t="s">
        <v>2692</v>
      </c>
      <c r="C3966" s="5" t="s">
        <v>11</v>
      </c>
      <c r="D3966" s="5" t="s">
        <v>12</v>
      </c>
      <c r="E3966" s="5" t="s">
        <v>930</v>
      </c>
    </row>
    <row r="3967" spans="1:5" x14ac:dyDescent="0.25">
      <c r="A3967" s="5">
        <f>3959</f>
      </c>
      <c r="B3967" s="5" t="s">
        <v>2693</v>
      </c>
      <c r="C3967" s="5" t="s">
        <v>11</v>
      </c>
      <c r="D3967" s="5" t="s">
        <v>35</v>
      </c>
      <c r="E3967" s="5" t="s">
        <v>878</v>
      </c>
    </row>
    <row r="3968" spans="1:5" x14ac:dyDescent="0.25">
      <c r="A3968" s="5">
        <f>3960</f>
      </c>
      <c r="B3968" s="5" t="s">
        <v>2693</v>
      </c>
      <c r="C3968" s="5" t="s">
        <v>11</v>
      </c>
      <c r="D3968" s="5" t="s">
        <v>12</v>
      </c>
      <c r="E3968" s="5" t="s">
        <v>930</v>
      </c>
    </row>
    <row r="3969" spans="1:5" x14ac:dyDescent="0.25">
      <c r="A3969" s="5">
        <f>3961</f>
      </c>
      <c r="B3969" s="5" t="s">
        <v>2694</v>
      </c>
      <c r="C3969" s="5" t="s">
        <v>11</v>
      </c>
      <c r="D3969" s="5" t="s">
        <v>35</v>
      </c>
      <c r="E3969" s="5" t="s">
        <v>878</v>
      </c>
    </row>
    <row r="3970" spans="1:5" x14ac:dyDescent="0.25">
      <c r="A3970" s="5">
        <f>3962</f>
      </c>
      <c r="B3970" s="5" t="s">
        <v>2694</v>
      </c>
      <c r="C3970" s="5" t="s">
        <v>11</v>
      </c>
      <c r="D3970" s="5" t="s">
        <v>12</v>
      </c>
      <c r="E3970" s="5" t="s">
        <v>930</v>
      </c>
    </row>
    <row r="3971" spans="1:5" x14ac:dyDescent="0.25">
      <c r="A3971" s="5">
        <f>3963</f>
      </c>
      <c r="B3971" s="5" t="s">
        <v>2695</v>
      </c>
      <c r="C3971" s="5" t="s">
        <v>11</v>
      </c>
      <c r="D3971" s="5" t="s">
        <v>35</v>
      </c>
      <c r="E3971" s="5" t="s">
        <v>878</v>
      </c>
    </row>
    <row r="3972" spans="1:5" x14ac:dyDescent="0.25">
      <c r="A3972" s="5">
        <f>3964</f>
      </c>
      <c r="B3972" s="5" t="s">
        <v>2695</v>
      </c>
      <c r="C3972" s="5" t="s">
        <v>11</v>
      </c>
      <c r="D3972" s="5" t="s">
        <v>12</v>
      </c>
      <c r="E3972" s="5" t="s">
        <v>930</v>
      </c>
    </row>
    <row r="3973" spans="1:5" x14ac:dyDescent="0.25">
      <c r="A3973" s="5">
        <f>3965</f>
      </c>
      <c r="B3973" s="5" t="s">
        <v>2696</v>
      </c>
      <c r="C3973" s="5" t="s">
        <v>11</v>
      </c>
      <c r="D3973" s="5" t="s">
        <v>35</v>
      </c>
      <c r="E3973" s="5" t="s">
        <v>878</v>
      </c>
    </row>
    <row r="3974" spans="1:5" x14ac:dyDescent="0.25">
      <c r="A3974" s="5">
        <f>3966</f>
      </c>
      <c r="B3974" s="5" t="s">
        <v>2696</v>
      </c>
      <c r="C3974" s="5" t="s">
        <v>11</v>
      </c>
      <c r="D3974" s="5" t="s">
        <v>12</v>
      </c>
      <c r="E3974" s="5" t="s">
        <v>930</v>
      </c>
    </row>
    <row r="3975" spans="1:5" x14ac:dyDescent="0.25">
      <c r="A3975" s="5">
        <f>3967</f>
      </c>
      <c r="B3975" s="5" t="s">
        <v>2697</v>
      </c>
      <c r="C3975" s="5" t="s">
        <v>11</v>
      </c>
      <c r="D3975" s="5" t="s">
        <v>35</v>
      </c>
      <c r="E3975" s="5" t="s">
        <v>878</v>
      </c>
    </row>
    <row r="3976" spans="1:5" x14ac:dyDescent="0.25">
      <c r="A3976" s="5">
        <f>3968</f>
      </c>
      <c r="B3976" s="5" t="s">
        <v>2697</v>
      </c>
      <c r="C3976" s="5" t="s">
        <v>11</v>
      </c>
      <c r="D3976" s="5" t="s">
        <v>12</v>
      </c>
      <c r="E3976" s="5" t="s">
        <v>930</v>
      </c>
    </row>
    <row r="3977" spans="1:5" x14ac:dyDescent="0.25">
      <c r="A3977" s="5">
        <f>3969</f>
      </c>
      <c r="B3977" s="5" t="s">
        <v>2698</v>
      </c>
      <c r="C3977" s="5" t="s">
        <v>11</v>
      </c>
      <c r="D3977" s="5" t="s">
        <v>35</v>
      </c>
      <c r="E3977" s="5" t="s">
        <v>878</v>
      </c>
    </row>
    <row r="3978" spans="1:5" x14ac:dyDescent="0.25">
      <c r="A3978" s="5">
        <f>3970</f>
      </c>
      <c r="B3978" s="5" t="s">
        <v>2698</v>
      </c>
      <c r="C3978" s="5" t="s">
        <v>11</v>
      </c>
      <c r="D3978" s="5" t="s">
        <v>12</v>
      </c>
      <c r="E3978" s="5" t="s">
        <v>930</v>
      </c>
    </row>
    <row r="3979" spans="1:5" x14ac:dyDescent="0.25">
      <c r="A3979" s="5">
        <f>3971</f>
      </c>
      <c r="B3979" s="5" t="s">
        <v>2699</v>
      </c>
      <c r="C3979" s="5" t="s">
        <v>11</v>
      </c>
      <c r="D3979" s="5" t="s">
        <v>35</v>
      </c>
      <c r="E3979" s="5" t="s">
        <v>878</v>
      </c>
    </row>
    <row r="3980" spans="1:5" x14ac:dyDescent="0.25">
      <c r="A3980" s="5">
        <f>3972</f>
      </c>
      <c r="B3980" s="5" t="s">
        <v>2699</v>
      </c>
      <c r="C3980" s="5" t="s">
        <v>11</v>
      </c>
      <c r="D3980" s="5" t="s">
        <v>12</v>
      </c>
      <c r="E3980" s="5" t="s">
        <v>930</v>
      </c>
    </row>
    <row r="3981" spans="1:5" x14ac:dyDescent="0.25">
      <c r="A3981" s="5">
        <f>3973</f>
      </c>
      <c r="B3981" s="5" t="s">
        <v>2700</v>
      </c>
      <c r="C3981" s="5" t="s">
        <v>11</v>
      </c>
      <c r="D3981" s="5" t="s">
        <v>35</v>
      </c>
      <c r="E3981" s="5" t="s">
        <v>878</v>
      </c>
    </row>
    <row r="3982" spans="1:5" x14ac:dyDescent="0.25">
      <c r="A3982" s="5">
        <f>3974</f>
      </c>
      <c r="B3982" s="5" t="s">
        <v>2700</v>
      </c>
      <c r="C3982" s="5" t="s">
        <v>11</v>
      </c>
      <c r="D3982" s="5" t="s">
        <v>12</v>
      </c>
      <c r="E3982" s="5" t="s">
        <v>930</v>
      </c>
    </row>
    <row r="3983" spans="1:5" x14ac:dyDescent="0.25">
      <c r="A3983" s="5">
        <f>3975</f>
      </c>
      <c r="B3983" s="5" t="s">
        <v>2701</v>
      </c>
      <c r="C3983" s="5" t="s">
        <v>11</v>
      </c>
      <c r="D3983" s="5" t="s">
        <v>35</v>
      </c>
      <c r="E3983" s="5" t="s">
        <v>878</v>
      </c>
    </row>
    <row r="3984" spans="1:5" x14ac:dyDescent="0.25">
      <c r="A3984" s="5">
        <f>3976</f>
      </c>
      <c r="B3984" s="5" t="s">
        <v>2701</v>
      </c>
      <c r="C3984" s="5" t="s">
        <v>11</v>
      </c>
      <c r="D3984" s="5" t="s">
        <v>12</v>
      </c>
      <c r="E3984" s="5" t="s">
        <v>930</v>
      </c>
    </row>
    <row r="3985" spans="1:5" x14ac:dyDescent="0.25">
      <c r="A3985" s="5">
        <f>3977</f>
      </c>
      <c r="B3985" s="5" t="s">
        <v>2702</v>
      </c>
      <c r="C3985" s="5" t="s">
        <v>11</v>
      </c>
      <c r="D3985" s="5" t="s">
        <v>35</v>
      </c>
      <c r="E3985" s="5" t="s">
        <v>878</v>
      </c>
    </row>
    <row r="3986" spans="1:5" x14ac:dyDescent="0.25">
      <c r="A3986" s="5">
        <f>3978</f>
      </c>
      <c r="B3986" s="5" t="s">
        <v>2702</v>
      </c>
      <c r="C3986" s="5" t="s">
        <v>11</v>
      </c>
      <c r="D3986" s="5" t="s">
        <v>12</v>
      </c>
      <c r="E3986" s="5" t="s">
        <v>930</v>
      </c>
    </row>
    <row r="3987" spans="1:5" x14ac:dyDescent="0.25">
      <c r="A3987" s="5">
        <f>3979</f>
      </c>
      <c r="B3987" s="5" t="s">
        <v>2703</v>
      </c>
      <c r="C3987" s="5" t="s">
        <v>11</v>
      </c>
      <c r="D3987" s="5" t="s">
        <v>35</v>
      </c>
      <c r="E3987" s="5" t="s">
        <v>878</v>
      </c>
    </row>
    <row r="3988" spans="1:5" x14ac:dyDescent="0.25">
      <c r="A3988" s="5">
        <f>3980</f>
      </c>
      <c r="B3988" s="5" t="s">
        <v>2703</v>
      </c>
      <c r="C3988" s="5" t="s">
        <v>11</v>
      </c>
      <c r="D3988" s="5" t="s">
        <v>12</v>
      </c>
      <c r="E3988" s="5" t="s">
        <v>930</v>
      </c>
    </row>
    <row r="3989" spans="1:5" x14ac:dyDescent="0.25">
      <c r="A3989" s="5">
        <f>3981</f>
      </c>
      <c r="B3989" s="5" t="s">
        <v>2704</v>
      </c>
      <c r="C3989" s="5" t="s">
        <v>11</v>
      </c>
      <c r="D3989" s="5" t="s">
        <v>35</v>
      </c>
      <c r="E3989" s="5" t="s">
        <v>878</v>
      </c>
    </row>
    <row r="3990" spans="1:5" x14ac:dyDescent="0.25">
      <c r="A3990" s="5">
        <f>3982</f>
      </c>
      <c r="B3990" s="5" t="s">
        <v>2704</v>
      </c>
      <c r="C3990" s="5" t="s">
        <v>11</v>
      </c>
      <c r="D3990" s="5" t="s">
        <v>12</v>
      </c>
      <c r="E3990" s="5" t="s">
        <v>930</v>
      </c>
    </row>
    <row r="3991" spans="1:5" x14ac:dyDescent="0.25">
      <c r="A3991" s="5">
        <f>3983</f>
      </c>
      <c r="B3991" s="5" t="s">
        <v>2705</v>
      </c>
      <c r="C3991" s="5" t="s">
        <v>11</v>
      </c>
      <c r="D3991" s="5" t="s">
        <v>35</v>
      </c>
      <c r="E3991" s="5" t="s">
        <v>878</v>
      </c>
    </row>
    <row r="3992" spans="1:5" x14ac:dyDescent="0.25">
      <c r="A3992" s="5">
        <f>3984</f>
      </c>
      <c r="B3992" s="5" t="s">
        <v>2705</v>
      </c>
      <c r="C3992" s="5" t="s">
        <v>11</v>
      </c>
      <c r="D3992" s="5" t="s">
        <v>12</v>
      </c>
      <c r="E3992" s="5" t="s">
        <v>930</v>
      </c>
    </row>
    <row r="3993" spans="1:5" x14ac:dyDescent="0.25">
      <c r="A3993" s="5">
        <f>3985</f>
      </c>
      <c r="B3993" s="5" t="s">
        <v>2706</v>
      </c>
      <c r="C3993" s="5" t="s">
        <v>11</v>
      </c>
      <c r="D3993" s="5" t="s">
        <v>35</v>
      </c>
      <c r="E3993" s="5" t="s">
        <v>878</v>
      </c>
    </row>
    <row r="3994" spans="1:5" x14ac:dyDescent="0.25">
      <c r="A3994" s="5">
        <f>3986</f>
      </c>
      <c r="B3994" s="5" t="s">
        <v>2706</v>
      </c>
      <c r="C3994" s="5" t="s">
        <v>11</v>
      </c>
      <c r="D3994" s="5" t="s">
        <v>12</v>
      </c>
      <c r="E3994" s="5" t="s">
        <v>930</v>
      </c>
    </row>
    <row r="3995" spans="1:5" x14ac:dyDescent="0.25">
      <c r="A3995" s="5">
        <f>3987</f>
      </c>
      <c r="B3995" s="5" t="s">
        <v>2707</v>
      </c>
      <c r="C3995" s="5" t="s">
        <v>11</v>
      </c>
      <c r="D3995" s="5" t="s">
        <v>35</v>
      </c>
      <c r="E3995" s="5" t="s">
        <v>878</v>
      </c>
    </row>
    <row r="3996" spans="1:5" x14ac:dyDescent="0.25">
      <c r="A3996" s="5">
        <f>3988</f>
      </c>
      <c r="B3996" s="5" t="s">
        <v>2707</v>
      </c>
      <c r="C3996" s="5" t="s">
        <v>11</v>
      </c>
      <c r="D3996" s="5" t="s">
        <v>12</v>
      </c>
      <c r="E3996" s="5" t="s">
        <v>930</v>
      </c>
    </row>
    <row r="3997" spans="1:5" x14ac:dyDescent="0.25">
      <c r="A3997" s="5">
        <f>3989</f>
      </c>
      <c r="B3997" s="5" t="s">
        <v>2708</v>
      </c>
      <c r="C3997" s="5" t="s">
        <v>11</v>
      </c>
      <c r="D3997" s="5" t="s">
        <v>35</v>
      </c>
      <c r="E3997" s="5" t="s">
        <v>878</v>
      </c>
    </row>
    <row r="3998" spans="1:5" x14ac:dyDescent="0.25">
      <c r="A3998" s="5">
        <f>3990</f>
      </c>
      <c r="B3998" s="5" t="s">
        <v>2708</v>
      </c>
      <c r="C3998" s="5" t="s">
        <v>11</v>
      </c>
      <c r="D3998" s="5" t="s">
        <v>12</v>
      </c>
      <c r="E3998" s="5" t="s">
        <v>930</v>
      </c>
    </row>
    <row r="3999" spans="1:5" x14ac:dyDescent="0.25">
      <c r="A3999" s="5">
        <f>3991</f>
      </c>
      <c r="B3999" s="5" t="s">
        <v>2709</v>
      </c>
      <c r="C3999" s="5" t="s">
        <v>11</v>
      </c>
      <c r="D3999" s="5" t="s">
        <v>35</v>
      </c>
      <c r="E3999" s="5" t="s">
        <v>878</v>
      </c>
    </row>
    <row r="4000" spans="1:5" x14ac:dyDescent="0.25">
      <c r="A4000" s="5">
        <f>3992</f>
      </c>
      <c r="B4000" s="5" t="s">
        <v>2709</v>
      </c>
      <c r="C4000" s="5" t="s">
        <v>11</v>
      </c>
      <c r="D4000" s="5" t="s">
        <v>12</v>
      </c>
      <c r="E4000" s="5" t="s">
        <v>930</v>
      </c>
    </row>
    <row r="4001" spans="1:5" x14ac:dyDescent="0.25">
      <c r="A4001" s="5">
        <f>3993</f>
      </c>
      <c r="B4001" s="5" t="s">
        <v>2710</v>
      </c>
      <c r="C4001" s="5" t="s">
        <v>11</v>
      </c>
      <c r="D4001" s="5" t="s">
        <v>35</v>
      </c>
      <c r="E4001" s="5" t="s">
        <v>878</v>
      </c>
    </row>
    <row r="4002" spans="1:5" x14ac:dyDescent="0.25">
      <c r="A4002" s="5">
        <f>3994</f>
      </c>
      <c r="B4002" s="5" t="s">
        <v>2710</v>
      </c>
      <c r="C4002" s="5" t="s">
        <v>11</v>
      </c>
      <c r="D4002" s="5" t="s">
        <v>12</v>
      </c>
      <c r="E4002" s="5" t="s">
        <v>930</v>
      </c>
    </row>
    <row r="4003" spans="1:5" x14ac:dyDescent="0.25">
      <c r="A4003" s="5">
        <f>3995</f>
      </c>
      <c r="B4003" s="5" t="s">
        <v>2711</v>
      </c>
      <c r="C4003" s="5" t="s">
        <v>11</v>
      </c>
      <c r="D4003" s="5" t="s">
        <v>35</v>
      </c>
      <c r="E4003" s="5" t="s">
        <v>878</v>
      </c>
    </row>
    <row r="4004" spans="1:5" x14ac:dyDescent="0.25">
      <c r="A4004" s="5">
        <f>3996</f>
      </c>
      <c r="B4004" s="5" t="s">
        <v>2711</v>
      </c>
      <c r="C4004" s="5" t="s">
        <v>11</v>
      </c>
      <c r="D4004" s="5" t="s">
        <v>12</v>
      </c>
      <c r="E4004" s="5" t="s">
        <v>930</v>
      </c>
    </row>
    <row r="4005" spans="1:5" x14ac:dyDescent="0.25">
      <c r="A4005" s="5">
        <f>3997</f>
      </c>
      <c r="B4005" s="5" t="s">
        <v>2712</v>
      </c>
      <c r="C4005" s="5" t="s">
        <v>11</v>
      </c>
      <c r="D4005" s="5" t="s">
        <v>35</v>
      </c>
      <c r="E4005" s="5" t="s">
        <v>878</v>
      </c>
    </row>
    <row r="4006" spans="1:5" x14ac:dyDescent="0.25">
      <c r="A4006" s="5">
        <f>3998</f>
      </c>
      <c r="B4006" s="5" t="s">
        <v>2712</v>
      </c>
      <c r="C4006" s="5" t="s">
        <v>11</v>
      </c>
      <c r="D4006" s="5" t="s">
        <v>12</v>
      </c>
      <c r="E4006" s="5" t="s">
        <v>930</v>
      </c>
    </row>
    <row r="4007" spans="1:5" x14ac:dyDescent="0.25">
      <c r="A4007" s="5">
        <f>3999</f>
      </c>
      <c r="B4007" s="5" t="s">
        <v>2713</v>
      </c>
      <c r="C4007" s="5" t="s">
        <v>11</v>
      </c>
      <c r="D4007" s="5" t="s">
        <v>35</v>
      </c>
      <c r="E4007" s="5" t="s">
        <v>878</v>
      </c>
    </row>
    <row r="4008" spans="1:5" x14ac:dyDescent="0.25">
      <c r="A4008" s="5">
        <f>4000</f>
      </c>
      <c r="B4008" s="5" t="s">
        <v>2713</v>
      </c>
      <c r="C4008" s="5" t="s">
        <v>11</v>
      </c>
      <c r="D4008" s="5" t="s">
        <v>12</v>
      </c>
      <c r="E4008" s="5" t="s">
        <v>930</v>
      </c>
    </row>
    <row r="4009" spans="1:5" x14ac:dyDescent="0.25">
      <c r="A4009" s="5">
        <f>4001</f>
      </c>
      <c r="B4009" s="5" t="s">
        <v>2714</v>
      </c>
      <c r="C4009" s="5" t="s">
        <v>11</v>
      </c>
      <c r="D4009" s="5" t="s">
        <v>35</v>
      </c>
      <c r="E4009" s="5" t="s">
        <v>878</v>
      </c>
    </row>
    <row r="4010" spans="1:5" x14ac:dyDescent="0.25">
      <c r="A4010" s="5">
        <f>4002</f>
      </c>
      <c r="B4010" s="5" t="s">
        <v>2714</v>
      </c>
      <c r="C4010" s="5" t="s">
        <v>11</v>
      </c>
      <c r="D4010" s="5" t="s">
        <v>12</v>
      </c>
      <c r="E4010" s="5" t="s">
        <v>930</v>
      </c>
    </row>
    <row r="4011" spans="1:5" x14ac:dyDescent="0.25">
      <c r="A4011" s="5">
        <f>4003</f>
      </c>
      <c r="B4011" s="5" t="s">
        <v>2715</v>
      </c>
      <c r="C4011" s="5" t="s">
        <v>11</v>
      </c>
      <c r="D4011" s="5" t="s">
        <v>35</v>
      </c>
      <c r="E4011" s="5" t="s">
        <v>878</v>
      </c>
    </row>
    <row r="4012" spans="1:5" x14ac:dyDescent="0.25">
      <c r="A4012" s="5">
        <f>4004</f>
      </c>
      <c r="B4012" s="5" t="s">
        <v>2715</v>
      </c>
      <c r="C4012" s="5" t="s">
        <v>11</v>
      </c>
      <c r="D4012" s="5" t="s">
        <v>12</v>
      </c>
      <c r="E4012" s="5" t="s">
        <v>930</v>
      </c>
    </row>
    <row r="4013" spans="1:5" x14ac:dyDescent="0.25">
      <c r="A4013" s="5">
        <f>4005</f>
      </c>
      <c r="B4013" s="5" t="s">
        <v>2716</v>
      </c>
      <c r="C4013" s="5" t="s">
        <v>11</v>
      </c>
      <c r="D4013" s="5" t="s">
        <v>35</v>
      </c>
      <c r="E4013" s="5" t="s">
        <v>878</v>
      </c>
    </row>
    <row r="4014" spans="1:5" x14ac:dyDescent="0.25">
      <c r="A4014" s="5">
        <f>4006</f>
      </c>
      <c r="B4014" s="5" t="s">
        <v>2716</v>
      </c>
      <c r="C4014" s="5" t="s">
        <v>11</v>
      </c>
      <c r="D4014" s="5" t="s">
        <v>12</v>
      </c>
      <c r="E4014" s="5" t="s">
        <v>930</v>
      </c>
    </row>
    <row r="4015" spans="1:5" x14ac:dyDescent="0.25">
      <c r="A4015" s="5">
        <f>4007</f>
      </c>
      <c r="B4015" s="5" t="s">
        <v>2717</v>
      </c>
      <c r="C4015" s="5" t="s">
        <v>11</v>
      </c>
      <c r="D4015" s="5" t="s">
        <v>35</v>
      </c>
      <c r="E4015" s="5" t="s">
        <v>878</v>
      </c>
    </row>
    <row r="4016" spans="1:5" x14ac:dyDescent="0.25">
      <c r="A4016" s="5">
        <f>4008</f>
      </c>
      <c r="B4016" s="5" t="s">
        <v>2717</v>
      </c>
      <c r="C4016" s="5" t="s">
        <v>11</v>
      </c>
      <c r="D4016" s="5" t="s">
        <v>12</v>
      </c>
      <c r="E4016" s="5" t="s">
        <v>930</v>
      </c>
    </row>
    <row r="4017" spans="1:5" x14ac:dyDescent="0.25">
      <c r="A4017" s="5">
        <f>4009</f>
      </c>
      <c r="B4017" s="5" t="s">
        <v>2718</v>
      </c>
      <c r="C4017" s="5" t="s">
        <v>11</v>
      </c>
      <c r="D4017" s="5" t="s">
        <v>35</v>
      </c>
      <c r="E4017" s="5" t="s">
        <v>878</v>
      </c>
    </row>
    <row r="4018" spans="1:5" x14ac:dyDescent="0.25">
      <c r="A4018" s="5">
        <f>4010</f>
      </c>
      <c r="B4018" s="5" t="s">
        <v>2718</v>
      </c>
      <c r="C4018" s="5" t="s">
        <v>11</v>
      </c>
      <c r="D4018" s="5" t="s">
        <v>12</v>
      </c>
      <c r="E4018" s="5" t="s">
        <v>930</v>
      </c>
    </row>
    <row r="4019" spans="1:5" x14ac:dyDescent="0.25">
      <c r="A4019" s="5">
        <f>4011</f>
      </c>
      <c r="B4019" s="5" t="s">
        <v>2719</v>
      </c>
      <c r="C4019" s="5" t="s">
        <v>11</v>
      </c>
      <c r="D4019" s="5" t="s">
        <v>35</v>
      </c>
      <c r="E4019" s="5" t="s">
        <v>878</v>
      </c>
    </row>
    <row r="4020" spans="1:5" x14ac:dyDescent="0.25">
      <c r="A4020" s="5">
        <f>4012</f>
      </c>
      <c r="B4020" s="5" t="s">
        <v>2719</v>
      </c>
      <c r="C4020" s="5" t="s">
        <v>11</v>
      </c>
      <c r="D4020" s="5" t="s">
        <v>12</v>
      </c>
      <c r="E4020" s="5" t="s">
        <v>930</v>
      </c>
    </row>
    <row r="4021" spans="1:5" x14ac:dyDescent="0.25">
      <c r="A4021" s="5">
        <f>4013</f>
      </c>
      <c r="B4021" s="5" t="s">
        <v>2720</v>
      </c>
      <c r="C4021" s="5" t="s">
        <v>11</v>
      </c>
      <c r="D4021" s="5" t="s">
        <v>35</v>
      </c>
      <c r="E4021" s="5" t="s">
        <v>878</v>
      </c>
    </row>
    <row r="4022" spans="1:5" x14ac:dyDescent="0.25">
      <c r="A4022" s="5">
        <f>4014</f>
      </c>
      <c r="B4022" s="5" t="s">
        <v>2720</v>
      </c>
      <c r="C4022" s="5" t="s">
        <v>11</v>
      </c>
      <c r="D4022" s="5" t="s">
        <v>12</v>
      </c>
      <c r="E4022" s="5" t="s">
        <v>930</v>
      </c>
    </row>
    <row r="4023" spans="1:5" x14ac:dyDescent="0.25">
      <c r="A4023" s="5">
        <f>4015</f>
      </c>
      <c r="B4023" s="5" t="s">
        <v>2721</v>
      </c>
      <c r="C4023" s="5" t="s">
        <v>11</v>
      </c>
      <c r="D4023" s="5" t="s">
        <v>35</v>
      </c>
      <c r="E4023" s="5" t="s">
        <v>878</v>
      </c>
    </row>
    <row r="4024" spans="1:5" x14ac:dyDescent="0.25">
      <c r="A4024" s="5">
        <f>4016</f>
      </c>
      <c r="B4024" s="5" t="s">
        <v>2721</v>
      </c>
      <c r="C4024" s="5" t="s">
        <v>11</v>
      </c>
      <c r="D4024" s="5" t="s">
        <v>12</v>
      </c>
      <c r="E4024" s="5" t="s">
        <v>930</v>
      </c>
    </row>
    <row r="4025" spans="1:5" x14ac:dyDescent="0.25">
      <c r="A4025" s="5">
        <f>4017</f>
      </c>
      <c r="B4025" s="5" t="s">
        <v>2722</v>
      </c>
      <c r="C4025" s="5" t="s">
        <v>11</v>
      </c>
      <c r="D4025" s="5" t="s">
        <v>35</v>
      </c>
      <c r="E4025" s="5" t="s">
        <v>878</v>
      </c>
    </row>
    <row r="4026" spans="1:5" x14ac:dyDescent="0.25">
      <c r="A4026" s="5">
        <f>4018</f>
      </c>
      <c r="B4026" s="5" t="s">
        <v>2722</v>
      </c>
      <c r="C4026" s="5" t="s">
        <v>11</v>
      </c>
      <c r="D4026" s="5" t="s">
        <v>12</v>
      </c>
      <c r="E4026" s="5" t="s">
        <v>930</v>
      </c>
    </row>
    <row r="4027" spans="1:5" x14ac:dyDescent="0.25">
      <c r="A4027" s="5">
        <f>4019</f>
      </c>
      <c r="B4027" s="5" t="s">
        <v>2723</v>
      </c>
      <c r="C4027" s="5" t="s">
        <v>11</v>
      </c>
      <c r="D4027" s="5" t="s">
        <v>35</v>
      </c>
      <c r="E4027" s="5" t="s">
        <v>878</v>
      </c>
    </row>
    <row r="4028" spans="1:5" x14ac:dyDescent="0.25">
      <c r="A4028" s="5">
        <f>4020</f>
      </c>
      <c r="B4028" s="5" t="s">
        <v>2723</v>
      </c>
      <c r="C4028" s="5" t="s">
        <v>11</v>
      </c>
      <c r="D4028" s="5" t="s">
        <v>12</v>
      </c>
      <c r="E4028" s="5" t="s">
        <v>930</v>
      </c>
    </row>
    <row r="4029" spans="1:5" x14ac:dyDescent="0.25">
      <c r="A4029" s="5">
        <f>4021</f>
      </c>
      <c r="B4029" s="5" t="s">
        <v>2724</v>
      </c>
      <c r="C4029" s="5" t="s">
        <v>11</v>
      </c>
      <c r="D4029" s="5" t="s">
        <v>35</v>
      </c>
      <c r="E4029" s="5" t="s">
        <v>878</v>
      </c>
    </row>
    <row r="4030" spans="1:5" x14ac:dyDescent="0.25">
      <c r="A4030" s="5">
        <f>4022</f>
      </c>
      <c r="B4030" s="5" t="s">
        <v>2724</v>
      </c>
      <c r="C4030" s="5" t="s">
        <v>11</v>
      </c>
      <c r="D4030" s="5" t="s">
        <v>12</v>
      </c>
      <c r="E4030" s="5" t="s">
        <v>930</v>
      </c>
    </row>
    <row r="4031" spans="1:5" x14ac:dyDescent="0.25">
      <c r="A4031" s="5">
        <f>4023</f>
      </c>
      <c r="B4031" s="5" t="s">
        <v>2725</v>
      </c>
      <c r="C4031" s="5" t="s">
        <v>11</v>
      </c>
      <c r="D4031" s="5" t="s">
        <v>35</v>
      </c>
      <c r="E4031" s="5" t="s">
        <v>878</v>
      </c>
    </row>
    <row r="4032" spans="1:5" x14ac:dyDescent="0.25">
      <c r="A4032" s="5">
        <f>4024</f>
      </c>
      <c r="B4032" s="5" t="s">
        <v>2725</v>
      </c>
      <c r="C4032" s="5" t="s">
        <v>11</v>
      </c>
      <c r="D4032" s="5" t="s">
        <v>12</v>
      </c>
      <c r="E4032" s="5" t="s">
        <v>930</v>
      </c>
    </row>
    <row r="4033" spans="1:5" x14ac:dyDescent="0.25">
      <c r="A4033" s="5">
        <f>4025</f>
      </c>
      <c r="B4033" s="5" t="s">
        <v>2726</v>
      </c>
      <c r="C4033" s="5" t="s">
        <v>11</v>
      </c>
      <c r="D4033" s="5" t="s">
        <v>35</v>
      </c>
      <c r="E4033" s="5" t="s">
        <v>878</v>
      </c>
    </row>
    <row r="4034" spans="1:5" x14ac:dyDescent="0.25">
      <c r="A4034" s="5">
        <f>4026</f>
      </c>
      <c r="B4034" s="5" t="s">
        <v>2726</v>
      </c>
      <c r="C4034" s="5" t="s">
        <v>11</v>
      </c>
      <c r="D4034" s="5" t="s">
        <v>12</v>
      </c>
      <c r="E4034" s="5" t="s">
        <v>930</v>
      </c>
    </row>
    <row r="4035" spans="1:5" x14ac:dyDescent="0.25">
      <c r="A4035" s="5">
        <f>4027</f>
      </c>
      <c r="B4035" s="5" t="s">
        <v>2727</v>
      </c>
      <c r="C4035" s="5" t="s">
        <v>11</v>
      </c>
      <c r="D4035" s="5" t="s">
        <v>35</v>
      </c>
      <c r="E4035" s="5" t="s">
        <v>878</v>
      </c>
    </row>
    <row r="4036" spans="1:5" x14ac:dyDescent="0.25">
      <c r="A4036" s="5">
        <f>4028</f>
      </c>
      <c r="B4036" s="5" t="s">
        <v>2727</v>
      </c>
      <c r="C4036" s="5" t="s">
        <v>11</v>
      </c>
      <c r="D4036" s="5" t="s">
        <v>12</v>
      </c>
      <c r="E4036" s="5" t="s">
        <v>930</v>
      </c>
    </row>
    <row r="4037" spans="1:5" x14ac:dyDescent="0.25">
      <c r="A4037" s="5">
        <f>4029</f>
      </c>
      <c r="B4037" s="5" t="s">
        <v>2728</v>
      </c>
      <c r="C4037" s="5" t="s">
        <v>11</v>
      </c>
      <c r="D4037" s="5" t="s">
        <v>35</v>
      </c>
      <c r="E4037" s="5" t="s">
        <v>878</v>
      </c>
    </row>
    <row r="4038" spans="1:5" x14ac:dyDescent="0.25">
      <c r="A4038" s="5">
        <f>4030</f>
      </c>
      <c r="B4038" s="5" t="s">
        <v>2728</v>
      </c>
      <c r="C4038" s="5" t="s">
        <v>11</v>
      </c>
      <c r="D4038" s="5" t="s">
        <v>12</v>
      </c>
      <c r="E4038" s="5" t="s">
        <v>930</v>
      </c>
    </row>
    <row r="4039" spans="1:5" x14ac:dyDescent="0.25">
      <c r="A4039" s="5">
        <f>4031</f>
      </c>
      <c r="B4039" s="5" t="s">
        <v>2729</v>
      </c>
      <c r="C4039" s="5" t="s">
        <v>11</v>
      </c>
      <c r="D4039" s="5" t="s">
        <v>35</v>
      </c>
      <c r="E4039" s="5" t="s">
        <v>878</v>
      </c>
    </row>
    <row r="4040" spans="1:5" x14ac:dyDescent="0.25">
      <c r="A4040" s="5">
        <f>4032</f>
      </c>
      <c r="B4040" s="5" t="s">
        <v>2729</v>
      </c>
      <c r="C4040" s="5" t="s">
        <v>11</v>
      </c>
      <c r="D4040" s="5" t="s">
        <v>12</v>
      </c>
      <c r="E4040" s="5" t="s">
        <v>930</v>
      </c>
    </row>
    <row r="4041" spans="1:5" x14ac:dyDescent="0.25">
      <c r="A4041" s="5">
        <f>4033</f>
      </c>
      <c r="B4041" s="5" t="s">
        <v>2730</v>
      </c>
      <c r="C4041" s="5" t="s">
        <v>11</v>
      </c>
      <c r="D4041" s="5" t="s">
        <v>35</v>
      </c>
      <c r="E4041" s="5" t="s">
        <v>878</v>
      </c>
    </row>
    <row r="4042" spans="1:5" x14ac:dyDescent="0.25">
      <c r="A4042" s="5">
        <f>4034</f>
      </c>
      <c r="B4042" s="5" t="s">
        <v>2730</v>
      </c>
      <c r="C4042" s="5" t="s">
        <v>11</v>
      </c>
      <c r="D4042" s="5" t="s">
        <v>12</v>
      </c>
      <c r="E4042" s="5" t="s">
        <v>930</v>
      </c>
    </row>
    <row r="4043" spans="1:5" x14ac:dyDescent="0.25">
      <c r="A4043" s="5">
        <f>4035</f>
      </c>
      <c r="B4043" s="5" t="s">
        <v>2731</v>
      </c>
      <c r="C4043" s="5" t="s">
        <v>11</v>
      </c>
      <c r="D4043" s="5" t="s">
        <v>35</v>
      </c>
      <c r="E4043" s="5" t="s">
        <v>878</v>
      </c>
    </row>
    <row r="4044" spans="1:5" x14ac:dyDescent="0.25">
      <c r="A4044" s="5">
        <f>4036</f>
      </c>
      <c r="B4044" s="5" t="s">
        <v>2731</v>
      </c>
      <c r="C4044" s="5" t="s">
        <v>11</v>
      </c>
      <c r="D4044" s="5" t="s">
        <v>12</v>
      </c>
      <c r="E4044" s="5" t="s">
        <v>930</v>
      </c>
    </row>
    <row r="4045" spans="1:5" x14ac:dyDescent="0.25">
      <c r="A4045" s="5">
        <f>4037</f>
      </c>
      <c r="B4045" s="5" t="s">
        <v>2732</v>
      </c>
      <c r="C4045" s="5" t="s">
        <v>11</v>
      </c>
      <c r="D4045" s="5" t="s">
        <v>35</v>
      </c>
      <c r="E4045" s="5" t="s">
        <v>878</v>
      </c>
    </row>
    <row r="4046" spans="1:5" x14ac:dyDescent="0.25">
      <c r="A4046" s="5">
        <f>4038</f>
      </c>
      <c r="B4046" s="5" t="s">
        <v>2732</v>
      </c>
      <c r="C4046" s="5" t="s">
        <v>11</v>
      </c>
      <c r="D4046" s="5" t="s">
        <v>12</v>
      </c>
      <c r="E4046" s="5" t="s">
        <v>930</v>
      </c>
    </row>
    <row r="4047" spans="1:5" x14ac:dyDescent="0.25">
      <c r="A4047" s="5">
        <f>4039</f>
      </c>
      <c r="B4047" s="5" t="s">
        <v>2733</v>
      </c>
      <c r="C4047" s="5" t="s">
        <v>11</v>
      </c>
      <c r="D4047" s="5" t="s">
        <v>35</v>
      </c>
      <c r="E4047" s="5" t="s">
        <v>878</v>
      </c>
    </row>
    <row r="4048" spans="1:5" x14ac:dyDescent="0.25">
      <c r="A4048" s="5">
        <f>4040</f>
      </c>
      <c r="B4048" s="5" t="s">
        <v>2733</v>
      </c>
      <c r="C4048" s="5" t="s">
        <v>11</v>
      </c>
      <c r="D4048" s="5" t="s">
        <v>12</v>
      </c>
      <c r="E4048" s="5" t="s">
        <v>930</v>
      </c>
    </row>
    <row r="4049" spans="1:5" x14ac:dyDescent="0.25">
      <c r="A4049" s="5">
        <f>4041</f>
      </c>
      <c r="B4049" s="5" t="s">
        <v>2734</v>
      </c>
      <c r="C4049" s="5" t="s">
        <v>11</v>
      </c>
      <c r="D4049" s="5" t="s">
        <v>35</v>
      </c>
      <c r="E4049" s="5" t="s">
        <v>878</v>
      </c>
    </row>
    <row r="4050" spans="1:5" x14ac:dyDescent="0.25">
      <c r="A4050" s="5">
        <f>4042</f>
      </c>
      <c r="B4050" s="5" t="s">
        <v>2734</v>
      </c>
      <c r="C4050" s="5" t="s">
        <v>11</v>
      </c>
      <c r="D4050" s="5" t="s">
        <v>12</v>
      </c>
      <c r="E4050" s="5" t="s">
        <v>930</v>
      </c>
    </row>
    <row r="4051" spans="1:5" x14ac:dyDescent="0.25">
      <c r="A4051" s="5">
        <f>4043</f>
      </c>
      <c r="B4051" s="5" t="s">
        <v>2735</v>
      </c>
      <c r="C4051" s="5" t="s">
        <v>11</v>
      </c>
      <c r="D4051" s="5" t="s">
        <v>35</v>
      </c>
      <c r="E4051" s="5" t="s">
        <v>878</v>
      </c>
    </row>
    <row r="4052" spans="1:5" x14ac:dyDescent="0.25">
      <c r="A4052" s="5">
        <f>4044</f>
      </c>
      <c r="B4052" s="5" t="s">
        <v>2735</v>
      </c>
      <c r="C4052" s="5" t="s">
        <v>11</v>
      </c>
      <c r="D4052" s="5" t="s">
        <v>12</v>
      </c>
      <c r="E4052" s="5" t="s">
        <v>930</v>
      </c>
    </row>
    <row r="4053" spans="1:5" x14ac:dyDescent="0.25">
      <c r="A4053" s="5">
        <f>4045</f>
      </c>
      <c r="B4053" s="5" t="s">
        <v>2736</v>
      </c>
      <c r="C4053" s="5" t="s">
        <v>11</v>
      </c>
      <c r="D4053" s="5" t="s">
        <v>35</v>
      </c>
      <c r="E4053" s="5" t="s">
        <v>878</v>
      </c>
    </row>
    <row r="4054" spans="1:5" x14ac:dyDescent="0.25">
      <c r="A4054" s="5">
        <f>4046</f>
      </c>
      <c r="B4054" s="5" t="s">
        <v>2736</v>
      </c>
      <c r="C4054" s="5" t="s">
        <v>11</v>
      </c>
      <c r="D4054" s="5" t="s">
        <v>12</v>
      </c>
      <c r="E4054" s="5" t="s">
        <v>930</v>
      </c>
    </row>
    <row r="4055" spans="1:5" x14ac:dyDescent="0.25">
      <c r="A4055" s="5">
        <f>4047</f>
      </c>
      <c r="B4055" s="5" t="s">
        <v>2737</v>
      </c>
      <c r="C4055" s="5" t="s">
        <v>11</v>
      </c>
      <c r="D4055" s="5" t="s">
        <v>35</v>
      </c>
      <c r="E4055" s="5" t="s">
        <v>878</v>
      </c>
    </row>
    <row r="4056" spans="1:5" x14ac:dyDescent="0.25">
      <c r="A4056" s="5">
        <f>4048</f>
      </c>
      <c r="B4056" s="5" t="s">
        <v>2737</v>
      </c>
      <c r="C4056" s="5" t="s">
        <v>11</v>
      </c>
      <c r="D4056" s="5" t="s">
        <v>12</v>
      </c>
      <c r="E4056" s="5" t="s">
        <v>930</v>
      </c>
    </row>
    <row r="4057" spans="1:5" x14ac:dyDescent="0.25">
      <c r="A4057" s="5">
        <f>4049</f>
      </c>
      <c r="B4057" s="5" t="s">
        <v>2738</v>
      </c>
      <c r="C4057" s="5" t="s">
        <v>11</v>
      </c>
      <c r="D4057" s="5" t="s">
        <v>35</v>
      </c>
      <c r="E4057" s="5" t="s">
        <v>878</v>
      </c>
    </row>
    <row r="4058" spans="1:5" x14ac:dyDescent="0.25">
      <c r="A4058" s="5">
        <f>4050</f>
      </c>
      <c r="B4058" s="5" t="s">
        <v>2738</v>
      </c>
      <c r="C4058" s="5" t="s">
        <v>11</v>
      </c>
      <c r="D4058" s="5" t="s">
        <v>12</v>
      </c>
      <c r="E4058" s="5" t="s">
        <v>930</v>
      </c>
    </row>
    <row r="4059" spans="1:5" x14ac:dyDescent="0.25">
      <c r="A4059" s="5">
        <f>4051</f>
      </c>
      <c r="B4059" s="5" t="s">
        <v>2739</v>
      </c>
      <c r="C4059" s="5" t="s">
        <v>11</v>
      </c>
      <c r="D4059" s="5" t="s">
        <v>35</v>
      </c>
      <c r="E4059" s="5" t="s">
        <v>878</v>
      </c>
    </row>
    <row r="4060" spans="1:5" x14ac:dyDescent="0.25">
      <c r="A4060" s="5">
        <f>4052</f>
      </c>
      <c r="B4060" s="5" t="s">
        <v>2739</v>
      </c>
      <c r="C4060" s="5" t="s">
        <v>11</v>
      </c>
      <c r="D4060" s="5" t="s">
        <v>12</v>
      </c>
      <c r="E4060" s="5" t="s">
        <v>930</v>
      </c>
    </row>
    <row r="4061" spans="1:5" x14ac:dyDescent="0.25">
      <c r="A4061" s="5">
        <f>4053</f>
      </c>
      <c r="B4061" s="5" t="s">
        <v>2740</v>
      </c>
      <c r="C4061" s="5" t="s">
        <v>11</v>
      </c>
      <c r="D4061" s="5" t="s">
        <v>35</v>
      </c>
      <c r="E4061" s="5" t="s">
        <v>878</v>
      </c>
    </row>
    <row r="4062" spans="1:5" x14ac:dyDescent="0.25">
      <c r="A4062" s="5">
        <f>4054</f>
      </c>
      <c r="B4062" s="5" t="s">
        <v>2740</v>
      </c>
      <c r="C4062" s="5" t="s">
        <v>11</v>
      </c>
      <c r="D4062" s="5" t="s">
        <v>12</v>
      </c>
      <c r="E4062" s="5" t="s">
        <v>930</v>
      </c>
    </row>
    <row r="4063" spans="1:5" x14ac:dyDescent="0.25">
      <c r="A4063" s="5">
        <f>4055</f>
      </c>
      <c r="B4063" s="5" t="s">
        <v>2741</v>
      </c>
      <c r="C4063" s="5" t="s">
        <v>11</v>
      </c>
      <c r="D4063" s="5" t="s">
        <v>35</v>
      </c>
      <c r="E4063" s="5" t="s">
        <v>878</v>
      </c>
    </row>
    <row r="4064" spans="1:5" x14ac:dyDescent="0.25">
      <c r="A4064" s="5">
        <f>4056</f>
      </c>
      <c r="B4064" s="5" t="s">
        <v>2741</v>
      </c>
      <c r="C4064" s="5" t="s">
        <v>11</v>
      </c>
      <c r="D4064" s="5" t="s">
        <v>12</v>
      </c>
      <c r="E4064" s="5" t="s">
        <v>930</v>
      </c>
    </row>
    <row r="4065" spans="1:5" x14ac:dyDescent="0.25">
      <c r="A4065" s="5">
        <f>4057</f>
      </c>
      <c r="B4065" s="5" t="s">
        <v>2742</v>
      </c>
      <c r="C4065" s="5" t="s">
        <v>11</v>
      </c>
      <c r="D4065" s="5" t="s">
        <v>35</v>
      </c>
      <c r="E4065" s="5" t="s">
        <v>878</v>
      </c>
    </row>
    <row r="4066" spans="1:5" x14ac:dyDescent="0.25">
      <c r="A4066" s="5">
        <f>4058</f>
      </c>
      <c r="B4066" s="5" t="s">
        <v>2742</v>
      </c>
      <c r="C4066" s="5" t="s">
        <v>11</v>
      </c>
      <c r="D4066" s="5" t="s">
        <v>12</v>
      </c>
      <c r="E4066" s="5" t="s">
        <v>930</v>
      </c>
    </row>
    <row r="4067" spans="1:5" x14ac:dyDescent="0.25">
      <c r="A4067" s="5">
        <f>4059</f>
      </c>
      <c r="B4067" s="5" t="s">
        <v>2743</v>
      </c>
      <c r="C4067" s="5" t="s">
        <v>11</v>
      </c>
      <c r="D4067" s="5" t="s">
        <v>35</v>
      </c>
      <c r="E4067" s="5" t="s">
        <v>878</v>
      </c>
    </row>
    <row r="4068" spans="1:5" x14ac:dyDescent="0.25">
      <c r="A4068" s="5">
        <f>4060</f>
      </c>
      <c r="B4068" s="5" t="s">
        <v>2743</v>
      </c>
      <c r="C4068" s="5" t="s">
        <v>11</v>
      </c>
      <c r="D4068" s="5" t="s">
        <v>12</v>
      </c>
      <c r="E4068" s="5" t="s">
        <v>930</v>
      </c>
    </row>
    <row r="4069" spans="1:5" x14ac:dyDescent="0.25">
      <c r="A4069" s="5">
        <f>4061</f>
      </c>
      <c r="B4069" s="5" t="s">
        <v>2744</v>
      </c>
      <c r="C4069" s="5" t="s">
        <v>11</v>
      </c>
      <c r="D4069" s="5" t="s">
        <v>35</v>
      </c>
      <c r="E4069" s="5" t="s">
        <v>878</v>
      </c>
    </row>
    <row r="4070" spans="1:5" x14ac:dyDescent="0.25">
      <c r="A4070" s="5">
        <f>4062</f>
      </c>
      <c r="B4070" s="5" t="s">
        <v>2744</v>
      </c>
      <c r="C4070" s="5" t="s">
        <v>11</v>
      </c>
      <c r="D4070" s="5" t="s">
        <v>12</v>
      </c>
      <c r="E4070" s="5" t="s">
        <v>930</v>
      </c>
    </row>
    <row r="4071" spans="1:5" x14ac:dyDescent="0.25">
      <c r="A4071" s="5">
        <f>4063</f>
      </c>
      <c r="B4071" s="5" t="s">
        <v>2745</v>
      </c>
      <c r="C4071" s="5" t="s">
        <v>11</v>
      </c>
      <c r="D4071" s="5" t="s">
        <v>35</v>
      </c>
      <c r="E4071" s="5" t="s">
        <v>878</v>
      </c>
    </row>
    <row r="4072" spans="1:5" x14ac:dyDescent="0.25">
      <c r="A4072" s="5">
        <f>4064</f>
      </c>
      <c r="B4072" s="5" t="s">
        <v>2745</v>
      </c>
      <c r="C4072" s="5" t="s">
        <v>11</v>
      </c>
      <c r="D4072" s="5" t="s">
        <v>12</v>
      </c>
      <c r="E4072" s="5" t="s">
        <v>930</v>
      </c>
    </row>
    <row r="4073" spans="1:5" x14ac:dyDescent="0.25">
      <c r="A4073" s="5">
        <f>4065</f>
      </c>
      <c r="B4073" s="5" t="s">
        <v>2746</v>
      </c>
      <c r="C4073" s="5" t="s">
        <v>11</v>
      </c>
      <c r="D4073" s="5" t="s">
        <v>35</v>
      </c>
      <c r="E4073" s="5" t="s">
        <v>878</v>
      </c>
    </row>
    <row r="4074" spans="1:5" x14ac:dyDescent="0.25">
      <c r="A4074" s="5">
        <f>4066</f>
      </c>
      <c r="B4074" s="5" t="s">
        <v>2746</v>
      </c>
      <c r="C4074" s="5" t="s">
        <v>11</v>
      </c>
      <c r="D4074" s="5" t="s">
        <v>12</v>
      </c>
      <c r="E4074" s="5" t="s">
        <v>930</v>
      </c>
    </row>
    <row r="4075" spans="1:5" x14ac:dyDescent="0.25">
      <c r="A4075" s="5">
        <f>4067</f>
      </c>
      <c r="B4075" s="5" t="s">
        <v>2747</v>
      </c>
      <c r="C4075" s="5" t="s">
        <v>11</v>
      </c>
      <c r="D4075" s="5" t="s">
        <v>35</v>
      </c>
      <c r="E4075" s="5" t="s">
        <v>878</v>
      </c>
    </row>
    <row r="4076" spans="1:5" x14ac:dyDescent="0.25">
      <c r="A4076" s="5">
        <f>4068</f>
      </c>
      <c r="B4076" s="5" t="s">
        <v>2747</v>
      </c>
      <c r="C4076" s="5" t="s">
        <v>11</v>
      </c>
      <c r="D4076" s="5" t="s">
        <v>12</v>
      </c>
      <c r="E4076" s="5" t="s">
        <v>930</v>
      </c>
    </row>
    <row r="4077" spans="1:5" x14ac:dyDescent="0.25">
      <c r="A4077" s="5">
        <f>4069</f>
      </c>
      <c r="B4077" s="5" t="s">
        <v>2748</v>
      </c>
      <c r="C4077" s="5" t="s">
        <v>11</v>
      </c>
      <c r="D4077" s="5" t="s">
        <v>35</v>
      </c>
      <c r="E4077" s="5" t="s">
        <v>878</v>
      </c>
    </row>
    <row r="4078" spans="1:5" x14ac:dyDescent="0.25">
      <c r="A4078" s="5">
        <f>4070</f>
      </c>
      <c r="B4078" s="5" t="s">
        <v>2748</v>
      </c>
      <c r="C4078" s="5" t="s">
        <v>11</v>
      </c>
      <c r="D4078" s="5" t="s">
        <v>12</v>
      </c>
      <c r="E4078" s="5" t="s">
        <v>930</v>
      </c>
    </row>
    <row r="4079" spans="1:5" x14ac:dyDescent="0.25">
      <c r="A4079" s="5">
        <f>4071</f>
      </c>
      <c r="B4079" s="5" t="s">
        <v>2749</v>
      </c>
      <c r="C4079" s="5" t="s">
        <v>11</v>
      </c>
      <c r="D4079" s="5" t="s">
        <v>35</v>
      </c>
      <c r="E4079" s="5" t="s">
        <v>878</v>
      </c>
    </row>
    <row r="4080" spans="1:5" x14ac:dyDescent="0.25">
      <c r="A4080" s="5">
        <f>4072</f>
      </c>
      <c r="B4080" s="5" t="s">
        <v>2749</v>
      </c>
      <c r="C4080" s="5" t="s">
        <v>11</v>
      </c>
      <c r="D4080" s="5" t="s">
        <v>12</v>
      </c>
      <c r="E4080" s="5" t="s">
        <v>930</v>
      </c>
    </row>
    <row r="4081" spans="1:5" x14ac:dyDescent="0.25">
      <c r="A4081" s="5">
        <f>4073</f>
      </c>
      <c r="B4081" s="5" t="s">
        <v>2750</v>
      </c>
      <c r="C4081" s="5" t="s">
        <v>11</v>
      </c>
      <c r="D4081" s="5" t="s">
        <v>35</v>
      </c>
      <c r="E4081" s="5" t="s">
        <v>878</v>
      </c>
    </row>
    <row r="4082" spans="1:5" x14ac:dyDescent="0.25">
      <c r="A4082" s="5">
        <f>4074</f>
      </c>
      <c r="B4082" s="5" t="s">
        <v>2750</v>
      </c>
      <c r="C4082" s="5" t="s">
        <v>11</v>
      </c>
      <c r="D4082" s="5" t="s">
        <v>12</v>
      </c>
      <c r="E4082" s="5" t="s">
        <v>930</v>
      </c>
    </row>
    <row r="4083" spans="1:5" x14ac:dyDescent="0.25">
      <c r="A4083" s="5">
        <f>4075</f>
      </c>
      <c r="B4083" s="5" t="s">
        <v>2751</v>
      </c>
      <c r="C4083" s="5" t="s">
        <v>11</v>
      </c>
      <c r="D4083" s="5" t="s">
        <v>35</v>
      </c>
      <c r="E4083" s="5" t="s">
        <v>878</v>
      </c>
    </row>
    <row r="4084" spans="1:5" x14ac:dyDescent="0.25">
      <c r="A4084" s="5">
        <f>4076</f>
      </c>
      <c r="B4084" s="5" t="s">
        <v>2751</v>
      </c>
      <c r="C4084" s="5" t="s">
        <v>11</v>
      </c>
      <c r="D4084" s="5" t="s">
        <v>12</v>
      </c>
      <c r="E4084" s="5" t="s">
        <v>930</v>
      </c>
    </row>
    <row r="4085" spans="1:5" x14ac:dyDescent="0.25">
      <c r="A4085" s="5">
        <f>4077</f>
      </c>
      <c r="B4085" s="5" t="s">
        <v>2752</v>
      </c>
      <c r="C4085" s="5" t="s">
        <v>11</v>
      </c>
      <c r="D4085" s="5" t="s">
        <v>35</v>
      </c>
      <c r="E4085" s="5" t="s">
        <v>878</v>
      </c>
    </row>
    <row r="4086" spans="1:5" x14ac:dyDescent="0.25">
      <c r="A4086" s="5">
        <f>4078</f>
      </c>
      <c r="B4086" s="5" t="s">
        <v>2752</v>
      </c>
      <c r="C4086" s="5" t="s">
        <v>11</v>
      </c>
      <c r="D4086" s="5" t="s">
        <v>12</v>
      </c>
      <c r="E4086" s="5" t="s">
        <v>930</v>
      </c>
    </row>
    <row r="4087" spans="1:5" x14ac:dyDescent="0.25">
      <c r="A4087" s="5">
        <f>4079</f>
      </c>
      <c r="B4087" s="5" t="s">
        <v>2753</v>
      </c>
      <c r="C4087" s="5" t="s">
        <v>11</v>
      </c>
      <c r="D4087" s="5" t="s">
        <v>35</v>
      </c>
      <c r="E4087" s="5" t="s">
        <v>878</v>
      </c>
    </row>
    <row r="4088" spans="1:5" x14ac:dyDescent="0.25">
      <c r="A4088" s="5">
        <f>4080</f>
      </c>
      <c r="B4088" s="5" t="s">
        <v>2753</v>
      </c>
      <c r="C4088" s="5" t="s">
        <v>11</v>
      </c>
      <c r="D4088" s="5" t="s">
        <v>12</v>
      </c>
      <c r="E4088" s="5" t="s">
        <v>930</v>
      </c>
    </row>
    <row r="4089" spans="1:5" x14ac:dyDescent="0.25">
      <c r="A4089" s="5">
        <f>4081</f>
      </c>
      <c r="B4089" s="5" t="s">
        <v>2754</v>
      </c>
      <c r="C4089" s="5" t="s">
        <v>11</v>
      </c>
      <c r="D4089" s="5" t="s">
        <v>35</v>
      </c>
      <c r="E4089" s="5" t="s">
        <v>878</v>
      </c>
    </row>
    <row r="4090" spans="1:5" x14ac:dyDescent="0.25">
      <c r="A4090" s="5">
        <f>4082</f>
      </c>
      <c r="B4090" s="5" t="s">
        <v>2754</v>
      </c>
      <c r="C4090" s="5" t="s">
        <v>11</v>
      </c>
      <c r="D4090" s="5" t="s">
        <v>12</v>
      </c>
      <c r="E4090" s="5" t="s">
        <v>930</v>
      </c>
    </row>
    <row r="4091" spans="1:5" x14ac:dyDescent="0.25">
      <c r="A4091" s="5">
        <f>4083</f>
      </c>
      <c r="B4091" s="5" t="s">
        <v>2755</v>
      </c>
      <c r="C4091" s="5" t="s">
        <v>11</v>
      </c>
      <c r="D4091" s="5" t="s">
        <v>35</v>
      </c>
      <c r="E4091" s="5" t="s">
        <v>878</v>
      </c>
    </row>
    <row r="4092" spans="1:5" x14ac:dyDescent="0.25">
      <c r="A4092" s="5">
        <f>4084</f>
      </c>
      <c r="B4092" s="5" t="s">
        <v>2755</v>
      </c>
      <c r="C4092" s="5" t="s">
        <v>11</v>
      </c>
      <c r="D4092" s="5" t="s">
        <v>12</v>
      </c>
      <c r="E4092" s="5" t="s">
        <v>930</v>
      </c>
    </row>
    <row r="4093" spans="1:5" x14ac:dyDescent="0.25">
      <c r="A4093" s="5">
        <f>4085</f>
      </c>
      <c r="B4093" s="5" t="s">
        <v>2756</v>
      </c>
      <c r="C4093" s="5" t="s">
        <v>11</v>
      </c>
      <c r="D4093" s="5" t="s">
        <v>35</v>
      </c>
      <c r="E4093" s="5" t="s">
        <v>878</v>
      </c>
    </row>
    <row r="4094" spans="1:5" x14ac:dyDescent="0.25">
      <c r="A4094" s="5">
        <f>4086</f>
      </c>
      <c r="B4094" s="5" t="s">
        <v>2756</v>
      </c>
      <c r="C4094" s="5" t="s">
        <v>11</v>
      </c>
      <c r="D4094" s="5" t="s">
        <v>12</v>
      </c>
      <c r="E4094" s="5" t="s">
        <v>930</v>
      </c>
    </row>
    <row r="4095" spans="1:5" x14ac:dyDescent="0.25">
      <c r="A4095" s="5">
        <f>4087</f>
      </c>
      <c r="B4095" s="5" t="s">
        <v>2757</v>
      </c>
      <c r="C4095" s="5" t="s">
        <v>11</v>
      </c>
      <c r="D4095" s="5" t="s">
        <v>35</v>
      </c>
      <c r="E4095" s="5" t="s">
        <v>878</v>
      </c>
    </row>
    <row r="4096" spans="1:5" x14ac:dyDescent="0.25">
      <c r="A4096" s="5">
        <f>4088</f>
      </c>
      <c r="B4096" s="5" t="s">
        <v>2757</v>
      </c>
      <c r="C4096" s="5" t="s">
        <v>11</v>
      </c>
      <c r="D4096" s="5" t="s">
        <v>12</v>
      </c>
      <c r="E4096" s="5" t="s">
        <v>930</v>
      </c>
    </row>
    <row r="4097" spans="1:5" x14ac:dyDescent="0.25">
      <c r="A4097" s="5">
        <f>4089</f>
      </c>
      <c r="B4097" s="5" t="s">
        <v>2758</v>
      </c>
      <c r="C4097" s="5" t="s">
        <v>11</v>
      </c>
      <c r="D4097" s="5" t="s">
        <v>35</v>
      </c>
      <c r="E4097" s="5" t="s">
        <v>878</v>
      </c>
    </row>
    <row r="4098" spans="1:5" x14ac:dyDescent="0.25">
      <c r="A4098" s="5">
        <f>4090</f>
      </c>
      <c r="B4098" s="5" t="s">
        <v>2758</v>
      </c>
      <c r="C4098" s="5" t="s">
        <v>11</v>
      </c>
      <c r="D4098" s="5" t="s">
        <v>12</v>
      </c>
      <c r="E4098" s="5" t="s">
        <v>930</v>
      </c>
    </row>
    <row r="4099" spans="1:5" x14ac:dyDescent="0.25">
      <c r="A4099" s="5">
        <f>4091</f>
      </c>
      <c r="B4099" s="5" t="s">
        <v>2759</v>
      </c>
      <c r="C4099" s="5" t="s">
        <v>11</v>
      </c>
      <c r="D4099" s="5" t="s">
        <v>35</v>
      </c>
      <c r="E4099" s="5" t="s">
        <v>878</v>
      </c>
    </row>
    <row r="4100" spans="1:5" x14ac:dyDescent="0.25">
      <c r="A4100" s="5">
        <f>4092</f>
      </c>
      <c r="B4100" s="5" t="s">
        <v>2759</v>
      </c>
      <c r="C4100" s="5" t="s">
        <v>11</v>
      </c>
      <c r="D4100" s="5" t="s">
        <v>12</v>
      </c>
      <c r="E4100" s="5" t="s">
        <v>930</v>
      </c>
    </row>
    <row r="4101" spans="1:5" x14ac:dyDescent="0.25">
      <c r="A4101" s="5">
        <f>4093</f>
      </c>
      <c r="B4101" s="5" t="s">
        <v>2760</v>
      </c>
      <c r="C4101" s="5" t="s">
        <v>11</v>
      </c>
      <c r="D4101" s="5" t="s">
        <v>35</v>
      </c>
      <c r="E4101" s="5" t="s">
        <v>878</v>
      </c>
    </row>
    <row r="4102" spans="1:5" x14ac:dyDescent="0.25">
      <c r="A4102" s="5">
        <f>4094</f>
      </c>
      <c r="B4102" s="5" t="s">
        <v>2760</v>
      </c>
      <c r="C4102" s="5" t="s">
        <v>11</v>
      </c>
      <c r="D4102" s="5" t="s">
        <v>12</v>
      </c>
      <c r="E4102" s="5" t="s">
        <v>930</v>
      </c>
    </row>
    <row r="4103" spans="1:5" x14ac:dyDescent="0.25">
      <c r="A4103" s="5">
        <f>4095</f>
      </c>
      <c r="B4103" s="5" t="s">
        <v>2761</v>
      </c>
      <c r="C4103" s="5" t="s">
        <v>11</v>
      </c>
      <c r="D4103" s="5" t="s">
        <v>35</v>
      </c>
      <c r="E4103" s="5" t="s">
        <v>878</v>
      </c>
    </row>
    <row r="4104" spans="1:5" x14ac:dyDescent="0.25">
      <c r="A4104" s="5">
        <f>4096</f>
      </c>
      <c r="B4104" s="5" t="s">
        <v>2761</v>
      </c>
      <c r="C4104" s="5" t="s">
        <v>11</v>
      </c>
      <c r="D4104" s="5" t="s">
        <v>12</v>
      </c>
      <c r="E4104" s="5" t="s">
        <v>930</v>
      </c>
    </row>
    <row r="4105" spans="1:5" x14ac:dyDescent="0.25">
      <c r="A4105" s="5">
        <f>4097</f>
      </c>
      <c r="B4105" s="5" t="s">
        <v>2762</v>
      </c>
      <c r="C4105" s="5" t="s">
        <v>11</v>
      </c>
      <c r="D4105" s="5" t="s">
        <v>35</v>
      </c>
      <c r="E4105" s="5" t="s">
        <v>878</v>
      </c>
    </row>
    <row r="4106" spans="1:5" x14ac:dyDescent="0.25">
      <c r="A4106" s="5">
        <f>4098</f>
      </c>
      <c r="B4106" s="5" t="s">
        <v>2762</v>
      </c>
      <c r="C4106" s="5" t="s">
        <v>11</v>
      </c>
      <c r="D4106" s="5" t="s">
        <v>12</v>
      </c>
      <c r="E4106" s="5" t="s">
        <v>930</v>
      </c>
    </row>
    <row r="4107" spans="1:5" x14ac:dyDescent="0.25">
      <c r="A4107" s="5">
        <f>4099</f>
      </c>
      <c r="B4107" s="5" t="s">
        <v>2763</v>
      </c>
      <c r="C4107" s="5" t="s">
        <v>11</v>
      </c>
      <c r="D4107" s="5" t="s">
        <v>35</v>
      </c>
      <c r="E4107" s="5" t="s">
        <v>878</v>
      </c>
    </row>
    <row r="4108" spans="1:5" x14ac:dyDescent="0.25">
      <c r="A4108" s="5">
        <f>4100</f>
      </c>
      <c r="B4108" s="5" t="s">
        <v>2763</v>
      </c>
      <c r="C4108" s="5" t="s">
        <v>11</v>
      </c>
      <c r="D4108" s="5" t="s">
        <v>12</v>
      </c>
      <c r="E4108" s="5" t="s">
        <v>930</v>
      </c>
    </row>
    <row r="4109" spans="1:5" x14ac:dyDescent="0.25">
      <c r="A4109" s="5">
        <f>4101</f>
      </c>
      <c r="B4109" s="5" t="s">
        <v>2764</v>
      </c>
      <c r="C4109" s="5" t="s">
        <v>11</v>
      </c>
      <c r="D4109" s="5" t="s">
        <v>35</v>
      </c>
      <c r="E4109" s="5" t="s">
        <v>878</v>
      </c>
    </row>
    <row r="4110" spans="1:5" x14ac:dyDescent="0.25">
      <c r="A4110" s="5">
        <f>4102</f>
      </c>
      <c r="B4110" s="5" t="s">
        <v>2764</v>
      </c>
      <c r="C4110" s="5" t="s">
        <v>11</v>
      </c>
      <c r="D4110" s="5" t="s">
        <v>12</v>
      </c>
      <c r="E4110" s="5" t="s">
        <v>930</v>
      </c>
    </row>
    <row r="4111" spans="1:5" x14ac:dyDescent="0.25">
      <c r="A4111" s="5">
        <f>4103</f>
      </c>
      <c r="B4111" s="5" t="s">
        <v>2765</v>
      </c>
      <c r="C4111" s="5" t="s">
        <v>11</v>
      </c>
      <c r="D4111" s="5" t="s">
        <v>35</v>
      </c>
      <c r="E4111" s="5" t="s">
        <v>878</v>
      </c>
    </row>
    <row r="4112" spans="1:5" x14ac:dyDescent="0.25">
      <c r="A4112" s="5">
        <f>4104</f>
      </c>
      <c r="B4112" s="5" t="s">
        <v>2765</v>
      </c>
      <c r="C4112" s="5" t="s">
        <v>11</v>
      </c>
      <c r="D4112" s="5" t="s">
        <v>12</v>
      </c>
      <c r="E4112" s="5" t="s">
        <v>930</v>
      </c>
    </row>
    <row r="4113" spans="1:5" x14ac:dyDescent="0.25">
      <c r="A4113" s="5">
        <f>4105</f>
      </c>
      <c r="B4113" s="5" t="s">
        <v>2766</v>
      </c>
      <c r="C4113" s="5" t="s">
        <v>11</v>
      </c>
      <c r="D4113" s="5" t="s">
        <v>35</v>
      </c>
      <c r="E4113" s="5" t="s">
        <v>878</v>
      </c>
    </row>
    <row r="4114" spans="1:5" x14ac:dyDescent="0.25">
      <c r="A4114" s="5">
        <f>4106</f>
      </c>
      <c r="B4114" s="5" t="s">
        <v>2766</v>
      </c>
      <c r="C4114" s="5" t="s">
        <v>11</v>
      </c>
      <c r="D4114" s="5" t="s">
        <v>12</v>
      </c>
      <c r="E4114" s="5" t="s">
        <v>930</v>
      </c>
    </row>
    <row r="4115" spans="1:5" x14ac:dyDescent="0.25">
      <c r="A4115" s="5">
        <f>4107</f>
      </c>
      <c r="B4115" s="5" t="s">
        <v>2767</v>
      </c>
      <c r="C4115" s="5" t="s">
        <v>11</v>
      </c>
      <c r="D4115" s="5" t="s">
        <v>35</v>
      </c>
      <c r="E4115" s="5" t="s">
        <v>878</v>
      </c>
    </row>
    <row r="4116" spans="1:5" x14ac:dyDescent="0.25">
      <c r="A4116" s="5">
        <f>4108</f>
      </c>
      <c r="B4116" s="5" t="s">
        <v>2767</v>
      </c>
      <c r="C4116" s="5" t="s">
        <v>11</v>
      </c>
      <c r="D4116" s="5" t="s">
        <v>12</v>
      </c>
      <c r="E4116" s="5" t="s">
        <v>930</v>
      </c>
    </row>
    <row r="4117" spans="1:5" x14ac:dyDescent="0.25">
      <c r="A4117" s="5">
        <f>4109</f>
      </c>
      <c r="B4117" s="5" t="s">
        <v>2768</v>
      </c>
      <c r="C4117" s="5" t="s">
        <v>11</v>
      </c>
      <c r="D4117" s="5" t="s">
        <v>35</v>
      </c>
      <c r="E4117" s="5" t="s">
        <v>878</v>
      </c>
    </row>
    <row r="4118" spans="1:5" x14ac:dyDescent="0.25">
      <c r="A4118" s="5">
        <f>4110</f>
      </c>
      <c r="B4118" s="5" t="s">
        <v>2768</v>
      </c>
      <c r="C4118" s="5" t="s">
        <v>11</v>
      </c>
      <c r="D4118" s="5" t="s">
        <v>12</v>
      </c>
      <c r="E4118" s="5" t="s">
        <v>930</v>
      </c>
    </row>
    <row r="4119" spans="1:5" x14ac:dyDescent="0.25">
      <c r="A4119" s="5">
        <f>4111</f>
      </c>
      <c r="B4119" s="5" t="s">
        <v>2769</v>
      </c>
      <c r="C4119" s="5" t="s">
        <v>11</v>
      </c>
      <c r="D4119" s="5" t="s">
        <v>35</v>
      </c>
      <c r="E4119" s="5" t="s">
        <v>878</v>
      </c>
    </row>
    <row r="4120" spans="1:5" x14ac:dyDescent="0.25">
      <c r="A4120" s="5">
        <f>4112</f>
      </c>
      <c r="B4120" s="5" t="s">
        <v>2769</v>
      </c>
      <c r="C4120" s="5" t="s">
        <v>11</v>
      </c>
      <c r="D4120" s="5" t="s">
        <v>12</v>
      </c>
      <c r="E4120" s="5" t="s">
        <v>930</v>
      </c>
    </row>
    <row r="4121" spans="1:5" x14ac:dyDescent="0.25">
      <c r="A4121" s="5">
        <f>4113</f>
      </c>
      <c r="B4121" s="5" t="s">
        <v>2770</v>
      </c>
      <c r="C4121" s="5" t="s">
        <v>11</v>
      </c>
      <c r="D4121" s="5" t="s">
        <v>35</v>
      </c>
      <c r="E4121" s="5" t="s">
        <v>878</v>
      </c>
    </row>
    <row r="4122" spans="1:5" x14ac:dyDescent="0.25">
      <c r="A4122" s="5">
        <f>4114</f>
      </c>
      <c r="B4122" s="5" t="s">
        <v>2770</v>
      </c>
      <c r="C4122" s="5" t="s">
        <v>11</v>
      </c>
      <c r="D4122" s="5" t="s">
        <v>12</v>
      </c>
      <c r="E4122" s="5" t="s">
        <v>930</v>
      </c>
    </row>
    <row r="4123" spans="1:5" x14ac:dyDescent="0.25">
      <c r="A4123" s="5">
        <f>4115</f>
      </c>
      <c r="B4123" s="5" t="s">
        <v>2771</v>
      </c>
      <c r="C4123" s="5" t="s">
        <v>11</v>
      </c>
      <c r="D4123" s="5" t="s">
        <v>35</v>
      </c>
      <c r="E4123" s="5" t="s">
        <v>878</v>
      </c>
    </row>
    <row r="4124" spans="1:5" x14ac:dyDescent="0.25">
      <c r="A4124" s="5">
        <f>4116</f>
      </c>
      <c r="B4124" s="5" t="s">
        <v>2771</v>
      </c>
      <c r="C4124" s="5" t="s">
        <v>11</v>
      </c>
      <c r="D4124" s="5" t="s">
        <v>12</v>
      </c>
      <c r="E4124" s="5" t="s">
        <v>930</v>
      </c>
    </row>
    <row r="4125" spans="1:5" x14ac:dyDescent="0.25">
      <c r="A4125" s="5">
        <f>4117</f>
      </c>
      <c r="B4125" s="5" t="s">
        <v>2772</v>
      </c>
      <c r="C4125" s="5" t="s">
        <v>11</v>
      </c>
      <c r="D4125" s="5" t="s">
        <v>35</v>
      </c>
      <c r="E4125" s="5" t="s">
        <v>878</v>
      </c>
    </row>
    <row r="4126" spans="1:5" x14ac:dyDescent="0.25">
      <c r="A4126" s="5">
        <f>4118</f>
      </c>
      <c r="B4126" s="5" t="s">
        <v>2772</v>
      </c>
      <c r="C4126" s="5" t="s">
        <v>11</v>
      </c>
      <c r="D4126" s="5" t="s">
        <v>12</v>
      </c>
      <c r="E4126" s="5" t="s">
        <v>930</v>
      </c>
    </row>
    <row r="4127" spans="1:5" x14ac:dyDescent="0.25">
      <c r="A4127" s="5">
        <f>4119</f>
      </c>
      <c r="B4127" s="5" t="s">
        <v>2773</v>
      </c>
      <c r="C4127" s="5" t="s">
        <v>11</v>
      </c>
      <c r="D4127" s="5" t="s">
        <v>35</v>
      </c>
      <c r="E4127" s="5" t="s">
        <v>878</v>
      </c>
    </row>
    <row r="4128" spans="1:5" x14ac:dyDescent="0.25">
      <c r="A4128" s="5">
        <f>4120</f>
      </c>
      <c r="B4128" s="5" t="s">
        <v>2773</v>
      </c>
      <c r="C4128" s="5" t="s">
        <v>11</v>
      </c>
      <c r="D4128" s="5" t="s">
        <v>12</v>
      </c>
      <c r="E4128" s="5" t="s">
        <v>930</v>
      </c>
    </row>
    <row r="4129" spans="1:5" x14ac:dyDescent="0.25">
      <c r="A4129" s="5">
        <f>4121</f>
      </c>
      <c r="B4129" s="5" t="s">
        <v>2774</v>
      </c>
      <c r="C4129" s="5" t="s">
        <v>11</v>
      </c>
      <c r="D4129" s="5" t="s">
        <v>35</v>
      </c>
      <c r="E4129" s="5" t="s">
        <v>878</v>
      </c>
    </row>
    <row r="4130" spans="1:5" x14ac:dyDescent="0.25">
      <c r="A4130" s="5">
        <f>4122</f>
      </c>
      <c r="B4130" s="5" t="s">
        <v>2774</v>
      </c>
      <c r="C4130" s="5" t="s">
        <v>11</v>
      </c>
      <c r="D4130" s="5" t="s">
        <v>12</v>
      </c>
      <c r="E4130" s="5" t="s">
        <v>930</v>
      </c>
    </row>
    <row r="4131" spans="1:5" x14ac:dyDescent="0.25">
      <c r="A4131" s="5">
        <f>4123</f>
      </c>
      <c r="B4131" s="5" t="s">
        <v>2775</v>
      </c>
      <c r="C4131" s="5" t="s">
        <v>11</v>
      </c>
      <c r="D4131" s="5" t="s">
        <v>35</v>
      </c>
      <c r="E4131" s="5" t="s">
        <v>878</v>
      </c>
    </row>
    <row r="4132" spans="1:5" x14ac:dyDescent="0.25">
      <c r="A4132" s="5">
        <f>4124</f>
      </c>
      <c r="B4132" s="5" t="s">
        <v>2775</v>
      </c>
      <c r="C4132" s="5" t="s">
        <v>11</v>
      </c>
      <c r="D4132" s="5" t="s">
        <v>12</v>
      </c>
      <c r="E4132" s="5" t="s">
        <v>930</v>
      </c>
    </row>
    <row r="4133" spans="1:5" x14ac:dyDescent="0.25">
      <c r="A4133" s="5">
        <f>4125</f>
      </c>
      <c r="B4133" s="5" t="s">
        <v>2776</v>
      </c>
      <c r="C4133" s="5" t="s">
        <v>11</v>
      </c>
      <c r="D4133" s="5" t="s">
        <v>35</v>
      </c>
      <c r="E4133" s="5" t="s">
        <v>878</v>
      </c>
    </row>
    <row r="4134" spans="1:5" x14ac:dyDescent="0.25">
      <c r="A4134" s="5">
        <f>4126</f>
      </c>
      <c r="B4134" s="5" t="s">
        <v>2776</v>
      </c>
      <c r="C4134" s="5" t="s">
        <v>11</v>
      </c>
      <c r="D4134" s="5" t="s">
        <v>12</v>
      </c>
      <c r="E4134" s="5" t="s">
        <v>930</v>
      </c>
    </row>
    <row r="4135" spans="1:5" x14ac:dyDescent="0.25">
      <c r="A4135" s="5">
        <f>4127</f>
      </c>
      <c r="B4135" s="5" t="s">
        <v>2777</v>
      </c>
      <c r="C4135" s="5" t="s">
        <v>11</v>
      </c>
      <c r="D4135" s="5" t="s">
        <v>35</v>
      </c>
      <c r="E4135" s="5" t="s">
        <v>878</v>
      </c>
    </row>
    <row r="4136" spans="1:5" x14ac:dyDescent="0.25">
      <c r="A4136" s="5">
        <f>4128</f>
      </c>
      <c r="B4136" s="5" t="s">
        <v>2777</v>
      </c>
      <c r="C4136" s="5" t="s">
        <v>11</v>
      </c>
      <c r="D4136" s="5" t="s">
        <v>12</v>
      </c>
      <c r="E4136" s="5" t="s">
        <v>930</v>
      </c>
    </row>
    <row r="4137" spans="1:5" x14ac:dyDescent="0.25">
      <c r="A4137" s="5">
        <f>4129</f>
      </c>
      <c r="B4137" s="5" t="s">
        <v>2778</v>
      </c>
      <c r="C4137" s="5" t="s">
        <v>11</v>
      </c>
      <c r="D4137" s="5" t="s">
        <v>35</v>
      </c>
      <c r="E4137" s="5" t="s">
        <v>878</v>
      </c>
    </row>
    <row r="4138" spans="1:5" x14ac:dyDescent="0.25">
      <c r="A4138" s="5">
        <f>4130</f>
      </c>
      <c r="B4138" s="5" t="s">
        <v>2778</v>
      </c>
      <c r="C4138" s="5" t="s">
        <v>11</v>
      </c>
      <c r="D4138" s="5" t="s">
        <v>12</v>
      </c>
      <c r="E4138" s="5" t="s">
        <v>930</v>
      </c>
    </row>
    <row r="4139" spans="1:5" x14ac:dyDescent="0.25">
      <c r="A4139" s="5">
        <f>4131</f>
      </c>
      <c r="B4139" s="5" t="s">
        <v>2779</v>
      </c>
      <c r="C4139" s="5" t="s">
        <v>11</v>
      </c>
      <c r="D4139" s="5" t="s">
        <v>35</v>
      </c>
      <c r="E4139" s="5" t="s">
        <v>878</v>
      </c>
    </row>
    <row r="4140" spans="1:5" x14ac:dyDescent="0.25">
      <c r="A4140" s="5">
        <f>4132</f>
      </c>
      <c r="B4140" s="5" t="s">
        <v>2779</v>
      </c>
      <c r="C4140" s="5" t="s">
        <v>11</v>
      </c>
      <c r="D4140" s="5" t="s">
        <v>12</v>
      </c>
      <c r="E4140" s="5" t="s">
        <v>930</v>
      </c>
    </row>
    <row r="4141" spans="1:5" x14ac:dyDescent="0.25">
      <c r="A4141" s="5">
        <f>4133</f>
      </c>
      <c r="B4141" s="5" t="s">
        <v>2780</v>
      </c>
      <c r="C4141" s="5" t="s">
        <v>11</v>
      </c>
      <c r="D4141" s="5" t="s">
        <v>35</v>
      </c>
      <c r="E4141" s="5" t="s">
        <v>878</v>
      </c>
    </row>
    <row r="4142" spans="1:5" x14ac:dyDescent="0.25">
      <c r="A4142" s="5">
        <f>4134</f>
      </c>
      <c r="B4142" s="5" t="s">
        <v>2780</v>
      </c>
      <c r="C4142" s="5" t="s">
        <v>11</v>
      </c>
      <c r="D4142" s="5" t="s">
        <v>12</v>
      </c>
      <c r="E4142" s="5" t="s">
        <v>930</v>
      </c>
    </row>
    <row r="4143" spans="1:5" x14ac:dyDescent="0.25">
      <c r="A4143" s="5">
        <f>4135</f>
      </c>
      <c r="B4143" s="5" t="s">
        <v>2781</v>
      </c>
      <c r="C4143" s="5" t="s">
        <v>11</v>
      </c>
      <c r="D4143" s="5" t="s">
        <v>35</v>
      </c>
      <c r="E4143" s="5" t="s">
        <v>878</v>
      </c>
    </row>
    <row r="4144" spans="1:5" x14ac:dyDescent="0.25">
      <c r="A4144" s="5">
        <f>4136</f>
      </c>
      <c r="B4144" s="5" t="s">
        <v>2781</v>
      </c>
      <c r="C4144" s="5" t="s">
        <v>11</v>
      </c>
      <c r="D4144" s="5" t="s">
        <v>12</v>
      </c>
      <c r="E4144" s="5" t="s">
        <v>930</v>
      </c>
    </row>
    <row r="4145" spans="1:5" x14ac:dyDescent="0.25">
      <c r="A4145" s="5">
        <f>4137</f>
      </c>
      <c r="B4145" s="5" t="s">
        <v>2782</v>
      </c>
      <c r="C4145" s="5" t="s">
        <v>11</v>
      </c>
      <c r="D4145" s="5" t="s">
        <v>35</v>
      </c>
      <c r="E4145" s="5" t="s">
        <v>878</v>
      </c>
    </row>
    <row r="4146" spans="1:5" x14ac:dyDescent="0.25">
      <c r="A4146" s="5">
        <f>4138</f>
      </c>
      <c r="B4146" s="5" t="s">
        <v>2782</v>
      </c>
      <c r="C4146" s="5" t="s">
        <v>11</v>
      </c>
      <c r="D4146" s="5" t="s">
        <v>12</v>
      </c>
      <c r="E4146" s="5" t="s">
        <v>930</v>
      </c>
    </row>
    <row r="4147" spans="1:5" x14ac:dyDescent="0.25">
      <c r="A4147" s="5">
        <f>4139</f>
      </c>
      <c r="B4147" s="5" t="s">
        <v>2783</v>
      </c>
      <c r="C4147" s="5" t="s">
        <v>11</v>
      </c>
      <c r="D4147" s="5" t="s">
        <v>35</v>
      </c>
      <c r="E4147" s="5" t="s">
        <v>878</v>
      </c>
    </row>
    <row r="4148" spans="1:5" x14ac:dyDescent="0.25">
      <c r="A4148" s="5">
        <f>4140</f>
      </c>
      <c r="B4148" s="5" t="s">
        <v>2783</v>
      </c>
      <c r="C4148" s="5" t="s">
        <v>11</v>
      </c>
      <c r="D4148" s="5" t="s">
        <v>12</v>
      </c>
      <c r="E4148" s="5" t="s">
        <v>930</v>
      </c>
    </row>
    <row r="4149" spans="1:5" x14ac:dyDescent="0.25">
      <c r="A4149" s="5">
        <f>4141</f>
      </c>
      <c r="B4149" s="5" t="s">
        <v>2784</v>
      </c>
      <c r="C4149" s="5" t="s">
        <v>11</v>
      </c>
      <c r="D4149" s="5" t="s">
        <v>35</v>
      </c>
      <c r="E4149" s="5" t="s">
        <v>878</v>
      </c>
    </row>
    <row r="4150" spans="1:5" x14ac:dyDescent="0.25">
      <c r="A4150" s="5">
        <f>4142</f>
      </c>
      <c r="B4150" s="5" t="s">
        <v>2784</v>
      </c>
      <c r="C4150" s="5" t="s">
        <v>11</v>
      </c>
      <c r="D4150" s="5" t="s">
        <v>12</v>
      </c>
      <c r="E4150" s="5" t="s">
        <v>930</v>
      </c>
    </row>
    <row r="4151" spans="1:5" x14ac:dyDescent="0.25">
      <c r="A4151" s="5">
        <f>4143</f>
      </c>
      <c r="B4151" s="5" t="s">
        <v>2785</v>
      </c>
      <c r="C4151" s="5" t="s">
        <v>11</v>
      </c>
      <c r="D4151" s="5" t="s">
        <v>35</v>
      </c>
      <c r="E4151" s="5" t="s">
        <v>878</v>
      </c>
    </row>
    <row r="4152" spans="1:5" x14ac:dyDescent="0.25">
      <c r="A4152" s="5">
        <f>4144</f>
      </c>
      <c r="B4152" s="5" t="s">
        <v>2785</v>
      </c>
      <c r="C4152" s="5" t="s">
        <v>11</v>
      </c>
      <c r="D4152" s="5" t="s">
        <v>12</v>
      </c>
      <c r="E4152" s="5" t="s">
        <v>930</v>
      </c>
    </row>
    <row r="4153" spans="1:5" x14ac:dyDescent="0.25">
      <c r="A4153" s="5">
        <f>4145</f>
      </c>
      <c r="B4153" s="5" t="s">
        <v>2786</v>
      </c>
      <c r="C4153" s="5" t="s">
        <v>11</v>
      </c>
      <c r="D4153" s="5" t="s">
        <v>35</v>
      </c>
      <c r="E4153" s="5" t="s">
        <v>878</v>
      </c>
    </row>
    <row r="4154" spans="1:5" x14ac:dyDescent="0.25">
      <c r="A4154" s="5">
        <f>4146</f>
      </c>
      <c r="B4154" s="5" t="s">
        <v>2786</v>
      </c>
      <c r="C4154" s="5" t="s">
        <v>11</v>
      </c>
      <c r="D4154" s="5" t="s">
        <v>12</v>
      </c>
      <c r="E4154" s="5" t="s">
        <v>930</v>
      </c>
    </row>
    <row r="4155" spans="1:5" x14ac:dyDescent="0.25">
      <c r="A4155" s="5">
        <f>4147</f>
      </c>
      <c r="B4155" s="5" t="s">
        <v>2787</v>
      </c>
      <c r="C4155" s="5" t="s">
        <v>11</v>
      </c>
      <c r="D4155" s="5" t="s">
        <v>35</v>
      </c>
      <c r="E4155" s="5" t="s">
        <v>878</v>
      </c>
    </row>
    <row r="4156" spans="1:5" x14ac:dyDescent="0.25">
      <c r="A4156" s="5">
        <f>4148</f>
      </c>
      <c r="B4156" s="5" t="s">
        <v>2787</v>
      </c>
      <c r="C4156" s="5" t="s">
        <v>11</v>
      </c>
      <c r="D4156" s="5" t="s">
        <v>12</v>
      </c>
      <c r="E4156" s="5" t="s">
        <v>930</v>
      </c>
    </row>
    <row r="4157" spans="1:5" x14ac:dyDescent="0.25">
      <c r="A4157" s="5">
        <f>4149</f>
      </c>
      <c r="B4157" s="5" t="s">
        <v>2788</v>
      </c>
      <c r="C4157" s="5" t="s">
        <v>11</v>
      </c>
      <c r="D4157" s="5" t="s">
        <v>35</v>
      </c>
      <c r="E4157" s="5" t="s">
        <v>878</v>
      </c>
    </row>
    <row r="4158" spans="1:5" x14ac:dyDescent="0.25">
      <c r="A4158" s="5">
        <f>4150</f>
      </c>
      <c r="B4158" s="5" t="s">
        <v>2788</v>
      </c>
      <c r="C4158" s="5" t="s">
        <v>11</v>
      </c>
      <c r="D4158" s="5" t="s">
        <v>12</v>
      </c>
      <c r="E4158" s="5" t="s">
        <v>930</v>
      </c>
    </row>
    <row r="4159" spans="1:5" x14ac:dyDescent="0.25">
      <c r="A4159" s="5">
        <f>4151</f>
      </c>
      <c r="B4159" s="5" t="s">
        <v>2789</v>
      </c>
      <c r="C4159" s="5" t="s">
        <v>11</v>
      </c>
      <c r="D4159" s="5" t="s">
        <v>35</v>
      </c>
      <c r="E4159" s="5" t="s">
        <v>878</v>
      </c>
    </row>
    <row r="4160" spans="1:5" x14ac:dyDescent="0.25">
      <c r="A4160" s="5">
        <f>4152</f>
      </c>
      <c r="B4160" s="5" t="s">
        <v>2789</v>
      </c>
      <c r="C4160" s="5" t="s">
        <v>11</v>
      </c>
      <c r="D4160" s="5" t="s">
        <v>12</v>
      </c>
      <c r="E4160" s="5" t="s">
        <v>930</v>
      </c>
    </row>
    <row r="4161" spans="1:5" x14ac:dyDescent="0.25">
      <c r="A4161" s="5">
        <f>4153</f>
      </c>
      <c r="B4161" s="5" t="s">
        <v>2790</v>
      </c>
      <c r="C4161" s="5" t="s">
        <v>11</v>
      </c>
      <c r="D4161" s="5" t="s">
        <v>35</v>
      </c>
      <c r="E4161" s="5" t="s">
        <v>878</v>
      </c>
    </row>
    <row r="4162" spans="1:5" x14ac:dyDescent="0.25">
      <c r="A4162" s="5">
        <f>4154</f>
      </c>
      <c r="B4162" s="5" t="s">
        <v>2790</v>
      </c>
      <c r="C4162" s="5" t="s">
        <v>11</v>
      </c>
      <c r="D4162" s="5" t="s">
        <v>12</v>
      </c>
      <c r="E4162" s="5" t="s">
        <v>930</v>
      </c>
    </row>
    <row r="4163" spans="1:5" x14ac:dyDescent="0.25">
      <c r="A4163" s="5">
        <f>4155</f>
      </c>
      <c r="B4163" s="5" t="s">
        <v>2791</v>
      </c>
      <c r="C4163" s="5" t="s">
        <v>11</v>
      </c>
      <c r="D4163" s="5" t="s">
        <v>35</v>
      </c>
      <c r="E4163" s="5" t="s">
        <v>878</v>
      </c>
    </row>
    <row r="4164" spans="1:5" x14ac:dyDescent="0.25">
      <c r="A4164" s="5">
        <f>4156</f>
      </c>
      <c r="B4164" s="5" t="s">
        <v>2791</v>
      </c>
      <c r="C4164" s="5" t="s">
        <v>11</v>
      </c>
      <c r="D4164" s="5" t="s">
        <v>12</v>
      </c>
      <c r="E4164" s="5" t="s">
        <v>930</v>
      </c>
    </row>
    <row r="4165" spans="1:5" x14ac:dyDescent="0.25">
      <c r="A4165" s="5">
        <f>4157</f>
      </c>
      <c r="B4165" s="5" t="s">
        <v>2792</v>
      </c>
      <c r="C4165" s="5" t="s">
        <v>11</v>
      </c>
      <c r="D4165" s="5" t="s">
        <v>35</v>
      </c>
      <c r="E4165" s="5" t="s">
        <v>878</v>
      </c>
    </row>
    <row r="4166" spans="1:5" x14ac:dyDescent="0.25">
      <c r="A4166" s="5">
        <f>4158</f>
      </c>
      <c r="B4166" s="5" t="s">
        <v>2792</v>
      </c>
      <c r="C4166" s="5" t="s">
        <v>11</v>
      </c>
      <c r="D4166" s="5" t="s">
        <v>12</v>
      </c>
      <c r="E4166" s="5" t="s">
        <v>930</v>
      </c>
    </row>
    <row r="4167" spans="1:5" x14ac:dyDescent="0.25">
      <c r="A4167" s="5">
        <f>4159</f>
      </c>
      <c r="B4167" s="5" t="s">
        <v>2793</v>
      </c>
      <c r="C4167" s="5" t="s">
        <v>11</v>
      </c>
      <c r="D4167" s="5" t="s">
        <v>35</v>
      </c>
      <c r="E4167" s="5" t="s">
        <v>878</v>
      </c>
    </row>
    <row r="4168" spans="1:5" x14ac:dyDescent="0.25">
      <c r="A4168" s="5">
        <f>4160</f>
      </c>
      <c r="B4168" s="5" t="s">
        <v>2793</v>
      </c>
      <c r="C4168" s="5" t="s">
        <v>11</v>
      </c>
      <c r="D4168" s="5" t="s">
        <v>12</v>
      </c>
      <c r="E4168" s="5" t="s">
        <v>930</v>
      </c>
    </row>
    <row r="4169" spans="1:5" x14ac:dyDescent="0.25">
      <c r="A4169" s="5">
        <f>4161</f>
      </c>
      <c r="B4169" s="5" t="s">
        <v>2794</v>
      </c>
      <c r="C4169" s="5" t="s">
        <v>11</v>
      </c>
      <c r="D4169" s="5" t="s">
        <v>35</v>
      </c>
      <c r="E4169" s="5" t="s">
        <v>878</v>
      </c>
    </row>
    <row r="4170" spans="1:5" x14ac:dyDescent="0.25">
      <c r="A4170" s="5">
        <f>4162</f>
      </c>
      <c r="B4170" s="5" t="s">
        <v>2794</v>
      </c>
      <c r="C4170" s="5" t="s">
        <v>11</v>
      </c>
      <c r="D4170" s="5" t="s">
        <v>12</v>
      </c>
      <c r="E4170" s="5" t="s">
        <v>930</v>
      </c>
    </row>
    <row r="4171" spans="1:5" x14ac:dyDescent="0.25">
      <c r="A4171" s="5">
        <f>4163</f>
      </c>
      <c r="B4171" s="5" t="s">
        <v>2795</v>
      </c>
      <c r="C4171" s="5" t="s">
        <v>11</v>
      </c>
      <c r="D4171" s="5" t="s">
        <v>35</v>
      </c>
      <c r="E4171" s="5" t="s">
        <v>878</v>
      </c>
    </row>
    <row r="4172" spans="1:5" x14ac:dyDescent="0.25">
      <c r="A4172" s="5">
        <f>4164</f>
      </c>
      <c r="B4172" s="5" t="s">
        <v>2795</v>
      </c>
      <c r="C4172" s="5" t="s">
        <v>11</v>
      </c>
      <c r="D4172" s="5" t="s">
        <v>12</v>
      </c>
      <c r="E4172" s="5" t="s">
        <v>930</v>
      </c>
    </row>
    <row r="4173" spans="1:5" x14ac:dyDescent="0.25">
      <c r="A4173" s="5">
        <f>4165</f>
      </c>
      <c r="B4173" s="5" t="s">
        <v>2796</v>
      </c>
      <c r="C4173" s="5" t="s">
        <v>11</v>
      </c>
      <c r="D4173" s="5" t="s">
        <v>35</v>
      </c>
      <c r="E4173" s="5" t="s">
        <v>878</v>
      </c>
    </row>
    <row r="4174" spans="1:5" x14ac:dyDescent="0.25">
      <c r="A4174" s="5">
        <f>4166</f>
      </c>
      <c r="B4174" s="5" t="s">
        <v>2796</v>
      </c>
      <c r="C4174" s="5" t="s">
        <v>11</v>
      </c>
      <c r="D4174" s="5" t="s">
        <v>12</v>
      </c>
      <c r="E4174" s="5" t="s">
        <v>930</v>
      </c>
    </row>
    <row r="4175" spans="1:5" x14ac:dyDescent="0.25">
      <c r="A4175" s="5">
        <f>4167</f>
      </c>
      <c r="B4175" s="5" t="s">
        <v>2797</v>
      </c>
      <c r="C4175" s="5" t="s">
        <v>11</v>
      </c>
      <c r="D4175" s="5" t="s">
        <v>35</v>
      </c>
      <c r="E4175" s="5" t="s">
        <v>878</v>
      </c>
    </row>
    <row r="4176" spans="1:5" x14ac:dyDescent="0.25">
      <c r="A4176" s="5">
        <f>4168</f>
      </c>
      <c r="B4176" s="5" t="s">
        <v>2797</v>
      </c>
      <c r="C4176" s="5" t="s">
        <v>11</v>
      </c>
      <c r="D4176" s="5" t="s">
        <v>12</v>
      </c>
      <c r="E4176" s="5" t="s">
        <v>930</v>
      </c>
    </row>
    <row r="4177" spans="1:5" x14ac:dyDescent="0.25">
      <c r="A4177" s="5">
        <f>4169</f>
      </c>
      <c r="B4177" s="5" t="s">
        <v>2798</v>
      </c>
      <c r="C4177" s="5" t="s">
        <v>11</v>
      </c>
      <c r="D4177" s="5" t="s">
        <v>35</v>
      </c>
      <c r="E4177" s="5" t="s">
        <v>878</v>
      </c>
    </row>
    <row r="4178" spans="1:5" x14ac:dyDescent="0.25">
      <c r="A4178" s="5">
        <f>4170</f>
      </c>
      <c r="B4178" s="5" t="s">
        <v>2798</v>
      </c>
      <c r="C4178" s="5" t="s">
        <v>11</v>
      </c>
      <c r="D4178" s="5" t="s">
        <v>12</v>
      </c>
      <c r="E4178" s="5" t="s">
        <v>930</v>
      </c>
    </row>
    <row r="4179" spans="1:5" x14ac:dyDescent="0.25">
      <c r="A4179" s="5">
        <f>4171</f>
      </c>
      <c r="B4179" s="5" t="s">
        <v>2799</v>
      </c>
      <c r="C4179" s="5" t="s">
        <v>11</v>
      </c>
      <c r="D4179" s="5" t="s">
        <v>35</v>
      </c>
      <c r="E4179" s="5" t="s">
        <v>878</v>
      </c>
    </row>
    <row r="4180" spans="1:5" x14ac:dyDescent="0.25">
      <c r="A4180" s="5">
        <f>4172</f>
      </c>
      <c r="B4180" s="5" t="s">
        <v>2799</v>
      </c>
      <c r="C4180" s="5" t="s">
        <v>11</v>
      </c>
      <c r="D4180" s="5" t="s">
        <v>12</v>
      </c>
      <c r="E4180" s="5" t="s">
        <v>930</v>
      </c>
    </row>
    <row r="4181" spans="1:5" x14ac:dyDescent="0.25">
      <c r="A4181" s="5">
        <f>4173</f>
      </c>
      <c r="B4181" s="5" t="s">
        <v>2800</v>
      </c>
      <c r="C4181" s="5" t="s">
        <v>11</v>
      </c>
      <c r="D4181" s="5" t="s">
        <v>35</v>
      </c>
      <c r="E4181" s="5" t="s">
        <v>878</v>
      </c>
    </row>
    <row r="4182" spans="1:5" x14ac:dyDescent="0.25">
      <c r="A4182" s="5">
        <f>4174</f>
      </c>
      <c r="B4182" s="5" t="s">
        <v>2800</v>
      </c>
      <c r="C4182" s="5" t="s">
        <v>11</v>
      </c>
      <c r="D4182" s="5" t="s">
        <v>12</v>
      </c>
      <c r="E4182" s="5" t="s">
        <v>930</v>
      </c>
    </row>
    <row r="4183" spans="1:5" x14ac:dyDescent="0.25">
      <c r="A4183" s="5">
        <f>4175</f>
      </c>
      <c r="B4183" s="5" t="s">
        <v>2801</v>
      </c>
      <c r="C4183" s="5" t="s">
        <v>11</v>
      </c>
      <c r="D4183" s="5" t="s">
        <v>35</v>
      </c>
      <c r="E4183" s="5" t="s">
        <v>878</v>
      </c>
    </row>
    <row r="4184" spans="1:5" x14ac:dyDescent="0.25">
      <c r="A4184" s="5">
        <f>4176</f>
      </c>
      <c r="B4184" s="5" t="s">
        <v>2801</v>
      </c>
      <c r="C4184" s="5" t="s">
        <v>11</v>
      </c>
      <c r="D4184" s="5" t="s">
        <v>12</v>
      </c>
      <c r="E4184" s="5" t="s">
        <v>930</v>
      </c>
    </row>
    <row r="4185" spans="1:5" x14ac:dyDescent="0.25">
      <c r="A4185" s="5">
        <f>4177</f>
      </c>
      <c r="B4185" s="5" t="s">
        <v>2802</v>
      </c>
      <c r="C4185" s="5" t="s">
        <v>11</v>
      </c>
      <c r="D4185" s="5" t="s">
        <v>35</v>
      </c>
      <c r="E4185" s="5" t="s">
        <v>878</v>
      </c>
    </row>
    <row r="4186" spans="1:5" x14ac:dyDescent="0.25">
      <c r="A4186" s="5">
        <f>4178</f>
      </c>
      <c r="B4186" s="5" t="s">
        <v>2802</v>
      </c>
      <c r="C4186" s="5" t="s">
        <v>11</v>
      </c>
      <c r="D4186" s="5" t="s">
        <v>12</v>
      </c>
      <c r="E4186" s="5" t="s">
        <v>930</v>
      </c>
    </row>
    <row r="4187" spans="1:5" x14ac:dyDescent="0.25">
      <c r="A4187" s="5">
        <f>4179</f>
      </c>
      <c r="B4187" s="5" t="s">
        <v>2803</v>
      </c>
      <c r="C4187" s="5" t="s">
        <v>11</v>
      </c>
      <c r="D4187" s="5" t="s">
        <v>35</v>
      </c>
      <c r="E4187" s="5" t="s">
        <v>878</v>
      </c>
    </row>
    <row r="4188" spans="1:5" x14ac:dyDescent="0.25">
      <c r="A4188" s="5">
        <f>4180</f>
      </c>
      <c r="B4188" s="5" t="s">
        <v>2803</v>
      </c>
      <c r="C4188" s="5" t="s">
        <v>11</v>
      </c>
      <c r="D4188" s="5" t="s">
        <v>12</v>
      </c>
      <c r="E4188" s="5" t="s">
        <v>930</v>
      </c>
    </row>
    <row r="4189" spans="1:5" x14ac:dyDescent="0.25">
      <c r="A4189" s="5">
        <f>4181</f>
      </c>
      <c r="B4189" s="5" t="s">
        <v>2804</v>
      </c>
      <c r="C4189" s="5" t="s">
        <v>11</v>
      </c>
      <c r="D4189" s="5" t="s">
        <v>35</v>
      </c>
      <c r="E4189" s="5" t="s">
        <v>878</v>
      </c>
    </row>
    <row r="4190" spans="1:5" x14ac:dyDescent="0.25">
      <c r="A4190" s="5">
        <f>4182</f>
      </c>
      <c r="B4190" s="5" t="s">
        <v>2804</v>
      </c>
      <c r="C4190" s="5" t="s">
        <v>11</v>
      </c>
      <c r="D4190" s="5" t="s">
        <v>12</v>
      </c>
      <c r="E4190" s="5" t="s">
        <v>930</v>
      </c>
    </row>
    <row r="4191" spans="1:5" x14ac:dyDescent="0.25">
      <c r="A4191" s="5">
        <f>4183</f>
      </c>
      <c r="B4191" s="5" t="s">
        <v>2805</v>
      </c>
      <c r="C4191" s="5" t="s">
        <v>11</v>
      </c>
      <c r="D4191" s="5" t="s">
        <v>35</v>
      </c>
      <c r="E4191" s="5" t="s">
        <v>878</v>
      </c>
    </row>
    <row r="4192" spans="1:5" x14ac:dyDescent="0.25">
      <c r="A4192" s="5">
        <f>4184</f>
      </c>
      <c r="B4192" s="5" t="s">
        <v>2805</v>
      </c>
      <c r="C4192" s="5" t="s">
        <v>11</v>
      </c>
      <c r="D4192" s="5" t="s">
        <v>12</v>
      </c>
      <c r="E4192" s="5" t="s">
        <v>930</v>
      </c>
    </row>
    <row r="4193" spans="1:5" x14ac:dyDescent="0.25">
      <c r="A4193" s="5">
        <f>4185</f>
      </c>
      <c r="B4193" s="5" t="s">
        <v>2806</v>
      </c>
      <c r="C4193" s="5" t="s">
        <v>11</v>
      </c>
      <c r="D4193" s="5" t="s">
        <v>35</v>
      </c>
      <c r="E4193" s="5" t="s">
        <v>878</v>
      </c>
    </row>
    <row r="4194" spans="1:5" x14ac:dyDescent="0.25">
      <c r="A4194" s="5">
        <f>4186</f>
      </c>
      <c r="B4194" s="5" t="s">
        <v>2806</v>
      </c>
      <c r="C4194" s="5" t="s">
        <v>11</v>
      </c>
      <c r="D4194" s="5" t="s">
        <v>12</v>
      </c>
      <c r="E4194" s="5" t="s">
        <v>930</v>
      </c>
    </row>
    <row r="4195" spans="1:5" x14ac:dyDescent="0.25">
      <c r="A4195" s="5">
        <f>4187</f>
      </c>
      <c r="B4195" s="5" t="s">
        <v>2807</v>
      </c>
      <c r="C4195" s="5" t="s">
        <v>11</v>
      </c>
      <c r="D4195" s="5" t="s">
        <v>12</v>
      </c>
      <c r="E4195" s="5" t="s">
        <v>930</v>
      </c>
    </row>
    <row r="4196" spans="1:5" x14ac:dyDescent="0.25">
      <c r="A4196" s="5">
        <f>4188</f>
      </c>
      <c r="B4196" s="5" t="s">
        <v>2808</v>
      </c>
      <c r="C4196" s="5" t="s">
        <v>11</v>
      </c>
      <c r="D4196" s="5" t="s">
        <v>12</v>
      </c>
      <c r="E4196" s="5" t="s">
        <v>930</v>
      </c>
    </row>
    <row r="4197" spans="1:5" x14ac:dyDescent="0.25">
      <c r="A4197" s="5">
        <f>4189</f>
      </c>
      <c r="B4197" s="5" t="s">
        <v>2809</v>
      </c>
      <c r="C4197" s="5" t="s">
        <v>11</v>
      </c>
      <c r="D4197" s="5" t="s">
        <v>12</v>
      </c>
      <c r="E4197" s="5" t="s">
        <v>930</v>
      </c>
    </row>
    <row r="4198" spans="1:5" x14ac:dyDescent="0.25">
      <c r="A4198" s="5">
        <f>4190</f>
      </c>
      <c r="B4198" s="5" t="s">
        <v>2810</v>
      </c>
      <c r="C4198" s="5" t="s">
        <v>11</v>
      </c>
      <c r="D4198" s="5" t="s">
        <v>12</v>
      </c>
      <c r="E4198" s="5" t="s">
        <v>930</v>
      </c>
    </row>
    <row r="4199" spans="1:5" x14ac:dyDescent="0.25">
      <c r="A4199" s="5">
        <f>4191</f>
      </c>
      <c r="B4199" s="5" t="s">
        <v>2811</v>
      </c>
      <c r="C4199" s="5" t="s">
        <v>11</v>
      </c>
      <c r="D4199" s="5" t="s">
        <v>12</v>
      </c>
      <c r="E4199" s="5" t="s">
        <v>930</v>
      </c>
    </row>
    <row r="4200" spans="1:5" x14ac:dyDescent="0.25">
      <c r="A4200" s="5">
        <f>4192</f>
      </c>
      <c r="B4200" s="5" t="s">
        <v>2812</v>
      </c>
      <c r="C4200" s="5" t="s">
        <v>11</v>
      </c>
      <c r="D4200" s="5" t="s">
        <v>12</v>
      </c>
      <c r="E4200" s="5" t="s">
        <v>930</v>
      </c>
    </row>
    <row r="4201" spans="1:5" x14ac:dyDescent="0.25">
      <c r="A4201" s="5">
        <f>4193</f>
      </c>
      <c r="B4201" s="5" t="s">
        <v>2813</v>
      </c>
      <c r="C4201" s="5" t="s">
        <v>11</v>
      </c>
      <c r="D4201" s="5" t="s">
        <v>12</v>
      </c>
      <c r="E4201" s="5" t="s">
        <v>930</v>
      </c>
    </row>
    <row r="4202" spans="1:5" x14ac:dyDescent="0.25">
      <c r="A4202" s="5">
        <f>4194</f>
      </c>
      <c r="B4202" s="5" t="s">
        <v>2814</v>
      </c>
      <c r="C4202" s="5" t="s">
        <v>11</v>
      </c>
      <c r="D4202" s="5" t="s">
        <v>12</v>
      </c>
      <c r="E4202" s="5" t="s">
        <v>930</v>
      </c>
    </row>
    <row r="4203" spans="1:5" x14ac:dyDescent="0.25">
      <c r="A4203" s="5">
        <f>4195</f>
      </c>
      <c r="B4203" s="5" t="s">
        <v>2815</v>
      </c>
      <c r="C4203" s="5" t="s">
        <v>11</v>
      </c>
      <c r="D4203" s="5" t="s">
        <v>12</v>
      </c>
      <c r="E4203" s="5" t="s">
        <v>930</v>
      </c>
    </row>
    <row r="4204" spans="1:5" x14ac:dyDescent="0.25">
      <c r="A4204" s="5">
        <f>4196</f>
      </c>
      <c r="B4204" s="5" t="s">
        <v>2816</v>
      </c>
      <c r="C4204" s="5" t="s">
        <v>11</v>
      </c>
      <c r="D4204" s="5" t="s">
        <v>12</v>
      </c>
      <c r="E4204" s="5" t="s">
        <v>930</v>
      </c>
    </row>
    <row r="4205" spans="1:5" x14ac:dyDescent="0.25">
      <c r="A4205" s="5">
        <f>4197</f>
      </c>
      <c r="B4205" s="5" t="s">
        <v>2817</v>
      </c>
      <c r="C4205" s="5" t="s">
        <v>11</v>
      </c>
      <c r="D4205" s="5" t="s">
        <v>12</v>
      </c>
      <c r="E4205" s="5" t="s">
        <v>930</v>
      </c>
    </row>
    <row r="4206" spans="1:5" x14ac:dyDescent="0.25">
      <c r="A4206" s="5">
        <f>4198</f>
      </c>
      <c r="B4206" s="5" t="s">
        <v>2818</v>
      </c>
      <c r="C4206" s="5" t="s">
        <v>11</v>
      </c>
      <c r="D4206" s="5" t="s">
        <v>12</v>
      </c>
      <c r="E4206" s="5" t="s">
        <v>930</v>
      </c>
    </row>
    <row r="4207" spans="1:5" x14ac:dyDescent="0.25">
      <c r="A4207" s="5">
        <f>4199</f>
      </c>
      <c r="B4207" s="5" t="s">
        <v>2819</v>
      </c>
      <c r="C4207" s="5" t="s">
        <v>11</v>
      </c>
      <c r="D4207" s="5" t="s">
        <v>12</v>
      </c>
      <c r="E4207" s="5" t="s">
        <v>930</v>
      </c>
    </row>
    <row r="4208" spans="1:5" x14ac:dyDescent="0.25">
      <c r="A4208" s="5">
        <f>4200</f>
      </c>
      <c r="B4208" s="5" t="s">
        <v>2820</v>
      </c>
      <c r="C4208" s="5" t="s">
        <v>11</v>
      </c>
      <c r="D4208" s="5" t="s">
        <v>12</v>
      </c>
      <c r="E4208" s="5" t="s">
        <v>930</v>
      </c>
    </row>
    <row r="4209" spans="1:5" x14ac:dyDescent="0.25">
      <c r="A4209" s="5">
        <f>4201</f>
      </c>
      <c r="B4209" s="5" t="s">
        <v>2821</v>
      </c>
      <c r="C4209" s="5" t="s">
        <v>11</v>
      </c>
      <c r="D4209" s="5" t="s">
        <v>12</v>
      </c>
      <c r="E4209" s="5" t="s">
        <v>930</v>
      </c>
    </row>
    <row r="4210" spans="1:5" x14ac:dyDescent="0.25">
      <c r="A4210" s="5">
        <f>4202</f>
      </c>
      <c r="B4210" s="5" t="s">
        <v>2822</v>
      </c>
      <c r="C4210" s="5" t="s">
        <v>11</v>
      </c>
      <c r="D4210" s="5" t="s">
        <v>12</v>
      </c>
      <c r="E4210" s="5" t="s">
        <v>930</v>
      </c>
    </row>
    <row r="4211" spans="1:5" x14ac:dyDescent="0.25">
      <c r="A4211" s="5">
        <f>4203</f>
      </c>
      <c r="B4211" s="5" t="s">
        <v>2823</v>
      </c>
      <c r="C4211" s="5" t="s">
        <v>11</v>
      </c>
      <c r="D4211" s="5" t="s">
        <v>12</v>
      </c>
      <c r="E4211" s="5" t="s">
        <v>930</v>
      </c>
    </row>
    <row r="4212" spans="1:5" x14ac:dyDescent="0.25">
      <c r="A4212" s="5">
        <f>4204</f>
      </c>
      <c r="B4212" s="5" t="s">
        <v>2824</v>
      </c>
      <c r="C4212" s="5" t="s">
        <v>11</v>
      </c>
      <c r="D4212" s="5" t="s">
        <v>12</v>
      </c>
      <c r="E4212" s="5" t="s">
        <v>930</v>
      </c>
    </row>
    <row r="4213" spans="1:5" x14ac:dyDescent="0.25">
      <c r="A4213" s="5">
        <f>4205</f>
      </c>
      <c r="B4213" s="5" t="s">
        <v>2825</v>
      </c>
      <c r="C4213" s="5" t="s">
        <v>11</v>
      </c>
      <c r="D4213" s="5" t="s">
        <v>12</v>
      </c>
      <c r="E4213" s="5" t="s">
        <v>930</v>
      </c>
    </row>
    <row r="4214" spans="1:5" x14ac:dyDescent="0.25">
      <c r="A4214" s="5">
        <f>4206</f>
      </c>
      <c r="B4214" s="5" t="s">
        <v>2826</v>
      </c>
      <c r="C4214" s="5" t="s">
        <v>11</v>
      </c>
      <c r="D4214" s="5" t="s">
        <v>12</v>
      </c>
      <c r="E4214" s="5" t="s">
        <v>930</v>
      </c>
    </row>
    <row r="4215" spans="1:5" x14ac:dyDescent="0.25">
      <c r="A4215" s="5">
        <f>4207</f>
      </c>
      <c r="B4215" s="5" t="s">
        <v>2827</v>
      </c>
      <c r="C4215" s="5" t="s">
        <v>11</v>
      </c>
      <c r="D4215" s="5" t="s">
        <v>12</v>
      </c>
      <c r="E4215" s="5" t="s">
        <v>930</v>
      </c>
    </row>
    <row r="4216" spans="1:5" x14ac:dyDescent="0.25">
      <c r="A4216" s="5">
        <f>4208</f>
      </c>
      <c r="B4216" s="5" t="s">
        <v>2828</v>
      </c>
      <c r="C4216" s="5" t="s">
        <v>11</v>
      </c>
      <c r="D4216" s="5" t="s">
        <v>12</v>
      </c>
      <c r="E4216" s="5" t="s">
        <v>930</v>
      </c>
    </row>
    <row r="4217" spans="1:5" x14ac:dyDescent="0.25">
      <c r="A4217" s="5">
        <f>4209</f>
      </c>
      <c r="B4217" s="5" t="s">
        <v>2829</v>
      </c>
      <c r="C4217" s="5" t="s">
        <v>11</v>
      </c>
      <c r="D4217" s="5" t="s">
        <v>12</v>
      </c>
      <c r="E4217" s="5" t="s">
        <v>930</v>
      </c>
    </row>
    <row r="4218" spans="1:5" x14ac:dyDescent="0.25">
      <c r="A4218" s="5">
        <f>4210</f>
      </c>
      <c r="B4218" s="5" t="s">
        <v>2830</v>
      </c>
      <c r="C4218" s="5" t="s">
        <v>11</v>
      </c>
      <c r="D4218" s="5" t="s">
        <v>12</v>
      </c>
      <c r="E4218" s="5" t="s">
        <v>930</v>
      </c>
    </row>
    <row r="4219" spans="1:5" x14ac:dyDescent="0.25">
      <c r="A4219" s="5">
        <f>4211</f>
      </c>
      <c r="B4219" s="5" t="s">
        <v>2831</v>
      </c>
      <c r="C4219" s="5" t="s">
        <v>11</v>
      </c>
      <c r="D4219" s="5" t="s">
        <v>12</v>
      </c>
      <c r="E4219" s="5" t="s">
        <v>930</v>
      </c>
    </row>
    <row r="4220" spans="1:5" x14ac:dyDescent="0.25">
      <c r="A4220" s="5">
        <f>4212</f>
      </c>
      <c r="B4220" s="5" t="s">
        <v>2832</v>
      </c>
      <c r="C4220" s="5" t="s">
        <v>11</v>
      </c>
      <c r="D4220" s="5" t="s">
        <v>12</v>
      </c>
      <c r="E4220" s="5" t="s">
        <v>930</v>
      </c>
    </row>
    <row r="4221" spans="1:5" x14ac:dyDescent="0.25">
      <c r="A4221" s="5">
        <f>4213</f>
      </c>
      <c r="B4221" s="5" t="s">
        <v>2833</v>
      </c>
      <c r="C4221" s="5" t="s">
        <v>11</v>
      </c>
      <c r="D4221" s="5" t="s">
        <v>12</v>
      </c>
      <c r="E4221" s="5" t="s">
        <v>930</v>
      </c>
    </row>
    <row r="4222" spans="1:5" x14ac:dyDescent="0.25">
      <c r="A4222" s="5">
        <f>4214</f>
      </c>
      <c r="B4222" s="5" t="s">
        <v>2834</v>
      </c>
      <c r="C4222" s="5" t="s">
        <v>11</v>
      </c>
      <c r="D4222" s="5" t="s">
        <v>12</v>
      </c>
      <c r="E4222" s="5" t="s">
        <v>930</v>
      </c>
    </row>
    <row r="4223" spans="1:5" x14ac:dyDescent="0.25">
      <c r="A4223" s="5">
        <f>4215</f>
      </c>
      <c r="B4223" s="5" t="s">
        <v>2835</v>
      </c>
      <c r="C4223" s="5" t="s">
        <v>11</v>
      </c>
      <c r="D4223" s="5" t="s">
        <v>12</v>
      </c>
      <c r="E4223" s="5" t="s">
        <v>930</v>
      </c>
    </row>
    <row r="4224" spans="1:5" x14ac:dyDescent="0.25">
      <c r="A4224" s="5">
        <f>4216</f>
      </c>
      <c r="B4224" s="5" t="s">
        <v>2836</v>
      </c>
      <c r="C4224" s="5" t="s">
        <v>11</v>
      </c>
      <c r="D4224" s="5" t="s">
        <v>12</v>
      </c>
      <c r="E4224" s="5" t="s">
        <v>930</v>
      </c>
    </row>
    <row r="4225" spans="1:5" x14ac:dyDescent="0.25">
      <c r="A4225" s="5">
        <f>4217</f>
      </c>
      <c r="B4225" s="5" t="s">
        <v>2837</v>
      </c>
      <c r="C4225" s="5" t="s">
        <v>11</v>
      </c>
      <c r="D4225" s="5" t="s">
        <v>12</v>
      </c>
      <c r="E4225" s="5" t="s">
        <v>930</v>
      </c>
    </row>
    <row r="4226" spans="1:5" x14ac:dyDescent="0.25">
      <c r="A4226" s="5">
        <f>4218</f>
      </c>
      <c r="B4226" s="5" t="s">
        <v>2838</v>
      </c>
      <c r="C4226" s="5" t="s">
        <v>11</v>
      </c>
      <c r="D4226" s="5" t="s">
        <v>12</v>
      </c>
      <c r="E4226" s="5" t="s">
        <v>930</v>
      </c>
    </row>
    <row r="4227" spans="1:5" x14ac:dyDescent="0.25">
      <c r="A4227" s="5">
        <f>4219</f>
      </c>
      <c r="B4227" s="5" t="s">
        <v>2839</v>
      </c>
      <c r="C4227" s="5" t="s">
        <v>11</v>
      </c>
      <c r="D4227" s="5" t="s">
        <v>12</v>
      </c>
      <c r="E4227" s="5" t="s">
        <v>930</v>
      </c>
    </row>
    <row r="4228" spans="1:5" x14ac:dyDescent="0.25">
      <c r="A4228" s="5">
        <f>4220</f>
      </c>
      <c r="B4228" s="5" t="s">
        <v>2840</v>
      </c>
      <c r="C4228" s="5" t="s">
        <v>11</v>
      </c>
      <c r="D4228" s="5" t="s">
        <v>12</v>
      </c>
      <c r="E4228" s="5" t="s">
        <v>930</v>
      </c>
    </row>
    <row r="4229" spans="1:5" x14ac:dyDescent="0.25">
      <c r="A4229" s="5">
        <f>4221</f>
      </c>
      <c r="B4229" s="5" t="s">
        <v>2841</v>
      </c>
      <c r="C4229" s="5" t="s">
        <v>11</v>
      </c>
      <c r="D4229" s="5" t="s">
        <v>12</v>
      </c>
      <c r="E4229" s="5" t="s">
        <v>930</v>
      </c>
    </row>
    <row r="4230" spans="1:5" x14ac:dyDescent="0.25">
      <c r="A4230" s="5">
        <f>4222</f>
      </c>
      <c r="B4230" s="5" t="s">
        <v>2842</v>
      </c>
      <c r="C4230" s="5" t="s">
        <v>11</v>
      </c>
      <c r="D4230" s="5" t="s">
        <v>12</v>
      </c>
      <c r="E4230" s="5" t="s">
        <v>930</v>
      </c>
    </row>
    <row r="4231" spans="1:5" x14ac:dyDescent="0.25">
      <c r="A4231" s="5">
        <f>4223</f>
      </c>
      <c r="B4231" s="5" t="s">
        <v>2843</v>
      </c>
      <c r="C4231" s="5" t="s">
        <v>11</v>
      </c>
      <c r="D4231" s="5" t="s">
        <v>12</v>
      </c>
      <c r="E4231" s="5" t="s">
        <v>930</v>
      </c>
    </row>
    <row r="4232" spans="1:5" x14ac:dyDescent="0.25">
      <c r="A4232" s="5">
        <f>4224</f>
      </c>
      <c r="B4232" s="5" t="s">
        <v>2844</v>
      </c>
      <c r="C4232" s="5" t="s">
        <v>11</v>
      </c>
      <c r="D4232" s="5" t="s">
        <v>12</v>
      </c>
      <c r="E4232" s="5" t="s">
        <v>930</v>
      </c>
    </row>
    <row r="4233" spans="1:5" x14ac:dyDescent="0.25">
      <c r="A4233" s="5">
        <f>4225</f>
      </c>
      <c r="B4233" s="5" t="s">
        <v>2845</v>
      </c>
      <c r="C4233" s="5" t="s">
        <v>11</v>
      </c>
      <c r="D4233" s="5" t="s">
        <v>12</v>
      </c>
      <c r="E4233" s="5" t="s">
        <v>930</v>
      </c>
    </row>
    <row r="4234" spans="1:5" x14ac:dyDescent="0.25">
      <c r="A4234" s="5">
        <f>4226</f>
      </c>
      <c r="B4234" s="5" t="s">
        <v>2846</v>
      </c>
      <c r="C4234" s="5" t="s">
        <v>11</v>
      </c>
      <c r="D4234" s="5" t="s">
        <v>12</v>
      </c>
      <c r="E4234" s="5" t="s">
        <v>930</v>
      </c>
    </row>
    <row r="4235" spans="1:5" x14ac:dyDescent="0.25">
      <c r="A4235" s="5">
        <f>4227</f>
      </c>
      <c r="B4235" s="5" t="s">
        <v>2847</v>
      </c>
      <c r="C4235" s="5" t="s">
        <v>11</v>
      </c>
      <c r="D4235" s="5" t="s">
        <v>12</v>
      </c>
      <c r="E4235" s="5" t="s">
        <v>930</v>
      </c>
    </row>
    <row r="4236" spans="1:5" x14ac:dyDescent="0.25">
      <c r="A4236" s="5">
        <f>4228</f>
      </c>
      <c r="B4236" s="5" t="s">
        <v>2848</v>
      </c>
      <c r="C4236" s="5" t="s">
        <v>11</v>
      </c>
      <c r="D4236" s="5" t="s">
        <v>12</v>
      </c>
      <c r="E4236" s="5" t="s">
        <v>930</v>
      </c>
    </row>
    <row r="4237" spans="1:5" x14ac:dyDescent="0.25">
      <c r="A4237" s="5">
        <f>4229</f>
      </c>
      <c r="B4237" s="5" t="s">
        <v>2849</v>
      </c>
      <c r="C4237" s="5" t="s">
        <v>11</v>
      </c>
      <c r="D4237" s="5" t="s">
        <v>12</v>
      </c>
      <c r="E4237" s="5" t="s">
        <v>930</v>
      </c>
    </row>
    <row r="4238" spans="1:5" x14ac:dyDescent="0.25">
      <c r="A4238" s="5">
        <f>4230</f>
      </c>
      <c r="B4238" s="5" t="s">
        <v>2850</v>
      </c>
      <c r="C4238" s="5" t="s">
        <v>11</v>
      </c>
      <c r="D4238" s="5" t="s">
        <v>12</v>
      </c>
      <c r="E4238" s="5" t="s">
        <v>930</v>
      </c>
    </row>
    <row r="4239" spans="1:5" x14ac:dyDescent="0.25">
      <c r="A4239" s="5">
        <f>4231</f>
      </c>
      <c r="B4239" s="5" t="s">
        <v>2851</v>
      </c>
      <c r="C4239" s="5" t="s">
        <v>11</v>
      </c>
      <c r="D4239" s="5" t="s">
        <v>12</v>
      </c>
      <c r="E4239" s="5" t="s">
        <v>930</v>
      </c>
    </row>
    <row r="4240" spans="1:5" x14ac:dyDescent="0.25">
      <c r="A4240" s="5">
        <f>4232</f>
      </c>
      <c r="B4240" s="5" t="s">
        <v>2852</v>
      </c>
      <c r="C4240" s="5" t="s">
        <v>11</v>
      </c>
      <c r="D4240" s="5" t="s">
        <v>12</v>
      </c>
      <c r="E4240" s="5" t="s">
        <v>930</v>
      </c>
    </row>
    <row r="4241" spans="1:5" x14ac:dyDescent="0.25">
      <c r="A4241" s="5">
        <f>4233</f>
      </c>
      <c r="B4241" s="5" t="s">
        <v>2853</v>
      </c>
      <c r="C4241" s="5" t="s">
        <v>11</v>
      </c>
      <c r="D4241" s="5" t="s">
        <v>12</v>
      </c>
      <c r="E4241" s="5" t="s">
        <v>930</v>
      </c>
    </row>
    <row r="4242" spans="1:5" x14ac:dyDescent="0.25">
      <c r="A4242" s="5">
        <f>4234</f>
      </c>
      <c r="B4242" s="5" t="s">
        <v>2854</v>
      </c>
      <c r="C4242" s="5" t="s">
        <v>11</v>
      </c>
      <c r="D4242" s="5" t="s">
        <v>12</v>
      </c>
      <c r="E4242" s="5" t="s">
        <v>930</v>
      </c>
    </row>
    <row r="4243" spans="1:5" x14ac:dyDescent="0.25">
      <c r="A4243" s="5">
        <f>4235</f>
      </c>
      <c r="B4243" s="5" t="s">
        <v>2855</v>
      </c>
      <c r="C4243" s="5" t="s">
        <v>11</v>
      </c>
      <c r="D4243" s="5" t="s">
        <v>12</v>
      </c>
      <c r="E4243" s="5" t="s">
        <v>930</v>
      </c>
    </row>
    <row r="4244" spans="1:5" x14ac:dyDescent="0.25">
      <c r="A4244" s="5">
        <f>4236</f>
      </c>
      <c r="B4244" s="5" t="s">
        <v>2856</v>
      </c>
      <c r="C4244" s="5" t="s">
        <v>11</v>
      </c>
      <c r="D4244" s="5" t="s">
        <v>12</v>
      </c>
      <c r="E4244" s="5" t="s">
        <v>930</v>
      </c>
    </row>
    <row r="4245" spans="1:5" x14ac:dyDescent="0.25">
      <c r="A4245" s="5">
        <f>4237</f>
      </c>
      <c r="B4245" s="5" t="s">
        <v>2857</v>
      </c>
      <c r="C4245" s="5" t="s">
        <v>11</v>
      </c>
      <c r="D4245" s="5" t="s">
        <v>12</v>
      </c>
      <c r="E4245" s="5" t="s">
        <v>930</v>
      </c>
    </row>
    <row r="4246" spans="1:5" x14ac:dyDescent="0.25">
      <c r="A4246" s="5">
        <f>4238</f>
      </c>
      <c r="B4246" s="5" t="s">
        <v>2858</v>
      </c>
      <c r="C4246" s="5" t="s">
        <v>11</v>
      </c>
      <c r="D4246" s="5" t="s">
        <v>12</v>
      </c>
      <c r="E4246" s="5" t="s">
        <v>930</v>
      </c>
    </row>
    <row r="4247" spans="1:5" x14ac:dyDescent="0.25">
      <c r="A4247" s="5">
        <f>4239</f>
      </c>
      <c r="B4247" s="5" t="s">
        <v>2859</v>
      </c>
      <c r="C4247" s="5" t="s">
        <v>11</v>
      </c>
      <c r="D4247" s="5" t="s">
        <v>12</v>
      </c>
      <c r="E4247" s="5" t="s">
        <v>930</v>
      </c>
    </row>
    <row r="4248" spans="1:5" x14ac:dyDescent="0.25">
      <c r="A4248" s="5">
        <f>4240</f>
      </c>
      <c r="B4248" s="5" t="s">
        <v>2860</v>
      </c>
      <c r="C4248" s="5" t="s">
        <v>11</v>
      </c>
      <c r="D4248" s="5" t="s">
        <v>12</v>
      </c>
      <c r="E4248" s="5" t="s">
        <v>930</v>
      </c>
    </row>
    <row r="4249" spans="1:5" x14ac:dyDescent="0.25">
      <c r="A4249" s="5">
        <f>4241</f>
      </c>
      <c r="B4249" s="5" t="s">
        <v>2861</v>
      </c>
      <c r="C4249" s="5" t="s">
        <v>11</v>
      </c>
      <c r="D4249" s="5" t="s">
        <v>12</v>
      </c>
      <c r="E4249" s="5" t="s">
        <v>930</v>
      </c>
    </row>
    <row r="4250" spans="1:5" x14ac:dyDescent="0.25">
      <c r="A4250" s="5">
        <f>4242</f>
      </c>
      <c r="B4250" s="5" t="s">
        <v>2862</v>
      </c>
      <c r="C4250" s="5" t="s">
        <v>11</v>
      </c>
      <c r="D4250" s="5" t="s">
        <v>12</v>
      </c>
      <c r="E4250" s="5" t="s">
        <v>930</v>
      </c>
    </row>
    <row r="4251" spans="1:5" x14ac:dyDescent="0.25">
      <c r="A4251" s="5">
        <f>4243</f>
      </c>
      <c r="B4251" s="5" t="s">
        <v>2863</v>
      </c>
      <c r="C4251" s="5" t="s">
        <v>11</v>
      </c>
      <c r="D4251" s="5" t="s">
        <v>12</v>
      </c>
      <c r="E4251" s="5" t="s">
        <v>930</v>
      </c>
    </row>
    <row r="4252" spans="1:5" x14ac:dyDescent="0.25">
      <c r="A4252" s="5">
        <f>4244</f>
      </c>
      <c r="B4252" s="5" t="s">
        <v>2864</v>
      </c>
      <c r="C4252" s="5" t="s">
        <v>11</v>
      </c>
      <c r="D4252" s="5" t="s">
        <v>12</v>
      </c>
      <c r="E4252" s="5" t="s">
        <v>930</v>
      </c>
    </row>
    <row r="4253" spans="1:5" x14ac:dyDescent="0.25">
      <c r="A4253" s="5">
        <f>4245</f>
      </c>
      <c r="B4253" s="5" t="s">
        <v>2865</v>
      </c>
      <c r="C4253" s="5" t="s">
        <v>11</v>
      </c>
      <c r="D4253" s="5" t="s">
        <v>12</v>
      </c>
      <c r="E4253" s="5" t="s">
        <v>930</v>
      </c>
    </row>
    <row r="4254" spans="1:5" x14ac:dyDescent="0.25">
      <c r="A4254" s="5">
        <f>4246</f>
      </c>
      <c r="B4254" s="5" t="s">
        <v>2866</v>
      </c>
      <c r="C4254" s="5" t="s">
        <v>11</v>
      </c>
      <c r="D4254" s="5" t="s">
        <v>12</v>
      </c>
      <c r="E4254" s="5" t="s">
        <v>930</v>
      </c>
    </row>
    <row r="4255" spans="1:5" x14ac:dyDescent="0.25">
      <c r="A4255" s="5">
        <f>4247</f>
      </c>
      <c r="B4255" s="5" t="s">
        <v>2867</v>
      </c>
      <c r="C4255" s="5" t="s">
        <v>11</v>
      </c>
      <c r="D4255" s="5" t="s">
        <v>12</v>
      </c>
      <c r="E4255" s="5" t="s">
        <v>930</v>
      </c>
    </row>
    <row r="4256" spans="1:5" x14ac:dyDescent="0.25">
      <c r="A4256" s="5">
        <f>4248</f>
      </c>
      <c r="B4256" s="5" t="s">
        <v>2868</v>
      </c>
      <c r="C4256" s="5" t="s">
        <v>11</v>
      </c>
      <c r="D4256" s="5" t="s">
        <v>12</v>
      </c>
      <c r="E4256" s="5" t="s">
        <v>930</v>
      </c>
    </row>
    <row r="4257" spans="1:5" x14ac:dyDescent="0.25">
      <c r="A4257" s="5">
        <f>4249</f>
      </c>
      <c r="B4257" s="5" t="s">
        <v>2869</v>
      </c>
      <c r="C4257" s="5" t="s">
        <v>11</v>
      </c>
      <c r="D4257" s="5" t="s">
        <v>12</v>
      </c>
      <c r="E4257" s="5" t="s">
        <v>930</v>
      </c>
    </row>
    <row r="4258" spans="1:5" x14ac:dyDescent="0.25">
      <c r="A4258" s="5">
        <f>4250</f>
      </c>
      <c r="B4258" s="5" t="s">
        <v>2870</v>
      </c>
      <c r="C4258" s="5" t="s">
        <v>11</v>
      </c>
      <c r="D4258" s="5" t="s">
        <v>12</v>
      </c>
      <c r="E4258" s="5" t="s">
        <v>930</v>
      </c>
    </row>
    <row r="4259" spans="1:5" x14ac:dyDescent="0.25">
      <c r="A4259" s="5">
        <f>4251</f>
      </c>
      <c r="B4259" s="5" t="s">
        <v>2871</v>
      </c>
      <c r="C4259" s="5" t="s">
        <v>11</v>
      </c>
      <c r="D4259" s="5" t="s">
        <v>12</v>
      </c>
      <c r="E4259" s="5" t="s">
        <v>930</v>
      </c>
    </row>
    <row r="4260" spans="1:5" x14ac:dyDescent="0.25">
      <c r="A4260" s="5">
        <f>4252</f>
      </c>
      <c r="B4260" s="5" t="s">
        <v>2872</v>
      </c>
      <c r="C4260" s="5" t="s">
        <v>11</v>
      </c>
      <c r="D4260" s="5" t="s">
        <v>12</v>
      </c>
      <c r="E4260" s="5" t="s">
        <v>930</v>
      </c>
    </row>
    <row r="4261" spans="1:5" x14ac:dyDescent="0.25">
      <c r="A4261" s="5">
        <f>4253</f>
      </c>
      <c r="B4261" s="5" t="s">
        <v>2873</v>
      </c>
      <c r="C4261" s="5" t="s">
        <v>11</v>
      </c>
      <c r="D4261" s="5" t="s">
        <v>12</v>
      </c>
      <c r="E4261" s="5" t="s">
        <v>930</v>
      </c>
    </row>
    <row r="4262" spans="1:5" x14ac:dyDescent="0.25">
      <c r="A4262" s="5">
        <f>4254</f>
      </c>
      <c r="B4262" s="5" t="s">
        <v>2874</v>
      </c>
      <c r="C4262" s="5" t="s">
        <v>11</v>
      </c>
      <c r="D4262" s="5" t="s">
        <v>12</v>
      </c>
      <c r="E4262" s="5" t="s">
        <v>930</v>
      </c>
    </row>
    <row r="4263" spans="1:5" x14ac:dyDescent="0.25">
      <c r="A4263" s="5">
        <f>4255</f>
      </c>
      <c r="B4263" s="5" t="s">
        <v>2875</v>
      </c>
      <c r="C4263" s="5" t="s">
        <v>11</v>
      </c>
      <c r="D4263" s="5" t="s">
        <v>12</v>
      </c>
      <c r="E4263" s="5" t="s">
        <v>930</v>
      </c>
    </row>
    <row r="4264" spans="1:5" x14ac:dyDescent="0.25">
      <c r="A4264" s="5">
        <f>4256</f>
      </c>
      <c r="B4264" s="5" t="s">
        <v>2876</v>
      </c>
      <c r="C4264" s="5" t="s">
        <v>11</v>
      </c>
      <c r="D4264" s="5" t="s">
        <v>12</v>
      </c>
      <c r="E4264" s="5" t="s">
        <v>930</v>
      </c>
    </row>
    <row r="4265" spans="1:5" x14ac:dyDescent="0.25">
      <c r="A4265" s="5">
        <f>4257</f>
      </c>
      <c r="B4265" s="5" t="s">
        <v>2877</v>
      </c>
      <c r="C4265" s="5" t="s">
        <v>11</v>
      </c>
      <c r="D4265" s="5" t="s">
        <v>12</v>
      </c>
      <c r="E4265" s="5" t="s">
        <v>930</v>
      </c>
    </row>
    <row r="4266" spans="1:5" x14ac:dyDescent="0.25">
      <c r="A4266" s="5">
        <f>4258</f>
      </c>
      <c r="B4266" s="5" t="s">
        <v>2878</v>
      </c>
      <c r="C4266" s="5" t="s">
        <v>11</v>
      </c>
      <c r="D4266" s="5" t="s">
        <v>12</v>
      </c>
      <c r="E4266" s="5" t="s">
        <v>930</v>
      </c>
    </row>
    <row r="4267" spans="1:5" x14ac:dyDescent="0.25">
      <c r="A4267" s="5">
        <f>4259</f>
      </c>
      <c r="B4267" s="5" t="s">
        <v>2879</v>
      </c>
      <c r="C4267" s="5" t="s">
        <v>11</v>
      </c>
      <c r="D4267" s="5" t="s">
        <v>12</v>
      </c>
      <c r="E4267" s="5" t="s">
        <v>930</v>
      </c>
    </row>
    <row r="4268" spans="1:5" x14ac:dyDescent="0.25">
      <c r="A4268" s="5">
        <f>4260</f>
      </c>
      <c r="B4268" s="5" t="s">
        <v>2880</v>
      </c>
      <c r="C4268" s="5" t="s">
        <v>11</v>
      </c>
      <c r="D4268" s="5" t="s">
        <v>12</v>
      </c>
      <c r="E4268" s="5" t="s">
        <v>930</v>
      </c>
    </row>
    <row r="4269" spans="1:5" x14ac:dyDescent="0.25">
      <c r="A4269" s="5">
        <f>4261</f>
      </c>
      <c r="B4269" s="5" t="s">
        <v>2881</v>
      </c>
      <c r="C4269" s="5" t="s">
        <v>11</v>
      </c>
      <c r="D4269" s="5" t="s">
        <v>12</v>
      </c>
      <c r="E4269" s="5" t="s">
        <v>930</v>
      </c>
    </row>
    <row r="4270" spans="1:5" x14ac:dyDescent="0.25">
      <c r="A4270" s="5">
        <f>4262</f>
      </c>
      <c r="B4270" s="5" t="s">
        <v>2882</v>
      </c>
      <c r="C4270" s="5" t="s">
        <v>11</v>
      </c>
      <c r="D4270" s="5" t="s">
        <v>12</v>
      </c>
      <c r="E4270" s="5" t="s">
        <v>930</v>
      </c>
    </row>
    <row r="4271" spans="1:5" x14ac:dyDescent="0.25">
      <c r="A4271" s="5">
        <f>4263</f>
      </c>
      <c r="B4271" s="5" t="s">
        <v>2883</v>
      </c>
      <c r="C4271" s="5" t="s">
        <v>11</v>
      </c>
      <c r="D4271" s="5" t="s">
        <v>12</v>
      </c>
      <c r="E4271" s="5" t="s">
        <v>930</v>
      </c>
    </row>
    <row r="4272" spans="1:5" x14ac:dyDescent="0.25">
      <c r="A4272" s="5">
        <f>4264</f>
      </c>
      <c r="B4272" s="5" t="s">
        <v>2884</v>
      </c>
      <c r="C4272" s="5" t="s">
        <v>11</v>
      </c>
      <c r="D4272" s="5" t="s">
        <v>12</v>
      </c>
      <c r="E4272" s="5" t="s">
        <v>930</v>
      </c>
    </row>
    <row r="4273" spans="1:5" x14ac:dyDescent="0.25">
      <c r="A4273" s="5">
        <f>4265</f>
      </c>
      <c r="B4273" s="5" t="s">
        <v>2885</v>
      </c>
      <c r="C4273" s="5" t="s">
        <v>11</v>
      </c>
      <c r="D4273" s="5" t="s">
        <v>12</v>
      </c>
      <c r="E4273" s="5" t="s">
        <v>930</v>
      </c>
    </row>
    <row r="4274" spans="1:5" x14ac:dyDescent="0.25">
      <c r="A4274" s="5">
        <f>4266</f>
      </c>
      <c r="B4274" s="5" t="s">
        <v>2886</v>
      </c>
      <c r="C4274" s="5" t="s">
        <v>11</v>
      </c>
      <c r="D4274" s="5" t="s">
        <v>12</v>
      </c>
      <c r="E4274" s="5" t="s">
        <v>930</v>
      </c>
    </row>
    <row r="4275" spans="1:5" x14ac:dyDescent="0.25">
      <c r="A4275" s="5">
        <f>4267</f>
      </c>
      <c r="B4275" s="5" t="s">
        <v>2887</v>
      </c>
      <c r="C4275" s="5" t="s">
        <v>11</v>
      </c>
      <c r="D4275" s="5" t="s">
        <v>12</v>
      </c>
      <c r="E4275" s="5" t="s">
        <v>930</v>
      </c>
    </row>
    <row r="4276" spans="1:5" x14ac:dyDescent="0.25">
      <c r="A4276" s="5">
        <f>4268</f>
      </c>
      <c r="B4276" s="5" t="s">
        <v>2888</v>
      </c>
      <c r="C4276" s="5" t="s">
        <v>11</v>
      </c>
      <c r="D4276" s="5" t="s">
        <v>12</v>
      </c>
      <c r="E4276" s="5" t="s">
        <v>930</v>
      </c>
    </row>
    <row r="4277" spans="1:5" x14ac:dyDescent="0.25">
      <c r="A4277" s="5">
        <f>4269</f>
      </c>
      <c r="B4277" s="5" t="s">
        <v>2889</v>
      </c>
      <c r="C4277" s="5" t="s">
        <v>11</v>
      </c>
      <c r="D4277" s="5" t="s">
        <v>12</v>
      </c>
      <c r="E4277" s="5" t="s">
        <v>930</v>
      </c>
    </row>
    <row r="4278" spans="1:5" x14ac:dyDescent="0.25">
      <c r="A4278" s="5">
        <f>4270</f>
      </c>
      <c r="B4278" s="5" t="s">
        <v>2890</v>
      </c>
      <c r="C4278" s="5" t="s">
        <v>11</v>
      </c>
      <c r="D4278" s="5" t="s">
        <v>12</v>
      </c>
      <c r="E4278" s="5" t="s">
        <v>930</v>
      </c>
    </row>
    <row r="4279" spans="1:5" x14ac:dyDescent="0.25">
      <c r="A4279" s="5">
        <f>4271</f>
      </c>
      <c r="B4279" s="5" t="s">
        <v>2891</v>
      </c>
      <c r="C4279" s="5" t="s">
        <v>11</v>
      </c>
      <c r="D4279" s="5" t="s">
        <v>12</v>
      </c>
      <c r="E4279" s="5" t="s">
        <v>930</v>
      </c>
    </row>
    <row r="4280" spans="1:5" x14ac:dyDescent="0.25">
      <c r="A4280" s="5">
        <f>4272</f>
      </c>
      <c r="B4280" s="5" t="s">
        <v>2892</v>
      </c>
      <c r="C4280" s="5" t="s">
        <v>11</v>
      </c>
      <c r="D4280" s="5" t="s">
        <v>12</v>
      </c>
      <c r="E4280" s="5" t="s">
        <v>930</v>
      </c>
    </row>
    <row r="4281" spans="1:5" x14ac:dyDescent="0.25">
      <c r="A4281" s="5">
        <f>4273</f>
      </c>
      <c r="B4281" s="5" t="s">
        <v>2893</v>
      </c>
      <c r="C4281" s="5" t="s">
        <v>11</v>
      </c>
      <c r="D4281" s="5" t="s">
        <v>12</v>
      </c>
      <c r="E4281" s="5" t="s">
        <v>930</v>
      </c>
    </row>
    <row r="4282" spans="1:5" x14ac:dyDescent="0.25">
      <c r="A4282" s="5">
        <f>4274</f>
      </c>
      <c r="B4282" s="5" t="s">
        <v>2894</v>
      </c>
      <c r="C4282" s="5" t="s">
        <v>11</v>
      </c>
      <c r="D4282" s="5" t="s">
        <v>12</v>
      </c>
      <c r="E4282" s="5" t="s">
        <v>930</v>
      </c>
    </row>
    <row r="4283" spans="1:5" x14ac:dyDescent="0.25">
      <c r="A4283" s="5">
        <f>4275</f>
      </c>
      <c r="B4283" s="5" t="s">
        <v>2895</v>
      </c>
      <c r="C4283" s="5" t="s">
        <v>11</v>
      </c>
      <c r="D4283" s="5" t="s">
        <v>12</v>
      </c>
      <c r="E4283" s="5" t="s">
        <v>930</v>
      </c>
    </row>
    <row r="4284" spans="1:5" x14ac:dyDescent="0.25">
      <c r="A4284" s="5">
        <f>4276</f>
      </c>
      <c r="B4284" s="5" t="s">
        <v>2896</v>
      </c>
      <c r="C4284" s="5" t="s">
        <v>11</v>
      </c>
      <c r="D4284" s="5" t="s">
        <v>12</v>
      </c>
      <c r="E4284" s="5" t="s">
        <v>930</v>
      </c>
    </row>
    <row r="4285" spans="1:5" x14ac:dyDescent="0.25">
      <c r="A4285" s="5">
        <f>4277</f>
      </c>
      <c r="B4285" s="5" t="s">
        <v>2897</v>
      </c>
      <c r="C4285" s="5" t="s">
        <v>11</v>
      </c>
      <c r="D4285" s="5" t="s">
        <v>12</v>
      </c>
      <c r="E4285" s="5" t="s">
        <v>930</v>
      </c>
    </row>
    <row r="4286" spans="1:5" x14ac:dyDescent="0.25">
      <c r="A4286" s="5">
        <f>4278</f>
      </c>
      <c r="B4286" s="5" t="s">
        <v>2898</v>
      </c>
      <c r="C4286" s="5" t="s">
        <v>11</v>
      </c>
      <c r="D4286" s="5" t="s">
        <v>12</v>
      </c>
      <c r="E4286" s="5" t="s">
        <v>930</v>
      </c>
    </row>
    <row r="4287" spans="1:5" x14ac:dyDescent="0.25">
      <c r="A4287" s="5">
        <f>4279</f>
      </c>
      <c r="B4287" s="5" t="s">
        <v>2899</v>
      </c>
      <c r="C4287" s="5" t="s">
        <v>11</v>
      </c>
      <c r="D4287" s="5" t="s">
        <v>12</v>
      </c>
      <c r="E4287" s="5" t="s">
        <v>930</v>
      </c>
    </row>
    <row r="4288" spans="1:5" x14ac:dyDescent="0.25">
      <c r="A4288" s="5">
        <f>4280</f>
      </c>
      <c r="B4288" s="5" t="s">
        <v>2900</v>
      </c>
      <c r="C4288" s="5" t="s">
        <v>11</v>
      </c>
      <c r="D4288" s="5" t="s">
        <v>12</v>
      </c>
      <c r="E4288" s="5" t="s">
        <v>930</v>
      </c>
    </row>
    <row r="4289" spans="1:5" x14ac:dyDescent="0.25">
      <c r="A4289" s="5">
        <f>4281</f>
      </c>
      <c r="B4289" s="5" t="s">
        <v>2901</v>
      </c>
      <c r="C4289" s="5" t="s">
        <v>11</v>
      </c>
      <c r="D4289" s="5" t="s">
        <v>12</v>
      </c>
      <c r="E4289" s="5" t="s">
        <v>930</v>
      </c>
    </row>
    <row r="4290" spans="1:5" x14ac:dyDescent="0.25">
      <c r="A4290" s="5">
        <f>4282</f>
      </c>
      <c r="B4290" s="5" t="s">
        <v>2902</v>
      </c>
      <c r="C4290" s="5" t="s">
        <v>11</v>
      </c>
      <c r="D4290" s="5" t="s">
        <v>12</v>
      </c>
      <c r="E4290" s="5" t="s">
        <v>930</v>
      </c>
    </row>
    <row r="4291" spans="1:5" x14ac:dyDescent="0.25">
      <c r="A4291" s="5">
        <f>4283</f>
      </c>
      <c r="B4291" s="5" t="s">
        <v>2903</v>
      </c>
      <c r="C4291" s="5" t="s">
        <v>11</v>
      </c>
      <c r="D4291" s="5" t="s">
        <v>12</v>
      </c>
      <c r="E4291" s="5" t="s">
        <v>930</v>
      </c>
    </row>
    <row r="4292" spans="1:5" x14ac:dyDescent="0.25">
      <c r="A4292" s="5">
        <f>4284</f>
      </c>
      <c r="B4292" s="5" t="s">
        <v>2904</v>
      </c>
      <c r="C4292" s="5" t="s">
        <v>11</v>
      </c>
      <c r="D4292" s="5" t="s">
        <v>12</v>
      </c>
      <c r="E4292" s="5" t="s">
        <v>930</v>
      </c>
    </row>
    <row r="4293" spans="1:5" x14ac:dyDescent="0.25">
      <c r="A4293" s="5">
        <f>4285</f>
      </c>
      <c r="B4293" s="5" t="s">
        <v>2905</v>
      </c>
      <c r="C4293" s="5" t="s">
        <v>11</v>
      </c>
      <c r="D4293" s="5" t="s">
        <v>12</v>
      </c>
      <c r="E4293" s="5" t="s">
        <v>930</v>
      </c>
    </row>
    <row r="4294" spans="1:5" x14ac:dyDescent="0.25">
      <c r="A4294" s="5">
        <f>4286</f>
      </c>
      <c r="B4294" s="5" t="s">
        <v>2906</v>
      </c>
      <c r="C4294" s="5" t="s">
        <v>11</v>
      </c>
      <c r="D4294" s="5" t="s">
        <v>12</v>
      </c>
      <c r="E4294" s="5" t="s">
        <v>930</v>
      </c>
    </row>
    <row r="4295" spans="1:5" x14ac:dyDescent="0.25">
      <c r="A4295" s="5">
        <f>4287</f>
      </c>
      <c r="B4295" s="5" t="s">
        <v>2907</v>
      </c>
      <c r="C4295" s="5" t="s">
        <v>11</v>
      </c>
      <c r="D4295" s="5" t="s">
        <v>12</v>
      </c>
      <c r="E4295" s="5" t="s">
        <v>930</v>
      </c>
    </row>
    <row r="4296" spans="1:5" x14ac:dyDescent="0.25">
      <c r="A4296" s="5">
        <f>4288</f>
      </c>
      <c r="B4296" s="5" t="s">
        <v>2908</v>
      </c>
      <c r="C4296" s="5" t="s">
        <v>11</v>
      </c>
      <c r="D4296" s="5" t="s">
        <v>12</v>
      </c>
      <c r="E4296" s="5" t="s">
        <v>930</v>
      </c>
    </row>
    <row r="4297" spans="1:5" x14ac:dyDescent="0.25">
      <c r="A4297" s="5">
        <f>4289</f>
      </c>
      <c r="B4297" s="5" t="s">
        <v>2909</v>
      </c>
      <c r="C4297" s="5" t="s">
        <v>11</v>
      </c>
      <c r="D4297" s="5" t="s">
        <v>12</v>
      </c>
      <c r="E4297" s="5" t="s">
        <v>930</v>
      </c>
    </row>
    <row r="4298" spans="1:5" x14ac:dyDescent="0.25">
      <c r="A4298" s="5">
        <f>4290</f>
      </c>
      <c r="B4298" s="5" t="s">
        <v>2910</v>
      </c>
      <c r="C4298" s="5" t="s">
        <v>11</v>
      </c>
      <c r="D4298" s="5" t="s">
        <v>12</v>
      </c>
      <c r="E4298" s="5" t="s">
        <v>930</v>
      </c>
    </row>
    <row r="4299" spans="1:5" x14ac:dyDescent="0.25">
      <c r="A4299" s="5">
        <f>4291</f>
      </c>
      <c r="B4299" s="5" t="s">
        <v>2911</v>
      </c>
      <c r="C4299" s="5" t="s">
        <v>11</v>
      </c>
      <c r="D4299" s="5" t="s">
        <v>12</v>
      </c>
      <c r="E4299" s="5" t="s">
        <v>930</v>
      </c>
    </row>
    <row r="4300" spans="1:5" x14ac:dyDescent="0.25">
      <c r="A4300" s="5">
        <f>4292</f>
      </c>
      <c r="B4300" s="5" t="s">
        <v>2912</v>
      </c>
      <c r="C4300" s="5" t="s">
        <v>11</v>
      </c>
      <c r="D4300" s="5" t="s">
        <v>12</v>
      </c>
      <c r="E4300" s="5" t="s">
        <v>930</v>
      </c>
    </row>
    <row r="4301" spans="1:5" x14ac:dyDescent="0.25">
      <c r="A4301" s="5">
        <f>4293</f>
      </c>
      <c r="B4301" s="5" t="s">
        <v>2913</v>
      </c>
      <c r="C4301" s="5" t="s">
        <v>11</v>
      </c>
      <c r="D4301" s="5" t="s">
        <v>12</v>
      </c>
      <c r="E4301" s="5" t="s">
        <v>930</v>
      </c>
    </row>
    <row r="4302" spans="1:5" x14ac:dyDescent="0.25">
      <c r="A4302" s="5">
        <f>4294</f>
      </c>
      <c r="B4302" s="5" t="s">
        <v>2914</v>
      </c>
      <c r="C4302" s="5" t="s">
        <v>11</v>
      </c>
      <c r="D4302" s="5" t="s">
        <v>12</v>
      </c>
      <c r="E4302" s="5" t="s">
        <v>930</v>
      </c>
    </row>
    <row r="4303" spans="1:5" x14ac:dyDescent="0.25">
      <c r="A4303" s="5">
        <f>4295</f>
      </c>
      <c r="B4303" s="5" t="s">
        <v>2915</v>
      </c>
      <c r="C4303" s="5" t="s">
        <v>11</v>
      </c>
      <c r="D4303" s="5" t="s">
        <v>12</v>
      </c>
      <c r="E4303" s="5" t="s">
        <v>930</v>
      </c>
    </row>
    <row r="4304" spans="1:5" x14ac:dyDescent="0.25">
      <c r="A4304" s="5">
        <f>4296</f>
      </c>
      <c r="B4304" s="5" t="s">
        <v>2916</v>
      </c>
      <c r="C4304" s="5" t="s">
        <v>11</v>
      </c>
      <c r="D4304" s="5" t="s">
        <v>12</v>
      </c>
      <c r="E4304" s="5" t="s">
        <v>930</v>
      </c>
    </row>
    <row r="4305" spans="1:5" x14ac:dyDescent="0.25">
      <c r="A4305" s="5">
        <f>4297</f>
      </c>
      <c r="B4305" s="5" t="s">
        <v>2917</v>
      </c>
      <c r="C4305" s="5" t="s">
        <v>11</v>
      </c>
      <c r="D4305" s="5" t="s">
        <v>12</v>
      </c>
      <c r="E4305" s="5" t="s">
        <v>930</v>
      </c>
    </row>
    <row r="4306" spans="1:5" x14ac:dyDescent="0.25">
      <c r="A4306" s="5">
        <f>4298</f>
      </c>
      <c r="B4306" s="5" t="s">
        <v>2918</v>
      </c>
      <c r="C4306" s="5" t="s">
        <v>11</v>
      </c>
      <c r="D4306" s="5" t="s">
        <v>12</v>
      </c>
      <c r="E4306" s="5" t="s">
        <v>930</v>
      </c>
    </row>
    <row r="4307" spans="1:5" x14ac:dyDescent="0.25">
      <c r="A4307" s="5">
        <f>4299</f>
      </c>
      <c r="B4307" s="5" t="s">
        <v>2919</v>
      </c>
      <c r="C4307" s="5" t="s">
        <v>11</v>
      </c>
      <c r="D4307" s="5" t="s">
        <v>12</v>
      </c>
      <c r="E4307" s="5" t="s">
        <v>930</v>
      </c>
    </row>
    <row r="4308" spans="1:5" x14ac:dyDescent="0.25">
      <c r="A4308" s="5">
        <f>4300</f>
      </c>
      <c r="B4308" s="5" t="s">
        <v>2920</v>
      </c>
      <c r="C4308" s="5" t="s">
        <v>11</v>
      </c>
      <c r="D4308" s="5" t="s">
        <v>12</v>
      </c>
      <c r="E4308" s="5" t="s">
        <v>930</v>
      </c>
    </row>
    <row r="4309" spans="1:5" x14ac:dyDescent="0.25">
      <c r="A4309" s="5">
        <f>4301</f>
      </c>
      <c r="B4309" s="5" t="s">
        <v>2921</v>
      </c>
      <c r="C4309" s="5" t="s">
        <v>11</v>
      </c>
      <c r="D4309" s="5" t="s">
        <v>12</v>
      </c>
      <c r="E4309" s="5" t="s">
        <v>930</v>
      </c>
    </row>
    <row r="4310" spans="1:5" x14ac:dyDescent="0.25">
      <c r="A4310" s="5">
        <f>4302</f>
      </c>
      <c r="B4310" s="5" t="s">
        <v>2922</v>
      </c>
      <c r="C4310" s="5" t="s">
        <v>11</v>
      </c>
      <c r="D4310" s="5" t="s">
        <v>12</v>
      </c>
      <c r="E4310" s="5" t="s">
        <v>930</v>
      </c>
    </row>
    <row r="4311" spans="1:5" x14ac:dyDescent="0.25">
      <c r="A4311" s="5">
        <f>4303</f>
      </c>
      <c r="B4311" s="5" t="s">
        <v>2923</v>
      </c>
      <c r="C4311" s="5" t="s">
        <v>11</v>
      </c>
      <c r="D4311" s="5" t="s">
        <v>12</v>
      </c>
      <c r="E4311" s="5" t="s">
        <v>930</v>
      </c>
    </row>
    <row r="4312" spans="1:5" x14ac:dyDescent="0.25">
      <c r="A4312" s="5">
        <f>4304</f>
      </c>
      <c r="B4312" s="5" t="s">
        <v>2924</v>
      </c>
      <c r="C4312" s="5" t="s">
        <v>11</v>
      </c>
      <c r="D4312" s="5" t="s">
        <v>12</v>
      </c>
      <c r="E4312" s="5" t="s">
        <v>930</v>
      </c>
    </row>
    <row r="4313" spans="1:5" x14ac:dyDescent="0.25">
      <c r="A4313" s="5">
        <f>4305</f>
      </c>
      <c r="B4313" s="5" t="s">
        <v>2925</v>
      </c>
      <c r="C4313" s="5" t="s">
        <v>11</v>
      </c>
      <c r="D4313" s="5" t="s">
        <v>12</v>
      </c>
      <c r="E4313" s="5" t="s">
        <v>930</v>
      </c>
    </row>
    <row r="4314" spans="1:5" x14ac:dyDescent="0.25">
      <c r="A4314" s="5">
        <f>4306</f>
      </c>
      <c r="B4314" s="5" t="s">
        <v>2926</v>
      </c>
      <c r="C4314" s="5" t="s">
        <v>11</v>
      </c>
      <c r="D4314" s="5" t="s">
        <v>12</v>
      </c>
      <c r="E4314" s="5" t="s">
        <v>930</v>
      </c>
    </row>
    <row r="4315" spans="1:5" x14ac:dyDescent="0.25">
      <c r="A4315" s="5">
        <f>4307</f>
      </c>
      <c r="B4315" s="5" t="s">
        <v>2927</v>
      </c>
      <c r="C4315" s="5" t="s">
        <v>11</v>
      </c>
      <c r="D4315" s="5" t="s">
        <v>12</v>
      </c>
      <c r="E4315" s="5" t="s">
        <v>930</v>
      </c>
    </row>
    <row r="4316" spans="1:5" x14ac:dyDescent="0.25">
      <c r="A4316" s="5">
        <f>4308</f>
      </c>
      <c r="B4316" s="5" t="s">
        <v>2928</v>
      </c>
      <c r="C4316" s="5" t="s">
        <v>11</v>
      </c>
      <c r="D4316" s="5" t="s">
        <v>12</v>
      </c>
      <c r="E4316" s="5" t="s">
        <v>930</v>
      </c>
    </row>
    <row r="4317" spans="1:5" x14ac:dyDescent="0.25">
      <c r="A4317" s="5">
        <f>4309</f>
      </c>
      <c r="B4317" s="5" t="s">
        <v>2929</v>
      </c>
      <c r="C4317" s="5" t="s">
        <v>11</v>
      </c>
      <c r="D4317" s="5" t="s">
        <v>12</v>
      </c>
      <c r="E4317" s="5" t="s">
        <v>930</v>
      </c>
    </row>
    <row r="4318" spans="1:5" x14ac:dyDescent="0.25">
      <c r="A4318" s="5">
        <f>4310</f>
      </c>
      <c r="B4318" s="5" t="s">
        <v>2930</v>
      </c>
      <c r="C4318" s="5" t="s">
        <v>11</v>
      </c>
      <c r="D4318" s="5" t="s">
        <v>12</v>
      </c>
      <c r="E4318" s="5" t="s">
        <v>930</v>
      </c>
    </row>
    <row r="4319" spans="1:5" x14ac:dyDescent="0.25">
      <c r="A4319" s="5">
        <f>4311</f>
      </c>
      <c r="B4319" s="5" t="s">
        <v>2931</v>
      </c>
      <c r="C4319" s="5" t="s">
        <v>11</v>
      </c>
      <c r="D4319" s="5" t="s">
        <v>12</v>
      </c>
      <c r="E4319" s="5" t="s">
        <v>930</v>
      </c>
    </row>
    <row r="4320" spans="1:5" x14ac:dyDescent="0.25">
      <c r="A4320" s="5">
        <f>4312</f>
      </c>
      <c r="B4320" s="5" t="s">
        <v>2932</v>
      </c>
      <c r="C4320" s="5" t="s">
        <v>11</v>
      </c>
      <c r="D4320" s="5" t="s">
        <v>12</v>
      </c>
      <c r="E4320" s="5" t="s">
        <v>930</v>
      </c>
    </row>
    <row r="4321" spans="1:5" x14ac:dyDescent="0.25">
      <c r="A4321" s="5">
        <f>4313</f>
      </c>
      <c r="B4321" s="5" t="s">
        <v>2933</v>
      </c>
      <c r="C4321" s="5" t="s">
        <v>11</v>
      </c>
      <c r="D4321" s="5" t="s">
        <v>12</v>
      </c>
      <c r="E4321" s="5" t="s">
        <v>930</v>
      </c>
    </row>
    <row r="4322" spans="1:5" x14ac:dyDescent="0.25">
      <c r="A4322" s="5">
        <f>4314</f>
      </c>
      <c r="B4322" s="5" t="s">
        <v>2934</v>
      </c>
      <c r="C4322" s="5" t="s">
        <v>11</v>
      </c>
      <c r="D4322" s="5" t="s">
        <v>12</v>
      </c>
      <c r="E4322" s="5" t="s">
        <v>930</v>
      </c>
    </row>
    <row r="4323" spans="1:5" x14ac:dyDescent="0.25">
      <c r="A4323" s="5">
        <f>4315</f>
      </c>
      <c r="B4323" s="5" t="s">
        <v>2935</v>
      </c>
      <c r="C4323" s="5" t="s">
        <v>11</v>
      </c>
      <c r="D4323" s="5" t="s">
        <v>12</v>
      </c>
      <c r="E4323" s="5" t="s">
        <v>930</v>
      </c>
    </row>
    <row r="4324" spans="1:5" x14ac:dyDescent="0.25">
      <c r="A4324" s="5">
        <f>4316</f>
      </c>
      <c r="B4324" s="5" t="s">
        <v>2936</v>
      </c>
      <c r="C4324" s="5" t="s">
        <v>11</v>
      </c>
      <c r="D4324" s="5" t="s">
        <v>12</v>
      </c>
      <c r="E4324" s="5" t="s">
        <v>930</v>
      </c>
    </row>
    <row r="4325" spans="1:5" x14ac:dyDescent="0.25">
      <c r="A4325" s="5">
        <f>4317</f>
      </c>
      <c r="B4325" s="5" t="s">
        <v>2937</v>
      </c>
      <c r="C4325" s="5" t="s">
        <v>11</v>
      </c>
      <c r="D4325" s="5" t="s">
        <v>12</v>
      </c>
      <c r="E4325" s="5" t="s">
        <v>930</v>
      </c>
    </row>
    <row r="4326" spans="1:5" x14ac:dyDescent="0.25">
      <c r="A4326" s="5">
        <f>4318</f>
      </c>
      <c r="B4326" s="5" t="s">
        <v>2938</v>
      </c>
      <c r="C4326" s="5" t="s">
        <v>11</v>
      </c>
      <c r="D4326" s="5" t="s">
        <v>12</v>
      </c>
      <c r="E4326" s="5" t="s">
        <v>930</v>
      </c>
    </row>
    <row r="4327" spans="1:5" x14ac:dyDescent="0.25">
      <c r="A4327" s="5">
        <f>4319</f>
      </c>
      <c r="B4327" s="5" t="s">
        <v>2939</v>
      </c>
      <c r="C4327" s="5" t="s">
        <v>11</v>
      </c>
      <c r="D4327" s="5" t="s">
        <v>12</v>
      </c>
      <c r="E4327" s="5" t="s">
        <v>930</v>
      </c>
    </row>
    <row r="4328" spans="1:5" x14ac:dyDescent="0.25">
      <c r="A4328" s="5">
        <f>4320</f>
      </c>
      <c r="B4328" s="5" t="s">
        <v>2940</v>
      </c>
      <c r="C4328" s="5" t="s">
        <v>11</v>
      </c>
      <c r="D4328" s="5" t="s">
        <v>12</v>
      </c>
      <c r="E4328" s="5" t="s">
        <v>930</v>
      </c>
    </row>
    <row r="4329" spans="1:5" x14ac:dyDescent="0.25">
      <c r="A4329" s="5">
        <f>4321</f>
      </c>
      <c r="B4329" s="5" t="s">
        <v>2941</v>
      </c>
      <c r="C4329" s="5" t="s">
        <v>11</v>
      </c>
      <c r="D4329" s="5" t="s">
        <v>12</v>
      </c>
      <c r="E4329" s="5" t="s">
        <v>930</v>
      </c>
    </row>
    <row r="4330" spans="1:5" x14ac:dyDescent="0.25">
      <c r="A4330" s="5">
        <f>4322</f>
      </c>
      <c r="B4330" s="5" t="s">
        <v>2942</v>
      </c>
      <c r="C4330" s="5" t="s">
        <v>11</v>
      </c>
      <c r="D4330" s="5" t="s">
        <v>12</v>
      </c>
      <c r="E4330" s="5" t="s">
        <v>930</v>
      </c>
    </row>
    <row r="4331" spans="1:5" x14ac:dyDescent="0.25">
      <c r="A4331" s="5">
        <f>4323</f>
      </c>
      <c r="B4331" s="5" t="s">
        <v>2943</v>
      </c>
      <c r="C4331" s="5" t="s">
        <v>11</v>
      </c>
      <c r="D4331" s="5" t="s">
        <v>12</v>
      </c>
      <c r="E4331" s="5" t="s">
        <v>930</v>
      </c>
    </row>
    <row r="4332" spans="1:5" x14ac:dyDescent="0.25">
      <c r="A4332" s="5">
        <f>4324</f>
      </c>
      <c r="B4332" s="5" t="s">
        <v>2944</v>
      </c>
      <c r="C4332" s="5" t="s">
        <v>11</v>
      </c>
      <c r="D4332" s="5" t="s">
        <v>12</v>
      </c>
      <c r="E4332" s="5" t="s">
        <v>930</v>
      </c>
    </row>
    <row r="4333" spans="1:5" x14ac:dyDescent="0.25">
      <c r="A4333" s="5">
        <f>4325</f>
      </c>
      <c r="B4333" s="5" t="s">
        <v>2945</v>
      </c>
      <c r="C4333" s="5" t="s">
        <v>11</v>
      </c>
      <c r="D4333" s="5" t="s">
        <v>12</v>
      </c>
      <c r="E4333" s="5" t="s">
        <v>930</v>
      </c>
    </row>
    <row r="4334" spans="1:5" x14ac:dyDescent="0.25">
      <c r="A4334" s="5">
        <f>4326</f>
      </c>
      <c r="B4334" s="5" t="s">
        <v>2946</v>
      </c>
      <c r="C4334" s="5" t="s">
        <v>11</v>
      </c>
      <c r="D4334" s="5" t="s">
        <v>12</v>
      </c>
      <c r="E4334" s="5" t="s">
        <v>930</v>
      </c>
    </row>
    <row r="4335" spans="1:5" x14ac:dyDescent="0.25">
      <c r="A4335" s="5">
        <f>4327</f>
      </c>
      <c r="B4335" s="5" t="s">
        <v>2947</v>
      </c>
      <c r="C4335" s="5" t="s">
        <v>11</v>
      </c>
      <c r="D4335" s="5" t="s">
        <v>12</v>
      </c>
      <c r="E4335" s="5" t="s">
        <v>930</v>
      </c>
    </row>
    <row r="4336" spans="1:5" x14ac:dyDescent="0.25">
      <c r="A4336" s="5">
        <f>4328</f>
      </c>
      <c r="B4336" s="5" t="s">
        <v>2948</v>
      </c>
      <c r="C4336" s="5" t="s">
        <v>11</v>
      </c>
      <c r="D4336" s="5" t="s">
        <v>12</v>
      </c>
      <c r="E4336" s="5" t="s">
        <v>930</v>
      </c>
    </row>
    <row r="4337" spans="1:5" x14ac:dyDescent="0.25">
      <c r="A4337" s="5">
        <f>4329</f>
      </c>
      <c r="B4337" s="5" t="s">
        <v>2949</v>
      </c>
      <c r="C4337" s="5" t="s">
        <v>11</v>
      </c>
      <c r="D4337" s="5" t="s">
        <v>12</v>
      </c>
      <c r="E4337" s="5" t="s">
        <v>930</v>
      </c>
    </row>
    <row r="4338" spans="1:5" x14ac:dyDescent="0.25">
      <c r="A4338" s="5">
        <f>4330</f>
      </c>
      <c r="B4338" s="5" t="s">
        <v>2950</v>
      </c>
      <c r="C4338" s="5" t="s">
        <v>11</v>
      </c>
      <c r="D4338" s="5" t="s">
        <v>12</v>
      </c>
      <c r="E4338" s="5" t="s">
        <v>930</v>
      </c>
    </row>
    <row r="4339" spans="1:5" x14ac:dyDescent="0.25">
      <c r="A4339" s="5">
        <f>4331</f>
      </c>
      <c r="B4339" s="5" t="s">
        <v>2951</v>
      </c>
      <c r="C4339" s="5" t="s">
        <v>11</v>
      </c>
      <c r="D4339" s="5" t="s">
        <v>12</v>
      </c>
      <c r="E4339" s="5" t="s">
        <v>930</v>
      </c>
    </row>
    <row r="4340" spans="1:5" x14ac:dyDescent="0.25">
      <c r="A4340" s="5">
        <f>4332</f>
      </c>
      <c r="B4340" s="5" t="s">
        <v>2952</v>
      </c>
      <c r="C4340" s="5" t="s">
        <v>11</v>
      </c>
      <c r="D4340" s="5" t="s">
        <v>12</v>
      </c>
      <c r="E4340" s="5" t="s">
        <v>930</v>
      </c>
    </row>
    <row r="4341" spans="1:5" x14ac:dyDescent="0.25">
      <c r="A4341" s="5">
        <f>4333</f>
      </c>
      <c r="B4341" s="5" t="s">
        <v>2953</v>
      </c>
      <c r="C4341" s="5" t="s">
        <v>11</v>
      </c>
      <c r="D4341" s="5" t="s">
        <v>12</v>
      </c>
      <c r="E4341" s="5" t="s">
        <v>930</v>
      </c>
    </row>
    <row r="4342" spans="1:5" x14ac:dyDescent="0.25">
      <c r="A4342" s="5">
        <f>4334</f>
      </c>
      <c r="B4342" s="5" t="s">
        <v>2954</v>
      </c>
      <c r="C4342" s="5" t="s">
        <v>11</v>
      </c>
      <c r="D4342" s="5" t="s">
        <v>12</v>
      </c>
      <c r="E4342" s="5" t="s">
        <v>930</v>
      </c>
    </row>
    <row r="4343" spans="1:5" x14ac:dyDescent="0.25">
      <c r="A4343" s="5">
        <f>4335</f>
      </c>
      <c r="B4343" s="5" t="s">
        <v>2955</v>
      </c>
      <c r="C4343" s="5" t="s">
        <v>11</v>
      </c>
      <c r="D4343" s="5" t="s">
        <v>12</v>
      </c>
      <c r="E4343" s="5" t="s">
        <v>930</v>
      </c>
    </row>
    <row r="4344" spans="1:5" x14ac:dyDescent="0.25">
      <c r="A4344" s="5">
        <f>4336</f>
      </c>
      <c r="B4344" s="5" t="s">
        <v>2956</v>
      </c>
      <c r="C4344" s="5" t="s">
        <v>11</v>
      </c>
      <c r="D4344" s="5" t="s">
        <v>12</v>
      </c>
      <c r="E4344" s="5" t="s">
        <v>930</v>
      </c>
    </row>
    <row r="4345" spans="1:5" x14ac:dyDescent="0.25">
      <c r="A4345" s="5">
        <f>4337</f>
      </c>
      <c r="B4345" s="5" t="s">
        <v>2957</v>
      </c>
      <c r="C4345" s="5" t="s">
        <v>11</v>
      </c>
      <c r="D4345" s="5" t="s">
        <v>12</v>
      </c>
      <c r="E4345" s="5" t="s">
        <v>930</v>
      </c>
    </row>
    <row r="4346" spans="1:5" x14ac:dyDescent="0.25">
      <c r="A4346" s="5">
        <f>4338</f>
      </c>
      <c r="B4346" s="5" t="s">
        <v>2958</v>
      </c>
      <c r="C4346" s="5" t="s">
        <v>11</v>
      </c>
      <c r="D4346" s="5" t="s">
        <v>12</v>
      </c>
      <c r="E4346" s="5" t="s">
        <v>930</v>
      </c>
    </row>
    <row r="4347" spans="1:5" x14ac:dyDescent="0.25">
      <c r="A4347" s="5">
        <f>4339</f>
      </c>
      <c r="B4347" s="5" t="s">
        <v>2959</v>
      </c>
      <c r="C4347" s="5" t="s">
        <v>11</v>
      </c>
      <c r="D4347" s="5" t="s">
        <v>12</v>
      </c>
      <c r="E4347" s="5" t="s">
        <v>930</v>
      </c>
    </row>
    <row r="4348" spans="1:5" x14ac:dyDescent="0.25">
      <c r="A4348" s="5">
        <f>4340</f>
      </c>
      <c r="B4348" s="5" t="s">
        <v>2960</v>
      </c>
      <c r="C4348" s="5" t="s">
        <v>11</v>
      </c>
      <c r="D4348" s="5" t="s">
        <v>12</v>
      </c>
      <c r="E4348" s="5" t="s">
        <v>930</v>
      </c>
    </row>
    <row r="4349" spans="1:5" x14ac:dyDescent="0.25">
      <c r="A4349" s="5">
        <f>4341</f>
      </c>
      <c r="B4349" s="5" t="s">
        <v>2961</v>
      </c>
      <c r="C4349" s="5" t="s">
        <v>11</v>
      </c>
      <c r="D4349" s="5" t="s">
        <v>12</v>
      </c>
      <c r="E4349" s="5" t="s">
        <v>930</v>
      </c>
    </row>
    <row r="4350" spans="1:5" x14ac:dyDescent="0.25">
      <c r="A4350" s="5">
        <f>4342</f>
      </c>
      <c r="B4350" s="5" t="s">
        <v>2962</v>
      </c>
      <c r="C4350" s="5" t="s">
        <v>11</v>
      </c>
      <c r="D4350" s="5" t="s">
        <v>12</v>
      </c>
      <c r="E4350" s="5" t="s">
        <v>930</v>
      </c>
    </row>
    <row r="4351" spans="1:5" x14ac:dyDescent="0.25">
      <c r="A4351" s="5">
        <f>4343</f>
      </c>
      <c r="B4351" s="5" t="s">
        <v>2963</v>
      </c>
      <c r="C4351" s="5" t="s">
        <v>11</v>
      </c>
      <c r="D4351" s="5" t="s">
        <v>12</v>
      </c>
      <c r="E4351" s="5" t="s">
        <v>930</v>
      </c>
    </row>
    <row r="4352" spans="1:5" x14ac:dyDescent="0.25">
      <c r="A4352" s="5">
        <f>4344</f>
      </c>
      <c r="B4352" s="5" t="s">
        <v>2964</v>
      </c>
      <c r="C4352" s="5" t="s">
        <v>11</v>
      </c>
      <c r="D4352" s="5" t="s">
        <v>12</v>
      </c>
      <c r="E4352" s="5" t="s">
        <v>930</v>
      </c>
    </row>
    <row r="4353" spans="1:5" x14ac:dyDescent="0.25">
      <c r="A4353" s="5">
        <f>4345</f>
      </c>
      <c r="B4353" s="5" t="s">
        <v>2965</v>
      </c>
      <c r="C4353" s="5" t="s">
        <v>11</v>
      </c>
      <c r="D4353" s="5" t="s">
        <v>12</v>
      </c>
      <c r="E4353" s="5" t="s">
        <v>930</v>
      </c>
    </row>
    <row r="4354" spans="1:5" x14ac:dyDescent="0.25">
      <c r="A4354" s="5">
        <f>4346</f>
      </c>
      <c r="B4354" s="5" t="s">
        <v>2966</v>
      </c>
      <c r="C4354" s="5" t="s">
        <v>11</v>
      </c>
      <c r="D4354" s="5" t="s">
        <v>12</v>
      </c>
      <c r="E4354" s="5" t="s">
        <v>930</v>
      </c>
    </row>
    <row r="4355" spans="1:5" x14ac:dyDescent="0.25">
      <c r="A4355" s="5">
        <f>4347</f>
      </c>
      <c r="B4355" s="5" t="s">
        <v>2967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2968</v>
      </c>
      <c r="C4356" s="5" t="s">
        <v>11</v>
      </c>
      <c r="D4356" s="5" t="s">
        <v>12</v>
      </c>
      <c r="E4356" s="5" t="s">
        <v>930</v>
      </c>
    </row>
    <row r="4357" spans="1:5" x14ac:dyDescent="0.25">
      <c r="A4357" s="5">
        <f>4349</f>
      </c>
      <c r="B4357" s="5" t="s">
        <v>2969</v>
      </c>
      <c r="C4357" s="5" t="s">
        <v>11</v>
      </c>
      <c r="D4357" s="5" t="s">
        <v>12</v>
      </c>
      <c r="E4357" s="5" t="s">
        <v>930</v>
      </c>
    </row>
    <row r="4358" spans="1:5" x14ac:dyDescent="0.25">
      <c r="A4358" s="5">
        <f>4350</f>
      </c>
      <c r="B4358" s="5" t="s">
        <v>2970</v>
      </c>
      <c r="C4358" s="5" t="s">
        <v>11</v>
      </c>
      <c r="D4358" s="5" t="s">
        <v>12</v>
      </c>
      <c r="E4358" s="5" t="s">
        <v>930</v>
      </c>
    </row>
    <row r="4359" spans="1:5" x14ac:dyDescent="0.25">
      <c r="A4359" s="5">
        <f>4351</f>
      </c>
      <c r="B4359" s="5" t="s">
        <v>2971</v>
      </c>
      <c r="C4359" s="5" t="s">
        <v>11</v>
      </c>
      <c r="D4359" s="5" t="s">
        <v>12</v>
      </c>
      <c r="E4359" s="5" t="s">
        <v>930</v>
      </c>
    </row>
    <row r="4360" spans="1:5" x14ac:dyDescent="0.25">
      <c r="A4360" s="5">
        <f>4352</f>
      </c>
      <c r="B4360" s="5" t="s">
        <v>2972</v>
      </c>
      <c r="C4360" s="5" t="s">
        <v>11</v>
      </c>
      <c r="D4360" s="5" t="s">
        <v>12</v>
      </c>
      <c r="E4360" s="5" t="s">
        <v>930</v>
      </c>
    </row>
    <row r="4361" spans="1:5" x14ac:dyDescent="0.25">
      <c r="A4361" s="5">
        <f>4353</f>
      </c>
      <c r="B4361" s="5" t="s">
        <v>2973</v>
      </c>
      <c r="C4361" s="5" t="s">
        <v>11</v>
      </c>
      <c r="D4361" s="5" t="s">
        <v>12</v>
      </c>
      <c r="E4361" s="5" t="s">
        <v>930</v>
      </c>
    </row>
    <row r="4362" spans="1:5" x14ac:dyDescent="0.25">
      <c r="A4362" s="5">
        <f>4354</f>
      </c>
      <c r="B4362" s="5" t="s">
        <v>2974</v>
      </c>
      <c r="C4362" s="5" t="s">
        <v>11</v>
      </c>
      <c r="D4362" s="5" t="s">
        <v>12</v>
      </c>
      <c r="E4362" s="5" t="s">
        <v>930</v>
      </c>
    </row>
    <row r="4363" spans="1:5" x14ac:dyDescent="0.25">
      <c r="A4363" s="5">
        <f>4355</f>
      </c>
      <c r="B4363" s="5" t="s">
        <v>2975</v>
      </c>
      <c r="C4363" s="5" t="s">
        <v>11</v>
      </c>
      <c r="D4363" s="5" t="s">
        <v>12</v>
      </c>
      <c r="E4363" s="5" t="s">
        <v>930</v>
      </c>
    </row>
    <row r="4364" spans="1:5" x14ac:dyDescent="0.25">
      <c r="A4364" s="5">
        <f>4356</f>
      </c>
      <c r="B4364" s="5" t="s">
        <v>2976</v>
      </c>
      <c r="C4364" s="5" t="s">
        <v>11</v>
      </c>
      <c r="D4364" s="5" t="s">
        <v>12</v>
      </c>
      <c r="E4364" s="5" t="s">
        <v>930</v>
      </c>
    </row>
    <row r="4365" spans="1:5" x14ac:dyDescent="0.25">
      <c r="A4365" s="5">
        <f>4357</f>
      </c>
      <c r="B4365" s="5" t="s">
        <v>2977</v>
      </c>
      <c r="C4365" s="5" t="s">
        <v>11</v>
      </c>
      <c r="D4365" s="5" t="s">
        <v>12</v>
      </c>
      <c r="E4365" s="5" t="s">
        <v>930</v>
      </c>
    </row>
    <row r="4366" spans="1:5" x14ac:dyDescent="0.25">
      <c r="A4366" s="5">
        <f>4358</f>
      </c>
      <c r="B4366" s="5" t="s">
        <v>2978</v>
      </c>
      <c r="C4366" s="5" t="s">
        <v>11</v>
      </c>
      <c r="D4366" s="5" t="s">
        <v>12</v>
      </c>
      <c r="E4366" s="5" t="s">
        <v>930</v>
      </c>
    </row>
    <row r="4367" spans="1:5" x14ac:dyDescent="0.25">
      <c r="A4367" s="5">
        <f>4359</f>
      </c>
      <c r="B4367" s="5" t="s">
        <v>2979</v>
      </c>
      <c r="C4367" s="5" t="s">
        <v>11</v>
      </c>
      <c r="D4367" s="5" t="s">
        <v>12</v>
      </c>
      <c r="E4367" s="5" t="s">
        <v>930</v>
      </c>
    </row>
    <row r="4368" spans="1:5" x14ac:dyDescent="0.25">
      <c r="A4368" s="5">
        <f>4360</f>
      </c>
      <c r="B4368" s="5" t="s">
        <v>2980</v>
      </c>
      <c r="C4368" s="5" t="s">
        <v>11</v>
      </c>
      <c r="D4368" s="5" t="s">
        <v>12</v>
      </c>
      <c r="E4368" s="5" t="s">
        <v>930</v>
      </c>
    </row>
    <row r="4369" spans="1:5" x14ac:dyDescent="0.25">
      <c r="A4369" s="5">
        <f>4361</f>
      </c>
      <c r="B4369" s="5" t="s">
        <v>2981</v>
      </c>
      <c r="C4369" s="5" t="s">
        <v>11</v>
      </c>
      <c r="D4369" s="5" t="s">
        <v>12</v>
      </c>
      <c r="E4369" s="5" t="s">
        <v>930</v>
      </c>
    </row>
    <row r="4370" spans="1:5" x14ac:dyDescent="0.25">
      <c r="A4370" s="5">
        <f>4362</f>
      </c>
      <c r="B4370" s="5" t="s">
        <v>2982</v>
      </c>
      <c r="C4370" s="5" t="s">
        <v>11</v>
      </c>
      <c r="D4370" s="5" t="s">
        <v>12</v>
      </c>
      <c r="E4370" s="5" t="s">
        <v>930</v>
      </c>
    </row>
    <row r="4371" spans="1:5" x14ac:dyDescent="0.25">
      <c r="A4371" s="5">
        <f>4363</f>
      </c>
      <c r="B4371" s="5" t="s">
        <v>2983</v>
      </c>
      <c r="C4371" s="5" t="s">
        <v>11</v>
      </c>
      <c r="D4371" s="5" t="s">
        <v>12</v>
      </c>
      <c r="E4371" s="5" t="s">
        <v>930</v>
      </c>
    </row>
    <row r="4372" spans="1:5" x14ac:dyDescent="0.25">
      <c r="A4372" s="5">
        <f>4364</f>
      </c>
      <c r="B4372" s="5" t="s">
        <v>2984</v>
      </c>
      <c r="C4372" s="5" t="s">
        <v>11</v>
      </c>
      <c r="D4372" s="5" t="s">
        <v>12</v>
      </c>
      <c r="E4372" s="5" t="s">
        <v>930</v>
      </c>
    </row>
    <row r="4373" spans="1:5" x14ac:dyDescent="0.25">
      <c r="A4373" s="5">
        <f>4365</f>
      </c>
      <c r="B4373" s="5" t="s">
        <v>2985</v>
      </c>
      <c r="C4373" s="5" t="s">
        <v>11</v>
      </c>
      <c r="D4373" s="5" t="s">
        <v>12</v>
      </c>
      <c r="E4373" s="5" t="s">
        <v>930</v>
      </c>
    </row>
    <row r="4374" spans="1:5" x14ac:dyDescent="0.25">
      <c r="A4374" s="5">
        <f>4366</f>
      </c>
      <c r="B4374" s="5" t="s">
        <v>2986</v>
      </c>
      <c r="C4374" s="5" t="s">
        <v>11</v>
      </c>
      <c r="D4374" s="5" t="s">
        <v>12</v>
      </c>
      <c r="E4374" s="5" t="s">
        <v>930</v>
      </c>
    </row>
    <row r="4375" spans="1:5" x14ac:dyDescent="0.25">
      <c r="A4375" s="5">
        <f>4367</f>
      </c>
      <c r="B4375" s="5" t="s">
        <v>2987</v>
      </c>
      <c r="C4375" s="5" t="s">
        <v>11</v>
      </c>
      <c r="D4375" s="5" t="s">
        <v>12</v>
      </c>
      <c r="E4375" s="5" t="s">
        <v>930</v>
      </c>
    </row>
    <row r="4376" spans="1:5" x14ac:dyDescent="0.25">
      <c r="A4376" s="5">
        <f>4368</f>
      </c>
      <c r="B4376" s="5" t="s">
        <v>2988</v>
      </c>
      <c r="C4376" s="5" t="s">
        <v>11</v>
      </c>
      <c r="D4376" s="5" t="s">
        <v>12</v>
      </c>
      <c r="E4376" s="5" t="s">
        <v>930</v>
      </c>
    </row>
    <row r="4377" spans="1:5" x14ac:dyDescent="0.25">
      <c r="A4377" s="5">
        <f>4369</f>
      </c>
      <c r="B4377" s="5" t="s">
        <v>2989</v>
      </c>
      <c r="C4377" s="5" t="s">
        <v>11</v>
      </c>
      <c r="D4377" s="5" t="s">
        <v>12</v>
      </c>
      <c r="E4377" s="5" t="s">
        <v>930</v>
      </c>
    </row>
    <row r="4378" spans="1:5" x14ac:dyDescent="0.25">
      <c r="A4378" s="5">
        <f>4370</f>
      </c>
      <c r="B4378" s="5" t="s">
        <v>2990</v>
      </c>
      <c r="C4378" s="5" t="s">
        <v>11</v>
      </c>
      <c r="D4378" s="5" t="s">
        <v>12</v>
      </c>
      <c r="E4378" s="5" t="s">
        <v>930</v>
      </c>
    </row>
    <row r="4379" spans="1:5" x14ac:dyDescent="0.25">
      <c r="A4379" s="5">
        <f>4371</f>
      </c>
      <c r="B4379" s="5" t="s">
        <v>2991</v>
      </c>
      <c r="C4379" s="5" t="s">
        <v>11</v>
      </c>
      <c r="D4379" s="5" t="s">
        <v>12</v>
      </c>
      <c r="E4379" s="5" t="s">
        <v>930</v>
      </c>
    </row>
    <row r="4380" spans="1:5" x14ac:dyDescent="0.25">
      <c r="A4380" s="5">
        <f>4372</f>
      </c>
      <c r="B4380" s="5" t="s">
        <v>2992</v>
      </c>
      <c r="C4380" s="5" t="s">
        <v>11</v>
      </c>
      <c r="D4380" s="5" t="s">
        <v>12</v>
      </c>
      <c r="E4380" s="5" t="s">
        <v>930</v>
      </c>
    </row>
    <row r="4381" spans="1:5" x14ac:dyDescent="0.25">
      <c r="A4381" s="5">
        <f>4373</f>
      </c>
      <c r="B4381" s="5" t="s">
        <v>2993</v>
      </c>
      <c r="C4381" s="5" t="s">
        <v>11</v>
      </c>
      <c r="D4381" s="5" t="s">
        <v>12</v>
      </c>
      <c r="E4381" s="5" t="s">
        <v>930</v>
      </c>
    </row>
    <row r="4382" spans="1:5" x14ac:dyDescent="0.25">
      <c r="A4382" s="5">
        <f>4374</f>
      </c>
      <c r="B4382" s="5" t="s">
        <v>2994</v>
      </c>
      <c r="C4382" s="5" t="s">
        <v>11</v>
      </c>
      <c r="D4382" s="5" t="s">
        <v>12</v>
      </c>
      <c r="E4382" s="5" t="s">
        <v>930</v>
      </c>
    </row>
    <row r="4383" spans="1:5" x14ac:dyDescent="0.25">
      <c r="A4383" s="5">
        <f>4375</f>
      </c>
      <c r="B4383" s="5" t="s">
        <v>2995</v>
      </c>
      <c r="C4383" s="5" t="s">
        <v>11</v>
      </c>
      <c r="D4383" s="5" t="s">
        <v>12</v>
      </c>
      <c r="E4383" s="5" t="s">
        <v>930</v>
      </c>
    </row>
    <row r="4384" spans="1:5" x14ac:dyDescent="0.25">
      <c r="A4384" s="5">
        <f>4376</f>
      </c>
      <c r="B4384" s="5" t="s">
        <v>2996</v>
      </c>
      <c r="C4384" s="5" t="s">
        <v>11</v>
      </c>
      <c r="D4384" s="5" t="s">
        <v>12</v>
      </c>
      <c r="E4384" s="5" t="s">
        <v>930</v>
      </c>
    </row>
    <row r="4385" spans="1:5" x14ac:dyDescent="0.25">
      <c r="A4385" s="5">
        <f>4377</f>
      </c>
      <c r="B4385" s="5" t="s">
        <v>2997</v>
      </c>
      <c r="C4385" s="5" t="s">
        <v>11</v>
      </c>
      <c r="D4385" s="5" t="s">
        <v>12</v>
      </c>
      <c r="E4385" s="5" t="s">
        <v>930</v>
      </c>
    </row>
    <row r="4386" spans="1:5" x14ac:dyDescent="0.25">
      <c r="A4386" s="5">
        <f>4378</f>
      </c>
      <c r="B4386" s="5" t="s">
        <v>2998</v>
      </c>
      <c r="C4386" s="5" t="s">
        <v>11</v>
      </c>
      <c r="D4386" s="5" t="s">
        <v>12</v>
      </c>
      <c r="E4386" s="5" t="s">
        <v>930</v>
      </c>
    </row>
    <row r="4387" spans="1:5" x14ac:dyDescent="0.25">
      <c r="A4387" s="5">
        <f>4379</f>
      </c>
      <c r="B4387" s="5" t="s">
        <v>2999</v>
      </c>
      <c r="C4387" s="5" t="s">
        <v>11</v>
      </c>
      <c r="D4387" s="5" t="s">
        <v>12</v>
      </c>
      <c r="E4387" s="5" t="s">
        <v>930</v>
      </c>
    </row>
    <row r="4388" spans="1:5" x14ac:dyDescent="0.25">
      <c r="A4388" s="5">
        <f>4380</f>
      </c>
      <c r="B4388" s="5" t="s">
        <v>3000</v>
      </c>
      <c r="C4388" s="5" t="s">
        <v>11</v>
      </c>
      <c r="D4388" s="5" t="s">
        <v>12</v>
      </c>
      <c r="E4388" s="5" t="s">
        <v>930</v>
      </c>
    </row>
    <row r="4389" spans="1:5" x14ac:dyDescent="0.25">
      <c r="A4389" s="5">
        <f>4381</f>
      </c>
      <c r="B4389" s="5" t="s">
        <v>3001</v>
      </c>
      <c r="C4389" s="5" t="s">
        <v>11</v>
      </c>
      <c r="D4389" s="5" t="s">
        <v>12</v>
      </c>
      <c r="E4389" s="5" t="s">
        <v>930</v>
      </c>
    </row>
    <row r="4390" spans="1:6" x14ac:dyDescent="0.25">
      <c r="A4390" s="6" t="s">
        <v>3002</v>
      </c>
      <c r="B4390" s="7" t="s">
        <v>1189</v>
      </c>
      <c r="C4390" s="7" t="s">
        <v>1189</v>
      </c>
      <c r="D4390" s="7">
        <f>=sum(D9:D4389)</f>
      </c>
      <c r="E4390" s="7">
        <f>=sum(E9:E4389)</f>
      </c>
      <c r="F4390">
        <f>=sum(F9:F4389)</f>
      </c>
    </row>
    <row r="4391" spans="8:8" x14ac:dyDescent="0.25">
      <c r="H4391" s="8" t="s">
        <v>3003</v>
      </c>
    </row>
    <row r="4392" spans="1:8" x14ac:dyDescent="0.25">
      <c r="A4392" s="9" t="s">
        <v>3004</v>
      </c>
      <c r="E4392" s="9" t="s">
        <v>3005</v>
      </c>
      <c r="H4392" s="9" t="s">
        <v>3006</v>
      </c>
    </row>
    <row r="4393" spans="1:8" x14ac:dyDescent="0.25">
      <c r="A4393" s="10" t="s">
        <v>3007</v>
      </c>
      <c r="E4393" s="10" t="s">
        <v>3007</v>
      </c>
      <c r="H4393" s="10" t="s">
        <v>3007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2022-11-09T05:25:48Z</dcterms:created>
  <dcterms:modified xsi:type="dcterms:W3CDTF">2022-11-09T05:25:48Z</dcterms:modified>
</cp:coreProperties>
</file>