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<sst xmlns="http://schemas.openxmlformats.org/spreadsheetml/2006/main" count="3220" uniqueCount="256">
  <si>
    <t>Công ty tổ hợp cơ khí</t>
  </si>
  <si>
    <t>Địa chỉ:  Thaco Chu Lai</t>
  </si>
  <si>
    <t>Hotline: + 090 180 64 11</t>
  </si>
  <si>
    <t>BÁO CÁO SẢN XUẤT</t>
  </si>
  <si>
    <t>Ngày in biểu: Thứ năm,10/11/2022 16:23:57</t>
  </si>
  <si>
    <t>STT</t>
  </si>
  <si>
    <t>Thời gian</t>
  </si>
  <si>
    <t>Khu vực</t>
  </si>
  <si>
    <t>Tên thiết bị</t>
  </si>
  <si>
    <t>Loại lỗi</t>
  </si>
  <si>
    <t>2022-11-10 09:14:57</t>
  </si>
  <si>
    <t>khu vực 1</t>
  </si>
  <si>
    <t>QU02</t>
  </si>
  <si>
    <t>Lỗi thứ hai</t>
  </si>
  <si>
    <t>2022-11-10 09:14:58</t>
  </si>
  <si>
    <t>2022-11-10 09:14:59</t>
  </si>
  <si>
    <t>2022-11-10 09:15:00</t>
  </si>
  <si>
    <t>2022-11-10 09:15:01</t>
  </si>
  <si>
    <t>2022-11-10 09:15:02</t>
  </si>
  <si>
    <t>2022-11-10 09:15:03</t>
  </si>
  <si>
    <t>2022-11-10 09:15:04</t>
  </si>
  <si>
    <t>2022-11-10 09:15:05</t>
  </si>
  <si>
    <t>2022-11-10 09:15:06</t>
  </si>
  <si>
    <t>2022-11-10 09:15:07</t>
  </si>
  <si>
    <t>2022-11-10 09:15:08</t>
  </si>
  <si>
    <t>2022-11-10 09:15:09</t>
  </si>
  <si>
    <t>2022-11-10 09:15:10</t>
  </si>
  <si>
    <t>2022-11-10 09:15:11</t>
  </si>
  <si>
    <t>QU04</t>
  </si>
  <si>
    <t>Lỗi thứ nhất</t>
  </si>
  <si>
    <t>2022-11-10 09:15:12</t>
  </si>
  <si>
    <t>QU05</t>
  </si>
  <si>
    <t>2022-11-10 09:15:13</t>
  </si>
  <si>
    <t>QU03</t>
  </si>
  <si>
    <t>Lỗi thứ ba</t>
  </si>
  <si>
    <t>2022-11-10 09:15:14</t>
  </si>
  <si>
    <t>2022-11-10 09:15:15</t>
  </si>
  <si>
    <t>2022-11-10 09:15:16</t>
  </si>
  <si>
    <t>2022-11-10 09:15:17</t>
  </si>
  <si>
    <t>2022-11-10 09:15:18</t>
  </si>
  <si>
    <t>2022-11-10 09:15:19</t>
  </si>
  <si>
    <t>2022-11-10 09:15:20</t>
  </si>
  <si>
    <t>2022-11-10 09:15:21</t>
  </si>
  <si>
    <t>2022-11-10 09:15:23</t>
  </si>
  <si>
    <t>2022-11-10 09:15:24</t>
  </si>
  <si>
    <t>2022-11-10 09:15:25</t>
  </si>
  <si>
    <t>2022-11-10 09:15:26</t>
  </si>
  <si>
    <t>2022-11-10 09:15:27</t>
  </si>
  <si>
    <t>2022-11-10 09:15:28</t>
  </si>
  <si>
    <t>2022-11-10 09:15:29</t>
  </si>
  <si>
    <t>2022-11-10 09:15:30</t>
  </si>
  <si>
    <t>2022-11-10 09:15:31</t>
  </si>
  <si>
    <t>2022-11-10 09:15:32</t>
  </si>
  <si>
    <t>2022-11-10 09:15:33</t>
  </si>
  <si>
    <t>2022-11-10 09:15:34</t>
  </si>
  <si>
    <t>2022-11-10 09:15:35</t>
  </si>
  <si>
    <t>2022-11-10 09:15:36</t>
  </si>
  <si>
    <t>2022-11-10 09:15:37</t>
  </si>
  <si>
    <t>2022-11-10 09:15:38</t>
  </si>
  <si>
    <t>2022-11-10 09:15:39</t>
  </si>
  <si>
    <t>2022-11-10 09:15:40</t>
  </si>
  <si>
    <t>2022-11-10 09:15:41</t>
  </si>
  <si>
    <t>2022-11-10 09:15:42</t>
  </si>
  <si>
    <t>2022-11-10 09:15:43</t>
  </si>
  <si>
    <t>2022-11-10 09:15:44</t>
  </si>
  <si>
    <t>2022-11-10 09:15:45</t>
  </si>
  <si>
    <t>2022-11-10 09:15:46</t>
  </si>
  <si>
    <t>2022-11-10 09:15:47</t>
  </si>
  <si>
    <t>2022-11-10 09:15:48</t>
  </si>
  <si>
    <t>2022-11-10 09:15:49</t>
  </si>
  <si>
    <t>2022-11-10 09:15:50</t>
  </si>
  <si>
    <t>2022-11-10 09:15:51</t>
  </si>
  <si>
    <t>2022-11-10 09:15:52</t>
  </si>
  <si>
    <t>2022-11-10 09:15:53</t>
  </si>
  <si>
    <t>2022-11-10 09:15:54</t>
  </si>
  <si>
    <t>2022-11-10 09:15:55</t>
  </si>
  <si>
    <t>2022-11-10 09:15:56</t>
  </si>
  <si>
    <t>2022-11-10 09:15:57</t>
  </si>
  <si>
    <t>2022-11-10 09:15:58</t>
  </si>
  <si>
    <t>2022-11-10 09:15:59</t>
  </si>
  <si>
    <t>2022-11-10 09:16:00</t>
  </si>
  <si>
    <t>2022-11-10 09:16:01</t>
  </si>
  <si>
    <t>2022-11-10 09:16:02</t>
  </si>
  <si>
    <t>2022-11-10 09:16:03</t>
  </si>
  <si>
    <t>2022-11-10 09:16:04</t>
  </si>
  <si>
    <t>2022-11-10 09:16:05</t>
  </si>
  <si>
    <t>2022-11-10 09:16:06</t>
  </si>
  <si>
    <t>2022-11-10 09:16:07</t>
  </si>
  <si>
    <t>2022-11-10 09:16:08</t>
  </si>
  <si>
    <t>2022-11-10 09:16:09</t>
  </si>
  <si>
    <t>2022-11-10 09:16:10</t>
  </si>
  <si>
    <t>2022-11-10 09:16:11</t>
  </si>
  <si>
    <t>2022-11-10 09:16:12</t>
  </si>
  <si>
    <t>2022-11-10 09:16:13</t>
  </si>
  <si>
    <t>2022-11-10 09:16:14</t>
  </si>
  <si>
    <t>2022-11-10 09:16:15</t>
  </si>
  <si>
    <t>2022-11-10 09:16:16</t>
  </si>
  <si>
    <t>2022-11-10 09:16:17</t>
  </si>
  <si>
    <t>2022-11-10 09:16:18</t>
  </si>
  <si>
    <t>2022-11-10 09:16:19</t>
  </si>
  <si>
    <t>2022-11-10 09:16:20</t>
  </si>
  <si>
    <t>2022-11-10 09:16:21</t>
  </si>
  <si>
    <t>2022-11-10 09:16:22</t>
  </si>
  <si>
    <t>2022-11-10 09:16:23</t>
  </si>
  <si>
    <t>2022-11-10 09:16:24</t>
  </si>
  <si>
    <t>2022-11-10 09:16:25</t>
  </si>
  <si>
    <t>2022-11-10 09:16:26</t>
  </si>
  <si>
    <t>2022-11-10 09:16:27</t>
  </si>
  <si>
    <t>2022-11-10 09:16:28</t>
  </si>
  <si>
    <t>2022-11-10 09:16:29</t>
  </si>
  <si>
    <t>2022-11-10 09:16:30</t>
  </si>
  <si>
    <t>2022-11-10 09:16:31</t>
  </si>
  <si>
    <t>2022-11-10 09:16:32</t>
  </si>
  <si>
    <t>2022-11-10 09:16:33</t>
  </si>
  <si>
    <t>2022-11-10 09:16:34</t>
  </si>
  <si>
    <t>2022-11-10 09:16:35</t>
  </si>
  <si>
    <t>2022-11-10 09:16:36</t>
  </si>
  <si>
    <t>2022-11-10 09:16:37</t>
  </si>
  <si>
    <t>2022-11-10 09:16:38</t>
  </si>
  <si>
    <t>2022-11-10 09:16:39</t>
  </si>
  <si>
    <t>2022-11-10 09:16:40</t>
  </si>
  <si>
    <t>2022-11-10 09:16:41</t>
  </si>
  <si>
    <t>2022-11-10 09:16:42</t>
  </si>
  <si>
    <t>2022-11-10 09:16:43</t>
  </si>
  <si>
    <t>2022-11-10 09:16:44</t>
  </si>
  <si>
    <t>2022-11-10 09:16:45</t>
  </si>
  <si>
    <t>2022-11-10 09:16:46</t>
  </si>
  <si>
    <t>2022-11-10 09:16:47</t>
  </si>
  <si>
    <t>2022-11-10 09:16:48</t>
  </si>
  <si>
    <t>2022-11-10 09:16:49</t>
  </si>
  <si>
    <t>2022-11-10 09:16:50</t>
  </si>
  <si>
    <t>2022-11-10 09:16:51</t>
  </si>
  <si>
    <t>2022-11-10 09:16:52</t>
  </si>
  <si>
    <t>2022-11-10 09:16:53</t>
  </si>
  <si>
    <t>2022-11-10 09:16:54</t>
  </si>
  <si>
    <t>2022-11-10 09:16:55</t>
  </si>
  <si>
    <t>2022-11-10 09:16:56</t>
  </si>
  <si>
    <t>2022-11-10 09:16:57</t>
  </si>
  <si>
    <t>2022-11-10 09:16:58</t>
  </si>
  <si>
    <t>2022-11-10 09:16:59</t>
  </si>
  <si>
    <t>2022-11-10 09:17:00</t>
  </si>
  <si>
    <t>2022-11-10 09:17:01</t>
  </si>
  <si>
    <t>2022-11-10 09:17:02</t>
  </si>
  <si>
    <t>2022-11-10 09:17:03</t>
  </si>
  <si>
    <t>2022-11-10 09:17:04</t>
  </si>
  <si>
    <t>2022-11-10 09:17:05</t>
  </si>
  <si>
    <t>2022-11-10 09:17:06</t>
  </si>
  <si>
    <t>2022-11-10 09:17:07</t>
  </si>
  <si>
    <t>2022-11-10 09:17:08</t>
  </si>
  <si>
    <t>2022-11-10 09:17:09</t>
  </si>
  <si>
    <t>2022-11-10 09:17:10</t>
  </si>
  <si>
    <t>2022-11-10 09:17:11</t>
  </si>
  <si>
    <t>2022-11-10 09:17:12</t>
  </si>
  <si>
    <t>2022-11-10 09:17:13</t>
  </si>
  <si>
    <t>2022-11-10 09:17:14</t>
  </si>
  <si>
    <t>2022-11-10 09:17:15</t>
  </si>
  <si>
    <t>2022-11-10 09:17:16</t>
  </si>
  <si>
    <t>2022-11-10 09:17:17</t>
  </si>
  <si>
    <t>2022-11-10 09:17:18</t>
  </si>
  <si>
    <t>2022-11-10 09:17:19</t>
  </si>
  <si>
    <t>2022-11-10 09:17:20</t>
  </si>
  <si>
    <t>2022-11-10 09:17:21</t>
  </si>
  <si>
    <t>2022-11-10 09:17:22</t>
  </si>
  <si>
    <t>2022-11-10 09:17:23</t>
  </si>
  <si>
    <t>2022-11-10 09:17:24</t>
  </si>
  <si>
    <t>2022-11-10 09:17:25</t>
  </si>
  <si>
    <t>2022-11-10 09:17:26</t>
  </si>
  <si>
    <t>2022-11-10 09:17:27</t>
  </si>
  <si>
    <t>2022-11-10 09:39:13</t>
  </si>
  <si>
    <t>2022-11-10 09:39:14</t>
  </si>
  <si>
    <t>2022-11-10 09:39:15</t>
  </si>
  <si>
    <t>2022-11-10 09:39:16</t>
  </si>
  <si>
    <t>2022-11-10 09:39:17</t>
  </si>
  <si>
    <t>2022-11-10 09:39:18</t>
  </si>
  <si>
    <t>2022-11-10 09:39:19</t>
  </si>
  <si>
    <t>2022-11-10 09:39:20</t>
  </si>
  <si>
    <t>2022-11-10 09:39:21</t>
  </si>
  <si>
    <t>2022-11-10 09:39:22</t>
  </si>
  <si>
    <t>2022-11-10 09:39:23</t>
  </si>
  <si>
    <t>2022-11-10 09:39:24</t>
  </si>
  <si>
    <t>2022-11-10 09:39:25</t>
  </si>
  <si>
    <t>2022-11-10 09:39:26</t>
  </si>
  <si>
    <t>2022-11-10 09:39:27</t>
  </si>
  <si>
    <t>2022-11-10 09:39:28</t>
  </si>
  <si>
    <t>2022-11-10 09:39:29</t>
  </si>
  <si>
    <t>2022-11-10 09:39:30</t>
  </si>
  <si>
    <t>2022-11-10 09:39:31</t>
  </si>
  <si>
    <t>2022-11-10 09:39:32</t>
  </si>
  <si>
    <t>2022-11-10 09:39:33</t>
  </si>
  <si>
    <t>2022-11-10 09:39:34</t>
  </si>
  <si>
    <t>2022-11-10 09:39:35</t>
  </si>
  <si>
    <t>2022-11-10 09:39:36</t>
  </si>
  <si>
    <t>2022-11-10 09:39:37</t>
  </si>
  <si>
    <t>2022-11-10 09:39:38</t>
  </si>
  <si>
    <t>2022-11-10 09:39:39</t>
  </si>
  <si>
    <t>2022-11-10 09:39:40</t>
  </si>
  <si>
    <t>2022-11-10 09:39:41</t>
  </si>
  <si>
    <t>2022-11-10 09:39:42</t>
  </si>
  <si>
    <t>2022-11-10 09:39:43</t>
  </si>
  <si>
    <t>2022-11-10 09:39:44</t>
  </si>
  <si>
    <t>2022-11-10 09:39:45</t>
  </si>
  <si>
    <t>2022-11-10 09:49:18</t>
  </si>
  <si>
    <t>2022-11-10 09:49:19</t>
  </si>
  <si>
    <t>2022-11-10 09:49:20</t>
  </si>
  <si>
    <t>2022-11-10 09:49:21</t>
  </si>
  <si>
    <t>2022-11-10 09:49:22</t>
  </si>
  <si>
    <t>2022-11-10 09:49:23</t>
  </si>
  <si>
    <t>2022-11-10 09:49:24</t>
  </si>
  <si>
    <t>2022-11-10 09:49:25</t>
  </si>
  <si>
    <t>2022-11-10 09:49:26</t>
  </si>
  <si>
    <t>2022-11-10 09:49:27</t>
  </si>
  <si>
    <t>2022-11-10 09:49:28</t>
  </si>
  <si>
    <t>2022-11-10 09:49:29</t>
  </si>
  <si>
    <t>2022-11-10 09:49:30</t>
  </si>
  <si>
    <t>2022-11-10 09:49:31</t>
  </si>
  <si>
    <t>2022-11-10 09:49:32</t>
  </si>
  <si>
    <t>2022-11-10 09:49:33</t>
  </si>
  <si>
    <t>2022-11-10 09:49:34</t>
  </si>
  <si>
    <t>2022-11-10 09:49:35</t>
  </si>
  <si>
    <t>2022-11-10 09:49:36</t>
  </si>
  <si>
    <t>2022-11-10 09:49:37</t>
  </si>
  <si>
    <t>2022-11-10 09:49:38</t>
  </si>
  <si>
    <t>2022-11-10 09:49:39</t>
  </si>
  <si>
    <t>2022-11-10 09:49:40</t>
  </si>
  <si>
    <t>2022-11-10 09:49:59</t>
  </si>
  <si>
    <t>2022-11-10 09:50:00</t>
  </si>
  <si>
    <t>2022-11-10 09:50:01</t>
  </si>
  <si>
    <t>2022-11-10 09:50:02</t>
  </si>
  <si>
    <t>2022-11-10 09:50:03</t>
  </si>
  <si>
    <t>2022-11-10 09:50:04</t>
  </si>
  <si>
    <t>2022-11-10 09:50:05</t>
  </si>
  <si>
    <t>2022-11-10 09:50:09</t>
  </si>
  <si>
    <t>QU01</t>
  </si>
  <si>
    <t>2022-11-10 09:50:10</t>
  </si>
  <si>
    <t>2022-11-10 09:50:11</t>
  </si>
  <si>
    <t>2022-11-10 09:50:12</t>
  </si>
  <si>
    <t>2022-11-10 09:50:13</t>
  </si>
  <si>
    <t>2022-11-10 09:50:14</t>
  </si>
  <si>
    <t>2022-11-10 09:50:15</t>
  </si>
  <si>
    <t>2022-11-10 09:52:30</t>
  </si>
  <si>
    <t>2022-11-10 09:52:31</t>
  </si>
  <si>
    <t>2022-11-10 09:52:32</t>
  </si>
  <si>
    <t>2022-11-10 09:52:33</t>
  </si>
  <si>
    <t>2022-11-10 09:52:34</t>
  </si>
  <si>
    <t>2022-11-10 09:52:35</t>
  </si>
  <si>
    <t>2022-11-10 09:52:36</t>
  </si>
  <si>
    <t>2022-11-10 09:52:37</t>
  </si>
  <si>
    <t>2022-11-10 09:52:38</t>
  </si>
  <si>
    <t>2022-11-10 09:52:39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</si>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</sst>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8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27</v>
      </c>
      <c r="C24" s="5" t="s">
        <v>11</v>
      </c>
      <c r="D24" s="5" t="s">
        <v>28</v>
      </c>
      <c r="E24" s="5" t="s">
        <v>29</v>
      </c>
    </row>
    <row r="25" spans="1:5" x14ac:dyDescent="0.25">
      <c r="A25" s="5">
        <f>17</f>
      </c>
      <c r="B25" s="5" t="s">
        <v>30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28</v>
      </c>
      <c r="E26" s="5" t="s">
        <v>29</v>
      </c>
    </row>
    <row r="27" spans="1:5" x14ac:dyDescent="0.25">
      <c r="A27" s="5">
        <f>19</f>
      </c>
      <c r="B27" s="5" t="s">
        <v>30</v>
      </c>
      <c r="C27" s="5" t="s">
        <v>11</v>
      </c>
      <c r="D27" s="5" t="s">
        <v>31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32</v>
      </c>
      <c r="C29" s="5" t="s">
        <v>11</v>
      </c>
      <c r="D29" s="5" t="s">
        <v>33</v>
      </c>
      <c r="E29" s="5" t="s">
        <v>34</v>
      </c>
    </row>
    <row r="30" spans="1:5" x14ac:dyDescent="0.25">
      <c r="A30" s="5">
        <f>22</f>
      </c>
      <c r="B30" s="5" t="s">
        <v>32</v>
      </c>
      <c r="C30" s="5" t="s">
        <v>11</v>
      </c>
      <c r="D30" s="5" t="s">
        <v>28</v>
      </c>
      <c r="E30" s="5" t="s">
        <v>29</v>
      </c>
    </row>
    <row r="31" spans="1:5" x14ac:dyDescent="0.25">
      <c r="A31" s="5">
        <f>23</f>
      </c>
      <c r="B31" s="5" t="s">
        <v>32</v>
      </c>
      <c r="C31" s="5" t="s">
        <v>11</v>
      </c>
      <c r="D31" s="5" t="s">
        <v>31</v>
      </c>
      <c r="E31" s="5" t="s">
        <v>13</v>
      </c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35</v>
      </c>
      <c r="C33" s="5" t="s">
        <v>11</v>
      </c>
      <c r="D33" s="5" t="s">
        <v>33</v>
      </c>
      <c r="E33" s="5" t="s">
        <v>34</v>
      </c>
    </row>
    <row r="34" spans="1:5" x14ac:dyDescent="0.25">
      <c r="A34" s="5">
        <f>26</f>
      </c>
      <c r="B34" s="5" t="s">
        <v>35</v>
      </c>
      <c r="C34" s="5" t="s">
        <v>11</v>
      </c>
      <c r="D34" s="5" t="s">
        <v>28</v>
      </c>
      <c r="E34" s="5" t="s">
        <v>29</v>
      </c>
    </row>
    <row r="35" spans="1:5" x14ac:dyDescent="0.25">
      <c r="A35" s="5">
        <f>27</f>
      </c>
      <c r="B35" s="5" t="s">
        <v>35</v>
      </c>
      <c r="C35" s="5" t="s">
        <v>11</v>
      </c>
      <c r="D35" s="5" t="s">
        <v>31</v>
      </c>
      <c r="E35" s="5" t="s">
        <v>13</v>
      </c>
    </row>
    <row r="36" spans="1:5" x14ac:dyDescent="0.25">
      <c r="A36" s="5">
        <f>28</f>
      </c>
      <c r="B36" s="5" t="s">
        <v>36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36</v>
      </c>
      <c r="C37" s="5" t="s">
        <v>11</v>
      </c>
      <c r="D37" s="5" t="s">
        <v>33</v>
      </c>
      <c r="E37" s="5" t="s">
        <v>34</v>
      </c>
    </row>
    <row r="38" spans="1:5" x14ac:dyDescent="0.25">
      <c r="A38" s="5">
        <f>30</f>
      </c>
      <c r="B38" s="5" t="s">
        <v>36</v>
      </c>
      <c r="C38" s="5" t="s">
        <v>11</v>
      </c>
      <c r="D38" s="5" t="s">
        <v>28</v>
      </c>
      <c r="E38" s="5" t="s">
        <v>29</v>
      </c>
    </row>
    <row r="39" spans="1:5" x14ac:dyDescent="0.25">
      <c r="A39" s="5">
        <f>31</f>
      </c>
      <c r="B39" s="5" t="s">
        <v>36</v>
      </c>
      <c r="C39" s="5" t="s">
        <v>11</v>
      </c>
      <c r="D39" s="5" t="s">
        <v>31</v>
      </c>
      <c r="E39" s="5" t="s">
        <v>13</v>
      </c>
    </row>
    <row r="40" spans="1:5" x14ac:dyDescent="0.25">
      <c r="A40" s="5">
        <f>32</f>
      </c>
      <c r="B40" s="5" t="s">
        <v>37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37</v>
      </c>
      <c r="C41" s="5" t="s">
        <v>11</v>
      </c>
      <c r="D41" s="5" t="s">
        <v>33</v>
      </c>
      <c r="E41" s="5" t="s">
        <v>34</v>
      </c>
    </row>
    <row r="42" spans="1:5" x14ac:dyDescent="0.25">
      <c r="A42" s="5">
        <f>34</f>
      </c>
      <c r="B42" s="5" t="s">
        <v>37</v>
      </c>
      <c r="C42" s="5" t="s">
        <v>11</v>
      </c>
      <c r="D42" s="5" t="s">
        <v>28</v>
      </c>
      <c r="E42" s="5" t="s">
        <v>29</v>
      </c>
    </row>
    <row r="43" spans="1:5" x14ac:dyDescent="0.25">
      <c r="A43" s="5">
        <f>35</f>
      </c>
      <c r="B43" s="5" t="s">
        <v>37</v>
      </c>
      <c r="C43" s="5" t="s">
        <v>11</v>
      </c>
      <c r="D43" s="5" t="s">
        <v>31</v>
      </c>
      <c r="E43" s="5" t="s">
        <v>13</v>
      </c>
    </row>
    <row r="44" spans="1:5" x14ac:dyDescent="0.25">
      <c r="A44" s="5">
        <f>36</f>
      </c>
      <c r="B44" s="5" t="s">
        <v>38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38</v>
      </c>
      <c r="C45" s="5" t="s">
        <v>11</v>
      </c>
      <c r="D45" s="5" t="s">
        <v>33</v>
      </c>
      <c r="E45" s="5" t="s">
        <v>34</v>
      </c>
    </row>
    <row r="46" spans="1:5" x14ac:dyDescent="0.25">
      <c r="A46" s="5">
        <f>38</f>
      </c>
      <c r="B46" s="5" t="s">
        <v>38</v>
      </c>
      <c r="C46" s="5" t="s">
        <v>11</v>
      </c>
      <c r="D46" s="5" t="s">
        <v>28</v>
      </c>
      <c r="E46" s="5" t="s">
        <v>29</v>
      </c>
    </row>
    <row r="47" spans="1:5" x14ac:dyDescent="0.25">
      <c r="A47" s="5">
        <f>39</f>
      </c>
      <c r="B47" s="5" t="s">
        <v>38</v>
      </c>
      <c r="C47" s="5" t="s">
        <v>11</v>
      </c>
      <c r="D47" s="5" t="s">
        <v>31</v>
      </c>
      <c r="E47" s="5" t="s">
        <v>13</v>
      </c>
    </row>
    <row r="48" spans="1:5" x14ac:dyDescent="0.25">
      <c r="A48" s="5">
        <f>40</f>
      </c>
      <c r="B48" s="5" t="s">
        <v>39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39</v>
      </c>
      <c r="C49" s="5" t="s">
        <v>11</v>
      </c>
      <c r="D49" s="5" t="s">
        <v>33</v>
      </c>
      <c r="E49" s="5" t="s">
        <v>34</v>
      </c>
    </row>
    <row r="50" spans="1:5" x14ac:dyDescent="0.25">
      <c r="A50" s="5">
        <f>42</f>
      </c>
      <c r="B50" s="5" t="s">
        <v>39</v>
      </c>
      <c r="C50" s="5" t="s">
        <v>11</v>
      </c>
      <c r="D50" s="5" t="s">
        <v>28</v>
      </c>
      <c r="E50" s="5" t="s">
        <v>29</v>
      </c>
    </row>
    <row r="51" spans="1:5" x14ac:dyDescent="0.25">
      <c r="A51" s="5">
        <f>43</f>
      </c>
      <c r="B51" s="5" t="s">
        <v>39</v>
      </c>
      <c r="C51" s="5" t="s">
        <v>11</v>
      </c>
      <c r="D51" s="5" t="s">
        <v>31</v>
      </c>
      <c r="E51" s="5" t="s">
        <v>13</v>
      </c>
    </row>
    <row r="52" spans="1:5" x14ac:dyDescent="0.25">
      <c r="A52" s="5">
        <f>44</f>
      </c>
      <c r="B52" s="5" t="s">
        <v>40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40</v>
      </c>
      <c r="C53" s="5" t="s">
        <v>11</v>
      </c>
      <c r="D53" s="5" t="s">
        <v>33</v>
      </c>
      <c r="E53" s="5" t="s">
        <v>34</v>
      </c>
    </row>
    <row r="54" spans="1:5" x14ac:dyDescent="0.25">
      <c r="A54" s="5">
        <f>46</f>
      </c>
      <c r="B54" s="5" t="s">
        <v>40</v>
      </c>
      <c r="C54" s="5" t="s">
        <v>11</v>
      </c>
      <c r="D54" s="5" t="s">
        <v>28</v>
      </c>
      <c r="E54" s="5" t="s">
        <v>29</v>
      </c>
    </row>
    <row r="55" spans="1:5" x14ac:dyDescent="0.25">
      <c r="A55" s="5">
        <f>47</f>
      </c>
      <c r="B55" s="5" t="s">
        <v>40</v>
      </c>
      <c r="C55" s="5" t="s">
        <v>11</v>
      </c>
      <c r="D55" s="5" t="s">
        <v>31</v>
      </c>
      <c r="E55" s="5" t="s">
        <v>13</v>
      </c>
    </row>
    <row r="56" spans="1:5" x14ac:dyDescent="0.25">
      <c r="A56" s="5">
        <f>48</f>
      </c>
      <c r="B56" s="5" t="s">
        <v>41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41</v>
      </c>
      <c r="C57" s="5" t="s">
        <v>11</v>
      </c>
      <c r="D57" s="5" t="s">
        <v>33</v>
      </c>
      <c r="E57" s="5" t="s">
        <v>34</v>
      </c>
    </row>
    <row r="58" spans="1:5" x14ac:dyDescent="0.25">
      <c r="A58" s="5">
        <f>50</f>
      </c>
      <c r="B58" s="5" t="s">
        <v>41</v>
      </c>
      <c r="C58" s="5" t="s">
        <v>11</v>
      </c>
      <c r="D58" s="5" t="s">
        <v>28</v>
      </c>
      <c r="E58" s="5" t="s">
        <v>29</v>
      </c>
    </row>
    <row r="59" spans="1:5" x14ac:dyDescent="0.25">
      <c r="A59" s="5">
        <f>51</f>
      </c>
      <c r="B59" s="5" t="s">
        <v>41</v>
      </c>
      <c r="C59" s="5" t="s">
        <v>11</v>
      </c>
      <c r="D59" s="5" t="s">
        <v>31</v>
      </c>
      <c r="E59" s="5" t="s">
        <v>13</v>
      </c>
    </row>
    <row r="60" spans="1:5" x14ac:dyDescent="0.25">
      <c r="A60" s="5">
        <f>52</f>
      </c>
      <c r="B60" s="5" t="s">
        <v>42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42</v>
      </c>
      <c r="C61" s="5" t="s">
        <v>11</v>
      </c>
      <c r="D61" s="5" t="s">
        <v>33</v>
      </c>
      <c r="E61" s="5" t="s">
        <v>34</v>
      </c>
    </row>
    <row r="62" spans="1:5" x14ac:dyDescent="0.25">
      <c r="A62" s="5">
        <f>54</f>
      </c>
      <c r="B62" s="5" t="s">
        <v>42</v>
      </c>
      <c r="C62" s="5" t="s">
        <v>11</v>
      </c>
      <c r="D62" s="5" t="s">
        <v>28</v>
      </c>
      <c r="E62" s="5" t="s">
        <v>29</v>
      </c>
    </row>
    <row r="63" spans="1:5" x14ac:dyDescent="0.25">
      <c r="A63" s="5">
        <f>55</f>
      </c>
      <c r="B63" s="5" t="s">
        <v>42</v>
      </c>
      <c r="C63" s="5" t="s">
        <v>11</v>
      </c>
      <c r="D63" s="5" t="s">
        <v>31</v>
      </c>
      <c r="E63" s="5" t="s">
        <v>13</v>
      </c>
    </row>
    <row r="64" spans="1:5" x14ac:dyDescent="0.25">
      <c r="A64" s="5">
        <f>56</f>
      </c>
      <c r="B64" s="5" t="s">
        <v>43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43</v>
      </c>
      <c r="C65" s="5" t="s">
        <v>11</v>
      </c>
      <c r="D65" s="5" t="s">
        <v>33</v>
      </c>
      <c r="E65" s="5" t="s">
        <v>34</v>
      </c>
    </row>
    <row r="66" spans="1:5" x14ac:dyDescent="0.25">
      <c r="A66" s="5">
        <f>58</f>
      </c>
      <c r="B66" s="5" t="s">
        <v>43</v>
      </c>
      <c r="C66" s="5" t="s">
        <v>11</v>
      </c>
      <c r="D66" s="5" t="s">
        <v>28</v>
      </c>
      <c r="E66" s="5" t="s">
        <v>29</v>
      </c>
    </row>
    <row r="67" spans="1:5" x14ac:dyDescent="0.25">
      <c r="A67" s="5">
        <f>59</f>
      </c>
      <c r="B67" s="5" t="s">
        <v>43</v>
      </c>
      <c r="C67" s="5" t="s">
        <v>11</v>
      </c>
      <c r="D67" s="5" t="s">
        <v>31</v>
      </c>
      <c r="E67" s="5" t="s">
        <v>13</v>
      </c>
    </row>
    <row r="68" spans="1:5" x14ac:dyDescent="0.25">
      <c r="A68" s="5">
        <f>60</f>
      </c>
      <c r="B68" s="5" t="s">
        <v>44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44</v>
      </c>
      <c r="C69" s="5" t="s">
        <v>11</v>
      </c>
      <c r="D69" s="5" t="s">
        <v>33</v>
      </c>
      <c r="E69" s="5" t="s">
        <v>34</v>
      </c>
    </row>
    <row r="70" spans="1:5" x14ac:dyDescent="0.25">
      <c r="A70" s="5">
        <f>62</f>
      </c>
      <c r="B70" s="5" t="s">
        <v>44</v>
      </c>
      <c r="C70" s="5" t="s">
        <v>11</v>
      </c>
      <c r="D70" s="5" t="s">
        <v>28</v>
      </c>
      <c r="E70" s="5" t="s">
        <v>29</v>
      </c>
    </row>
    <row r="71" spans="1:5" x14ac:dyDescent="0.25">
      <c r="A71" s="5">
        <f>63</f>
      </c>
      <c r="B71" s="5" t="s">
        <v>44</v>
      </c>
      <c r="C71" s="5" t="s">
        <v>11</v>
      </c>
      <c r="D71" s="5" t="s">
        <v>31</v>
      </c>
      <c r="E71" s="5" t="s">
        <v>13</v>
      </c>
    </row>
    <row r="72" spans="1:5" x14ac:dyDescent="0.25">
      <c r="A72" s="5">
        <f>64</f>
      </c>
      <c r="B72" s="5" t="s">
        <v>45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45</v>
      </c>
      <c r="C73" s="5" t="s">
        <v>11</v>
      </c>
      <c r="D73" s="5" t="s">
        <v>33</v>
      </c>
      <c r="E73" s="5" t="s">
        <v>34</v>
      </c>
    </row>
    <row r="74" spans="1:5" x14ac:dyDescent="0.25">
      <c r="A74" s="5">
        <f>66</f>
      </c>
      <c r="B74" s="5" t="s">
        <v>45</v>
      </c>
      <c r="C74" s="5" t="s">
        <v>11</v>
      </c>
      <c r="D74" s="5" t="s">
        <v>28</v>
      </c>
      <c r="E74" s="5" t="s">
        <v>29</v>
      </c>
    </row>
    <row r="75" spans="1:5" x14ac:dyDescent="0.25">
      <c r="A75" s="5">
        <f>67</f>
      </c>
      <c r="B75" s="5" t="s">
        <v>45</v>
      </c>
      <c r="C75" s="5" t="s">
        <v>11</v>
      </c>
      <c r="D75" s="5" t="s">
        <v>31</v>
      </c>
      <c r="E75" s="5" t="s">
        <v>13</v>
      </c>
    </row>
    <row r="76" spans="1:5" x14ac:dyDescent="0.25">
      <c r="A76" s="5">
        <f>68</f>
      </c>
      <c r="B76" s="5" t="s">
        <v>46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46</v>
      </c>
      <c r="C77" s="5" t="s">
        <v>11</v>
      </c>
      <c r="D77" s="5" t="s">
        <v>33</v>
      </c>
      <c r="E77" s="5" t="s">
        <v>34</v>
      </c>
    </row>
    <row r="78" spans="1:5" x14ac:dyDescent="0.25">
      <c r="A78" s="5">
        <f>70</f>
      </c>
      <c r="B78" s="5" t="s">
        <v>46</v>
      </c>
      <c r="C78" s="5" t="s">
        <v>11</v>
      </c>
      <c r="D78" s="5" t="s">
        <v>28</v>
      </c>
      <c r="E78" s="5" t="s">
        <v>29</v>
      </c>
    </row>
    <row r="79" spans="1:5" x14ac:dyDescent="0.25">
      <c r="A79" s="5">
        <f>71</f>
      </c>
      <c r="B79" s="5" t="s">
        <v>46</v>
      </c>
      <c r="C79" s="5" t="s">
        <v>11</v>
      </c>
      <c r="D79" s="5" t="s">
        <v>31</v>
      </c>
      <c r="E79" s="5" t="s">
        <v>13</v>
      </c>
    </row>
    <row r="80" spans="1:5" x14ac:dyDescent="0.25">
      <c r="A80" s="5">
        <f>72</f>
      </c>
      <c r="B80" s="5" t="s">
        <v>47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47</v>
      </c>
      <c r="C81" s="5" t="s">
        <v>11</v>
      </c>
      <c r="D81" s="5" t="s">
        <v>33</v>
      </c>
      <c r="E81" s="5" t="s">
        <v>34</v>
      </c>
    </row>
    <row r="82" spans="1:5" x14ac:dyDescent="0.25">
      <c r="A82" s="5">
        <f>74</f>
      </c>
      <c r="B82" s="5" t="s">
        <v>47</v>
      </c>
      <c r="C82" s="5" t="s">
        <v>11</v>
      </c>
      <c r="D82" s="5" t="s">
        <v>28</v>
      </c>
      <c r="E82" s="5" t="s">
        <v>29</v>
      </c>
    </row>
    <row r="83" spans="1:5" x14ac:dyDescent="0.25">
      <c r="A83" s="5">
        <f>75</f>
      </c>
      <c r="B83" s="5" t="s">
        <v>47</v>
      </c>
      <c r="C83" s="5" t="s">
        <v>11</v>
      </c>
      <c r="D83" s="5" t="s">
        <v>31</v>
      </c>
      <c r="E83" s="5" t="s">
        <v>13</v>
      </c>
    </row>
    <row r="84" spans="1:5" x14ac:dyDescent="0.25">
      <c r="A84" s="5">
        <f>76</f>
      </c>
      <c r="B84" s="5" t="s">
        <v>48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48</v>
      </c>
      <c r="C85" s="5" t="s">
        <v>11</v>
      </c>
      <c r="D85" s="5" t="s">
        <v>33</v>
      </c>
      <c r="E85" s="5" t="s">
        <v>34</v>
      </c>
    </row>
    <row r="86" spans="1:5" x14ac:dyDescent="0.25">
      <c r="A86" s="5">
        <f>78</f>
      </c>
      <c r="B86" s="5" t="s">
        <v>48</v>
      </c>
      <c r="C86" s="5" t="s">
        <v>11</v>
      </c>
      <c r="D86" s="5" t="s">
        <v>28</v>
      </c>
      <c r="E86" s="5" t="s">
        <v>29</v>
      </c>
    </row>
    <row r="87" spans="1:5" x14ac:dyDescent="0.25">
      <c r="A87" s="5">
        <f>79</f>
      </c>
      <c r="B87" s="5" t="s">
        <v>48</v>
      </c>
      <c r="C87" s="5" t="s">
        <v>11</v>
      </c>
      <c r="D87" s="5" t="s">
        <v>31</v>
      </c>
      <c r="E87" s="5" t="s">
        <v>13</v>
      </c>
    </row>
    <row r="88" spans="1:5" x14ac:dyDescent="0.25">
      <c r="A88" s="5">
        <f>80</f>
      </c>
      <c r="B88" s="5" t="s">
        <v>49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49</v>
      </c>
      <c r="C89" s="5" t="s">
        <v>11</v>
      </c>
      <c r="D89" s="5" t="s">
        <v>33</v>
      </c>
      <c r="E89" s="5" t="s">
        <v>34</v>
      </c>
    </row>
    <row r="90" spans="1:5" x14ac:dyDescent="0.25">
      <c r="A90" s="5">
        <f>82</f>
      </c>
      <c r="B90" s="5" t="s">
        <v>49</v>
      </c>
      <c r="C90" s="5" t="s">
        <v>11</v>
      </c>
      <c r="D90" s="5" t="s">
        <v>28</v>
      </c>
      <c r="E90" s="5" t="s">
        <v>29</v>
      </c>
    </row>
    <row r="91" spans="1:5" x14ac:dyDescent="0.25">
      <c r="A91" s="5">
        <f>83</f>
      </c>
      <c r="B91" s="5" t="s">
        <v>49</v>
      </c>
      <c r="C91" s="5" t="s">
        <v>11</v>
      </c>
      <c r="D91" s="5" t="s">
        <v>31</v>
      </c>
      <c r="E91" s="5" t="s">
        <v>13</v>
      </c>
    </row>
    <row r="92" spans="1:5" x14ac:dyDescent="0.25">
      <c r="A92" s="5">
        <f>84</f>
      </c>
      <c r="B92" s="5" t="s">
        <v>50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50</v>
      </c>
      <c r="C93" s="5" t="s">
        <v>11</v>
      </c>
      <c r="D93" s="5" t="s">
        <v>33</v>
      </c>
      <c r="E93" s="5" t="s">
        <v>34</v>
      </c>
    </row>
    <row r="94" spans="1:5" x14ac:dyDescent="0.25">
      <c r="A94" s="5">
        <f>86</f>
      </c>
      <c r="B94" s="5" t="s">
        <v>50</v>
      </c>
      <c r="C94" s="5" t="s">
        <v>11</v>
      </c>
      <c r="D94" s="5" t="s">
        <v>28</v>
      </c>
      <c r="E94" s="5" t="s">
        <v>29</v>
      </c>
    </row>
    <row r="95" spans="1:5" x14ac:dyDescent="0.25">
      <c r="A95" s="5">
        <f>87</f>
      </c>
      <c r="B95" s="5" t="s">
        <v>50</v>
      </c>
      <c r="C95" s="5" t="s">
        <v>11</v>
      </c>
      <c r="D95" s="5" t="s">
        <v>31</v>
      </c>
      <c r="E95" s="5" t="s">
        <v>13</v>
      </c>
    </row>
    <row r="96" spans="1:5" x14ac:dyDescent="0.25">
      <c r="A96" s="5">
        <f>88</f>
      </c>
      <c r="B96" s="5" t="s">
        <v>51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51</v>
      </c>
      <c r="C97" s="5" t="s">
        <v>11</v>
      </c>
      <c r="D97" s="5" t="s">
        <v>33</v>
      </c>
      <c r="E97" s="5" t="s">
        <v>34</v>
      </c>
    </row>
    <row r="98" spans="1:5" x14ac:dyDescent="0.25">
      <c r="A98" s="5">
        <f>90</f>
      </c>
      <c r="B98" s="5" t="s">
        <v>51</v>
      </c>
      <c r="C98" s="5" t="s">
        <v>11</v>
      </c>
      <c r="D98" s="5" t="s">
        <v>28</v>
      </c>
      <c r="E98" s="5" t="s">
        <v>29</v>
      </c>
    </row>
    <row r="99" spans="1:5" x14ac:dyDescent="0.25">
      <c r="A99" s="5">
        <f>91</f>
      </c>
      <c r="B99" s="5" t="s">
        <v>51</v>
      </c>
      <c r="C99" s="5" t="s">
        <v>11</v>
      </c>
      <c r="D99" s="5" t="s">
        <v>31</v>
      </c>
      <c r="E99" s="5" t="s">
        <v>13</v>
      </c>
    </row>
    <row r="100" spans="1:5" x14ac:dyDescent="0.25">
      <c r="A100" s="5">
        <f>92</f>
      </c>
      <c r="B100" s="5" t="s">
        <v>52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52</v>
      </c>
      <c r="C101" s="5" t="s">
        <v>11</v>
      </c>
      <c r="D101" s="5" t="s">
        <v>33</v>
      </c>
      <c r="E101" s="5" t="s">
        <v>34</v>
      </c>
    </row>
    <row r="102" spans="1:5" x14ac:dyDescent="0.25">
      <c r="A102" s="5">
        <f>94</f>
      </c>
      <c r="B102" s="5" t="s">
        <v>52</v>
      </c>
      <c r="C102" s="5" t="s">
        <v>11</v>
      </c>
      <c r="D102" s="5" t="s">
        <v>28</v>
      </c>
      <c r="E102" s="5" t="s">
        <v>29</v>
      </c>
    </row>
    <row r="103" spans="1:5" x14ac:dyDescent="0.25">
      <c r="A103" s="5">
        <f>95</f>
      </c>
      <c r="B103" s="5" t="s">
        <v>52</v>
      </c>
      <c r="C103" s="5" t="s">
        <v>11</v>
      </c>
      <c r="D103" s="5" t="s">
        <v>31</v>
      </c>
      <c r="E103" s="5" t="s">
        <v>13</v>
      </c>
    </row>
    <row r="104" spans="1:5" x14ac:dyDescent="0.25">
      <c r="A104" s="5">
        <f>96</f>
      </c>
      <c r="B104" s="5" t="s">
        <v>53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53</v>
      </c>
      <c r="C105" s="5" t="s">
        <v>11</v>
      </c>
      <c r="D105" s="5" t="s">
        <v>33</v>
      </c>
      <c r="E105" s="5" t="s">
        <v>34</v>
      </c>
    </row>
    <row r="106" spans="1:5" x14ac:dyDescent="0.25">
      <c r="A106" s="5">
        <f>98</f>
      </c>
      <c r="B106" s="5" t="s">
        <v>53</v>
      </c>
      <c r="C106" s="5" t="s">
        <v>11</v>
      </c>
      <c r="D106" s="5" t="s">
        <v>28</v>
      </c>
      <c r="E106" s="5" t="s">
        <v>29</v>
      </c>
    </row>
    <row r="107" spans="1:5" x14ac:dyDescent="0.25">
      <c r="A107" s="5">
        <f>99</f>
      </c>
      <c r="B107" s="5" t="s">
        <v>53</v>
      </c>
      <c r="C107" s="5" t="s">
        <v>11</v>
      </c>
      <c r="D107" s="5" t="s">
        <v>31</v>
      </c>
      <c r="E107" s="5" t="s">
        <v>13</v>
      </c>
    </row>
    <row r="108" spans="1:5" x14ac:dyDescent="0.25">
      <c r="A108" s="5">
        <f>100</f>
      </c>
      <c r="B108" s="5" t="s">
        <v>54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54</v>
      </c>
      <c r="C109" s="5" t="s">
        <v>11</v>
      </c>
      <c r="D109" s="5" t="s">
        <v>33</v>
      </c>
      <c r="E109" s="5" t="s">
        <v>34</v>
      </c>
    </row>
    <row r="110" spans="1:5" x14ac:dyDescent="0.25">
      <c r="A110" s="5">
        <f>102</f>
      </c>
      <c r="B110" s="5" t="s">
        <v>54</v>
      </c>
      <c r="C110" s="5" t="s">
        <v>11</v>
      </c>
      <c r="D110" s="5" t="s">
        <v>28</v>
      </c>
      <c r="E110" s="5" t="s">
        <v>29</v>
      </c>
    </row>
    <row r="111" spans="1:5" x14ac:dyDescent="0.25">
      <c r="A111" s="5">
        <f>103</f>
      </c>
      <c r="B111" s="5" t="s">
        <v>54</v>
      </c>
      <c r="C111" s="5" t="s">
        <v>11</v>
      </c>
      <c r="D111" s="5" t="s">
        <v>31</v>
      </c>
      <c r="E111" s="5" t="s">
        <v>13</v>
      </c>
    </row>
    <row r="112" spans="1:5" x14ac:dyDescent="0.25">
      <c r="A112" s="5">
        <f>104</f>
      </c>
      <c r="B112" s="5" t="s">
        <v>55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55</v>
      </c>
      <c r="C113" s="5" t="s">
        <v>11</v>
      </c>
      <c r="D113" s="5" t="s">
        <v>33</v>
      </c>
      <c r="E113" s="5" t="s">
        <v>34</v>
      </c>
    </row>
    <row r="114" spans="1:5" x14ac:dyDescent="0.25">
      <c r="A114" s="5">
        <f>106</f>
      </c>
      <c r="B114" s="5" t="s">
        <v>55</v>
      </c>
      <c r="C114" s="5" t="s">
        <v>11</v>
      </c>
      <c r="D114" s="5" t="s">
        <v>28</v>
      </c>
      <c r="E114" s="5" t="s">
        <v>29</v>
      </c>
    </row>
    <row r="115" spans="1:5" x14ac:dyDescent="0.25">
      <c r="A115" s="5">
        <f>107</f>
      </c>
      <c r="B115" s="5" t="s">
        <v>55</v>
      </c>
      <c r="C115" s="5" t="s">
        <v>11</v>
      </c>
      <c r="D115" s="5" t="s">
        <v>31</v>
      </c>
      <c r="E115" s="5" t="s">
        <v>13</v>
      </c>
    </row>
    <row r="116" spans="1:5" x14ac:dyDescent="0.25">
      <c r="A116" s="5">
        <f>108</f>
      </c>
      <c r="B116" s="5" t="s">
        <v>56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56</v>
      </c>
      <c r="C117" s="5" t="s">
        <v>11</v>
      </c>
      <c r="D117" s="5" t="s">
        <v>33</v>
      </c>
      <c r="E117" s="5" t="s">
        <v>34</v>
      </c>
    </row>
    <row r="118" spans="1:5" x14ac:dyDescent="0.25">
      <c r="A118" s="5">
        <f>110</f>
      </c>
      <c r="B118" s="5" t="s">
        <v>56</v>
      </c>
      <c r="C118" s="5" t="s">
        <v>11</v>
      </c>
      <c r="D118" s="5" t="s">
        <v>28</v>
      </c>
      <c r="E118" s="5" t="s">
        <v>29</v>
      </c>
    </row>
    <row r="119" spans="1:5" x14ac:dyDescent="0.25">
      <c r="A119" s="5">
        <f>111</f>
      </c>
      <c r="B119" s="5" t="s">
        <v>56</v>
      </c>
      <c r="C119" s="5" t="s">
        <v>11</v>
      </c>
      <c r="D119" s="5" t="s">
        <v>31</v>
      </c>
      <c r="E119" s="5" t="s">
        <v>13</v>
      </c>
    </row>
    <row r="120" spans="1:5" x14ac:dyDescent="0.25">
      <c r="A120" s="5">
        <f>112</f>
      </c>
      <c r="B120" s="5" t="s">
        <v>57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57</v>
      </c>
      <c r="C121" s="5" t="s">
        <v>11</v>
      </c>
      <c r="D121" s="5" t="s">
        <v>33</v>
      </c>
      <c r="E121" s="5" t="s">
        <v>34</v>
      </c>
    </row>
    <row r="122" spans="1:5" x14ac:dyDescent="0.25">
      <c r="A122" s="5">
        <f>114</f>
      </c>
      <c r="B122" s="5" t="s">
        <v>57</v>
      </c>
      <c r="C122" s="5" t="s">
        <v>11</v>
      </c>
      <c r="D122" s="5" t="s">
        <v>28</v>
      </c>
      <c r="E122" s="5" t="s">
        <v>29</v>
      </c>
    </row>
    <row r="123" spans="1:5" x14ac:dyDescent="0.25">
      <c r="A123" s="5">
        <f>115</f>
      </c>
      <c r="B123" s="5" t="s">
        <v>57</v>
      </c>
      <c r="C123" s="5" t="s">
        <v>11</v>
      </c>
      <c r="D123" s="5" t="s">
        <v>31</v>
      </c>
      <c r="E123" s="5" t="s">
        <v>13</v>
      </c>
    </row>
    <row r="124" spans="1:5" x14ac:dyDescent="0.25">
      <c r="A124" s="5">
        <f>116</f>
      </c>
      <c r="B124" s="5" t="s">
        <v>58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58</v>
      </c>
      <c r="C125" s="5" t="s">
        <v>11</v>
      </c>
      <c r="D125" s="5" t="s">
        <v>33</v>
      </c>
      <c r="E125" s="5" t="s">
        <v>34</v>
      </c>
    </row>
    <row r="126" spans="1:5" x14ac:dyDescent="0.25">
      <c r="A126" s="5">
        <f>118</f>
      </c>
      <c r="B126" s="5" t="s">
        <v>58</v>
      </c>
      <c r="C126" s="5" t="s">
        <v>11</v>
      </c>
      <c r="D126" s="5" t="s">
        <v>28</v>
      </c>
      <c r="E126" s="5" t="s">
        <v>29</v>
      </c>
    </row>
    <row r="127" spans="1:5" x14ac:dyDescent="0.25">
      <c r="A127" s="5">
        <f>119</f>
      </c>
      <c r="B127" s="5" t="s">
        <v>58</v>
      </c>
      <c r="C127" s="5" t="s">
        <v>11</v>
      </c>
      <c r="D127" s="5" t="s">
        <v>31</v>
      </c>
      <c r="E127" s="5" t="s">
        <v>13</v>
      </c>
    </row>
    <row r="128" spans="1:5" x14ac:dyDescent="0.25">
      <c r="A128" s="5">
        <f>120</f>
      </c>
      <c r="B128" s="5" t="s">
        <v>59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59</v>
      </c>
      <c r="C129" s="5" t="s">
        <v>11</v>
      </c>
      <c r="D129" s="5" t="s">
        <v>33</v>
      </c>
      <c r="E129" s="5" t="s">
        <v>34</v>
      </c>
    </row>
    <row r="130" spans="1:5" x14ac:dyDescent="0.25">
      <c r="A130" s="5">
        <f>122</f>
      </c>
      <c r="B130" s="5" t="s">
        <v>59</v>
      </c>
      <c r="C130" s="5" t="s">
        <v>11</v>
      </c>
      <c r="D130" s="5" t="s">
        <v>28</v>
      </c>
      <c r="E130" s="5" t="s">
        <v>29</v>
      </c>
    </row>
    <row r="131" spans="1:5" x14ac:dyDescent="0.25">
      <c r="A131" s="5">
        <f>123</f>
      </c>
      <c r="B131" s="5" t="s">
        <v>59</v>
      </c>
      <c r="C131" s="5" t="s">
        <v>11</v>
      </c>
      <c r="D131" s="5" t="s">
        <v>31</v>
      </c>
      <c r="E131" s="5" t="s">
        <v>13</v>
      </c>
    </row>
    <row r="132" spans="1:5" x14ac:dyDescent="0.25">
      <c r="A132" s="5">
        <f>124</f>
      </c>
      <c r="B132" s="5" t="s">
        <v>60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60</v>
      </c>
      <c r="C133" s="5" t="s">
        <v>11</v>
      </c>
      <c r="D133" s="5" t="s">
        <v>33</v>
      </c>
      <c r="E133" s="5" t="s">
        <v>34</v>
      </c>
    </row>
    <row r="134" spans="1:5" x14ac:dyDescent="0.25">
      <c r="A134" s="5">
        <f>126</f>
      </c>
      <c r="B134" s="5" t="s">
        <v>60</v>
      </c>
      <c r="C134" s="5" t="s">
        <v>11</v>
      </c>
      <c r="D134" s="5" t="s">
        <v>28</v>
      </c>
      <c r="E134" s="5" t="s">
        <v>29</v>
      </c>
    </row>
    <row r="135" spans="1:5" x14ac:dyDescent="0.25">
      <c r="A135" s="5">
        <f>127</f>
      </c>
      <c r="B135" s="5" t="s">
        <v>60</v>
      </c>
      <c r="C135" s="5" t="s">
        <v>11</v>
      </c>
      <c r="D135" s="5" t="s">
        <v>31</v>
      </c>
      <c r="E135" s="5" t="s">
        <v>13</v>
      </c>
    </row>
    <row r="136" spans="1:5" x14ac:dyDescent="0.25">
      <c r="A136" s="5">
        <f>128</f>
      </c>
      <c r="B136" s="5" t="s">
        <v>61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61</v>
      </c>
      <c r="C137" s="5" t="s">
        <v>11</v>
      </c>
      <c r="D137" s="5" t="s">
        <v>33</v>
      </c>
      <c r="E137" s="5" t="s">
        <v>34</v>
      </c>
    </row>
    <row r="138" spans="1:5" x14ac:dyDescent="0.25">
      <c r="A138" s="5">
        <f>130</f>
      </c>
      <c r="B138" s="5" t="s">
        <v>61</v>
      </c>
      <c r="C138" s="5" t="s">
        <v>11</v>
      </c>
      <c r="D138" s="5" t="s">
        <v>28</v>
      </c>
      <c r="E138" s="5" t="s">
        <v>29</v>
      </c>
    </row>
    <row r="139" spans="1:5" x14ac:dyDescent="0.25">
      <c r="A139" s="5">
        <f>131</f>
      </c>
      <c r="B139" s="5" t="s">
        <v>61</v>
      </c>
      <c r="C139" s="5" t="s">
        <v>11</v>
      </c>
      <c r="D139" s="5" t="s">
        <v>31</v>
      </c>
      <c r="E139" s="5" t="s">
        <v>13</v>
      </c>
    </row>
    <row r="140" spans="1:5" x14ac:dyDescent="0.25">
      <c r="A140" s="5">
        <f>132</f>
      </c>
      <c r="B140" s="5" t="s">
        <v>62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62</v>
      </c>
      <c r="C141" s="5" t="s">
        <v>11</v>
      </c>
      <c r="D141" s="5" t="s">
        <v>33</v>
      </c>
      <c r="E141" s="5" t="s">
        <v>34</v>
      </c>
    </row>
    <row r="142" spans="1:5" x14ac:dyDescent="0.25">
      <c r="A142" s="5">
        <f>134</f>
      </c>
      <c r="B142" s="5" t="s">
        <v>62</v>
      </c>
      <c r="C142" s="5" t="s">
        <v>11</v>
      </c>
      <c r="D142" s="5" t="s">
        <v>28</v>
      </c>
      <c r="E142" s="5" t="s">
        <v>29</v>
      </c>
    </row>
    <row r="143" spans="1:5" x14ac:dyDescent="0.25">
      <c r="A143" s="5">
        <f>135</f>
      </c>
      <c r="B143" s="5" t="s">
        <v>62</v>
      </c>
      <c r="C143" s="5" t="s">
        <v>11</v>
      </c>
      <c r="D143" s="5" t="s">
        <v>31</v>
      </c>
      <c r="E143" s="5" t="s">
        <v>13</v>
      </c>
    </row>
    <row r="144" spans="1:5" x14ac:dyDescent="0.25">
      <c r="A144" s="5">
        <f>136</f>
      </c>
      <c r="B144" s="5" t="s">
        <v>63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63</v>
      </c>
      <c r="C145" s="5" t="s">
        <v>11</v>
      </c>
      <c r="D145" s="5" t="s">
        <v>33</v>
      </c>
      <c r="E145" s="5" t="s">
        <v>34</v>
      </c>
    </row>
    <row r="146" spans="1:5" x14ac:dyDescent="0.25">
      <c r="A146" s="5">
        <f>138</f>
      </c>
      <c r="B146" s="5" t="s">
        <v>63</v>
      </c>
      <c r="C146" s="5" t="s">
        <v>11</v>
      </c>
      <c r="D146" s="5" t="s">
        <v>28</v>
      </c>
      <c r="E146" s="5" t="s">
        <v>29</v>
      </c>
    </row>
    <row r="147" spans="1:5" x14ac:dyDescent="0.25">
      <c r="A147" s="5">
        <f>139</f>
      </c>
      <c r="B147" s="5" t="s">
        <v>63</v>
      </c>
      <c r="C147" s="5" t="s">
        <v>11</v>
      </c>
      <c r="D147" s="5" t="s">
        <v>31</v>
      </c>
      <c r="E147" s="5" t="s">
        <v>13</v>
      </c>
    </row>
    <row r="148" spans="1:5" x14ac:dyDescent="0.25">
      <c r="A148" s="5">
        <f>140</f>
      </c>
      <c r="B148" s="5" t="s">
        <v>64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64</v>
      </c>
      <c r="C149" s="5" t="s">
        <v>11</v>
      </c>
      <c r="D149" s="5" t="s">
        <v>33</v>
      </c>
      <c r="E149" s="5" t="s">
        <v>34</v>
      </c>
    </row>
    <row r="150" spans="1:5" x14ac:dyDescent="0.25">
      <c r="A150" s="5">
        <f>142</f>
      </c>
      <c r="B150" s="5" t="s">
        <v>64</v>
      </c>
      <c r="C150" s="5" t="s">
        <v>11</v>
      </c>
      <c r="D150" s="5" t="s">
        <v>28</v>
      </c>
      <c r="E150" s="5" t="s">
        <v>29</v>
      </c>
    </row>
    <row r="151" spans="1:5" x14ac:dyDescent="0.25">
      <c r="A151" s="5">
        <f>143</f>
      </c>
      <c r="B151" s="5" t="s">
        <v>64</v>
      </c>
      <c r="C151" s="5" t="s">
        <v>11</v>
      </c>
      <c r="D151" s="5" t="s">
        <v>31</v>
      </c>
      <c r="E151" s="5" t="s">
        <v>13</v>
      </c>
    </row>
    <row r="152" spans="1:5" x14ac:dyDescent="0.25">
      <c r="A152" s="5">
        <f>144</f>
      </c>
      <c r="B152" s="5" t="s">
        <v>65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65</v>
      </c>
      <c r="C153" s="5" t="s">
        <v>11</v>
      </c>
      <c r="D153" s="5" t="s">
        <v>33</v>
      </c>
      <c r="E153" s="5" t="s">
        <v>34</v>
      </c>
    </row>
    <row r="154" spans="1:5" x14ac:dyDescent="0.25">
      <c r="A154" s="5">
        <f>146</f>
      </c>
      <c r="B154" s="5" t="s">
        <v>65</v>
      </c>
      <c r="C154" s="5" t="s">
        <v>11</v>
      </c>
      <c r="D154" s="5" t="s">
        <v>28</v>
      </c>
      <c r="E154" s="5" t="s">
        <v>29</v>
      </c>
    </row>
    <row r="155" spans="1:5" x14ac:dyDescent="0.25">
      <c r="A155" s="5">
        <f>147</f>
      </c>
      <c r="B155" s="5" t="s">
        <v>65</v>
      </c>
      <c r="C155" s="5" t="s">
        <v>11</v>
      </c>
      <c r="D155" s="5" t="s">
        <v>31</v>
      </c>
      <c r="E155" s="5" t="s">
        <v>13</v>
      </c>
    </row>
    <row r="156" spans="1:5" x14ac:dyDescent="0.25">
      <c r="A156" s="5">
        <f>148</f>
      </c>
      <c r="B156" s="5" t="s">
        <v>66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66</v>
      </c>
      <c r="C157" s="5" t="s">
        <v>11</v>
      </c>
      <c r="D157" s="5" t="s">
        <v>33</v>
      </c>
      <c r="E157" s="5" t="s">
        <v>34</v>
      </c>
    </row>
    <row r="158" spans="1:5" x14ac:dyDescent="0.25">
      <c r="A158" s="5">
        <f>150</f>
      </c>
      <c r="B158" s="5" t="s">
        <v>66</v>
      </c>
      <c r="C158" s="5" t="s">
        <v>11</v>
      </c>
      <c r="D158" s="5" t="s">
        <v>28</v>
      </c>
      <c r="E158" s="5" t="s">
        <v>29</v>
      </c>
    </row>
    <row r="159" spans="1:5" x14ac:dyDescent="0.25">
      <c r="A159" s="5">
        <f>151</f>
      </c>
      <c r="B159" s="5" t="s">
        <v>66</v>
      </c>
      <c r="C159" s="5" t="s">
        <v>11</v>
      </c>
      <c r="D159" s="5" t="s">
        <v>31</v>
      </c>
      <c r="E159" s="5" t="s">
        <v>13</v>
      </c>
    </row>
    <row r="160" spans="1:5" x14ac:dyDescent="0.25">
      <c r="A160" s="5">
        <f>152</f>
      </c>
      <c r="B160" s="5" t="s">
        <v>67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67</v>
      </c>
      <c r="C161" s="5" t="s">
        <v>11</v>
      </c>
      <c r="D161" s="5" t="s">
        <v>33</v>
      </c>
      <c r="E161" s="5" t="s">
        <v>34</v>
      </c>
    </row>
    <row r="162" spans="1:5" x14ac:dyDescent="0.25">
      <c r="A162" s="5">
        <f>154</f>
      </c>
      <c r="B162" s="5" t="s">
        <v>67</v>
      </c>
      <c r="C162" s="5" t="s">
        <v>11</v>
      </c>
      <c r="D162" s="5" t="s">
        <v>28</v>
      </c>
      <c r="E162" s="5" t="s">
        <v>29</v>
      </c>
    </row>
    <row r="163" spans="1:5" x14ac:dyDescent="0.25">
      <c r="A163" s="5">
        <f>155</f>
      </c>
      <c r="B163" s="5" t="s">
        <v>67</v>
      </c>
      <c r="C163" s="5" t="s">
        <v>11</v>
      </c>
      <c r="D163" s="5" t="s">
        <v>31</v>
      </c>
      <c r="E163" s="5" t="s">
        <v>13</v>
      </c>
    </row>
    <row r="164" spans="1:5" x14ac:dyDescent="0.25">
      <c r="A164" s="5">
        <f>156</f>
      </c>
      <c r="B164" s="5" t="s">
        <v>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68</v>
      </c>
      <c r="C165" s="5" t="s">
        <v>11</v>
      </c>
      <c r="D165" s="5" t="s">
        <v>33</v>
      </c>
      <c r="E165" s="5" t="s">
        <v>34</v>
      </c>
    </row>
    <row r="166" spans="1:5" x14ac:dyDescent="0.25">
      <c r="A166" s="5">
        <f>158</f>
      </c>
      <c r="B166" s="5" t="s">
        <v>68</v>
      </c>
      <c r="C166" s="5" t="s">
        <v>11</v>
      </c>
      <c r="D166" s="5" t="s">
        <v>28</v>
      </c>
      <c r="E166" s="5" t="s">
        <v>29</v>
      </c>
    </row>
    <row r="167" spans="1:5" x14ac:dyDescent="0.25">
      <c r="A167" s="5">
        <f>159</f>
      </c>
      <c r="B167" s="5" t="s">
        <v>68</v>
      </c>
      <c r="C167" s="5" t="s">
        <v>11</v>
      </c>
      <c r="D167" s="5" t="s">
        <v>31</v>
      </c>
      <c r="E167" s="5" t="s">
        <v>13</v>
      </c>
    </row>
    <row r="168" spans="1:5" x14ac:dyDescent="0.25">
      <c r="A168" s="5">
        <f>160</f>
      </c>
      <c r="B168" s="5" t="s">
        <v>69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69</v>
      </c>
      <c r="C169" s="5" t="s">
        <v>11</v>
      </c>
      <c r="D169" s="5" t="s">
        <v>33</v>
      </c>
      <c r="E169" s="5" t="s">
        <v>34</v>
      </c>
    </row>
    <row r="170" spans="1:5" x14ac:dyDescent="0.25">
      <c r="A170" s="5">
        <f>162</f>
      </c>
      <c r="B170" s="5" t="s">
        <v>69</v>
      </c>
      <c r="C170" s="5" t="s">
        <v>11</v>
      </c>
      <c r="D170" s="5" t="s">
        <v>28</v>
      </c>
      <c r="E170" s="5" t="s">
        <v>29</v>
      </c>
    </row>
    <row r="171" spans="1:5" x14ac:dyDescent="0.25">
      <c r="A171" s="5">
        <f>163</f>
      </c>
      <c r="B171" s="5" t="s">
        <v>69</v>
      </c>
      <c r="C171" s="5" t="s">
        <v>11</v>
      </c>
      <c r="D171" s="5" t="s">
        <v>31</v>
      </c>
      <c r="E171" s="5" t="s">
        <v>13</v>
      </c>
    </row>
    <row r="172" spans="1:5" x14ac:dyDescent="0.25">
      <c r="A172" s="5">
        <f>164</f>
      </c>
      <c r="B172" s="5" t="s">
        <v>70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70</v>
      </c>
      <c r="C173" s="5" t="s">
        <v>11</v>
      </c>
      <c r="D173" s="5" t="s">
        <v>33</v>
      </c>
      <c r="E173" s="5" t="s">
        <v>34</v>
      </c>
    </row>
    <row r="174" spans="1:5" x14ac:dyDescent="0.25">
      <c r="A174" s="5">
        <f>166</f>
      </c>
      <c r="B174" s="5" t="s">
        <v>70</v>
      </c>
      <c r="C174" s="5" t="s">
        <v>11</v>
      </c>
      <c r="D174" s="5" t="s">
        <v>28</v>
      </c>
      <c r="E174" s="5" t="s">
        <v>29</v>
      </c>
    </row>
    <row r="175" spans="1:5" x14ac:dyDescent="0.25">
      <c r="A175" s="5">
        <f>167</f>
      </c>
      <c r="B175" s="5" t="s">
        <v>70</v>
      </c>
      <c r="C175" s="5" t="s">
        <v>11</v>
      </c>
      <c r="D175" s="5" t="s">
        <v>31</v>
      </c>
      <c r="E175" s="5" t="s">
        <v>13</v>
      </c>
    </row>
    <row r="176" spans="1:5" x14ac:dyDescent="0.25">
      <c r="A176" s="5">
        <f>168</f>
      </c>
      <c r="B176" s="5" t="s">
        <v>71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71</v>
      </c>
      <c r="C177" s="5" t="s">
        <v>11</v>
      </c>
      <c r="D177" s="5" t="s">
        <v>33</v>
      </c>
      <c r="E177" s="5" t="s">
        <v>34</v>
      </c>
    </row>
    <row r="178" spans="1:5" x14ac:dyDescent="0.25">
      <c r="A178" s="5">
        <f>170</f>
      </c>
      <c r="B178" s="5" t="s">
        <v>71</v>
      </c>
      <c r="C178" s="5" t="s">
        <v>11</v>
      </c>
      <c r="D178" s="5" t="s">
        <v>28</v>
      </c>
      <c r="E178" s="5" t="s">
        <v>29</v>
      </c>
    </row>
    <row r="179" spans="1:5" x14ac:dyDescent="0.25">
      <c r="A179" s="5">
        <f>171</f>
      </c>
      <c r="B179" s="5" t="s">
        <v>71</v>
      </c>
      <c r="C179" s="5" t="s">
        <v>11</v>
      </c>
      <c r="D179" s="5" t="s">
        <v>31</v>
      </c>
      <c r="E179" s="5" t="s">
        <v>13</v>
      </c>
    </row>
    <row r="180" spans="1:5" x14ac:dyDescent="0.25">
      <c r="A180" s="5">
        <f>172</f>
      </c>
      <c r="B180" s="5" t="s">
        <v>72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72</v>
      </c>
      <c r="C181" s="5" t="s">
        <v>11</v>
      </c>
      <c r="D181" s="5" t="s">
        <v>33</v>
      </c>
      <c r="E181" s="5" t="s">
        <v>34</v>
      </c>
    </row>
    <row r="182" spans="1:5" x14ac:dyDescent="0.25">
      <c r="A182" s="5">
        <f>174</f>
      </c>
      <c r="B182" s="5" t="s">
        <v>72</v>
      </c>
      <c r="C182" s="5" t="s">
        <v>11</v>
      </c>
      <c r="D182" s="5" t="s">
        <v>28</v>
      </c>
      <c r="E182" s="5" t="s">
        <v>29</v>
      </c>
    </row>
    <row r="183" spans="1:5" x14ac:dyDescent="0.25">
      <c r="A183" s="5">
        <f>175</f>
      </c>
      <c r="B183" s="5" t="s">
        <v>72</v>
      </c>
      <c r="C183" s="5" t="s">
        <v>11</v>
      </c>
      <c r="D183" s="5" t="s">
        <v>31</v>
      </c>
      <c r="E183" s="5" t="s">
        <v>13</v>
      </c>
    </row>
    <row r="184" spans="1:5" x14ac:dyDescent="0.25">
      <c r="A184" s="5">
        <f>176</f>
      </c>
      <c r="B184" s="5" t="s">
        <v>73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73</v>
      </c>
      <c r="C185" s="5" t="s">
        <v>11</v>
      </c>
      <c r="D185" s="5" t="s">
        <v>33</v>
      </c>
      <c r="E185" s="5" t="s">
        <v>34</v>
      </c>
    </row>
    <row r="186" spans="1:5" x14ac:dyDescent="0.25">
      <c r="A186" s="5">
        <f>178</f>
      </c>
      <c r="B186" s="5" t="s">
        <v>73</v>
      </c>
      <c r="C186" s="5" t="s">
        <v>11</v>
      </c>
      <c r="D186" s="5" t="s">
        <v>28</v>
      </c>
      <c r="E186" s="5" t="s">
        <v>29</v>
      </c>
    </row>
    <row r="187" spans="1:5" x14ac:dyDescent="0.25">
      <c r="A187" s="5">
        <f>179</f>
      </c>
      <c r="B187" s="5" t="s">
        <v>73</v>
      </c>
      <c r="C187" s="5" t="s">
        <v>11</v>
      </c>
      <c r="D187" s="5" t="s">
        <v>31</v>
      </c>
      <c r="E187" s="5" t="s">
        <v>13</v>
      </c>
    </row>
    <row r="188" spans="1:5" x14ac:dyDescent="0.25">
      <c r="A188" s="5">
        <f>180</f>
      </c>
      <c r="B188" s="5" t="s">
        <v>74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74</v>
      </c>
      <c r="C189" s="5" t="s">
        <v>11</v>
      </c>
      <c r="D189" s="5" t="s">
        <v>33</v>
      </c>
      <c r="E189" s="5" t="s">
        <v>34</v>
      </c>
    </row>
    <row r="190" spans="1:5" x14ac:dyDescent="0.25">
      <c r="A190" s="5">
        <f>182</f>
      </c>
      <c r="B190" s="5" t="s">
        <v>74</v>
      </c>
      <c r="C190" s="5" t="s">
        <v>11</v>
      </c>
      <c r="D190" s="5" t="s">
        <v>28</v>
      </c>
      <c r="E190" s="5" t="s">
        <v>29</v>
      </c>
    </row>
    <row r="191" spans="1:5" x14ac:dyDescent="0.25">
      <c r="A191" s="5">
        <f>183</f>
      </c>
      <c r="B191" s="5" t="s">
        <v>74</v>
      </c>
      <c r="C191" s="5" t="s">
        <v>11</v>
      </c>
      <c r="D191" s="5" t="s">
        <v>31</v>
      </c>
      <c r="E191" s="5" t="s">
        <v>13</v>
      </c>
    </row>
    <row r="192" spans="1:5" x14ac:dyDescent="0.25">
      <c r="A192" s="5">
        <f>184</f>
      </c>
      <c r="B192" s="5" t="s">
        <v>75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75</v>
      </c>
      <c r="C193" s="5" t="s">
        <v>11</v>
      </c>
      <c r="D193" s="5" t="s">
        <v>33</v>
      </c>
      <c r="E193" s="5" t="s">
        <v>34</v>
      </c>
    </row>
    <row r="194" spans="1:5" x14ac:dyDescent="0.25">
      <c r="A194" s="5">
        <f>186</f>
      </c>
      <c r="B194" s="5" t="s">
        <v>75</v>
      </c>
      <c r="C194" s="5" t="s">
        <v>11</v>
      </c>
      <c r="D194" s="5" t="s">
        <v>28</v>
      </c>
      <c r="E194" s="5" t="s">
        <v>29</v>
      </c>
    </row>
    <row r="195" spans="1:5" x14ac:dyDescent="0.25">
      <c r="A195" s="5">
        <f>187</f>
      </c>
      <c r="B195" s="5" t="s">
        <v>75</v>
      </c>
      <c r="C195" s="5" t="s">
        <v>11</v>
      </c>
      <c r="D195" s="5" t="s">
        <v>31</v>
      </c>
      <c r="E195" s="5" t="s">
        <v>13</v>
      </c>
    </row>
    <row r="196" spans="1:5" x14ac:dyDescent="0.25">
      <c r="A196" s="5">
        <f>188</f>
      </c>
      <c r="B196" s="5" t="s">
        <v>76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76</v>
      </c>
      <c r="C197" s="5" t="s">
        <v>11</v>
      </c>
      <c r="D197" s="5" t="s">
        <v>33</v>
      </c>
      <c r="E197" s="5" t="s">
        <v>34</v>
      </c>
    </row>
    <row r="198" spans="1:5" x14ac:dyDescent="0.25">
      <c r="A198" s="5">
        <f>190</f>
      </c>
      <c r="B198" s="5" t="s">
        <v>76</v>
      </c>
      <c r="C198" s="5" t="s">
        <v>11</v>
      </c>
      <c r="D198" s="5" t="s">
        <v>28</v>
      </c>
      <c r="E198" s="5" t="s">
        <v>29</v>
      </c>
    </row>
    <row r="199" spans="1:5" x14ac:dyDescent="0.25">
      <c r="A199" s="5">
        <f>191</f>
      </c>
      <c r="B199" s="5" t="s">
        <v>76</v>
      </c>
      <c r="C199" s="5" t="s">
        <v>11</v>
      </c>
      <c r="D199" s="5" t="s">
        <v>31</v>
      </c>
      <c r="E199" s="5" t="s">
        <v>13</v>
      </c>
    </row>
    <row r="200" spans="1:5" x14ac:dyDescent="0.25">
      <c r="A200" s="5">
        <f>192</f>
      </c>
      <c r="B200" s="5" t="s">
        <v>77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77</v>
      </c>
      <c r="C201" s="5" t="s">
        <v>11</v>
      </c>
      <c r="D201" s="5" t="s">
        <v>33</v>
      </c>
      <c r="E201" s="5" t="s">
        <v>34</v>
      </c>
    </row>
    <row r="202" spans="1:5" x14ac:dyDescent="0.25">
      <c r="A202" s="5">
        <f>194</f>
      </c>
      <c r="B202" s="5" t="s">
        <v>77</v>
      </c>
      <c r="C202" s="5" t="s">
        <v>11</v>
      </c>
      <c r="D202" s="5" t="s">
        <v>28</v>
      </c>
      <c r="E202" s="5" t="s">
        <v>29</v>
      </c>
    </row>
    <row r="203" spans="1:5" x14ac:dyDescent="0.25">
      <c r="A203" s="5">
        <f>195</f>
      </c>
      <c r="B203" s="5" t="s">
        <v>77</v>
      </c>
      <c r="C203" s="5" t="s">
        <v>11</v>
      </c>
      <c r="D203" s="5" t="s">
        <v>31</v>
      </c>
      <c r="E203" s="5" t="s">
        <v>13</v>
      </c>
    </row>
    <row r="204" spans="1:5" x14ac:dyDescent="0.25">
      <c r="A204" s="5">
        <f>196</f>
      </c>
      <c r="B204" s="5" t="s">
        <v>78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78</v>
      </c>
      <c r="C205" s="5" t="s">
        <v>11</v>
      </c>
      <c r="D205" s="5" t="s">
        <v>33</v>
      </c>
      <c r="E205" s="5" t="s">
        <v>34</v>
      </c>
    </row>
    <row r="206" spans="1:5" x14ac:dyDescent="0.25">
      <c r="A206" s="5">
        <f>198</f>
      </c>
      <c r="B206" s="5" t="s">
        <v>78</v>
      </c>
      <c r="C206" s="5" t="s">
        <v>11</v>
      </c>
      <c r="D206" s="5" t="s">
        <v>28</v>
      </c>
      <c r="E206" s="5" t="s">
        <v>29</v>
      </c>
    </row>
    <row r="207" spans="1:5" x14ac:dyDescent="0.25">
      <c r="A207" s="5">
        <f>199</f>
      </c>
      <c r="B207" s="5" t="s">
        <v>78</v>
      </c>
      <c r="C207" s="5" t="s">
        <v>11</v>
      </c>
      <c r="D207" s="5" t="s">
        <v>31</v>
      </c>
      <c r="E207" s="5" t="s">
        <v>13</v>
      </c>
    </row>
    <row r="208" spans="1:5" x14ac:dyDescent="0.25">
      <c r="A208" s="5">
        <f>200</f>
      </c>
      <c r="B208" s="5" t="s">
        <v>79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79</v>
      </c>
      <c r="C209" s="5" t="s">
        <v>11</v>
      </c>
      <c r="D209" s="5" t="s">
        <v>33</v>
      </c>
      <c r="E209" s="5" t="s">
        <v>34</v>
      </c>
    </row>
    <row r="210" spans="1:5" x14ac:dyDescent="0.25">
      <c r="A210" s="5">
        <f>202</f>
      </c>
      <c r="B210" s="5" t="s">
        <v>79</v>
      </c>
      <c r="C210" s="5" t="s">
        <v>11</v>
      </c>
      <c r="D210" s="5" t="s">
        <v>28</v>
      </c>
      <c r="E210" s="5" t="s">
        <v>29</v>
      </c>
    </row>
    <row r="211" spans="1:5" x14ac:dyDescent="0.25">
      <c r="A211" s="5">
        <f>203</f>
      </c>
      <c r="B211" s="5" t="s">
        <v>79</v>
      </c>
      <c r="C211" s="5" t="s">
        <v>11</v>
      </c>
      <c r="D211" s="5" t="s">
        <v>31</v>
      </c>
      <c r="E211" s="5" t="s">
        <v>13</v>
      </c>
    </row>
    <row r="212" spans="1:5" x14ac:dyDescent="0.25">
      <c r="A212" s="5">
        <f>204</f>
      </c>
      <c r="B212" s="5" t="s">
        <v>80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80</v>
      </c>
      <c r="C213" s="5" t="s">
        <v>11</v>
      </c>
      <c r="D213" s="5" t="s">
        <v>33</v>
      </c>
      <c r="E213" s="5" t="s">
        <v>34</v>
      </c>
    </row>
    <row r="214" spans="1:5" x14ac:dyDescent="0.25">
      <c r="A214" s="5">
        <f>206</f>
      </c>
      <c r="B214" s="5" t="s">
        <v>80</v>
      </c>
      <c r="C214" s="5" t="s">
        <v>11</v>
      </c>
      <c r="D214" s="5" t="s">
        <v>28</v>
      </c>
      <c r="E214" s="5" t="s">
        <v>29</v>
      </c>
    </row>
    <row r="215" spans="1:5" x14ac:dyDescent="0.25">
      <c r="A215" s="5">
        <f>207</f>
      </c>
      <c r="B215" s="5" t="s">
        <v>80</v>
      </c>
      <c r="C215" s="5" t="s">
        <v>11</v>
      </c>
      <c r="D215" s="5" t="s">
        <v>31</v>
      </c>
      <c r="E215" s="5" t="s">
        <v>13</v>
      </c>
    </row>
    <row r="216" spans="1:5" x14ac:dyDescent="0.25">
      <c r="A216" s="5">
        <f>208</f>
      </c>
      <c r="B216" s="5" t="s">
        <v>81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81</v>
      </c>
      <c r="C217" s="5" t="s">
        <v>11</v>
      </c>
      <c r="D217" s="5" t="s">
        <v>33</v>
      </c>
      <c r="E217" s="5" t="s">
        <v>34</v>
      </c>
    </row>
    <row r="218" spans="1:5" x14ac:dyDescent="0.25">
      <c r="A218" s="5">
        <f>210</f>
      </c>
      <c r="B218" s="5" t="s">
        <v>81</v>
      </c>
      <c r="C218" s="5" t="s">
        <v>11</v>
      </c>
      <c r="D218" s="5" t="s">
        <v>28</v>
      </c>
      <c r="E218" s="5" t="s">
        <v>29</v>
      </c>
    </row>
    <row r="219" spans="1:5" x14ac:dyDescent="0.25">
      <c r="A219" s="5">
        <f>211</f>
      </c>
      <c r="B219" s="5" t="s">
        <v>81</v>
      </c>
      <c r="C219" s="5" t="s">
        <v>11</v>
      </c>
      <c r="D219" s="5" t="s">
        <v>31</v>
      </c>
      <c r="E219" s="5" t="s">
        <v>13</v>
      </c>
    </row>
    <row r="220" spans="1:5" x14ac:dyDescent="0.25">
      <c r="A220" s="5">
        <f>212</f>
      </c>
      <c r="B220" s="5" t="s">
        <v>82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82</v>
      </c>
      <c r="C221" s="5" t="s">
        <v>11</v>
      </c>
      <c r="D221" s="5" t="s">
        <v>33</v>
      </c>
      <c r="E221" s="5" t="s">
        <v>34</v>
      </c>
    </row>
    <row r="222" spans="1:5" x14ac:dyDescent="0.25">
      <c r="A222" s="5">
        <f>214</f>
      </c>
      <c r="B222" s="5" t="s">
        <v>82</v>
      </c>
      <c r="C222" s="5" t="s">
        <v>11</v>
      </c>
      <c r="D222" s="5" t="s">
        <v>28</v>
      </c>
      <c r="E222" s="5" t="s">
        <v>29</v>
      </c>
    </row>
    <row r="223" spans="1:5" x14ac:dyDescent="0.25">
      <c r="A223" s="5">
        <f>215</f>
      </c>
      <c r="B223" s="5" t="s">
        <v>82</v>
      </c>
      <c r="C223" s="5" t="s">
        <v>11</v>
      </c>
      <c r="D223" s="5" t="s">
        <v>31</v>
      </c>
      <c r="E223" s="5" t="s">
        <v>13</v>
      </c>
    </row>
    <row r="224" spans="1:5" x14ac:dyDescent="0.25">
      <c r="A224" s="5">
        <f>216</f>
      </c>
      <c r="B224" s="5" t="s">
        <v>83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83</v>
      </c>
      <c r="C225" s="5" t="s">
        <v>11</v>
      </c>
      <c r="D225" s="5" t="s">
        <v>33</v>
      </c>
      <c r="E225" s="5" t="s">
        <v>34</v>
      </c>
    </row>
    <row r="226" spans="1:5" x14ac:dyDescent="0.25">
      <c r="A226" s="5">
        <f>218</f>
      </c>
      <c r="B226" s="5" t="s">
        <v>83</v>
      </c>
      <c r="C226" s="5" t="s">
        <v>11</v>
      </c>
      <c r="D226" s="5" t="s">
        <v>28</v>
      </c>
      <c r="E226" s="5" t="s">
        <v>29</v>
      </c>
    </row>
    <row r="227" spans="1:5" x14ac:dyDescent="0.25">
      <c r="A227" s="5">
        <f>219</f>
      </c>
      <c r="B227" s="5" t="s">
        <v>83</v>
      </c>
      <c r="C227" s="5" t="s">
        <v>11</v>
      </c>
      <c r="D227" s="5" t="s">
        <v>31</v>
      </c>
      <c r="E227" s="5" t="s">
        <v>13</v>
      </c>
    </row>
    <row r="228" spans="1:5" x14ac:dyDescent="0.25">
      <c r="A228" s="5">
        <f>220</f>
      </c>
      <c r="B228" s="5" t="s">
        <v>84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84</v>
      </c>
      <c r="C229" s="5" t="s">
        <v>11</v>
      </c>
      <c r="D229" s="5" t="s">
        <v>33</v>
      </c>
      <c r="E229" s="5" t="s">
        <v>34</v>
      </c>
    </row>
    <row r="230" spans="1:5" x14ac:dyDescent="0.25">
      <c r="A230" s="5">
        <f>222</f>
      </c>
      <c r="B230" s="5" t="s">
        <v>84</v>
      </c>
      <c r="C230" s="5" t="s">
        <v>11</v>
      </c>
      <c r="D230" s="5" t="s">
        <v>28</v>
      </c>
      <c r="E230" s="5" t="s">
        <v>29</v>
      </c>
    </row>
    <row r="231" spans="1:5" x14ac:dyDescent="0.25">
      <c r="A231" s="5">
        <f>223</f>
      </c>
      <c r="B231" s="5" t="s">
        <v>84</v>
      </c>
      <c r="C231" s="5" t="s">
        <v>11</v>
      </c>
      <c r="D231" s="5" t="s">
        <v>31</v>
      </c>
      <c r="E231" s="5" t="s">
        <v>13</v>
      </c>
    </row>
    <row r="232" spans="1:5" x14ac:dyDescent="0.25">
      <c r="A232" s="5">
        <f>224</f>
      </c>
      <c r="B232" s="5" t="s">
        <v>85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85</v>
      </c>
      <c r="C233" s="5" t="s">
        <v>11</v>
      </c>
      <c r="D233" s="5" t="s">
        <v>33</v>
      </c>
      <c r="E233" s="5" t="s">
        <v>34</v>
      </c>
    </row>
    <row r="234" spans="1:5" x14ac:dyDescent="0.25">
      <c r="A234" s="5">
        <f>226</f>
      </c>
      <c r="B234" s="5" t="s">
        <v>85</v>
      </c>
      <c r="C234" s="5" t="s">
        <v>11</v>
      </c>
      <c r="D234" s="5" t="s">
        <v>28</v>
      </c>
      <c r="E234" s="5" t="s">
        <v>29</v>
      </c>
    </row>
    <row r="235" spans="1:5" x14ac:dyDescent="0.25">
      <c r="A235" s="5">
        <f>227</f>
      </c>
      <c r="B235" s="5" t="s">
        <v>85</v>
      </c>
      <c r="C235" s="5" t="s">
        <v>11</v>
      </c>
      <c r="D235" s="5" t="s">
        <v>31</v>
      </c>
      <c r="E235" s="5" t="s">
        <v>13</v>
      </c>
    </row>
    <row r="236" spans="1:5" x14ac:dyDescent="0.25">
      <c r="A236" s="5">
        <f>228</f>
      </c>
      <c r="B236" s="5" t="s">
        <v>86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86</v>
      </c>
      <c r="C237" s="5" t="s">
        <v>11</v>
      </c>
      <c r="D237" s="5" t="s">
        <v>33</v>
      </c>
      <c r="E237" s="5" t="s">
        <v>34</v>
      </c>
    </row>
    <row r="238" spans="1:5" x14ac:dyDescent="0.25">
      <c r="A238" s="5">
        <f>230</f>
      </c>
      <c r="B238" s="5" t="s">
        <v>86</v>
      </c>
      <c r="C238" s="5" t="s">
        <v>11</v>
      </c>
      <c r="D238" s="5" t="s">
        <v>28</v>
      </c>
      <c r="E238" s="5" t="s">
        <v>29</v>
      </c>
    </row>
    <row r="239" spans="1:5" x14ac:dyDescent="0.25">
      <c r="A239" s="5">
        <f>231</f>
      </c>
      <c r="B239" s="5" t="s">
        <v>86</v>
      </c>
      <c r="C239" s="5" t="s">
        <v>11</v>
      </c>
      <c r="D239" s="5" t="s">
        <v>31</v>
      </c>
      <c r="E239" s="5" t="s">
        <v>13</v>
      </c>
    </row>
    <row r="240" spans="1:5" x14ac:dyDescent="0.25">
      <c r="A240" s="5">
        <f>232</f>
      </c>
      <c r="B240" s="5" t="s">
        <v>87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87</v>
      </c>
      <c r="C241" s="5" t="s">
        <v>11</v>
      </c>
      <c r="D241" s="5" t="s">
        <v>33</v>
      </c>
      <c r="E241" s="5" t="s">
        <v>34</v>
      </c>
    </row>
    <row r="242" spans="1:5" x14ac:dyDescent="0.25">
      <c r="A242" s="5">
        <f>234</f>
      </c>
      <c r="B242" s="5" t="s">
        <v>87</v>
      </c>
      <c r="C242" s="5" t="s">
        <v>11</v>
      </c>
      <c r="D242" s="5" t="s">
        <v>28</v>
      </c>
      <c r="E242" s="5" t="s">
        <v>29</v>
      </c>
    </row>
    <row r="243" spans="1:5" x14ac:dyDescent="0.25">
      <c r="A243" s="5">
        <f>235</f>
      </c>
      <c r="B243" s="5" t="s">
        <v>87</v>
      </c>
      <c r="C243" s="5" t="s">
        <v>11</v>
      </c>
      <c r="D243" s="5" t="s">
        <v>31</v>
      </c>
      <c r="E243" s="5" t="s">
        <v>13</v>
      </c>
    </row>
    <row r="244" spans="1:5" x14ac:dyDescent="0.25">
      <c r="A244" s="5">
        <f>236</f>
      </c>
      <c r="B244" s="5" t="s">
        <v>88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88</v>
      </c>
      <c r="C245" s="5" t="s">
        <v>11</v>
      </c>
      <c r="D245" s="5" t="s">
        <v>33</v>
      </c>
      <c r="E245" s="5" t="s">
        <v>34</v>
      </c>
    </row>
    <row r="246" spans="1:5" x14ac:dyDescent="0.25">
      <c r="A246" s="5">
        <f>238</f>
      </c>
      <c r="B246" s="5" t="s">
        <v>88</v>
      </c>
      <c r="C246" s="5" t="s">
        <v>11</v>
      </c>
      <c r="D246" s="5" t="s">
        <v>28</v>
      </c>
      <c r="E246" s="5" t="s">
        <v>29</v>
      </c>
    </row>
    <row r="247" spans="1:5" x14ac:dyDescent="0.25">
      <c r="A247" s="5">
        <f>239</f>
      </c>
      <c r="B247" s="5" t="s">
        <v>88</v>
      </c>
      <c r="C247" s="5" t="s">
        <v>11</v>
      </c>
      <c r="D247" s="5" t="s">
        <v>31</v>
      </c>
      <c r="E247" s="5" t="s">
        <v>13</v>
      </c>
    </row>
    <row r="248" spans="1:5" x14ac:dyDescent="0.25">
      <c r="A248" s="5">
        <f>240</f>
      </c>
      <c r="B248" s="5" t="s">
        <v>89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89</v>
      </c>
      <c r="C249" s="5" t="s">
        <v>11</v>
      </c>
      <c r="D249" s="5" t="s">
        <v>33</v>
      </c>
      <c r="E249" s="5" t="s">
        <v>34</v>
      </c>
    </row>
    <row r="250" spans="1:5" x14ac:dyDescent="0.25">
      <c r="A250" s="5">
        <f>242</f>
      </c>
      <c r="B250" s="5" t="s">
        <v>89</v>
      </c>
      <c r="C250" s="5" t="s">
        <v>11</v>
      </c>
      <c r="D250" s="5" t="s">
        <v>28</v>
      </c>
      <c r="E250" s="5" t="s">
        <v>29</v>
      </c>
    </row>
    <row r="251" spans="1:5" x14ac:dyDescent="0.25">
      <c r="A251" s="5">
        <f>243</f>
      </c>
      <c r="B251" s="5" t="s">
        <v>89</v>
      </c>
      <c r="C251" s="5" t="s">
        <v>11</v>
      </c>
      <c r="D251" s="5" t="s">
        <v>31</v>
      </c>
      <c r="E251" s="5" t="s">
        <v>13</v>
      </c>
    </row>
    <row r="252" spans="1:5" x14ac:dyDescent="0.25">
      <c r="A252" s="5">
        <f>244</f>
      </c>
      <c r="B252" s="5" t="s">
        <v>90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90</v>
      </c>
      <c r="C253" s="5" t="s">
        <v>11</v>
      </c>
      <c r="D253" s="5" t="s">
        <v>33</v>
      </c>
      <c r="E253" s="5" t="s">
        <v>34</v>
      </c>
    </row>
    <row r="254" spans="1:5" x14ac:dyDescent="0.25">
      <c r="A254" s="5">
        <f>246</f>
      </c>
      <c r="B254" s="5" t="s">
        <v>90</v>
      </c>
      <c r="C254" s="5" t="s">
        <v>11</v>
      </c>
      <c r="D254" s="5" t="s">
        <v>28</v>
      </c>
      <c r="E254" s="5" t="s">
        <v>29</v>
      </c>
    </row>
    <row r="255" spans="1:5" x14ac:dyDescent="0.25">
      <c r="A255" s="5">
        <f>247</f>
      </c>
      <c r="B255" s="5" t="s">
        <v>90</v>
      </c>
      <c r="C255" s="5" t="s">
        <v>11</v>
      </c>
      <c r="D255" s="5" t="s">
        <v>31</v>
      </c>
      <c r="E255" s="5" t="s">
        <v>13</v>
      </c>
    </row>
    <row r="256" spans="1:5" x14ac:dyDescent="0.25">
      <c r="A256" s="5">
        <f>248</f>
      </c>
      <c r="B256" s="5" t="s">
        <v>91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91</v>
      </c>
      <c r="C257" s="5" t="s">
        <v>11</v>
      </c>
      <c r="D257" s="5" t="s">
        <v>33</v>
      </c>
      <c r="E257" s="5" t="s">
        <v>34</v>
      </c>
    </row>
    <row r="258" spans="1:5" x14ac:dyDescent="0.25">
      <c r="A258" s="5">
        <f>250</f>
      </c>
      <c r="B258" s="5" t="s">
        <v>91</v>
      </c>
      <c r="C258" s="5" t="s">
        <v>11</v>
      </c>
      <c r="D258" s="5" t="s">
        <v>28</v>
      </c>
      <c r="E258" s="5" t="s">
        <v>29</v>
      </c>
    </row>
    <row r="259" spans="1:5" x14ac:dyDescent="0.25">
      <c r="A259" s="5">
        <f>251</f>
      </c>
      <c r="B259" s="5" t="s">
        <v>91</v>
      </c>
      <c r="C259" s="5" t="s">
        <v>11</v>
      </c>
      <c r="D259" s="5" t="s">
        <v>31</v>
      </c>
      <c r="E259" s="5" t="s">
        <v>13</v>
      </c>
    </row>
    <row r="260" spans="1:5" x14ac:dyDescent="0.25">
      <c r="A260" s="5">
        <f>252</f>
      </c>
      <c r="B260" s="5" t="s">
        <v>92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92</v>
      </c>
      <c r="C261" s="5" t="s">
        <v>11</v>
      </c>
      <c r="D261" s="5" t="s">
        <v>33</v>
      </c>
      <c r="E261" s="5" t="s">
        <v>34</v>
      </c>
    </row>
    <row r="262" spans="1:5" x14ac:dyDescent="0.25">
      <c r="A262" s="5">
        <f>254</f>
      </c>
      <c r="B262" s="5" t="s">
        <v>92</v>
      </c>
      <c r="C262" s="5" t="s">
        <v>11</v>
      </c>
      <c r="D262" s="5" t="s">
        <v>28</v>
      </c>
      <c r="E262" s="5" t="s">
        <v>29</v>
      </c>
    </row>
    <row r="263" spans="1:5" x14ac:dyDescent="0.25">
      <c r="A263" s="5">
        <f>255</f>
      </c>
      <c r="B263" s="5" t="s">
        <v>92</v>
      </c>
      <c r="C263" s="5" t="s">
        <v>11</v>
      </c>
      <c r="D263" s="5" t="s">
        <v>31</v>
      </c>
      <c r="E263" s="5" t="s">
        <v>13</v>
      </c>
    </row>
    <row r="264" spans="1:5" x14ac:dyDescent="0.25">
      <c r="A264" s="5">
        <f>256</f>
      </c>
      <c r="B264" s="5" t="s">
        <v>93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93</v>
      </c>
      <c r="C265" s="5" t="s">
        <v>11</v>
      </c>
      <c r="D265" s="5" t="s">
        <v>33</v>
      </c>
      <c r="E265" s="5" t="s">
        <v>34</v>
      </c>
    </row>
    <row r="266" spans="1:5" x14ac:dyDescent="0.25">
      <c r="A266" s="5">
        <f>258</f>
      </c>
      <c r="B266" s="5" t="s">
        <v>93</v>
      </c>
      <c r="C266" s="5" t="s">
        <v>11</v>
      </c>
      <c r="D266" s="5" t="s">
        <v>28</v>
      </c>
      <c r="E266" s="5" t="s">
        <v>29</v>
      </c>
    </row>
    <row r="267" spans="1:5" x14ac:dyDescent="0.25">
      <c r="A267" s="5">
        <f>259</f>
      </c>
      <c r="B267" s="5" t="s">
        <v>93</v>
      </c>
      <c r="C267" s="5" t="s">
        <v>11</v>
      </c>
      <c r="D267" s="5" t="s">
        <v>31</v>
      </c>
      <c r="E267" s="5" t="s">
        <v>13</v>
      </c>
    </row>
    <row r="268" spans="1:5" x14ac:dyDescent="0.25">
      <c r="A268" s="5">
        <f>260</f>
      </c>
      <c r="B268" s="5" t="s">
        <v>94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94</v>
      </c>
      <c r="C269" s="5" t="s">
        <v>11</v>
      </c>
      <c r="D269" s="5" t="s">
        <v>33</v>
      </c>
      <c r="E269" s="5" t="s">
        <v>34</v>
      </c>
    </row>
    <row r="270" spans="1:5" x14ac:dyDescent="0.25">
      <c r="A270" s="5">
        <f>262</f>
      </c>
      <c r="B270" s="5" t="s">
        <v>94</v>
      </c>
      <c r="C270" s="5" t="s">
        <v>11</v>
      </c>
      <c r="D270" s="5" t="s">
        <v>28</v>
      </c>
      <c r="E270" s="5" t="s">
        <v>29</v>
      </c>
    </row>
    <row r="271" spans="1:5" x14ac:dyDescent="0.25">
      <c r="A271" s="5">
        <f>263</f>
      </c>
      <c r="B271" s="5" t="s">
        <v>94</v>
      </c>
      <c r="C271" s="5" t="s">
        <v>11</v>
      </c>
      <c r="D271" s="5" t="s">
        <v>31</v>
      </c>
      <c r="E271" s="5" t="s">
        <v>13</v>
      </c>
    </row>
    <row r="272" spans="1:5" x14ac:dyDescent="0.25">
      <c r="A272" s="5">
        <f>264</f>
      </c>
      <c r="B272" s="5" t="s">
        <v>95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95</v>
      </c>
      <c r="C273" s="5" t="s">
        <v>11</v>
      </c>
      <c r="D273" s="5" t="s">
        <v>33</v>
      </c>
      <c r="E273" s="5" t="s">
        <v>34</v>
      </c>
    </row>
    <row r="274" spans="1:5" x14ac:dyDescent="0.25">
      <c r="A274" s="5">
        <f>266</f>
      </c>
      <c r="B274" s="5" t="s">
        <v>95</v>
      </c>
      <c r="C274" s="5" t="s">
        <v>11</v>
      </c>
      <c r="D274" s="5" t="s">
        <v>28</v>
      </c>
      <c r="E274" s="5" t="s">
        <v>29</v>
      </c>
    </row>
    <row r="275" spans="1:5" x14ac:dyDescent="0.25">
      <c r="A275" s="5">
        <f>267</f>
      </c>
      <c r="B275" s="5" t="s">
        <v>95</v>
      </c>
      <c r="C275" s="5" t="s">
        <v>11</v>
      </c>
      <c r="D275" s="5" t="s">
        <v>31</v>
      </c>
      <c r="E275" s="5" t="s">
        <v>13</v>
      </c>
    </row>
    <row r="276" spans="1:5" x14ac:dyDescent="0.25">
      <c r="A276" s="5">
        <f>268</f>
      </c>
      <c r="B276" s="5" t="s">
        <v>96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96</v>
      </c>
      <c r="C277" s="5" t="s">
        <v>11</v>
      </c>
      <c r="D277" s="5" t="s">
        <v>33</v>
      </c>
      <c r="E277" s="5" t="s">
        <v>34</v>
      </c>
    </row>
    <row r="278" spans="1:5" x14ac:dyDescent="0.25">
      <c r="A278" s="5">
        <f>270</f>
      </c>
      <c r="B278" s="5" t="s">
        <v>96</v>
      </c>
      <c r="C278" s="5" t="s">
        <v>11</v>
      </c>
      <c r="D278" s="5" t="s">
        <v>28</v>
      </c>
      <c r="E278" s="5" t="s">
        <v>29</v>
      </c>
    </row>
    <row r="279" spans="1:5" x14ac:dyDescent="0.25">
      <c r="A279" s="5">
        <f>271</f>
      </c>
      <c r="B279" s="5" t="s">
        <v>96</v>
      </c>
      <c r="C279" s="5" t="s">
        <v>11</v>
      </c>
      <c r="D279" s="5" t="s">
        <v>31</v>
      </c>
      <c r="E279" s="5" t="s">
        <v>13</v>
      </c>
    </row>
    <row r="280" spans="1:5" x14ac:dyDescent="0.25">
      <c r="A280" s="5">
        <f>272</f>
      </c>
      <c r="B280" s="5" t="s">
        <v>97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97</v>
      </c>
      <c r="C281" s="5" t="s">
        <v>11</v>
      </c>
      <c r="D281" s="5" t="s">
        <v>33</v>
      </c>
      <c r="E281" s="5" t="s">
        <v>34</v>
      </c>
    </row>
    <row r="282" spans="1:5" x14ac:dyDescent="0.25">
      <c r="A282" s="5">
        <f>274</f>
      </c>
      <c r="B282" s="5" t="s">
        <v>97</v>
      </c>
      <c r="C282" s="5" t="s">
        <v>11</v>
      </c>
      <c r="D282" s="5" t="s">
        <v>28</v>
      </c>
      <c r="E282" s="5" t="s">
        <v>29</v>
      </c>
    </row>
    <row r="283" spans="1:5" x14ac:dyDescent="0.25">
      <c r="A283" s="5">
        <f>275</f>
      </c>
      <c r="B283" s="5" t="s">
        <v>97</v>
      </c>
      <c r="C283" s="5" t="s">
        <v>11</v>
      </c>
      <c r="D283" s="5" t="s">
        <v>31</v>
      </c>
      <c r="E283" s="5" t="s">
        <v>13</v>
      </c>
    </row>
    <row r="284" spans="1:5" x14ac:dyDescent="0.25">
      <c r="A284" s="5">
        <f>276</f>
      </c>
      <c r="B284" s="5" t="s">
        <v>98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98</v>
      </c>
      <c r="C285" s="5" t="s">
        <v>11</v>
      </c>
      <c r="D285" s="5" t="s">
        <v>33</v>
      </c>
      <c r="E285" s="5" t="s">
        <v>34</v>
      </c>
    </row>
    <row r="286" spans="1:5" x14ac:dyDescent="0.25">
      <c r="A286" s="5">
        <f>278</f>
      </c>
      <c r="B286" s="5" t="s">
        <v>98</v>
      </c>
      <c r="C286" s="5" t="s">
        <v>11</v>
      </c>
      <c r="D286" s="5" t="s">
        <v>28</v>
      </c>
      <c r="E286" s="5" t="s">
        <v>29</v>
      </c>
    </row>
    <row r="287" spans="1:5" x14ac:dyDescent="0.25">
      <c r="A287" s="5">
        <f>279</f>
      </c>
      <c r="B287" s="5" t="s">
        <v>98</v>
      </c>
      <c r="C287" s="5" t="s">
        <v>11</v>
      </c>
      <c r="D287" s="5" t="s">
        <v>31</v>
      </c>
      <c r="E287" s="5" t="s">
        <v>13</v>
      </c>
    </row>
    <row r="288" spans="1:5" x14ac:dyDescent="0.25">
      <c r="A288" s="5">
        <f>280</f>
      </c>
      <c r="B288" s="5" t="s">
        <v>99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99</v>
      </c>
      <c r="C289" s="5" t="s">
        <v>11</v>
      </c>
      <c r="D289" s="5" t="s">
        <v>33</v>
      </c>
      <c r="E289" s="5" t="s">
        <v>34</v>
      </c>
    </row>
    <row r="290" spans="1:5" x14ac:dyDescent="0.25">
      <c r="A290" s="5">
        <f>282</f>
      </c>
      <c r="B290" s="5" t="s">
        <v>99</v>
      </c>
      <c r="C290" s="5" t="s">
        <v>11</v>
      </c>
      <c r="D290" s="5" t="s">
        <v>28</v>
      </c>
      <c r="E290" s="5" t="s">
        <v>29</v>
      </c>
    </row>
    <row r="291" spans="1:5" x14ac:dyDescent="0.25">
      <c r="A291" s="5">
        <f>283</f>
      </c>
      <c r="B291" s="5" t="s">
        <v>99</v>
      </c>
      <c r="C291" s="5" t="s">
        <v>11</v>
      </c>
      <c r="D291" s="5" t="s">
        <v>31</v>
      </c>
      <c r="E291" s="5" t="s">
        <v>13</v>
      </c>
    </row>
    <row r="292" spans="1:5" x14ac:dyDescent="0.25">
      <c r="A292" s="5">
        <f>284</f>
      </c>
      <c r="B292" s="5" t="s">
        <v>100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100</v>
      </c>
      <c r="C293" s="5" t="s">
        <v>11</v>
      </c>
      <c r="D293" s="5" t="s">
        <v>33</v>
      </c>
      <c r="E293" s="5" t="s">
        <v>34</v>
      </c>
    </row>
    <row r="294" spans="1:5" x14ac:dyDescent="0.25">
      <c r="A294" s="5">
        <f>286</f>
      </c>
      <c r="B294" s="5" t="s">
        <v>100</v>
      </c>
      <c r="C294" s="5" t="s">
        <v>11</v>
      </c>
      <c r="D294" s="5" t="s">
        <v>28</v>
      </c>
      <c r="E294" s="5" t="s">
        <v>29</v>
      </c>
    </row>
    <row r="295" spans="1:5" x14ac:dyDescent="0.25">
      <c r="A295" s="5">
        <f>287</f>
      </c>
      <c r="B295" s="5" t="s">
        <v>100</v>
      </c>
      <c r="C295" s="5" t="s">
        <v>11</v>
      </c>
      <c r="D295" s="5" t="s">
        <v>31</v>
      </c>
      <c r="E295" s="5" t="s">
        <v>13</v>
      </c>
    </row>
    <row r="296" spans="1:5" x14ac:dyDescent="0.25">
      <c r="A296" s="5">
        <f>288</f>
      </c>
      <c r="B296" s="5" t="s">
        <v>101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101</v>
      </c>
      <c r="C297" s="5" t="s">
        <v>11</v>
      </c>
      <c r="D297" s="5" t="s">
        <v>33</v>
      </c>
      <c r="E297" s="5" t="s">
        <v>34</v>
      </c>
    </row>
    <row r="298" spans="1:5" x14ac:dyDescent="0.25">
      <c r="A298" s="5">
        <f>290</f>
      </c>
      <c r="B298" s="5" t="s">
        <v>101</v>
      </c>
      <c r="C298" s="5" t="s">
        <v>11</v>
      </c>
      <c r="D298" s="5" t="s">
        <v>28</v>
      </c>
      <c r="E298" s="5" t="s">
        <v>29</v>
      </c>
    </row>
    <row r="299" spans="1:5" x14ac:dyDescent="0.25">
      <c r="A299" s="5">
        <f>291</f>
      </c>
      <c r="B299" s="5" t="s">
        <v>101</v>
      </c>
      <c r="C299" s="5" t="s">
        <v>11</v>
      </c>
      <c r="D299" s="5" t="s">
        <v>31</v>
      </c>
      <c r="E299" s="5" t="s">
        <v>13</v>
      </c>
    </row>
    <row r="300" spans="1:5" x14ac:dyDescent="0.25">
      <c r="A300" s="5">
        <f>292</f>
      </c>
      <c r="B300" s="5" t="s">
        <v>102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102</v>
      </c>
      <c r="C301" s="5" t="s">
        <v>11</v>
      </c>
      <c r="D301" s="5" t="s">
        <v>33</v>
      </c>
      <c r="E301" s="5" t="s">
        <v>34</v>
      </c>
    </row>
    <row r="302" spans="1:5" x14ac:dyDescent="0.25">
      <c r="A302" s="5">
        <f>294</f>
      </c>
      <c r="B302" s="5" t="s">
        <v>102</v>
      </c>
      <c r="C302" s="5" t="s">
        <v>11</v>
      </c>
      <c r="D302" s="5" t="s">
        <v>28</v>
      </c>
      <c r="E302" s="5" t="s">
        <v>29</v>
      </c>
    </row>
    <row r="303" spans="1:5" x14ac:dyDescent="0.25">
      <c r="A303" s="5">
        <f>295</f>
      </c>
      <c r="B303" s="5" t="s">
        <v>102</v>
      </c>
      <c r="C303" s="5" t="s">
        <v>11</v>
      </c>
      <c r="D303" s="5" t="s">
        <v>31</v>
      </c>
      <c r="E303" s="5" t="s">
        <v>13</v>
      </c>
    </row>
    <row r="304" spans="1:5" x14ac:dyDescent="0.25">
      <c r="A304" s="5">
        <f>296</f>
      </c>
      <c r="B304" s="5" t="s">
        <v>103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103</v>
      </c>
      <c r="C305" s="5" t="s">
        <v>11</v>
      </c>
      <c r="D305" s="5" t="s">
        <v>33</v>
      </c>
      <c r="E305" s="5" t="s">
        <v>34</v>
      </c>
    </row>
    <row r="306" spans="1:5" x14ac:dyDescent="0.25">
      <c r="A306" s="5">
        <f>298</f>
      </c>
      <c r="B306" s="5" t="s">
        <v>103</v>
      </c>
      <c r="C306" s="5" t="s">
        <v>11</v>
      </c>
      <c r="D306" s="5" t="s">
        <v>28</v>
      </c>
      <c r="E306" s="5" t="s">
        <v>29</v>
      </c>
    </row>
    <row r="307" spans="1:5" x14ac:dyDescent="0.25">
      <c r="A307" s="5">
        <f>299</f>
      </c>
      <c r="B307" s="5" t="s">
        <v>103</v>
      </c>
      <c r="C307" s="5" t="s">
        <v>11</v>
      </c>
      <c r="D307" s="5" t="s">
        <v>31</v>
      </c>
      <c r="E307" s="5" t="s">
        <v>13</v>
      </c>
    </row>
    <row r="308" spans="1:5" x14ac:dyDescent="0.25">
      <c r="A308" s="5">
        <f>300</f>
      </c>
      <c r="B308" s="5" t="s">
        <v>104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104</v>
      </c>
      <c r="C309" s="5" t="s">
        <v>11</v>
      </c>
      <c r="D309" s="5" t="s">
        <v>33</v>
      </c>
      <c r="E309" s="5" t="s">
        <v>34</v>
      </c>
    </row>
    <row r="310" spans="1:5" x14ac:dyDescent="0.25">
      <c r="A310" s="5">
        <f>302</f>
      </c>
      <c r="B310" s="5" t="s">
        <v>104</v>
      </c>
      <c r="C310" s="5" t="s">
        <v>11</v>
      </c>
      <c r="D310" s="5" t="s">
        <v>28</v>
      </c>
      <c r="E310" s="5" t="s">
        <v>29</v>
      </c>
    </row>
    <row r="311" spans="1:5" x14ac:dyDescent="0.25">
      <c r="A311" s="5">
        <f>303</f>
      </c>
      <c r="B311" s="5" t="s">
        <v>104</v>
      </c>
      <c r="C311" s="5" t="s">
        <v>11</v>
      </c>
      <c r="D311" s="5" t="s">
        <v>31</v>
      </c>
      <c r="E311" s="5" t="s">
        <v>13</v>
      </c>
    </row>
    <row r="312" spans="1:5" x14ac:dyDescent="0.25">
      <c r="A312" s="5">
        <f>304</f>
      </c>
      <c r="B312" s="5" t="s">
        <v>105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105</v>
      </c>
      <c r="C313" s="5" t="s">
        <v>11</v>
      </c>
      <c r="D313" s="5" t="s">
        <v>33</v>
      </c>
      <c r="E313" s="5" t="s">
        <v>34</v>
      </c>
    </row>
    <row r="314" spans="1:5" x14ac:dyDescent="0.25">
      <c r="A314" s="5">
        <f>306</f>
      </c>
      <c r="B314" s="5" t="s">
        <v>105</v>
      </c>
      <c r="C314" s="5" t="s">
        <v>11</v>
      </c>
      <c r="D314" s="5" t="s">
        <v>28</v>
      </c>
      <c r="E314" s="5" t="s">
        <v>29</v>
      </c>
    </row>
    <row r="315" spans="1:5" x14ac:dyDescent="0.25">
      <c r="A315" s="5">
        <f>307</f>
      </c>
      <c r="B315" s="5" t="s">
        <v>105</v>
      </c>
      <c r="C315" s="5" t="s">
        <v>11</v>
      </c>
      <c r="D315" s="5" t="s">
        <v>31</v>
      </c>
      <c r="E315" s="5" t="s">
        <v>13</v>
      </c>
    </row>
    <row r="316" spans="1:5" x14ac:dyDescent="0.25">
      <c r="A316" s="5">
        <f>308</f>
      </c>
      <c r="B316" s="5" t="s">
        <v>106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106</v>
      </c>
      <c r="C317" s="5" t="s">
        <v>11</v>
      </c>
      <c r="D317" s="5" t="s">
        <v>33</v>
      </c>
      <c r="E317" s="5" t="s">
        <v>34</v>
      </c>
    </row>
    <row r="318" spans="1:5" x14ac:dyDescent="0.25">
      <c r="A318" s="5">
        <f>310</f>
      </c>
      <c r="B318" s="5" t="s">
        <v>106</v>
      </c>
      <c r="C318" s="5" t="s">
        <v>11</v>
      </c>
      <c r="D318" s="5" t="s">
        <v>28</v>
      </c>
      <c r="E318" s="5" t="s">
        <v>29</v>
      </c>
    </row>
    <row r="319" spans="1:5" x14ac:dyDescent="0.25">
      <c r="A319" s="5">
        <f>311</f>
      </c>
      <c r="B319" s="5" t="s">
        <v>106</v>
      </c>
      <c r="C319" s="5" t="s">
        <v>11</v>
      </c>
      <c r="D319" s="5" t="s">
        <v>31</v>
      </c>
      <c r="E319" s="5" t="s">
        <v>13</v>
      </c>
    </row>
    <row r="320" spans="1:5" x14ac:dyDescent="0.25">
      <c r="A320" s="5">
        <f>312</f>
      </c>
      <c r="B320" s="5" t="s">
        <v>107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107</v>
      </c>
      <c r="C321" s="5" t="s">
        <v>11</v>
      </c>
      <c r="D321" s="5" t="s">
        <v>33</v>
      </c>
      <c r="E321" s="5" t="s">
        <v>34</v>
      </c>
    </row>
    <row r="322" spans="1:5" x14ac:dyDescent="0.25">
      <c r="A322" s="5">
        <f>314</f>
      </c>
      <c r="B322" s="5" t="s">
        <v>107</v>
      </c>
      <c r="C322" s="5" t="s">
        <v>11</v>
      </c>
      <c r="D322" s="5" t="s">
        <v>28</v>
      </c>
      <c r="E322" s="5" t="s">
        <v>29</v>
      </c>
    </row>
    <row r="323" spans="1:5" x14ac:dyDescent="0.25">
      <c r="A323" s="5">
        <f>315</f>
      </c>
      <c r="B323" s="5" t="s">
        <v>107</v>
      </c>
      <c r="C323" s="5" t="s">
        <v>11</v>
      </c>
      <c r="D323" s="5" t="s">
        <v>31</v>
      </c>
      <c r="E323" s="5" t="s">
        <v>13</v>
      </c>
    </row>
    <row r="324" spans="1:5" x14ac:dyDescent="0.25">
      <c r="A324" s="5">
        <f>316</f>
      </c>
      <c r="B324" s="5" t="s">
        <v>108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108</v>
      </c>
      <c r="C325" s="5" t="s">
        <v>11</v>
      </c>
      <c r="D325" s="5" t="s">
        <v>33</v>
      </c>
      <c r="E325" s="5" t="s">
        <v>34</v>
      </c>
    </row>
    <row r="326" spans="1:5" x14ac:dyDescent="0.25">
      <c r="A326" s="5">
        <f>318</f>
      </c>
      <c r="B326" s="5" t="s">
        <v>108</v>
      </c>
      <c r="C326" s="5" t="s">
        <v>11</v>
      </c>
      <c r="D326" s="5" t="s">
        <v>28</v>
      </c>
      <c r="E326" s="5" t="s">
        <v>29</v>
      </c>
    </row>
    <row r="327" spans="1:5" x14ac:dyDescent="0.25">
      <c r="A327" s="5">
        <f>319</f>
      </c>
      <c r="B327" s="5" t="s">
        <v>108</v>
      </c>
      <c r="C327" s="5" t="s">
        <v>11</v>
      </c>
      <c r="D327" s="5" t="s">
        <v>31</v>
      </c>
      <c r="E327" s="5" t="s">
        <v>13</v>
      </c>
    </row>
    <row r="328" spans="1:5" x14ac:dyDescent="0.25">
      <c r="A328" s="5">
        <f>320</f>
      </c>
      <c r="B328" s="5" t="s">
        <v>109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109</v>
      </c>
      <c r="C329" s="5" t="s">
        <v>11</v>
      </c>
      <c r="D329" s="5" t="s">
        <v>33</v>
      </c>
      <c r="E329" s="5" t="s">
        <v>34</v>
      </c>
    </row>
    <row r="330" spans="1:5" x14ac:dyDescent="0.25">
      <c r="A330" s="5">
        <f>322</f>
      </c>
      <c r="B330" s="5" t="s">
        <v>109</v>
      </c>
      <c r="C330" s="5" t="s">
        <v>11</v>
      </c>
      <c r="D330" s="5" t="s">
        <v>28</v>
      </c>
      <c r="E330" s="5" t="s">
        <v>29</v>
      </c>
    </row>
    <row r="331" spans="1:5" x14ac:dyDescent="0.25">
      <c r="A331" s="5">
        <f>323</f>
      </c>
      <c r="B331" s="5" t="s">
        <v>109</v>
      </c>
      <c r="C331" s="5" t="s">
        <v>11</v>
      </c>
      <c r="D331" s="5" t="s">
        <v>31</v>
      </c>
      <c r="E331" s="5" t="s">
        <v>13</v>
      </c>
    </row>
    <row r="332" spans="1:5" x14ac:dyDescent="0.25">
      <c r="A332" s="5">
        <f>324</f>
      </c>
      <c r="B332" s="5" t="s">
        <v>110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110</v>
      </c>
      <c r="C333" s="5" t="s">
        <v>11</v>
      </c>
      <c r="D333" s="5" t="s">
        <v>33</v>
      </c>
      <c r="E333" s="5" t="s">
        <v>34</v>
      </c>
    </row>
    <row r="334" spans="1:5" x14ac:dyDescent="0.25">
      <c r="A334" s="5">
        <f>326</f>
      </c>
      <c r="B334" s="5" t="s">
        <v>110</v>
      </c>
      <c r="C334" s="5" t="s">
        <v>11</v>
      </c>
      <c r="D334" s="5" t="s">
        <v>28</v>
      </c>
      <c r="E334" s="5" t="s">
        <v>29</v>
      </c>
    </row>
    <row r="335" spans="1:5" x14ac:dyDescent="0.25">
      <c r="A335" s="5">
        <f>327</f>
      </c>
      <c r="B335" s="5" t="s">
        <v>110</v>
      </c>
      <c r="C335" s="5" t="s">
        <v>11</v>
      </c>
      <c r="D335" s="5" t="s">
        <v>31</v>
      </c>
      <c r="E335" s="5" t="s">
        <v>13</v>
      </c>
    </row>
    <row r="336" spans="1:5" x14ac:dyDescent="0.25">
      <c r="A336" s="5">
        <f>328</f>
      </c>
      <c r="B336" s="5" t="s">
        <v>111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111</v>
      </c>
      <c r="C337" s="5" t="s">
        <v>11</v>
      </c>
      <c r="D337" s="5" t="s">
        <v>33</v>
      </c>
      <c r="E337" s="5" t="s">
        <v>34</v>
      </c>
    </row>
    <row r="338" spans="1:5" x14ac:dyDescent="0.25">
      <c r="A338" s="5">
        <f>330</f>
      </c>
      <c r="B338" s="5" t="s">
        <v>111</v>
      </c>
      <c r="C338" s="5" t="s">
        <v>11</v>
      </c>
      <c r="D338" s="5" t="s">
        <v>28</v>
      </c>
      <c r="E338" s="5" t="s">
        <v>29</v>
      </c>
    </row>
    <row r="339" spans="1:5" x14ac:dyDescent="0.25">
      <c r="A339" s="5">
        <f>331</f>
      </c>
      <c r="B339" s="5" t="s">
        <v>111</v>
      </c>
      <c r="C339" s="5" t="s">
        <v>11</v>
      </c>
      <c r="D339" s="5" t="s">
        <v>31</v>
      </c>
      <c r="E339" s="5" t="s">
        <v>13</v>
      </c>
    </row>
    <row r="340" spans="1:5" x14ac:dyDescent="0.25">
      <c r="A340" s="5">
        <f>332</f>
      </c>
      <c r="B340" s="5" t="s">
        <v>112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112</v>
      </c>
      <c r="C341" s="5" t="s">
        <v>11</v>
      </c>
      <c r="D341" s="5" t="s">
        <v>33</v>
      </c>
      <c r="E341" s="5" t="s">
        <v>34</v>
      </c>
    </row>
    <row r="342" spans="1:5" x14ac:dyDescent="0.25">
      <c r="A342" s="5">
        <f>334</f>
      </c>
      <c r="B342" s="5" t="s">
        <v>112</v>
      </c>
      <c r="C342" s="5" t="s">
        <v>11</v>
      </c>
      <c r="D342" s="5" t="s">
        <v>28</v>
      </c>
      <c r="E342" s="5" t="s">
        <v>29</v>
      </c>
    </row>
    <row r="343" spans="1:5" x14ac:dyDescent="0.25">
      <c r="A343" s="5">
        <f>335</f>
      </c>
      <c r="B343" s="5" t="s">
        <v>112</v>
      </c>
      <c r="C343" s="5" t="s">
        <v>11</v>
      </c>
      <c r="D343" s="5" t="s">
        <v>31</v>
      </c>
      <c r="E343" s="5" t="s">
        <v>13</v>
      </c>
    </row>
    <row r="344" spans="1:5" x14ac:dyDescent="0.25">
      <c r="A344" s="5">
        <f>336</f>
      </c>
      <c r="B344" s="5" t="s">
        <v>113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113</v>
      </c>
      <c r="C345" s="5" t="s">
        <v>11</v>
      </c>
      <c r="D345" s="5" t="s">
        <v>33</v>
      </c>
      <c r="E345" s="5" t="s">
        <v>34</v>
      </c>
    </row>
    <row r="346" spans="1:5" x14ac:dyDescent="0.25">
      <c r="A346" s="5">
        <f>338</f>
      </c>
      <c r="B346" s="5" t="s">
        <v>113</v>
      </c>
      <c r="C346" s="5" t="s">
        <v>11</v>
      </c>
      <c r="D346" s="5" t="s">
        <v>28</v>
      </c>
      <c r="E346" s="5" t="s">
        <v>29</v>
      </c>
    </row>
    <row r="347" spans="1:5" x14ac:dyDescent="0.25">
      <c r="A347" s="5">
        <f>339</f>
      </c>
      <c r="B347" s="5" t="s">
        <v>113</v>
      </c>
      <c r="C347" s="5" t="s">
        <v>11</v>
      </c>
      <c r="D347" s="5" t="s">
        <v>31</v>
      </c>
      <c r="E347" s="5" t="s">
        <v>13</v>
      </c>
    </row>
    <row r="348" spans="1:5" x14ac:dyDescent="0.25">
      <c r="A348" s="5">
        <f>340</f>
      </c>
      <c r="B348" s="5" t="s">
        <v>114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114</v>
      </c>
      <c r="C349" s="5" t="s">
        <v>11</v>
      </c>
      <c r="D349" s="5" t="s">
        <v>33</v>
      </c>
      <c r="E349" s="5" t="s">
        <v>34</v>
      </c>
    </row>
    <row r="350" spans="1:5" x14ac:dyDescent="0.25">
      <c r="A350" s="5">
        <f>342</f>
      </c>
      <c r="B350" s="5" t="s">
        <v>114</v>
      </c>
      <c r="C350" s="5" t="s">
        <v>11</v>
      </c>
      <c r="D350" s="5" t="s">
        <v>28</v>
      </c>
      <c r="E350" s="5" t="s">
        <v>29</v>
      </c>
    </row>
    <row r="351" spans="1:5" x14ac:dyDescent="0.25">
      <c r="A351" s="5">
        <f>343</f>
      </c>
      <c r="B351" s="5" t="s">
        <v>114</v>
      </c>
      <c r="C351" s="5" t="s">
        <v>11</v>
      </c>
      <c r="D351" s="5" t="s">
        <v>31</v>
      </c>
      <c r="E351" s="5" t="s">
        <v>13</v>
      </c>
    </row>
    <row r="352" spans="1:5" x14ac:dyDescent="0.25">
      <c r="A352" s="5">
        <f>344</f>
      </c>
      <c r="B352" s="5" t="s">
        <v>115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115</v>
      </c>
      <c r="C353" s="5" t="s">
        <v>11</v>
      </c>
      <c r="D353" s="5" t="s">
        <v>33</v>
      </c>
      <c r="E353" s="5" t="s">
        <v>34</v>
      </c>
    </row>
    <row r="354" spans="1:5" x14ac:dyDescent="0.25">
      <c r="A354" s="5">
        <f>346</f>
      </c>
      <c r="B354" s="5" t="s">
        <v>115</v>
      </c>
      <c r="C354" s="5" t="s">
        <v>11</v>
      </c>
      <c r="D354" s="5" t="s">
        <v>28</v>
      </c>
      <c r="E354" s="5" t="s">
        <v>29</v>
      </c>
    </row>
    <row r="355" spans="1:5" x14ac:dyDescent="0.25">
      <c r="A355" s="5">
        <f>347</f>
      </c>
      <c r="B355" s="5" t="s">
        <v>115</v>
      </c>
      <c r="C355" s="5" t="s">
        <v>11</v>
      </c>
      <c r="D355" s="5" t="s">
        <v>31</v>
      </c>
      <c r="E355" s="5" t="s">
        <v>13</v>
      </c>
    </row>
    <row r="356" spans="1:5" x14ac:dyDescent="0.25">
      <c r="A356" s="5">
        <f>348</f>
      </c>
      <c r="B356" s="5" t="s">
        <v>116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116</v>
      </c>
      <c r="C357" s="5" t="s">
        <v>11</v>
      </c>
      <c r="D357" s="5" t="s">
        <v>33</v>
      </c>
      <c r="E357" s="5" t="s">
        <v>34</v>
      </c>
    </row>
    <row r="358" spans="1:5" x14ac:dyDescent="0.25">
      <c r="A358" s="5">
        <f>350</f>
      </c>
      <c r="B358" s="5" t="s">
        <v>116</v>
      </c>
      <c r="C358" s="5" t="s">
        <v>11</v>
      </c>
      <c r="D358" s="5" t="s">
        <v>28</v>
      </c>
      <c r="E358" s="5" t="s">
        <v>29</v>
      </c>
    </row>
    <row r="359" spans="1:5" x14ac:dyDescent="0.25">
      <c r="A359" s="5">
        <f>351</f>
      </c>
      <c r="B359" s="5" t="s">
        <v>116</v>
      </c>
      <c r="C359" s="5" t="s">
        <v>11</v>
      </c>
      <c r="D359" s="5" t="s">
        <v>31</v>
      </c>
      <c r="E359" s="5" t="s">
        <v>13</v>
      </c>
    </row>
    <row r="360" spans="1:5" x14ac:dyDescent="0.25">
      <c r="A360" s="5">
        <f>352</f>
      </c>
      <c r="B360" s="5" t="s">
        <v>117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117</v>
      </c>
      <c r="C361" s="5" t="s">
        <v>11</v>
      </c>
      <c r="D361" s="5" t="s">
        <v>33</v>
      </c>
      <c r="E361" s="5" t="s">
        <v>34</v>
      </c>
    </row>
    <row r="362" spans="1:5" x14ac:dyDescent="0.25">
      <c r="A362" s="5">
        <f>354</f>
      </c>
      <c r="B362" s="5" t="s">
        <v>117</v>
      </c>
      <c r="C362" s="5" t="s">
        <v>11</v>
      </c>
      <c r="D362" s="5" t="s">
        <v>28</v>
      </c>
      <c r="E362" s="5" t="s">
        <v>29</v>
      </c>
    </row>
    <row r="363" spans="1:5" x14ac:dyDescent="0.25">
      <c r="A363" s="5">
        <f>355</f>
      </c>
      <c r="B363" s="5" t="s">
        <v>117</v>
      </c>
      <c r="C363" s="5" t="s">
        <v>11</v>
      </c>
      <c r="D363" s="5" t="s">
        <v>31</v>
      </c>
      <c r="E363" s="5" t="s">
        <v>13</v>
      </c>
    </row>
    <row r="364" spans="1:5" x14ac:dyDescent="0.25">
      <c r="A364" s="5">
        <f>356</f>
      </c>
      <c r="B364" s="5" t="s">
        <v>118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118</v>
      </c>
      <c r="C365" s="5" t="s">
        <v>11</v>
      </c>
      <c r="D365" s="5" t="s">
        <v>33</v>
      </c>
      <c r="E365" s="5" t="s">
        <v>34</v>
      </c>
    </row>
    <row r="366" spans="1:5" x14ac:dyDescent="0.25">
      <c r="A366" s="5">
        <f>358</f>
      </c>
      <c r="B366" s="5" t="s">
        <v>118</v>
      </c>
      <c r="C366" s="5" t="s">
        <v>11</v>
      </c>
      <c r="D366" s="5" t="s">
        <v>28</v>
      </c>
      <c r="E366" s="5" t="s">
        <v>29</v>
      </c>
    </row>
    <row r="367" spans="1:5" x14ac:dyDescent="0.25">
      <c r="A367" s="5">
        <f>359</f>
      </c>
      <c r="B367" s="5" t="s">
        <v>118</v>
      </c>
      <c r="C367" s="5" t="s">
        <v>11</v>
      </c>
      <c r="D367" s="5" t="s">
        <v>31</v>
      </c>
      <c r="E367" s="5" t="s">
        <v>13</v>
      </c>
    </row>
    <row r="368" spans="1:5" x14ac:dyDescent="0.25">
      <c r="A368" s="5">
        <f>360</f>
      </c>
      <c r="B368" s="5" t="s">
        <v>119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119</v>
      </c>
      <c r="C369" s="5" t="s">
        <v>11</v>
      </c>
      <c r="D369" s="5" t="s">
        <v>33</v>
      </c>
      <c r="E369" s="5" t="s">
        <v>34</v>
      </c>
    </row>
    <row r="370" spans="1:5" x14ac:dyDescent="0.25">
      <c r="A370" s="5">
        <f>362</f>
      </c>
      <c r="B370" s="5" t="s">
        <v>119</v>
      </c>
      <c r="C370" s="5" t="s">
        <v>11</v>
      </c>
      <c r="D370" s="5" t="s">
        <v>28</v>
      </c>
      <c r="E370" s="5" t="s">
        <v>29</v>
      </c>
    </row>
    <row r="371" spans="1:5" x14ac:dyDescent="0.25">
      <c r="A371" s="5">
        <f>363</f>
      </c>
      <c r="B371" s="5" t="s">
        <v>119</v>
      </c>
      <c r="C371" s="5" t="s">
        <v>11</v>
      </c>
      <c r="D371" s="5" t="s">
        <v>31</v>
      </c>
      <c r="E371" s="5" t="s">
        <v>13</v>
      </c>
    </row>
    <row r="372" spans="1:5" x14ac:dyDescent="0.25">
      <c r="A372" s="5">
        <f>364</f>
      </c>
      <c r="B372" s="5" t="s">
        <v>120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120</v>
      </c>
      <c r="C373" s="5" t="s">
        <v>11</v>
      </c>
      <c r="D373" s="5" t="s">
        <v>33</v>
      </c>
      <c r="E373" s="5" t="s">
        <v>34</v>
      </c>
    </row>
    <row r="374" spans="1:5" x14ac:dyDescent="0.25">
      <c r="A374" s="5">
        <f>366</f>
      </c>
      <c r="B374" s="5" t="s">
        <v>120</v>
      </c>
      <c r="C374" s="5" t="s">
        <v>11</v>
      </c>
      <c r="D374" s="5" t="s">
        <v>28</v>
      </c>
      <c r="E374" s="5" t="s">
        <v>29</v>
      </c>
    </row>
    <row r="375" spans="1:5" x14ac:dyDescent="0.25">
      <c r="A375" s="5">
        <f>367</f>
      </c>
      <c r="B375" s="5" t="s">
        <v>120</v>
      </c>
      <c r="C375" s="5" t="s">
        <v>11</v>
      </c>
      <c r="D375" s="5" t="s">
        <v>31</v>
      </c>
      <c r="E375" s="5" t="s">
        <v>13</v>
      </c>
    </row>
    <row r="376" spans="1:5" x14ac:dyDescent="0.25">
      <c r="A376" s="5">
        <f>368</f>
      </c>
      <c r="B376" s="5" t="s">
        <v>121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121</v>
      </c>
      <c r="C377" s="5" t="s">
        <v>11</v>
      </c>
      <c r="D377" s="5" t="s">
        <v>33</v>
      </c>
      <c r="E377" s="5" t="s">
        <v>34</v>
      </c>
    </row>
    <row r="378" spans="1:5" x14ac:dyDescent="0.25">
      <c r="A378" s="5">
        <f>370</f>
      </c>
      <c r="B378" s="5" t="s">
        <v>121</v>
      </c>
      <c r="C378" s="5" t="s">
        <v>11</v>
      </c>
      <c r="D378" s="5" t="s">
        <v>28</v>
      </c>
      <c r="E378" s="5" t="s">
        <v>29</v>
      </c>
    </row>
    <row r="379" spans="1:5" x14ac:dyDescent="0.25">
      <c r="A379" s="5">
        <f>371</f>
      </c>
      <c r="B379" s="5" t="s">
        <v>121</v>
      </c>
      <c r="C379" s="5" t="s">
        <v>11</v>
      </c>
      <c r="D379" s="5" t="s">
        <v>31</v>
      </c>
      <c r="E379" s="5" t="s">
        <v>13</v>
      </c>
    </row>
    <row r="380" spans="1:5" x14ac:dyDescent="0.25">
      <c r="A380" s="5">
        <f>372</f>
      </c>
      <c r="B380" s="5" t="s">
        <v>122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122</v>
      </c>
      <c r="C381" s="5" t="s">
        <v>11</v>
      </c>
      <c r="D381" s="5" t="s">
        <v>33</v>
      </c>
      <c r="E381" s="5" t="s">
        <v>34</v>
      </c>
    </row>
    <row r="382" spans="1:5" x14ac:dyDescent="0.25">
      <c r="A382" s="5">
        <f>374</f>
      </c>
      <c r="B382" s="5" t="s">
        <v>122</v>
      </c>
      <c r="C382" s="5" t="s">
        <v>11</v>
      </c>
      <c r="D382" s="5" t="s">
        <v>28</v>
      </c>
      <c r="E382" s="5" t="s">
        <v>29</v>
      </c>
    </row>
    <row r="383" spans="1:5" x14ac:dyDescent="0.25">
      <c r="A383" s="5">
        <f>375</f>
      </c>
      <c r="B383" s="5" t="s">
        <v>122</v>
      </c>
      <c r="C383" s="5" t="s">
        <v>11</v>
      </c>
      <c r="D383" s="5" t="s">
        <v>31</v>
      </c>
      <c r="E383" s="5" t="s">
        <v>13</v>
      </c>
    </row>
    <row r="384" spans="1:5" x14ac:dyDescent="0.25">
      <c r="A384" s="5">
        <f>376</f>
      </c>
      <c r="B384" s="5" t="s">
        <v>123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123</v>
      </c>
      <c r="C385" s="5" t="s">
        <v>11</v>
      </c>
      <c r="D385" s="5" t="s">
        <v>33</v>
      </c>
      <c r="E385" s="5" t="s">
        <v>34</v>
      </c>
    </row>
    <row r="386" spans="1:5" x14ac:dyDescent="0.25">
      <c r="A386" s="5">
        <f>378</f>
      </c>
      <c r="B386" s="5" t="s">
        <v>123</v>
      </c>
      <c r="C386" s="5" t="s">
        <v>11</v>
      </c>
      <c r="D386" s="5" t="s">
        <v>28</v>
      </c>
      <c r="E386" s="5" t="s">
        <v>29</v>
      </c>
    </row>
    <row r="387" spans="1:5" x14ac:dyDescent="0.25">
      <c r="A387" s="5">
        <f>379</f>
      </c>
      <c r="B387" s="5" t="s">
        <v>123</v>
      </c>
      <c r="C387" s="5" t="s">
        <v>11</v>
      </c>
      <c r="D387" s="5" t="s">
        <v>31</v>
      </c>
      <c r="E387" s="5" t="s">
        <v>13</v>
      </c>
    </row>
    <row r="388" spans="1:5" x14ac:dyDescent="0.25">
      <c r="A388" s="5">
        <f>380</f>
      </c>
      <c r="B388" s="5" t="s">
        <v>124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124</v>
      </c>
      <c r="C389" s="5" t="s">
        <v>11</v>
      </c>
      <c r="D389" s="5" t="s">
        <v>33</v>
      </c>
      <c r="E389" s="5" t="s">
        <v>34</v>
      </c>
    </row>
    <row r="390" spans="1:5" x14ac:dyDescent="0.25">
      <c r="A390" s="5">
        <f>382</f>
      </c>
      <c r="B390" s="5" t="s">
        <v>124</v>
      </c>
      <c r="C390" s="5" t="s">
        <v>11</v>
      </c>
      <c r="D390" s="5" t="s">
        <v>28</v>
      </c>
      <c r="E390" s="5" t="s">
        <v>29</v>
      </c>
    </row>
    <row r="391" spans="1:5" x14ac:dyDescent="0.25">
      <c r="A391" s="5">
        <f>383</f>
      </c>
      <c r="B391" s="5" t="s">
        <v>124</v>
      </c>
      <c r="C391" s="5" t="s">
        <v>11</v>
      </c>
      <c r="D391" s="5" t="s">
        <v>31</v>
      </c>
      <c r="E391" s="5" t="s">
        <v>13</v>
      </c>
    </row>
    <row r="392" spans="1:5" x14ac:dyDescent="0.25">
      <c r="A392" s="5">
        <f>384</f>
      </c>
      <c r="B392" s="5" t="s">
        <v>125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125</v>
      </c>
      <c r="C393" s="5" t="s">
        <v>11</v>
      </c>
      <c r="D393" s="5" t="s">
        <v>33</v>
      </c>
      <c r="E393" s="5" t="s">
        <v>34</v>
      </c>
    </row>
    <row r="394" spans="1:5" x14ac:dyDescent="0.25">
      <c r="A394" s="5">
        <f>386</f>
      </c>
      <c r="B394" s="5" t="s">
        <v>125</v>
      </c>
      <c r="C394" s="5" t="s">
        <v>11</v>
      </c>
      <c r="D394" s="5" t="s">
        <v>28</v>
      </c>
      <c r="E394" s="5" t="s">
        <v>29</v>
      </c>
    </row>
    <row r="395" spans="1:5" x14ac:dyDescent="0.25">
      <c r="A395" s="5">
        <f>387</f>
      </c>
      <c r="B395" s="5" t="s">
        <v>125</v>
      </c>
      <c r="C395" s="5" t="s">
        <v>11</v>
      </c>
      <c r="D395" s="5" t="s">
        <v>31</v>
      </c>
      <c r="E395" s="5" t="s">
        <v>13</v>
      </c>
    </row>
    <row r="396" spans="1:5" x14ac:dyDescent="0.25">
      <c r="A396" s="5">
        <f>388</f>
      </c>
      <c r="B396" s="5" t="s">
        <v>126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126</v>
      </c>
      <c r="C397" s="5" t="s">
        <v>11</v>
      </c>
      <c r="D397" s="5" t="s">
        <v>33</v>
      </c>
      <c r="E397" s="5" t="s">
        <v>34</v>
      </c>
    </row>
    <row r="398" spans="1:5" x14ac:dyDescent="0.25">
      <c r="A398" s="5">
        <f>390</f>
      </c>
      <c r="B398" s="5" t="s">
        <v>126</v>
      </c>
      <c r="C398" s="5" t="s">
        <v>11</v>
      </c>
      <c r="D398" s="5" t="s">
        <v>28</v>
      </c>
      <c r="E398" s="5" t="s">
        <v>29</v>
      </c>
    </row>
    <row r="399" spans="1:5" x14ac:dyDescent="0.25">
      <c r="A399" s="5">
        <f>391</f>
      </c>
      <c r="B399" s="5" t="s">
        <v>126</v>
      </c>
      <c r="C399" s="5" t="s">
        <v>11</v>
      </c>
      <c r="D399" s="5" t="s">
        <v>31</v>
      </c>
      <c r="E399" s="5" t="s">
        <v>13</v>
      </c>
    </row>
    <row r="400" spans="1:5" x14ac:dyDescent="0.25">
      <c r="A400" s="5">
        <f>392</f>
      </c>
      <c r="B400" s="5" t="s">
        <v>127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127</v>
      </c>
      <c r="C401" s="5" t="s">
        <v>11</v>
      </c>
      <c r="D401" s="5" t="s">
        <v>33</v>
      </c>
      <c r="E401" s="5" t="s">
        <v>34</v>
      </c>
    </row>
    <row r="402" spans="1:5" x14ac:dyDescent="0.25">
      <c r="A402" s="5">
        <f>394</f>
      </c>
      <c r="B402" s="5" t="s">
        <v>127</v>
      </c>
      <c r="C402" s="5" t="s">
        <v>11</v>
      </c>
      <c r="D402" s="5" t="s">
        <v>28</v>
      </c>
      <c r="E402" s="5" t="s">
        <v>29</v>
      </c>
    </row>
    <row r="403" spans="1:5" x14ac:dyDescent="0.25">
      <c r="A403" s="5">
        <f>395</f>
      </c>
      <c r="B403" s="5" t="s">
        <v>127</v>
      </c>
      <c r="C403" s="5" t="s">
        <v>11</v>
      </c>
      <c r="D403" s="5" t="s">
        <v>31</v>
      </c>
      <c r="E403" s="5" t="s">
        <v>13</v>
      </c>
    </row>
    <row r="404" spans="1:5" x14ac:dyDescent="0.25">
      <c r="A404" s="5">
        <f>396</f>
      </c>
      <c r="B404" s="5" t="s">
        <v>128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128</v>
      </c>
      <c r="C405" s="5" t="s">
        <v>11</v>
      </c>
      <c r="D405" s="5" t="s">
        <v>33</v>
      </c>
      <c r="E405" s="5" t="s">
        <v>34</v>
      </c>
    </row>
    <row r="406" spans="1:5" x14ac:dyDescent="0.25">
      <c r="A406" s="5">
        <f>398</f>
      </c>
      <c r="B406" s="5" t="s">
        <v>128</v>
      </c>
      <c r="C406" s="5" t="s">
        <v>11</v>
      </c>
      <c r="D406" s="5" t="s">
        <v>28</v>
      </c>
      <c r="E406" s="5" t="s">
        <v>29</v>
      </c>
    </row>
    <row r="407" spans="1:5" x14ac:dyDescent="0.25">
      <c r="A407" s="5">
        <f>399</f>
      </c>
      <c r="B407" s="5" t="s">
        <v>128</v>
      </c>
      <c r="C407" s="5" t="s">
        <v>11</v>
      </c>
      <c r="D407" s="5" t="s">
        <v>31</v>
      </c>
      <c r="E407" s="5" t="s">
        <v>13</v>
      </c>
    </row>
    <row r="408" spans="1:5" x14ac:dyDescent="0.25">
      <c r="A408" s="5">
        <f>400</f>
      </c>
      <c r="B408" s="5" t="s">
        <v>129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129</v>
      </c>
      <c r="C409" s="5" t="s">
        <v>11</v>
      </c>
      <c r="D409" s="5" t="s">
        <v>33</v>
      </c>
      <c r="E409" s="5" t="s">
        <v>34</v>
      </c>
    </row>
    <row r="410" spans="1:5" x14ac:dyDescent="0.25">
      <c r="A410" s="5">
        <f>402</f>
      </c>
      <c r="B410" s="5" t="s">
        <v>129</v>
      </c>
      <c r="C410" s="5" t="s">
        <v>11</v>
      </c>
      <c r="D410" s="5" t="s">
        <v>28</v>
      </c>
      <c r="E410" s="5" t="s">
        <v>29</v>
      </c>
    </row>
    <row r="411" spans="1:5" x14ac:dyDescent="0.25">
      <c r="A411" s="5">
        <f>403</f>
      </c>
      <c r="B411" s="5" t="s">
        <v>129</v>
      </c>
      <c r="C411" s="5" t="s">
        <v>11</v>
      </c>
      <c r="D411" s="5" t="s">
        <v>31</v>
      </c>
      <c r="E411" s="5" t="s">
        <v>13</v>
      </c>
    </row>
    <row r="412" spans="1:5" x14ac:dyDescent="0.25">
      <c r="A412" s="5">
        <f>404</f>
      </c>
      <c r="B412" s="5" t="s">
        <v>130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130</v>
      </c>
      <c r="C413" s="5" t="s">
        <v>11</v>
      </c>
      <c r="D413" s="5" t="s">
        <v>33</v>
      </c>
      <c r="E413" s="5" t="s">
        <v>34</v>
      </c>
    </row>
    <row r="414" spans="1:5" x14ac:dyDescent="0.25">
      <c r="A414" s="5">
        <f>406</f>
      </c>
      <c r="B414" s="5" t="s">
        <v>130</v>
      </c>
      <c r="C414" s="5" t="s">
        <v>11</v>
      </c>
      <c r="D414" s="5" t="s">
        <v>28</v>
      </c>
      <c r="E414" s="5" t="s">
        <v>29</v>
      </c>
    </row>
    <row r="415" spans="1:5" x14ac:dyDescent="0.25">
      <c r="A415" s="5">
        <f>407</f>
      </c>
      <c r="B415" s="5" t="s">
        <v>130</v>
      </c>
      <c r="C415" s="5" t="s">
        <v>11</v>
      </c>
      <c r="D415" s="5" t="s">
        <v>31</v>
      </c>
      <c r="E415" s="5" t="s">
        <v>13</v>
      </c>
    </row>
    <row r="416" spans="1:5" x14ac:dyDescent="0.25">
      <c r="A416" s="5">
        <f>408</f>
      </c>
      <c r="B416" s="5" t="s">
        <v>131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131</v>
      </c>
      <c r="C417" s="5" t="s">
        <v>11</v>
      </c>
      <c r="D417" s="5" t="s">
        <v>33</v>
      </c>
      <c r="E417" s="5" t="s">
        <v>34</v>
      </c>
    </row>
    <row r="418" spans="1:5" x14ac:dyDescent="0.25">
      <c r="A418" s="5">
        <f>410</f>
      </c>
      <c r="B418" s="5" t="s">
        <v>131</v>
      </c>
      <c r="C418" s="5" t="s">
        <v>11</v>
      </c>
      <c r="D418" s="5" t="s">
        <v>28</v>
      </c>
      <c r="E418" s="5" t="s">
        <v>29</v>
      </c>
    </row>
    <row r="419" spans="1:5" x14ac:dyDescent="0.25">
      <c r="A419" s="5">
        <f>411</f>
      </c>
      <c r="B419" s="5" t="s">
        <v>131</v>
      </c>
      <c r="C419" s="5" t="s">
        <v>11</v>
      </c>
      <c r="D419" s="5" t="s">
        <v>31</v>
      </c>
      <c r="E419" s="5" t="s">
        <v>13</v>
      </c>
    </row>
    <row r="420" spans="1:5" x14ac:dyDescent="0.25">
      <c r="A420" s="5">
        <f>412</f>
      </c>
      <c r="B420" s="5" t="s">
        <v>132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132</v>
      </c>
      <c r="C421" s="5" t="s">
        <v>11</v>
      </c>
      <c r="D421" s="5" t="s">
        <v>33</v>
      </c>
      <c r="E421" s="5" t="s">
        <v>34</v>
      </c>
    </row>
    <row r="422" spans="1:5" x14ac:dyDescent="0.25">
      <c r="A422" s="5">
        <f>414</f>
      </c>
      <c r="B422" s="5" t="s">
        <v>132</v>
      </c>
      <c r="C422" s="5" t="s">
        <v>11</v>
      </c>
      <c r="D422" s="5" t="s">
        <v>28</v>
      </c>
      <c r="E422" s="5" t="s">
        <v>29</v>
      </c>
    </row>
    <row r="423" spans="1:5" x14ac:dyDescent="0.25">
      <c r="A423" s="5">
        <f>415</f>
      </c>
      <c r="B423" s="5" t="s">
        <v>132</v>
      </c>
      <c r="C423" s="5" t="s">
        <v>11</v>
      </c>
      <c r="D423" s="5" t="s">
        <v>31</v>
      </c>
      <c r="E423" s="5" t="s">
        <v>13</v>
      </c>
    </row>
    <row r="424" spans="1:5" x14ac:dyDescent="0.25">
      <c r="A424" s="5">
        <f>416</f>
      </c>
      <c r="B424" s="5" t="s">
        <v>133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133</v>
      </c>
      <c r="C425" s="5" t="s">
        <v>11</v>
      </c>
      <c r="D425" s="5" t="s">
        <v>33</v>
      </c>
      <c r="E425" s="5" t="s">
        <v>34</v>
      </c>
    </row>
    <row r="426" spans="1:5" x14ac:dyDescent="0.25">
      <c r="A426" s="5">
        <f>418</f>
      </c>
      <c r="B426" s="5" t="s">
        <v>133</v>
      </c>
      <c r="C426" s="5" t="s">
        <v>11</v>
      </c>
      <c r="D426" s="5" t="s">
        <v>28</v>
      </c>
      <c r="E426" s="5" t="s">
        <v>29</v>
      </c>
    </row>
    <row r="427" spans="1:5" x14ac:dyDescent="0.25">
      <c r="A427" s="5">
        <f>419</f>
      </c>
      <c r="B427" s="5" t="s">
        <v>133</v>
      </c>
      <c r="C427" s="5" t="s">
        <v>11</v>
      </c>
      <c r="D427" s="5" t="s">
        <v>31</v>
      </c>
      <c r="E427" s="5" t="s">
        <v>13</v>
      </c>
    </row>
    <row r="428" spans="1:5" x14ac:dyDescent="0.25">
      <c r="A428" s="5">
        <f>420</f>
      </c>
      <c r="B428" s="5" t="s">
        <v>134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134</v>
      </c>
      <c r="C429" s="5" t="s">
        <v>11</v>
      </c>
      <c r="D429" s="5" t="s">
        <v>33</v>
      </c>
      <c r="E429" s="5" t="s">
        <v>34</v>
      </c>
    </row>
    <row r="430" spans="1:5" x14ac:dyDescent="0.25">
      <c r="A430" s="5">
        <f>422</f>
      </c>
      <c r="B430" s="5" t="s">
        <v>134</v>
      </c>
      <c r="C430" s="5" t="s">
        <v>11</v>
      </c>
      <c r="D430" s="5" t="s">
        <v>28</v>
      </c>
      <c r="E430" s="5" t="s">
        <v>29</v>
      </c>
    </row>
    <row r="431" spans="1:5" x14ac:dyDescent="0.25">
      <c r="A431" s="5">
        <f>423</f>
      </c>
      <c r="B431" s="5" t="s">
        <v>134</v>
      </c>
      <c r="C431" s="5" t="s">
        <v>11</v>
      </c>
      <c r="D431" s="5" t="s">
        <v>31</v>
      </c>
      <c r="E431" s="5" t="s">
        <v>13</v>
      </c>
    </row>
    <row r="432" spans="1:5" x14ac:dyDescent="0.25">
      <c r="A432" s="5">
        <f>424</f>
      </c>
      <c r="B432" s="5" t="s">
        <v>135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135</v>
      </c>
      <c r="C433" s="5" t="s">
        <v>11</v>
      </c>
      <c r="D433" s="5" t="s">
        <v>33</v>
      </c>
      <c r="E433" s="5" t="s">
        <v>34</v>
      </c>
    </row>
    <row r="434" spans="1:5" x14ac:dyDescent="0.25">
      <c r="A434" s="5">
        <f>426</f>
      </c>
      <c r="B434" s="5" t="s">
        <v>135</v>
      </c>
      <c r="C434" s="5" t="s">
        <v>11</v>
      </c>
      <c r="D434" s="5" t="s">
        <v>28</v>
      </c>
      <c r="E434" s="5" t="s">
        <v>29</v>
      </c>
    </row>
    <row r="435" spans="1:5" x14ac:dyDescent="0.25">
      <c r="A435" s="5">
        <f>427</f>
      </c>
      <c r="B435" s="5" t="s">
        <v>135</v>
      </c>
      <c r="C435" s="5" t="s">
        <v>11</v>
      </c>
      <c r="D435" s="5" t="s">
        <v>31</v>
      </c>
      <c r="E435" s="5" t="s">
        <v>13</v>
      </c>
    </row>
    <row r="436" spans="1:5" x14ac:dyDescent="0.25">
      <c r="A436" s="5">
        <f>428</f>
      </c>
      <c r="B436" s="5" t="s">
        <v>136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136</v>
      </c>
      <c r="C437" s="5" t="s">
        <v>11</v>
      </c>
      <c r="D437" s="5" t="s">
        <v>33</v>
      </c>
      <c r="E437" s="5" t="s">
        <v>34</v>
      </c>
    </row>
    <row r="438" spans="1:5" x14ac:dyDescent="0.25">
      <c r="A438" s="5">
        <f>430</f>
      </c>
      <c r="B438" s="5" t="s">
        <v>136</v>
      </c>
      <c r="C438" s="5" t="s">
        <v>11</v>
      </c>
      <c r="D438" s="5" t="s">
        <v>28</v>
      </c>
      <c r="E438" s="5" t="s">
        <v>29</v>
      </c>
    </row>
    <row r="439" spans="1:5" x14ac:dyDescent="0.25">
      <c r="A439" s="5">
        <f>431</f>
      </c>
      <c r="B439" s="5" t="s">
        <v>136</v>
      </c>
      <c r="C439" s="5" t="s">
        <v>11</v>
      </c>
      <c r="D439" s="5" t="s">
        <v>31</v>
      </c>
      <c r="E439" s="5" t="s">
        <v>13</v>
      </c>
    </row>
    <row r="440" spans="1:5" x14ac:dyDescent="0.25">
      <c r="A440" s="5">
        <f>432</f>
      </c>
      <c r="B440" s="5" t="s">
        <v>137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137</v>
      </c>
      <c r="C441" s="5" t="s">
        <v>11</v>
      </c>
      <c r="D441" s="5" t="s">
        <v>33</v>
      </c>
      <c r="E441" s="5" t="s">
        <v>34</v>
      </c>
    </row>
    <row r="442" spans="1:5" x14ac:dyDescent="0.25">
      <c r="A442" s="5">
        <f>434</f>
      </c>
      <c r="B442" s="5" t="s">
        <v>137</v>
      </c>
      <c r="C442" s="5" t="s">
        <v>11</v>
      </c>
      <c r="D442" s="5" t="s">
        <v>28</v>
      </c>
      <c r="E442" s="5" t="s">
        <v>29</v>
      </c>
    </row>
    <row r="443" spans="1:5" x14ac:dyDescent="0.25">
      <c r="A443" s="5">
        <f>435</f>
      </c>
      <c r="B443" s="5" t="s">
        <v>137</v>
      </c>
      <c r="C443" s="5" t="s">
        <v>11</v>
      </c>
      <c r="D443" s="5" t="s">
        <v>31</v>
      </c>
      <c r="E443" s="5" t="s">
        <v>13</v>
      </c>
    </row>
    <row r="444" spans="1:5" x14ac:dyDescent="0.25">
      <c r="A444" s="5">
        <f>436</f>
      </c>
      <c r="B444" s="5" t="s">
        <v>138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138</v>
      </c>
      <c r="C445" s="5" t="s">
        <v>11</v>
      </c>
      <c r="D445" s="5" t="s">
        <v>33</v>
      </c>
      <c r="E445" s="5" t="s">
        <v>34</v>
      </c>
    </row>
    <row r="446" spans="1:5" x14ac:dyDescent="0.25">
      <c r="A446" s="5">
        <f>438</f>
      </c>
      <c r="B446" s="5" t="s">
        <v>138</v>
      </c>
      <c r="C446" s="5" t="s">
        <v>11</v>
      </c>
      <c r="D446" s="5" t="s">
        <v>28</v>
      </c>
      <c r="E446" s="5" t="s">
        <v>29</v>
      </c>
    </row>
    <row r="447" spans="1:5" x14ac:dyDescent="0.25">
      <c r="A447" s="5">
        <f>439</f>
      </c>
      <c r="B447" s="5" t="s">
        <v>138</v>
      </c>
      <c r="C447" s="5" t="s">
        <v>11</v>
      </c>
      <c r="D447" s="5" t="s">
        <v>31</v>
      </c>
      <c r="E447" s="5" t="s">
        <v>13</v>
      </c>
    </row>
    <row r="448" spans="1:5" x14ac:dyDescent="0.25">
      <c r="A448" s="5">
        <f>440</f>
      </c>
      <c r="B448" s="5" t="s">
        <v>139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139</v>
      </c>
      <c r="C449" s="5" t="s">
        <v>11</v>
      </c>
      <c r="D449" s="5" t="s">
        <v>33</v>
      </c>
      <c r="E449" s="5" t="s">
        <v>34</v>
      </c>
    </row>
    <row r="450" spans="1:5" x14ac:dyDescent="0.25">
      <c r="A450" s="5">
        <f>442</f>
      </c>
      <c r="B450" s="5" t="s">
        <v>139</v>
      </c>
      <c r="C450" s="5" t="s">
        <v>11</v>
      </c>
      <c r="D450" s="5" t="s">
        <v>28</v>
      </c>
      <c r="E450" s="5" t="s">
        <v>29</v>
      </c>
    </row>
    <row r="451" spans="1:5" x14ac:dyDescent="0.25">
      <c r="A451" s="5">
        <f>443</f>
      </c>
      <c r="B451" s="5" t="s">
        <v>139</v>
      </c>
      <c r="C451" s="5" t="s">
        <v>11</v>
      </c>
      <c r="D451" s="5" t="s">
        <v>31</v>
      </c>
      <c r="E451" s="5" t="s">
        <v>13</v>
      </c>
    </row>
    <row r="452" spans="1:5" x14ac:dyDescent="0.25">
      <c r="A452" s="5">
        <f>444</f>
      </c>
      <c r="B452" s="5" t="s">
        <v>140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140</v>
      </c>
      <c r="C453" s="5" t="s">
        <v>11</v>
      </c>
      <c r="D453" s="5" t="s">
        <v>33</v>
      </c>
      <c r="E453" s="5" t="s">
        <v>34</v>
      </c>
    </row>
    <row r="454" spans="1:5" x14ac:dyDescent="0.25">
      <c r="A454" s="5">
        <f>446</f>
      </c>
      <c r="B454" s="5" t="s">
        <v>140</v>
      </c>
      <c r="C454" s="5" t="s">
        <v>11</v>
      </c>
      <c r="D454" s="5" t="s">
        <v>28</v>
      </c>
      <c r="E454" s="5" t="s">
        <v>29</v>
      </c>
    </row>
    <row r="455" spans="1:5" x14ac:dyDescent="0.25">
      <c r="A455" s="5">
        <f>447</f>
      </c>
      <c r="B455" s="5" t="s">
        <v>140</v>
      </c>
      <c r="C455" s="5" t="s">
        <v>11</v>
      </c>
      <c r="D455" s="5" t="s">
        <v>31</v>
      </c>
      <c r="E455" s="5" t="s">
        <v>13</v>
      </c>
    </row>
    <row r="456" spans="1:5" x14ac:dyDescent="0.25">
      <c r="A456" s="5">
        <f>448</f>
      </c>
      <c r="B456" s="5" t="s">
        <v>141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141</v>
      </c>
      <c r="C457" s="5" t="s">
        <v>11</v>
      </c>
      <c r="D457" s="5" t="s">
        <v>33</v>
      </c>
      <c r="E457" s="5" t="s">
        <v>34</v>
      </c>
    </row>
    <row r="458" spans="1:5" x14ac:dyDescent="0.25">
      <c r="A458" s="5">
        <f>450</f>
      </c>
      <c r="B458" s="5" t="s">
        <v>141</v>
      </c>
      <c r="C458" s="5" t="s">
        <v>11</v>
      </c>
      <c r="D458" s="5" t="s">
        <v>28</v>
      </c>
      <c r="E458" s="5" t="s">
        <v>29</v>
      </c>
    </row>
    <row r="459" spans="1:5" x14ac:dyDescent="0.25">
      <c r="A459" s="5">
        <f>451</f>
      </c>
      <c r="B459" s="5" t="s">
        <v>141</v>
      </c>
      <c r="C459" s="5" t="s">
        <v>11</v>
      </c>
      <c r="D459" s="5" t="s">
        <v>31</v>
      </c>
      <c r="E459" s="5" t="s">
        <v>13</v>
      </c>
    </row>
    <row r="460" spans="1:5" x14ac:dyDescent="0.25">
      <c r="A460" s="5">
        <f>452</f>
      </c>
      <c r="B460" s="5" t="s">
        <v>142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142</v>
      </c>
      <c r="C461" s="5" t="s">
        <v>11</v>
      </c>
      <c r="D461" s="5" t="s">
        <v>33</v>
      </c>
      <c r="E461" s="5" t="s">
        <v>34</v>
      </c>
    </row>
    <row r="462" spans="1:5" x14ac:dyDescent="0.25">
      <c r="A462" s="5">
        <f>454</f>
      </c>
      <c r="B462" s="5" t="s">
        <v>142</v>
      </c>
      <c r="C462" s="5" t="s">
        <v>11</v>
      </c>
      <c r="D462" s="5" t="s">
        <v>28</v>
      </c>
      <c r="E462" s="5" t="s">
        <v>29</v>
      </c>
    </row>
    <row r="463" spans="1:5" x14ac:dyDescent="0.25">
      <c r="A463" s="5">
        <f>455</f>
      </c>
      <c r="B463" s="5" t="s">
        <v>142</v>
      </c>
      <c r="C463" s="5" t="s">
        <v>11</v>
      </c>
      <c r="D463" s="5" t="s">
        <v>31</v>
      </c>
      <c r="E463" s="5" t="s">
        <v>13</v>
      </c>
    </row>
    <row r="464" spans="1:5" x14ac:dyDescent="0.25">
      <c r="A464" s="5">
        <f>456</f>
      </c>
      <c r="B464" s="5" t="s">
        <v>143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143</v>
      </c>
      <c r="C465" s="5" t="s">
        <v>11</v>
      </c>
      <c r="D465" s="5" t="s">
        <v>33</v>
      </c>
      <c r="E465" s="5" t="s">
        <v>34</v>
      </c>
    </row>
    <row r="466" spans="1:5" x14ac:dyDescent="0.25">
      <c r="A466" s="5">
        <f>458</f>
      </c>
      <c r="B466" s="5" t="s">
        <v>143</v>
      </c>
      <c r="C466" s="5" t="s">
        <v>11</v>
      </c>
      <c r="D466" s="5" t="s">
        <v>28</v>
      </c>
      <c r="E466" s="5" t="s">
        <v>29</v>
      </c>
    </row>
    <row r="467" spans="1:5" x14ac:dyDescent="0.25">
      <c r="A467" s="5">
        <f>459</f>
      </c>
      <c r="B467" s="5" t="s">
        <v>143</v>
      </c>
      <c r="C467" s="5" t="s">
        <v>11</v>
      </c>
      <c r="D467" s="5" t="s">
        <v>31</v>
      </c>
      <c r="E467" s="5" t="s">
        <v>13</v>
      </c>
    </row>
    <row r="468" spans="1:5" x14ac:dyDescent="0.25">
      <c r="A468" s="5">
        <f>460</f>
      </c>
      <c r="B468" s="5" t="s">
        <v>144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144</v>
      </c>
      <c r="C469" s="5" t="s">
        <v>11</v>
      </c>
      <c r="D469" s="5" t="s">
        <v>33</v>
      </c>
      <c r="E469" s="5" t="s">
        <v>34</v>
      </c>
    </row>
    <row r="470" spans="1:5" x14ac:dyDescent="0.25">
      <c r="A470" s="5">
        <f>462</f>
      </c>
      <c r="B470" s="5" t="s">
        <v>144</v>
      </c>
      <c r="C470" s="5" t="s">
        <v>11</v>
      </c>
      <c r="D470" s="5" t="s">
        <v>28</v>
      </c>
      <c r="E470" s="5" t="s">
        <v>29</v>
      </c>
    </row>
    <row r="471" spans="1:5" x14ac:dyDescent="0.25">
      <c r="A471" s="5">
        <f>463</f>
      </c>
      <c r="B471" s="5" t="s">
        <v>144</v>
      </c>
      <c r="C471" s="5" t="s">
        <v>11</v>
      </c>
      <c r="D471" s="5" t="s">
        <v>31</v>
      </c>
      <c r="E471" s="5" t="s">
        <v>13</v>
      </c>
    </row>
    <row r="472" spans="1:5" x14ac:dyDescent="0.25">
      <c r="A472" s="5">
        <f>464</f>
      </c>
      <c r="B472" s="5" t="s">
        <v>145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145</v>
      </c>
      <c r="C473" s="5" t="s">
        <v>11</v>
      </c>
      <c r="D473" s="5" t="s">
        <v>33</v>
      </c>
      <c r="E473" s="5" t="s">
        <v>34</v>
      </c>
    </row>
    <row r="474" spans="1:5" x14ac:dyDescent="0.25">
      <c r="A474" s="5">
        <f>466</f>
      </c>
      <c r="B474" s="5" t="s">
        <v>145</v>
      </c>
      <c r="C474" s="5" t="s">
        <v>11</v>
      </c>
      <c r="D474" s="5" t="s">
        <v>28</v>
      </c>
      <c r="E474" s="5" t="s">
        <v>29</v>
      </c>
    </row>
    <row r="475" spans="1:5" x14ac:dyDescent="0.25">
      <c r="A475" s="5">
        <f>467</f>
      </c>
      <c r="B475" s="5" t="s">
        <v>145</v>
      </c>
      <c r="C475" s="5" t="s">
        <v>11</v>
      </c>
      <c r="D475" s="5" t="s">
        <v>31</v>
      </c>
      <c r="E475" s="5" t="s">
        <v>13</v>
      </c>
    </row>
    <row r="476" spans="1:5" x14ac:dyDescent="0.25">
      <c r="A476" s="5">
        <f>468</f>
      </c>
      <c r="B476" s="5" t="s">
        <v>146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146</v>
      </c>
      <c r="C477" s="5" t="s">
        <v>11</v>
      </c>
      <c r="D477" s="5" t="s">
        <v>33</v>
      </c>
      <c r="E477" s="5" t="s">
        <v>34</v>
      </c>
    </row>
    <row r="478" spans="1:5" x14ac:dyDescent="0.25">
      <c r="A478" s="5">
        <f>470</f>
      </c>
      <c r="B478" s="5" t="s">
        <v>146</v>
      </c>
      <c r="C478" s="5" t="s">
        <v>11</v>
      </c>
      <c r="D478" s="5" t="s">
        <v>28</v>
      </c>
      <c r="E478" s="5" t="s">
        <v>29</v>
      </c>
    </row>
    <row r="479" spans="1:5" x14ac:dyDescent="0.25">
      <c r="A479" s="5">
        <f>471</f>
      </c>
      <c r="B479" s="5" t="s">
        <v>146</v>
      </c>
      <c r="C479" s="5" t="s">
        <v>11</v>
      </c>
      <c r="D479" s="5" t="s">
        <v>31</v>
      </c>
      <c r="E479" s="5" t="s">
        <v>13</v>
      </c>
    </row>
    <row r="480" spans="1:5" x14ac:dyDescent="0.25">
      <c r="A480" s="5">
        <f>472</f>
      </c>
      <c r="B480" s="5" t="s">
        <v>147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147</v>
      </c>
      <c r="C481" s="5" t="s">
        <v>11</v>
      </c>
      <c r="D481" s="5" t="s">
        <v>33</v>
      </c>
      <c r="E481" s="5" t="s">
        <v>34</v>
      </c>
    </row>
    <row r="482" spans="1:5" x14ac:dyDescent="0.25">
      <c r="A482" s="5">
        <f>474</f>
      </c>
      <c r="B482" s="5" t="s">
        <v>147</v>
      </c>
      <c r="C482" s="5" t="s">
        <v>11</v>
      </c>
      <c r="D482" s="5" t="s">
        <v>28</v>
      </c>
      <c r="E482" s="5" t="s">
        <v>29</v>
      </c>
    </row>
    <row r="483" spans="1:5" x14ac:dyDescent="0.25">
      <c r="A483" s="5">
        <f>475</f>
      </c>
      <c r="B483" s="5" t="s">
        <v>147</v>
      </c>
      <c r="C483" s="5" t="s">
        <v>11</v>
      </c>
      <c r="D483" s="5" t="s">
        <v>31</v>
      </c>
      <c r="E483" s="5" t="s">
        <v>13</v>
      </c>
    </row>
    <row r="484" spans="1:5" x14ac:dyDescent="0.25">
      <c r="A484" s="5">
        <f>476</f>
      </c>
      <c r="B484" s="5" t="s">
        <v>148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148</v>
      </c>
      <c r="C485" s="5" t="s">
        <v>11</v>
      </c>
      <c r="D485" s="5" t="s">
        <v>33</v>
      </c>
      <c r="E485" s="5" t="s">
        <v>34</v>
      </c>
    </row>
    <row r="486" spans="1:5" x14ac:dyDescent="0.25">
      <c r="A486" s="5">
        <f>478</f>
      </c>
      <c r="B486" s="5" t="s">
        <v>148</v>
      </c>
      <c r="C486" s="5" t="s">
        <v>11</v>
      </c>
      <c r="D486" s="5" t="s">
        <v>28</v>
      </c>
      <c r="E486" s="5" t="s">
        <v>29</v>
      </c>
    </row>
    <row r="487" spans="1:5" x14ac:dyDescent="0.25">
      <c r="A487" s="5">
        <f>479</f>
      </c>
      <c r="B487" s="5" t="s">
        <v>148</v>
      </c>
      <c r="C487" s="5" t="s">
        <v>11</v>
      </c>
      <c r="D487" s="5" t="s">
        <v>31</v>
      </c>
      <c r="E487" s="5" t="s">
        <v>13</v>
      </c>
    </row>
    <row r="488" spans="1:5" x14ac:dyDescent="0.25">
      <c r="A488" s="5">
        <f>480</f>
      </c>
      <c r="B488" s="5" t="s">
        <v>149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149</v>
      </c>
      <c r="C489" s="5" t="s">
        <v>11</v>
      </c>
      <c r="D489" s="5" t="s">
        <v>33</v>
      </c>
      <c r="E489" s="5" t="s">
        <v>34</v>
      </c>
    </row>
    <row r="490" spans="1:5" x14ac:dyDescent="0.25">
      <c r="A490" s="5">
        <f>482</f>
      </c>
      <c r="B490" s="5" t="s">
        <v>149</v>
      </c>
      <c r="C490" s="5" t="s">
        <v>11</v>
      </c>
      <c r="D490" s="5" t="s">
        <v>28</v>
      </c>
      <c r="E490" s="5" t="s">
        <v>29</v>
      </c>
    </row>
    <row r="491" spans="1:5" x14ac:dyDescent="0.25">
      <c r="A491" s="5">
        <f>483</f>
      </c>
      <c r="B491" s="5" t="s">
        <v>149</v>
      </c>
      <c r="C491" s="5" t="s">
        <v>11</v>
      </c>
      <c r="D491" s="5" t="s">
        <v>31</v>
      </c>
      <c r="E491" s="5" t="s">
        <v>13</v>
      </c>
    </row>
    <row r="492" spans="1:5" x14ac:dyDescent="0.25">
      <c r="A492" s="5">
        <f>484</f>
      </c>
      <c r="B492" s="5" t="s">
        <v>150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150</v>
      </c>
      <c r="C493" s="5" t="s">
        <v>11</v>
      </c>
      <c r="D493" s="5" t="s">
        <v>33</v>
      </c>
      <c r="E493" s="5" t="s">
        <v>34</v>
      </c>
    </row>
    <row r="494" spans="1:5" x14ac:dyDescent="0.25">
      <c r="A494" s="5">
        <f>486</f>
      </c>
      <c r="B494" s="5" t="s">
        <v>150</v>
      </c>
      <c r="C494" s="5" t="s">
        <v>11</v>
      </c>
      <c r="D494" s="5" t="s">
        <v>28</v>
      </c>
      <c r="E494" s="5" t="s">
        <v>29</v>
      </c>
    </row>
    <row r="495" spans="1:5" x14ac:dyDescent="0.25">
      <c r="A495" s="5">
        <f>487</f>
      </c>
      <c r="B495" s="5" t="s">
        <v>150</v>
      </c>
      <c r="C495" s="5" t="s">
        <v>11</v>
      </c>
      <c r="D495" s="5" t="s">
        <v>31</v>
      </c>
      <c r="E495" s="5" t="s">
        <v>13</v>
      </c>
    </row>
    <row r="496" spans="1:5" x14ac:dyDescent="0.25">
      <c r="A496" s="5">
        <f>488</f>
      </c>
      <c r="B496" s="5" t="s">
        <v>151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151</v>
      </c>
      <c r="C497" s="5" t="s">
        <v>11</v>
      </c>
      <c r="D497" s="5" t="s">
        <v>33</v>
      </c>
      <c r="E497" s="5" t="s">
        <v>34</v>
      </c>
    </row>
    <row r="498" spans="1:5" x14ac:dyDescent="0.25">
      <c r="A498" s="5">
        <f>490</f>
      </c>
      <c r="B498" s="5" t="s">
        <v>151</v>
      </c>
      <c r="C498" s="5" t="s">
        <v>11</v>
      </c>
      <c r="D498" s="5" t="s">
        <v>28</v>
      </c>
      <c r="E498" s="5" t="s">
        <v>29</v>
      </c>
    </row>
    <row r="499" spans="1:5" x14ac:dyDescent="0.25">
      <c r="A499" s="5">
        <f>491</f>
      </c>
      <c r="B499" s="5" t="s">
        <v>151</v>
      </c>
      <c r="C499" s="5" t="s">
        <v>11</v>
      </c>
      <c r="D499" s="5" t="s">
        <v>31</v>
      </c>
      <c r="E499" s="5" t="s">
        <v>13</v>
      </c>
    </row>
    <row r="500" spans="1:5" x14ac:dyDescent="0.25">
      <c r="A500" s="5">
        <f>492</f>
      </c>
      <c r="B500" s="5" t="s">
        <v>152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152</v>
      </c>
      <c r="C501" s="5" t="s">
        <v>11</v>
      </c>
      <c r="D501" s="5" t="s">
        <v>33</v>
      </c>
      <c r="E501" s="5" t="s">
        <v>34</v>
      </c>
    </row>
    <row r="502" spans="1:5" x14ac:dyDescent="0.25">
      <c r="A502" s="5">
        <f>494</f>
      </c>
      <c r="B502" s="5" t="s">
        <v>152</v>
      </c>
      <c r="C502" s="5" t="s">
        <v>11</v>
      </c>
      <c r="D502" s="5" t="s">
        <v>28</v>
      </c>
      <c r="E502" s="5" t="s">
        <v>29</v>
      </c>
    </row>
    <row r="503" spans="1:5" x14ac:dyDescent="0.25">
      <c r="A503" s="5">
        <f>495</f>
      </c>
      <c r="B503" s="5" t="s">
        <v>152</v>
      </c>
      <c r="C503" s="5" t="s">
        <v>11</v>
      </c>
      <c r="D503" s="5" t="s">
        <v>31</v>
      </c>
      <c r="E503" s="5" t="s">
        <v>13</v>
      </c>
    </row>
    <row r="504" spans="1:5" x14ac:dyDescent="0.25">
      <c r="A504" s="5">
        <f>496</f>
      </c>
      <c r="B504" s="5" t="s">
        <v>153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153</v>
      </c>
      <c r="C505" s="5" t="s">
        <v>11</v>
      </c>
      <c r="D505" s="5" t="s">
        <v>33</v>
      </c>
      <c r="E505" s="5" t="s">
        <v>34</v>
      </c>
    </row>
    <row r="506" spans="1:5" x14ac:dyDescent="0.25">
      <c r="A506" s="5">
        <f>498</f>
      </c>
      <c r="B506" s="5" t="s">
        <v>153</v>
      </c>
      <c r="C506" s="5" t="s">
        <v>11</v>
      </c>
      <c r="D506" s="5" t="s">
        <v>28</v>
      </c>
      <c r="E506" s="5" t="s">
        <v>29</v>
      </c>
    </row>
    <row r="507" spans="1:5" x14ac:dyDescent="0.25">
      <c r="A507" s="5">
        <f>499</f>
      </c>
      <c r="B507" s="5" t="s">
        <v>153</v>
      </c>
      <c r="C507" s="5" t="s">
        <v>11</v>
      </c>
      <c r="D507" s="5" t="s">
        <v>31</v>
      </c>
      <c r="E507" s="5" t="s">
        <v>13</v>
      </c>
    </row>
    <row r="508" spans="1:5" x14ac:dyDescent="0.25">
      <c r="A508" s="5">
        <f>500</f>
      </c>
      <c r="B508" s="5" t="s">
        <v>154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154</v>
      </c>
      <c r="C509" s="5" t="s">
        <v>11</v>
      </c>
      <c r="D509" s="5" t="s">
        <v>33</v>
      </c>
      <c r="E509" s="5" t="s">
        <v>34</v>
      </c>
    </row>
    <row r="510" spans="1:5" x14ac:dyDescent="0.25">
      <c r="A510" s="5">
        <f>502</f>
      </c>
      <c r="B510" s="5" t="s">
        <v>154</v>
      </c>
      <c r="C510" s="5" t="s">
        <v>11</v>
      </c>
      <c r="D510" s="5" t="s">
        <v>28</v>
      </c>
      <c r="E510" s="5" t="s">
        <v>29</v>
      </c>
    </row>
    <row r="511" spans="1:5" x14ac:dyDescent="0.25">
      <c r="A511" s="5">
        <f>503</f>
      </c>
      <c r="B511" s="5" t="s">
        <v>154</v>
      </c>
      <c r="C511" s="5" t="s">
        <v>11</v>
      </c>
      <c r="D511" s="5" t="s">
        <v>31</v>
      </c>
      <c r="E511" s="5" t="s">
        <v>13</v>
      </c>
    </row>
    <row r="512" spans="1:5" x14ac:dyDescent="0.25">
      <c r="A512" s="5">
        <f>504</f>
      </c>
      <c r="B512" s="5" t="s">
        <v>155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155</v>
      </c>
      <c r="C513" s="5" t="s">
        <v>11</v>
      </c>
      <c r="D513" s="5" t="s">
        <v>33</v>
      </c>
      <c r="E513" s="5" t="s">
        <v>34</v>
      </c>
    </row>
    <row r="514" spans="1:5" x14ac:dyDescent="0.25">
      <c r="A514" s="5">
        <f>506</f>
      </c>
      <c r="B514" s="5" t="s">
        <v>155</v>
      </c>
      <c r="C514" s="5" t="s">
        <v>11</v>
      </c>
      <c r="D514" s="5" t="s">
        <v>28</v>
      </c>
      <c r="E514" s="5" t="s">
        <v>29</v>
      </c>
    </row>
    <row r="515" spans="1:5" x14ac:dyDescent="0.25">
      <c r="A515" s="5">
        <f>507</f>
      </c>
      <c r="B515" s="5" t="s">
        <v>155</v>
      </c>
      <c r="C515" s="5" t="s">
        <v>11</v>
      </c>
      <c r="D515" s="5" t="s">
        <v>31</v>
      </c>
      <c r="E515" s="5" t="s">
        <v>13</v>
      </c>
    </row>
    <row r="516" spans="1:5" x14ac:dyDescent="0.25">
      <c r="A516" s="5">
        <f>508</f>
      </c>
      <c r="B516" s="5" t="s">
        <v>156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156</v>
      </c>
      <c r="C517" s="5" t="s">
        <v>11</v>
      </c>
      <c r="D517" s="5" t="s">
        <v>33</v>
      </c>
      <c r="E517" s="5" t="s">
        <v>34</v>
      </c>
    </row>
    <row r="518" spans="1:5" x14ac:dyDescent="0.25">
      <c r="A518" s="5">
        <f>510</f>
      </c>
      <c r="B518" s="5" t="s">
        <v>156</v>
      </c>
      <c r="C518" s="5" t="s">
        <v>11</v>
      </c>
      <c r="D518" s="5" t="s">
        <v>28</v>
      </c>
      <c r="E518" s="5" t="s">
        <v>29</v>
      </c>
    </row>
    <row r="519" spans="1:5" x14ac:dyDescent="0.25">
      <c r="A519" s="5">
        <f>511</f>
      </c>
      <c r="B519" s="5" t="s">
        <v>156</v>
      </c>
      <c r="C519" s="5" t="s">
        <v>11</v>
      </c>
      <c r="D519" s="5" t="s">
        <v>31</v>
      </c>
      <c r="E519" s="5" t="s">
        <v>13</v>
      </c>
    </row>
    <row r="520" spans="1:5" x14ac:dyDescent="0.25">
      <c r="A520" s="5">
        <f>512</f>
      </c>
      <c r="B520" s="5" t="s">
        <v>157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157</v>
      </c>
      <c r="C521" s="5" t="s">
        <v>11</v>
      </c>
      <c r="D521" s="5" t="s">
        <v>33</v>
      </c>
      <c r="E521" s="5" t="s">
        <v>34</v>
      </c>
    </row>
    <row r="522" spans="1:5" x14ac:dyDescent="0.25">
      <c r="A522" s="5">
        <f>514</f>
      </c>
      <c r="B522" s="5" t="s">
        <v>157</v>
      </c>
      <c r="C522" s="5" t="s">
        <v>11</v>
      </c>
      <c r="D522" s="5" t="s">
        <v>28</v>
      </c>
      <c r="E522" s="5" t="s">
        <v>29</v>
      </c>
    </row>
    <row r="523" spans="1:5" x14ac:dyDescent="0.25">
      <c r="A523" s="5">
        <f>515</f>
      </c>
      <c r="B523" s="5" t="s">
        <v>157</v>
      </c>
      <c r="C523" s="5" t="s">
        <v>11</v>
      </c>
      <c r="D523" s="5" t="s">
        <v>31</v>
      </c>
      <c r="E523" s="5" t="s">
        <v>13</v>
      </c>
    </row>
    <row r="524" spans="1:5" x14ac:dyDescent="0.25">
      <c r="A524" s="5">
        <f>516</f>
      </c>
      <c r="B524" s="5" t="s">
        <v>158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158</v>
      </c>
      <c r="C525" s="5" t="s">
        <v>11</v>
      </c>
      <c r="D525" s="5" t="s">
        <v>33</v>
      </c>
      <c r="E525" s="5" t="s">
        <v>34</v>
      </c>
    </row>
    <row r="526" spans="1:5" x14ac:dyDescent="0.25">
      <c r="A526" s="5">
        <f>518</f>
      </c>
      <c r="B526" s="5" t="s">
        <v>158</v>
      </c>
      <c r="C526" s="5" t="s">
        <v>11</v>
      </c>
      <c r="D526" s="5" t="s">
        <v>28</v>
      </c>
      <c r="E526" s="5" t="s">
        <v>29</v>
      </c>
    </row>
    <row r="527" spans="1:5" x14ac:dyDescent="0.25">
      <c r="A527" s="5">
        <f>519</f>
      </c>
      <c r="B527" s="5" t="s">
        <v>158</v>
      </c>
      <c r="C527" s="5" t="s">
        <v>11</v>
      </c>
      <c r="D527" s="5" t="s">
        <v>31</v>
      </c>
      <c r="E527" s="5" t="s">
        <v>13</v>
      </c>
    </row>
    <row r="528" spans="1:5" x14ac:dyDescent="0.25">
      <c r="A528" s="5">
        <f>520</f>
      </c>
      <c r="B528" s="5" t="s">
        <v>159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159</v>
      </c>
      <c r="C529" s="5" t="s">
        <v>11</v>
      </c>
      <c r="D529" s="5" t="s">
        <v>33</v>
      </c>
      <c r="E529" s="5" t="s">
        <v>34</v>
      </c>
    </row>
    <row r="530" spans="1:5" x14ac:dyDescent="0.25">
      <c r="A530" s="5">
        <f>522</f>
      </c>
      <c r="B530" s="5" t="s">
        <v>159</v>
      </c>
      <c r="C530" s="5" t="s">
        <v>11</v>
      </c>
      <c r="D530" s="5" t="s">
        <v>28</v>
      </c>
      <c r="E530" s="5" t="s">
        <v>29</v>
      </c>
    </row>
    <row r="531" spans="1:5" x14ac:dyDescent="0.25">
      <c r="A531" s="5">
        <f>523</f>
      </c>
      <c r="B531" s="5" t="s">
        <v>159</v>
      </c>
      <c r="C531" s="5" t="s">
        <v>11</v>
      </c>
      <c r="D531" s="5" t="s">
        <v>31</v>
      </c>
      <c r="E531" s="5" t="s">
        <v>13</v>
      </c>
    </row>
    <row r="532" spans="1:5" x14ac:dyDescent="0.25">
      <c r="A532" s="5">
        <f>524</f>
      </c>
      <c r="B532" s="5" t="s">
        <v>160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160</v>
      </c>
      <c r="C533" s="5" t="s">
        <v>11</v>
      </c>
      <c r="D533" s="5" t="s">
        <v>33</v>
      </c>
      <c r="E533" s="5" t="s">
        <v>34</v>
      </c>
    </row>
    <row r="534" spans="1:5" x14ac:dyDescent="0.25">
      <c r="A534" s="5">
        <f>526</f>
      </c>
      <c r="B534" s="5" t="s">
        <v>160</v>
      </c>
      <c r="C534" s="5" t="s">
        <v>11</v>
      </c>
      <c r="D534" s="5" t="s">
        <v>28</v>
      </c>
      <c r="E534" s="5" t="s">
        <v>29</v>
      </c>
    </row>
    <row r="535" spans="1:5" x14ac:dyDescent="0.25">
      <c r="A535" s="5">
        <f>527</f>
      </c>
      <c r="B535" s="5" t="s">
        <v>160</v>
      </c>
      <c r="C535" s="5" t="s">
        <v>11</v>
      </c>
      <c r="D535" s="5" t="s">
        <v>31</v>
      </c>
      <c r="E535" s="5" t="s">
        <v>13</v>
      </c>
    </row>
    <row r="536" spans="1:5" x14ac:dyDescent="0.25">
      <c r="A536" s="5">
        <f>528</f>
      </c>
      <c r="B536" s="5" t="s">
        <v>161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161</v>
      </c>
      <c r="C537" s="5" t="s">
        <v>11</v>
      </c>
      <c r="D537" s="5" t="s">
        <v>33</v>
      </c>
      <c r="E537" s="5" t="s">
        <v>34</v>
      </c>
    </row>
    <row r="538" spans="1:5" x14ac:dyDescent="0.25">
      <c r="A538" s="5">
        <f>530</f>
      </c>
      <c r="B538" s="5" t="s">
        <v>161</v>
      </c>
      <c r="C538" s="5" t="s">
        <v>11</v>
      </c>
      <c r="D538" s="5" t="s">
        <v>28</v>
      </c>
      <c r="E538" s="5" t="s">
        <v>29</v>
      </c>
    </row>
    <row r="539" spans="1:5" x14ac:dyDescent="0.25">
      <c r="A539" s="5">
        <f>531</f>
      </c>
      <c r="B539" s="5" t="s">
        <v>161</v>
      </c>
      <c r="C539" s="5" t="s">
        <v>11</v>
      </c>
      <c r="D539" s="5" t="s">
        <v>31</v>
      </c>
      <c r="E539" s="5" t="s">
        <v>13</v>
      </c>
    </row>
    <row r="540" spans="1:5" x14ac:dyDescent="0.25">
      <c r="A540" s="5">
        <f>532</f>
      </c>
      <c r="B540" s="5" t="s">
        <v>162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162</v>
      </c>
      <c r="C541" s="5" t="s">
        <v>11</v>
      </c>
      <c r="D541" s="5" t="s">
        <v>33</v>
      </c>
      <c r="E541" s="5" t="s">
        <v>34</v>
      </c>
    </row>
    <row r="542" spans="1:5" x14ac:dyDescent="0.25">
      <c r="A542" s="5">
        <f>534</f>
      </c>
      <c r="B542" s="5" t="s">
        <v>162</v>
      </c>
      <c r="C542" s="5" t="s">
        <v>11</v>
      </c>
      <c r="D542" s="5" t="s">
        <v>28</v>
      </c>
      <c r="E542" s="5" t="s">
        <v>29</v>
      </c>
    </row>
    <row r="543" spans="1:5" x14ac:dyDescent="0.25">
      <c r="A543" s="5">
        <f>535</f>
      </c>
      <c r="B543" s="5" t="s">
        <v>162</v>
      </c>
      <c r="C543" s="5" t="s">
        <v>11</v>
      </c>
      <c r="D543" s="5" t="s">
        <v>31</v>
      </c>
      <c r="E543" s="5" t="s">
        <v>13</v>
      </c>
    </row>
    <row r="544" spans="1:5" x14ac:dyDescent="0.25">
      <c r="A544" s="5">
        <f>536</f>
      </c>
      <c r="B544" s="5" t="s">
        <v>163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163</v>
      </c>
      <c r="C545" s="5" t="s">
        <v>11</v>
      </c>
      <c r="D545" s="5" t="s">
        <v>33</v>
      </c>
      <c r="E545" s="5" t="s">
        <v>34</v>
      </c>
    </row>
    <row r="546" spans="1:5" x14ac:dyDescent="0.25">
      <c r="A546" s="5">
        <f>538</f>
      </c>
      <c r="B546" s="5" t="s">
        <v>163</v>
      </c>
      <c r="C546" s="5" t="s">
        <v>11</v>
      </c>
      <c r="D546" s="5" t="s">
        <v>28</v>
      </c>
      <c r="E546" s="5" t="s">
        <v>29</v>
      </c>
    </row>
    <row r="547" spans="1:5" x14ac:dyDescent="0.25">
      <c r="A547" s="5">
        <f>539</f>
      </c>
      <c r="B547" s="5" t="s">
        <v>163</v>
      </c>
      <c r="C547" s="5" t="s">
        <v>11</v>
      </c>
      <c r="D547" s="5" t="s">
        <v>31</v>
      </c>
      <c r="E547" s="5" t="s">
        <v>13</v>
      </c>
    </row>
    <row r="548" spans="1:5" x14ac:dyDescent="0.25">
      <c r="A548" s="5">
        <f>540</f>
      </c>
      <c r="B548" s="5" t="s">
        <v>164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164</v>
      </c>
      <c r="C549" s="5" t="s">
        <v>11</v>
      </c>
      <c r="D549" s="5" t="s">
        <v>33</v>
      </c>
      <c r="E549" s="5" t="s">
        <v>34</v>
      </c>
    </row>
    <row r="550" spans="1:5" x14ac:dyDescent="0.25">
      <c r="A550" s="5">
        <f>542</f>
      </c>
      <c r="B550" s="5" t="s">
        <v>164</v>
      </c>
      <c r="C550" s="5" t="s">
        <v>11</v>
      </c>
      <c r="D550" s="5" t="s">
        <v>28</v>
      </c>
      <c r="E550" s="5" t="s">
        <v>29</v>
      </c>
    </row>
    <row r="551" spans="1:5" x14ac:dyDescent="0.25">
      <c r="A551" s="5">
        <f>543</f>
      </c>
      <c r="B551" s="5" t="s">
        <v>164</v>
      </c>
      <c r="C551" s="5" t="s">
        <v>11</v>
      </c>
      <c r="D551" s="5" t="s">
        <v>31</v>
      </c>
      <c r="E551" s="5" t="s">
        <v>13</v>
      </c>
    </row>
    <row r="552" spans="1:5" x14ac:dyDescent="0.25">
      <c r="A552" s="5">
        <f>544</f>
      </c>
      <c r="B552" s="5" t="s">
        <v>165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165</v>
      </c>
      <c r="C553" s="5" t="s">
        <v>11</v>
      </c>
      <c r="D553" s="5" t="s">
        <v>33</v>
      </c>
      <c r="E553" s="5" t="s">
        <v>34</v>
      </c>
    </row>
    <row r="554" spans="1:5" x14ac:dyDescent="0.25">
      <c r="A554" s="5">
        <f>546</f>
      </c>
      <c r="B554" s="5" t="s">
        <v>165</v>
      </c>
      <c r="C554" s="5" t="s">
        <v>11</v>
      </c>
      <c r="D554" s="5" t="s">
        <v>28</v>
      </c>
      <c r="E554" s="5" t="s">
        <v>29</v>
      </c>
    </row>
    <row r="555" spans="1:5" x14ac:dyDescent="0.25">
      <c r="A555" s="5">
        <f>547</f>
      </c>
      <c r="B555" s="5" t="s">
        <v>165</v>
      </c>
      <c r="C555" s="5" t="s">
        <v>11</v>
      </c>
      <c r="D555" s="5" t="s">
        <v>31</v>
      </c>
      <c r="E555" s="5" t="s">
        <v>13</v>
      </c>
    </row>
    <row r="556" spans="1:5" x14ac:dyDescent="0.25">
      <c r="A556" s="5">
        <f>548</f>
      </c>
      <c r="B556" s="5" t="s">
        <v>166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166</v>
      </c>
      <c r="C557" s="5" t="s">
        <v>11</v>
      </c>
      <c r="D557" s="5" t="s">
        <v>33</v>
      </c>
      <c r="E557" s="5" t="s">
        <v>34</v>
      </c>
    </row>
    <row r="558" spans="1:5" x14ac:dyDescent="0.25">
      <c r="A558" s="5">
        <f>550</f>
      </c>
      <c r="B558" s="5" t="s">
        <v>166</v>
      </c>
      <c r="C558" s="5" t="s">
        <v>11</v>
      </c>
      <c r="D558" s="5" t="s">
        <v>28</v>
      </c>
      <c r="E558" s="5" t="s">
        <v>29</v>
      </c>
    </row>
    <row r="559" spans="1:5" x14ac:dyDescent="0.25">
      <c r="A559" s="5">
        <f>551</f>
      </c>
      <c r="B559" s="5" t="s">
        <v>166</v>
      </c>
      <c r="C559" s="5" t="s">
        <v>11</v>
      </c>
      <c r="D559" s="5" t="s">
        <v>31</v>
      </c>
      <c r="E559" s="5" t="s">
        <v>13</v>
      </c>
    </row>
    <row r="560" spans="1:5" x14ac:dyDescent="0.25">
      <c r="A560" s="5">
        <f>552</f>
      </c>
      <c r="B560" s="5" t="s">
        <v>167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167</v>
      </c>
      <c r="C561" s="5" t="s">
        <v>11</v>
      </c>
      <c r="D561" s="5" t="s">
        <v>33</v>
      </c>
      <c r="E561" s="5" t="s">
        <v>34</v>
      </c>
    </row>
    <row r="562" spans="1:5" x14ac:dyDescent="0.25">
      <c r="A562" s="5">
        <f>554</f>
      </c>
      <c r="B562" s="5" t="s">
        <v>167</v>
      </c>
      <c r="C562" s="5" t="s">
        <v>11</v>
      </c>
      <c r="D562" s="5" t="s">
        <v>28</v>
      </c>
      <c r="E562" s="5" t="s">
        <v>29</v>
      </c>
    </row>
    <row r="563" spans="1:5" x14ac:dyDescent="0.25">
      <c r="A563" s="5">
        <f>555</f>
      </c>
      <c r="B563" s="5" t="s">
        <v>167</v>
      </c>
      <c r="C563" s="5" t="s">
        <v>11</v>
      </c>
      <c r="D563" s="5" t="s">
        <v>31</v>
      </c>
      <c r="E563" s="5" t="s">
        <v>13</v>
      </c>
    </row>
    <row r="564" spans="1:5" x14ac:dyDescent="0.25">
      <c r="A564" s="5">
        <f>556</f>
      </c>
      <c r="B564" s="5" t="s">
        <v>168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168</v>
      </c>
      <c r="C565" s="5" t="s">
        <v>11</v>
      </c>
      <c r="D565" s="5" t="s">
        <v>33</v>
      </c>
      <c r="E565" s="5" t="s">
        <v>34</v>
      </c>
    </row>
    <row r="566" spans="1:5" x14ac:dyDescent="0.25">
      <c r="A566" s="5">
        <f>558</f>
      </c>
      <c r="B566" s="5" t="s">
        <v>168</v>
      </c>
      <c r="C566" s="5" t="s">
        <v>11</v>
      </c>
      <c r="D566" s="5" t="s">
        <v>28</v>
      </c>
      <c r="E566" s="5" t="s">
        <v>29</v>
      </c>
    </row>
    <row r="567" spans="1:5" x14ac:dyDescent="0.25">
      <c r="A567" s="5">
        <f>559</f>
      </c>
      <c r="B567" s="5" t="s">
        <v>168</v>
      </c>
      <c r="C567" s="5" t="s">
        <v>11</v>
      </c>
      <c r="D567" s="5" t="s">
        <v>31</v>
      </c>
      <c r="E567" s="5" t="s">
        <v>13</v>
      </c>
    </row>
    <row r="568" spans="1:5" x14ac:dyDescent="0.25">
      <c r="A568" s="5">
        <f>560</f>
      </c>
      <c r="B568" s="5" t="s">
        <v>169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169</v>
      </c>
      <c r="C569" s="5" t="s">
        <v>11</v>
      </c>
      <c r="D569" s="5" t="s">
        <v>33</v>
      </c>
      <c r="E569" s="5" t="s">
        <v>34</v>
      </c>
    </row>
    <row r="570" spans="1:5" x14ac:dyDescent="0.25">
      <c r="A570" s="5">
        <f>562</f>
      </c>
      <c r="B570" s="5" t="s">
        <v>169</v>
      </c>
      <c r="C570" s="5" t="s">
        <v>11</v>
      </c>
      <c r="D570" s="5" t="s">
        <v>28</v>
      </c>
      <c r="E570" s="5" t="s">
        <v>29</v>
      </c>
    </row>
    <row r="571" spans="1:5" x14ac:dyDescent="0.25">
      <c r="A571" s="5">
        <f>563</f>
      </c>
      <c r="B571" s="5" t="s">
        <v>169</v>
      </c>
      <c r="C571" s="5" t="s">
        <v>11</v>
      </c>
      <c r="D571" s="5" t="s">
        <v>31</v>
      </c>
      <c r="E571" s="5" t="s">
        <v>13</v>
      </c>
    </row>
    <row r="572" spans="1:5" x14ac:dyDescent="0.25">
      <c r="A572" s="5">
        <f>564</f>
      </c>
      <c r="B572" s="5" t="s">
        <v>170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170</v>
      </c>
      <c r="C573" s="5" t="s">
        <v>11</v>
      </c>
      <c r="D573" s="5" t="s">
        <v>33</v>
      </c>
      <c r="E573" s="5" t="s">
        <v>34</v>
      </c>
    </row>
    <row r="574" spans="1:5" x14ac:dyDescent="0.25">
      <c r="A574" s="5">
        <f>566</f>
      </c>
      <c r="B574" s="5" t="s">
        <v>170</v>
      </c>
      <c r="C574" s="5" t="s">
        <v>11</v>
      </c>
      <c r="D574" s="5" t="s">
        <v>28</v>
      </c>
      <c r="E574" s="5" t="s">
        <v>29</v>
      </c>
    </row>
    <row r="575" spans="1:5" x14ac:dyDescent="0.25">
      <c r="A575" s="5">
        <f>567</f>
      </c>
      <c r="B575" s="5" t="s">
        <v>170</v>
      </c>
      <c r="C575" s="5" t="s">
        <v>11</v>
      </c>
      <c r="D575" s="5" t="s">
        <v>31</v>
      </c>
      <c r="E575" s="5" t="s">
        <v>13</v>
      </c>
    </row>
    <row r="576" spans="1:5" x14ac:dyDescent="0.25">
      <c r="A576" s="5">
        <f>568</f>
      </c>
      <c r="B576" s="5" t="s">
        <v>171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171</v>
      </c>
      <c r="C577" s="5" t="s">
        <v>11</v>
      </c>
      <c r="D577" s="5" t="s">
        <v>33</v>
      </c>
      <c r="E577" s="5" t="s">
        <v>34</v>
      </c>
    </row>
    <row r="578" spans="1:5" x14ac:dyDescent="0.25">
      <c r="A578" s="5">
        <f>570</f>
      </c>
      <c r="B578" s="5" t="s">
        <v>171</v>
      </c>
      <c r="C578" s="5" t="s">
        <v>11</v>
      </c>
      <c r="D578" s="5" t="s">
        <v>28</v>
      </c>
      <c r="E578" s="5" t="s">
        <v>29</v>
      </c>
    </row>
    <row r="579" spans="1:5" x14ac:dyDescent="0.25">
      <c r="A579" s="5">
        <f>571</f>
      </c>
      <c r="B579" s="5" t="s">
        <v>171</v>
      </c>
      <c r="C579" s="5" t="s">
        <v>11</v>
      </c>
      <c r="D579" s="5" t="s">
        <v>31</v>
      </c>
      <c r="E579" s="5" t="s">
        <v>13</v>
      </c>
    </row>
    <row r="580" spans="1:5" x14ac:dyDescent="0.25">
      <c r="A580" s="5">
        <f>572</f>
      </c>
      <c r="B580" s="5" t="s">
        <v>172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172</v>
      </c>
      <c r="C581" s="5" t="s">
        <v>11</v>
      </c>
      <c r="D581" s="5" t="s">
        <v>33</v>
      </c>
      <c r="E581" s="5" t="s">
        <v>34</v>
      </c>
    </row>
    <row r="582" spans="1:5" x14ac:dyDescent="0.25">
      <c r="A582" s="5">
        <f>574</f>
      </c>
      <c r="B582" s="5" t="s">
        <v>172</v>
      </c>
      <c r="C582" s="5" t="s">
        <v>11</v>
      </c>
      <c r="D582" s="5" t="s">
        <v>28</v>
      </c>
      <c r="E582" s="5" t="s">
        <v>29</v>
      </c>
    </row>
    <row r="583" spans="1:5" x14ac:dyDescent="0.25">
      <c r="A583" s="5">
        <f>575</f>
      </c>
      <c r="B583" s="5" t="s">
        <v>172</v>
      </c>
      <c r="C583" s="5" t="s">
        <v>11</v>
      </c>
      <c r="D583" s="5" t="s">
        <v>31</v>
      </c>
      <c r="E583" s="5" t="s">
        <v>13</v>
      </c>
    </row>
    <row r="584" spans="1:5" x14ac:dyDescent="0.25">
      <c r="A584" s="5">
        <f>576</f>
      </c>
      <c r="B584" s="5" t="s">
        <v>173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173</v>
      </c>
      <c r="C585" s="5" t="s">
        <v>11</v>
      </c>
      <c r="D585" s="5" t="s">
        <v>33</v>
      </c>
      <c r="E585" s="5" t="s">
        <v>34</v>
      </c>
    </row>
    <row r="586" spans="1:5" x14ac:dyDescent="0.25">
      <c r="A586" s="5">
        <f>578</f>
      </c>
      <c r="B586" s="5" t="s">
        <v>173</v>
      </c>
      <c r="C586" s="5" t="s">
        <v>11</v>
      </c>
      <c r="D586" s="5" t="s">
        <v>28</v>
      </c>
      <c r="E586" s="5" t="s">
        <v>29</v>
      </c>
    </row>
    <row r="587" spans="1:5" x14ac:dyDescent="0.25">
      <c r="A587" s="5">
        <f>579</f>
      </c>
      <c r="B587" s="5" t="s">
        <v>173</v>
      </c>
      <c r="C587" s="5" t="s">
        <v>11</v>
      </c>
      <c r="D587" s="5" t="s">
        <v>31</v>
      </c>
      <c r="E587" s="5" t="s">
        <v>13</v>
      </c>
    </row>
    <row r="588" spans="1:5" x14ac:dyDescent="0.25">
      <c r="A588" s="5">
        <f>580</f>
      </c>
      <c r="B588" s="5" t="s">
        <v>174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174</v>
      </c>
      <c r="C589" s="5" t="s">
        <v>11</v>
      </c>
      <c r="D589" s="5" t="s">
        <v>33</v>
      </c>
      <c r="E589" s="5" t="s">
        <v>34</v>
      </c>
    </row>
    <row r="590" spans="1:5" x14ac:dyDescent="0.25">
      <c r="A590" s="5">
        <f>582</f>
      </c>
      <c r="B590" s="5" t="s">
        <v>174</v>
      </c>
      <c r="C590" s="5" t="s">
        <v>11</v>
      </c>
      <c r="D590" s="5" t="s">
        <v>28</v>
      </c>
      <c r="E590" s="5" t="s">
        <v>29</v>
      </c>
    </row>
    <row r="591" spans="1:5" x14ac:dyDescent="0.25">
      <c r="A591" s="5">
        <f>583</f>
      </c>
      <c r="B591" s="5" t="s">
        <v>174</v>
      </c>
      <c r="C591" s="5" t="s">
        <v>11</v>
      </c>
      <c r="D591" s="5" t="s">
        <v>31</v>
      </c>
      <c r="E591" s="5" t="s">
        <v>13</v>
      </c>
    </row>
    <row r="592" spans="1:5" x14ac:dyDescent="0.25">
      <c r="A592" s="5">
        <f>584</f>
      </c>
      <c r="B592" s="5" t="s">
        <v>175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175</v>
      </c>
      <c r="C593" s="5" t="s">
        <v>11</v>
      </c>
      <c r="D593" s="5" t="s">
        <v>33</v>
      </c>
      <c r="E593" s="5" t="s">
        <v>34</v>
      </c>
    </row>
    <row r="594" spans="1:5" x14ac:dyDescent="0.25">
      <c r="A594" s="5">
        <f>586</f>
      </c>
      <c r="B594" s="5" t="s">
        <v>175</v>
      </c>
      <c r="C594" s="5" t="s">
        <v>11</v>
      </c>
      <c r="D594" s="5" t="s">
        <v>28</v>
      </c>
      <c r="E594" s="5" t="s">
        <v>29</v>
      </c>
    </row>
    <row r="595" spans="1:5" x14ac:dyDescent="0.25">
      <c r="A595" s="5">
        <f>587</f>
      </c>
      <c r="B595" s="5" t="s">
        <v>175</v>
      </c>
      <c r="C595" s="5" t="s">
        <v>11</v>
      </c>
      <c r="D595" s="5" t="s">
        <v>31</v>
      </c>
      <c r="E595" s="5" t="s">
        <v>13</v>
      </c>
    </row>
    <row r="596" spans="1:5" x14ac:dyDescent="0.25">
      <c r="A596" s="5">
        <f>588</f>
      </c>
      <c r="B596" s="5" t="s">
        <v>176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176</v>
      </c>
      <c r="C597" s="5" t="s">
        <v>11</v>
      </c>
      <c r="D597" s="5" t="s">
        <v>33</v>
      </c>
      <c r="E597" s="5" t="s">
        <v>34</v>
      </c>
    </row>
    <row r="598" spans="1:5" x14ac:dyDescent="0.25">
      <c r="A598" s="5">
        <f>590</f>
      </c>
      <c r="B598" s="5" t="s">
        <v>176</v>
      </c>
      <c r="C598" s="5" t="s">
        <v>11</v>
      </c>
      <c r="D598" s="5" t="s">
        <v>28</v>
      </c>
      <c r="E598" s="5" t="s">
        <v>29</v>
      </c>
    </row>
    <row r="599" spans="1:5" x14ac:dyDescent="0.25">
      <c r="A599" s="5">
        <f>591</f>
      </c>
      <c r="B599" s="5" t="s">
        <v>176</v>
      </c>
      <c r="C599" s="5" t="s">
        <v>11</v>
      </c>
      <c r="D599" s="5" t="s">
        <v>31</v>
      </c>
      <c r="E599" s="5" t="s">
        <v>13</v>
      </c>
    </row>
    <row r="600" spans="1:5" x14ac:dyDescent="0.25">
      <c r="A600" s="5">
        <f>592</f>
      </c>
      <c r="B600" s="5" t="s">
        <v>177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177</v>
      </c>
      <c r="C601" s="5" t="s">
        <v>11</v>
      </c>
      <c r="D601" s="5" t="s">
        <v>33</v>
      </c>
      <c r="E601" s="5" t="s">
        <v>34</v>
      </c>
    </row>
    <row r="602" spans="1:5" x14ac:dyDescent="0.25">
      <c r="A602" s="5">
        <f>594</f>
      </c>
      <c r="B602" s="5" t="s">
        <v>177</v>
      </c>
      <c r="C602" s="5" t="s">
        <v>11</v>
      </c>
      <c r="D602" s="5" t="s">
        <v>28</v>
      </c>
      <c r="E602" s="5" t="s">
        <v>29</v>
      </c>
    </row>
    <row r="603" spans="1:5" x14ac:dyDescent="0.25">
      <c r="A603" s="5">
        <f>595</f>
      </c>
      <c r="B603" s="5" t="s">
        <v>177</v>
      </c>
      <c r="C603" s="5" t="s">
        <v>11</v>
      </c>
      <c r="D603" s="5" t="s">
        <v>31</v>
      </c>
      <c r="E603" s="5" t="s">
        <v>13</v>
      </c>
    </row>
    <row r="604" spans="1:5" x14ac:dyDescent="0.25">
      <c r="A604" s="5">
        <f>596</f>
      </c>
      <c r="B604" s="5" t="s">
        <v>178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178</v>
      </c>
      <c r="C605" s="5" t="s">
        <v>11</v>
      </c>
      <c r="D605" s="5" t="s">
        <v>33</v>
      </c>
      <c r="E605" s="5" t="s">
        <v>34</v>
      </c>
    </row>
    <row r="606" spans="1:5" x14ac:dyDescent="0.25">
      <c r="A606" s="5">
        <f>598</f>
      </c>
      <c r="B606" s="5" t="s">
        <v>178</v>
      </c>
      <c r="C606" s="5" t="s">
        <v>11</v>
      </c>
      <c r="D606" s="5" t="s">
        <v>28</v>
      </c>
      <c r="E606" s="5" t="s">
        <v>29</v>
      </c>
    </row>
    <row r="607" spans="1:5" x14ac:dyDescent="0.25">
      <c r="A607" s="5">
        <f>599</f>
      </c>
      <c r="B607" s="5" t="s">
        <v>178</v>
      </c>
      <c r="C607" s="5" t="s">
        <v>11</v>
      </c>
      <c r="D607" s="5" t="s">
        <v>31</v>
      </c>
      <c r="E607" s="5" t="s">
        <v>13</v>
      </c>
    </row>
    <row r="608" spans="1:5" x14ac:dyDescent="0.25">
      <c r="A608" s="5">
        <f>600</f>
      </c>
      <c r="B608" s="5" t="s">
        <v>179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179</v>
      </c>
      <c r="C609" s="5" t="s">
        <v>11</v>
      </c>
      <c r="D609" s="5" t="s">
        <v>33</v>
      </c>
      <c r="E609" s="5" t="s">
        <v>34</v>
      </c>
    </row>
    <row r="610" spans="1:5" x14ac:dyDescent="0.25">
      <c r="A610" s="5">
        <f>602</f>
      </c>
      <c r="B610" s="5" t="s">
        <v>179</v>
      </c>
      <c r="C610" s="5" t="s">
        <v>11</v>
      </c>
      <c r="D610" s="5" t="s">
        <v>28</v>
      </c>
      <c r="E610" s="5" t="s">
        <v>29</v>
      </c>
    </row>
    <row r="611" spans="1:5" x14ac:dyDescent="0.25">
      <c r="A611" s="5">
        <f>603</f>
      </c>
      <c r="B611" s="5" t="s">
        <v>179</v>
      </c>
      <c r="C611" s="5" t="s">
        <v>11</v>
      </c>
      <c r="D611" s="5" t="s">
        <v>31</v>
      </c>
      <c r="E611" s="5" t="s">
        <v>13</v>
      </c>
    </row>
    <row r="612" spans="1:5" x14ac:dyDescent="0.25">
      <c r="A612" s="5">
        <f>604</f>
      </c>
      <c r="B612" s="5" t="s">
        <v>180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180</v>
      </c>
      <c r="C613" s="5" t="s">
        <v>11</v>
      </c>
      <c r="D613" s="5" t="s">
        <v>33</v>
      </c>
      <c r="E613" s="5" t="s">
        <v>34</v>
      </c>
    </row>
    <row r="614" spans="1:5" x14ac:dyDescent="0.25">
      <c r="A614" s="5">
        <f>606</f>
      </c>
      <c r="B614" s="5" t="s">
        <v>180</v>
      </c>
      <c r="C614" s="5" t="s">
        <v>11</v>
      </c>
      <c r="D614" s="5" t="s">
        <v>28</v>
      </c>
      <c r="E614" s="5" t="s">
        <v>29</v>
      </c>
    </row>
    <row r="615" spans="1:5" x14ac:dyDescent="0.25">
      <c r="A615" s="5">
        <f>607</f>
      </c>
      <c r="B615" s="5" t="s">
        <v>180</v>
      </c>
      <c r="C615" s="5" t="s">
        <v>11</v>
      </c>
      <c r="D615" s="5" t="s">
        <v>31</v>
      </c>
      <c r="E615" s="5" t="s">
        <v>13</v>
      </c>
    </row>
    <row r="616" spans="1:5" x14ac:dyDescent="0.25">
      <c r="A616" s="5">
        <f>608</f>
      </c>
      <c r="B616" s="5" t="s">
        <v>181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181</v>
      </c>
      <c r="C617" s="5" t="s">
        <v>11</v>
      </c>
      <c r="D617" s="5" t="s">
        <v>33</v>
      </c>
      <c r="E617" s="5" t="s">
        <v>34</v>
      </c>
    </row>
    <row r="618" spans="1:5" x14ac:dyDescent="0.25">
      <c r="A618" s="5">
        <f>610</f>
      </c>
      <c r="B618" s="5" t="s">
        <v>181</v>
      </c>
      <c r="C618" s="5" t="s">
        <v>11</v>
      </c>
      <c r="D618" s="5" t="s">
        <v>28</v>
      </c>
      <c r="E618" s="5" t="s">
        <v>29</v>
      </c>
    </row>
    <row r="619" spans="1:5" x14ac:dyDescent="0.25">
      <c r="A619" s="5">
        <f>611</f>
      </c>
      <c r="B619" s="5" t="s">
        <v>181</v>
      </c>
      <c r="C619" s="5" t="s">
        <v>11</v>
      </c>
      <c r="D619" s="5" t="s">
        <v>31</v>
      </c>
      <c r="E619" s="5" t="s">
        <v>13</v>
      </c>
    </row>
    <row r="620" spans="1:5" x14ac:dyDescent="0.25">
      <c r="A620" s="5">
        <f>612</f>
      </c>
      <c r="B620" s="5" t="s">
        <v>182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182</v>
      </c>
      <c r="C621" s="5" t="s">
        <v>11</v>
      </c>
      <c r="D621" s="5" t="s">
        <v>33</v>
      </c>
      <c r="E621" s="5" t="s">
        <v>34</v>
      </c>
    </row>
    <row r="622" spans="1:5" x14ac:dyDescent="0.25">
      <c r="A622" s="5">
        <f>614</f>
      </c>
      <c r="B622" s="5" t="s">
        <v>182</v>
      </c>
      <c r="C622" s="5" t="s">
        <v>11</v>
      </c>
      <c r="D622" s="5" t="s">
        <v>28</v>
      </c>
      <c r="E622" s="5" t="s">
        <v>29</v>
      </c>
    </row>
    <row r="623" spans="1:5" x14ac:dyDescent="0.25">
      <c r="A623" s="5">
        <f>615</f>
      </c>
      <c r="B623" s="5" t="s">
        <v>182</v>
      </c>
      <c r="C623" s="5" t="s">
        <v>11</v>
      </c>
      <c r="D623" s="5" t="s">
        <v>31</v>
      </c>
      <c r="E623" s="5" t="s">
        <v>13</v>
      </c>
    </row>
    <row r="624" spans="1:5" x14ac:dyDescent="0.25">
      <c r="A624" s="5">
        <f>616</f>
      </c>
      <c r="B624" s="5" t="s">
        <v>183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183</v>
      </c>
      <c r="C625" s="5" t="s">
        <v>11</v>
      </c>
      <c r="D625" s="5" t="s">
        <v>33</v>
      </c>
      <c r="E625" s="5" t="s">
        <v>34</v>
      </c>
    </row>
    <row r="626" spans="1:5" x14ac:dyDescent="0.25">
      <c r="A626" s="5">
        <f>618</f>
      </c>
      <c r="B626" s="5" t="s">
        <v>183</v>
      </c>
      <c r="C626" s="5" t="s">
        <v>11</v>
      </c>
      <c r="D626" s="5" t="s">
        <v>28</v>
      </c>
      <c r="E626" s="5" t="s">
        <v>29</v>
      </c>
    </row>
    <row r="627" spans="1:5" x14ac:dyDescent="0.25">
      <c r="A627" s="5">
        <f>619</f>
      </c>
      <c r="B627" s="5" t="s">
        <v>183</v>
      </c>
      <c r="C627" s="5" t="s">
        <v>11</v>
      </c>
      <c r="D627" s="5" t="s">
        <v>31</v>
      </c>
      <c r="E627" s="5" t="s">
        <v>13</v>
      </c>
    </row>
    <row r="628" spans="1:5" x14ac:dyDescent="0.25">
      <c r="A628" s="5">
        <f>620</f>
      </c>
      <c r="B628" s="5" t="s">
        <v>184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184</v>
      </c>
      <c r="C629" s="5" t="s">
        <v>11</v>
      </c>
      <c r="D629" s="5" t="s">
        <v>33</v>
      </c>
      <c r="E629" s="5" t="s">
        <v>34</v>
      </c>
    </row>
    <row r="630" spans="1:5" x14ac:dyDescent="0.25">
      <c r="A630" s="5">
        <f>622</f>
      </c>
      <c r="B630" s="5" t="s">
        <v>184</v>
      </c>
      <c r="C630" s="5" t="s">
        <v>11</v>
      </c>
      <c r="D630" s="5" t="s">
        <v>28</v>
      </c>
      <c r="E630" s="5" t="s">
        <v>29</v>
      </c>
    </row>
    <row r="631" spans="1:5" x14ac:dyDescent="0.25">
      <c r="A631" s="5">
        <f>623</f>
      </c>
      <c r="B631" s="5" t="s">
        <v>184</v>
      </c>
      <c r="C631" s="5" t="s">
        <v>11</v>
      </c>
      <c r="D631" s="5" t="s">
        <v>31</v>
      </c>
      <c r="E631" s="5" t="s">
        <v>13</v>
      </c>
    </row>
    <row r="632" spans="1:5" x14ac:dyDescent="0.25">
      <c r="A632" s="5">
        <f>624</f>
      </c>
      <c r="B632" s="5" t="s">
        <v>185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185</v>
      </c>
      <c r="C633" s="5" t="s">
        <v>11</v>
      </c>
      <c r="D633" s="5" t="s">
        <v>33</v>
      </c>
      <c r="E633" s="5" t="s">
        <v>34</v>
      </c>
    </row>
    <row r="634" spans="1:5" x14ac:dyDescent="0.25">
      <c r="A634" s="5">
        <f>626</f>
      </c>
      <c r="B634" s="5" t="s">
        <v>185</v>
      </c>
      <c r="C634" s="5" t="s">
        <v>11</v>
      </c>
      <c r="D634" s="5" t="s">
        <v>28</v>
      </c>
      <c r="E634" s="5" t="s">
        <v>29</v>
      </c>
    </row>
    <row r="635" spans="1:5" x14ac:dyDescent="0.25">
      <c r="A635" s="5">
        <f>627</f>
      </c>
      <c r="B635" s="5" t="s">
        <v>185</v>
      </c>
      <c r="C635" s="5" t="s">
        <v>11</v>
      </c>
      <c r="D635" s="5" t="s">
        <v>31</v>
      </c>
      <c r="E635" s="5" t="s">
        <v>13</v>
      </c>
    </row>
    <row r="636" spans="1:5" x14ac:dyDescent="0.25">
      <c r="A636" s="5">
        <f>628</f>
      </c>
      <c r="B636" s="5" t="s">
        <v>186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186</v>
      </c>
      <c r="C637" s="5" t="s">
        <v>11</v>
      </c>
      <c r="D637" s="5" t="s">
        <v>33</v>
      </c>
      <c r="E637" s="5" t="s">
        <v>34</v>
      </c>
    </row>
    <row r="638" spans="1:5" x14ac:dyDescent="0.25">
      <c r="A638" s="5">
        <f>630</f>
      </c>
      <c r="B638" s="5" t="s">
        <v>186</v>
      </c>
      <c r="C638" s="5" t="s">
        <v>11</v>
      </c>
      <c r="D638" s="5" t="s">
        <v>28</v>
      </c>
      <c r="E638" s="5" t="s">
        <v>29</v>
      </c>
    </row>
    <row r="639" spans="1:5" x14ac:dyDescent="0.25">
      <c r="A639" s="5">
        <f>631</f>
      </c>
      <c r="B639" s="5" t="s">
        <v>186</v>
      </c>
      <c r="C639" s="5" t="s">
        <v>11</v>
      </c>
      <c r="D639" s="5" t="s">
        <v>31</v>
      </c>
      <c r="E639" s="5" t="s">
        <v>13</v>
      </c>
    </row>
    <row r="640" spans="1:5" x14ac:dyDescent="0.25">
      <c r="A640" s="5">
        <f>632</f>
      </c>
      <c r="B640" s="5" t="s">
        <v>187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187</v>
      </c>
      <c r="C641" s="5" t="s">
        <v>11</v>
      </c>
      <c r="D641" s="5" t="s">
        <v>33</v>
      </c>
      <c r="E641" s="5" t="s">
        <v>34</v>
      </c>
    </row>
    <row r="642" spans="1:5" x14ac:dyDescent="0.25">
      <c r="A642" s="5">
        <f>634</f>
      </c>
      <c r="B642" s="5" t="s">
        <v>187</v>
      </c>
      <c r="C642" s="5" t="s">
        <v>11</v>
      </c>
      <c r="D642" s="5" t="s">
        <v>28</v>
      </c>
      <c r="E642" s="5" t="s">
        <v>29</v>
      </c>
    </row>
    <row r="643" spans="1:5" x14ac:dyDescent="0.25">
      <c r="A643" s="5">
        <f>635</f>
      </c>
      <c r="B643" s="5" t="s">
        <v>187</v>
      </c>
      <c r="C643" s="5" t="s">
        <v>11</v>
      </c>
      <c r="D643" s="5" t="s">
        <v>31</v>
      </c>
      <c r="E643" s="5" t="s">
        <v>13</v>
      </c>
    </row>
    <row r="644" spans="1:5" x14ac:dyDescent="0.25">
      <c r="A644" s="5">
        <f>636</f>
      </c>
      <c r="B644" s="5" t="s">
        <v>188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188</v>
      </c>
      <c r="C645" s="5" t="s">
        <v>11</v>
      </c>
      <c r="D645" s="5" t="s">
        <v>33</v>
      </c>
      <c r="E645" s="5" t="s">
        <v>34</v>
      </c>
    </row>
    <row r="646" spans="1:5" x14ac:dyDescent="0.25">
      <c r="A646" s="5">
        <f>638</f>
      </c>
      <c r="B646" s="5" t="s">
        <v>188</v>
      </c>
      <c r="C646" s="5" t="s">
        <v>11</v>
      </c>
      <c r="D646" s="5" t="s">
        <v>28</v>
      </c>
      <c r="E646" s="5" t="s">
        <v>29</v>
      </c>
    </row>
    <row r="647" spans="1:5" x14ac:dyDescent="0.25">
      <c r="A647" s="5">
        <f>639</f>
      </c>
      <c r="B647" s="5" t="s">
        <v>188</v>
      </c>
      <c r="C647" s="5" t="s">
        <v>11</v>
      </c>
      <c r="D647" s="5" t="s">
        <v>31</v>
      </c>
      <c r="E647" s="5" t="s">
        <v>13</v>
      </c>
    </row>
    <row r="648" spans="1:5" x14ac:dyDescent="0.25">
      <c r="A648" s="5">
        <f>640</f>
      </c>
      <c r="B648" s="5" t="s">
        <v>189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189</v>
      </c>
      <c r="C649" s="5" t="s">
        <v>11</v>
      </c>
      <c r="D649" s="5" t="s">
        <v>33</v>
      </c>
      <c r="E649" s="5" t="s">
        <v>34</v>
      </c>
    </row>
    <row r="650" spans="1:5" x14ac:dyDescent="0.25">
      <c r="A650" s="5">
        <f>642</f>
      </c>
      <c r="B650" s="5" t="s">
        <v>189</v>
      </c>
      <c r="C650" s="5" t="s">
        <v>11</v>
      </c>
      <c r="D650" s="5" t="s">
        <v>28</v>
      </c>
      <c r="E650" s="5" t="s">
        <v>29</v>
      </c>
    </row>
    <row r="651" spans="1:5" x14ac:dyDescent="0.25">
      <c r="A651" s="5">
        <f>643</f>
      </c>
      <c r="B651" s="5" t="s">
        <v>189</v>
      </c>
      <c r="C651" s="5" t="s">
        <v>11</v>
      </c>
      <c r="D651" s="5" t="s">
        <v>31</v>
      </c>
      <c r="E651" s="5" t="s">
        <v>13</v>
      </c>
    </row>
    <row r="652" spans="1:5" x14ac:dyDescent="0.25">
      <c r="A652" s="5">
        <f>644</f>
      </c>
      <c r="B652" s="5" t="s">
        <v>190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190</v>
      </c>
      <c r="C653" s="5" t="s">
        <v>11</v>
      </c>
      <c r="D653" s="5" t="s">
        <v>33</v>
      </c>
      <c r="E653" s="5" t="s">
        <v>34</v>
      </c>
    </row>
    <row r="654" spans="1:5" x14ac:dyDescent="0.25">
      <c r="A654" s="5">
        <f>646</f>
      </c>
      <c r="B654" s="5" t="s">
        <v>190</v>
      </c>
      <c r="C654" s="5" t="s">
        <v>11</v>
      </c>
      <c r="D654" s="5" t="s">
        <v>28</v>
      </c>
      <c r="E654" s="5" t="s">
        <v>29</v>
      </c>
    </row>
    <row r="655" spans="1:5" x14ac:dyDescent="0.25">
      <c r="A655" s="5">
        <f>647</f>
      </c>
      <c r="B655" s="5" t="s">
        <v>190</v>
      </c>
      <c r="C655" s="5" t="s">
        <v>11</v>
      </c>
      <c r="D655" s="5" t="s">
        <v>31</v>
      </c>
      <c r="E655" s="5" t="s">
        <v>13</v>
      </c>
    </row>
    <row r="656" spans="1:5" x14ac:dyDescent="0.25">
      <c r="A656" s="5">
        <f>648</f>
      </c>
      <c r="B656" s="5" t="s">
        <v>191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191</v>
      </c>
      <c r="C657" s="5" t="s">
        <v>11</v>
      </c>
      <c r="D657" s="5" t="s">
        <v>33</v>
      </c>
      <c r="E657" s="5" t="s">
        <v>34</v>
      </c>
    </row>
    <row r="658" spans="1:5" x14ac:dyDescent="0.25">
      <c r="A658" s="5">
        <f>650</f>
      </c>
      <c r="B658" s="5" t="s">
        <v>191</v>
      </c>
      <c r="C658" s="5" t="s">
        <v>11</v>
      </c>
      <c r="D658" s="5" t="s">
        <v>28</v>
      </c>
      <c r="E658" s="5" t="s">
        <v>29</v>
      </c>
    </row>
    <row r="659" spans="1:5" x14ac:dyDescent="0.25">
      <c r="A659" s="5">
        <f>651</f>
      </c>
      <c r="B659" s="5" t="s">
        <v>191</v>
      </c>
      <c r="C659" s="5" t="s">
        <v>11</v>
      </c>
      <c r="D659" s="5" t="s">
        <v>31</v>
      </c>
      <c r="E659" s="5" t="s">
        <v>13</v>
      </c>
    </row>
    <row r="660" spans="1:5" x14ac:dyDescent="0.25">
      <c r="A660" s="5">
        <f>652</f>
      </c>
      <c r="B660" s="5" t="s">
        <v>192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192</v>
      </c>
      <c r="C661" s="5" t="s">
        <v>11</v>
      </c>
      <c r="D661" s="5" t="s">
        <v>33</v>
      </c>
      <c r="E661" s="5" t="s">
        <v>34</v>
      </c>
    </row>
    <row r="662" spans="1:5" x14ac:dyDescent="0.25">
      <c r="A662" s="5">
        <f>654</f>
      </c>
      <c r="B662" s="5" t="s">
        <v>192</v>
      </c>
      <c r="C662" s="5" t="s">
        <v>11</v>
      </c>
      <c r="D662" s="5" t="s">
        <v>28</v>
      </c>
      <c r="E662" s="5" t="s">
        <v>29</v>
      </c>
    </row>
    <row r="663" spans="1:5" x14ac:dyDescent="0.25">
      <c r="A663" s="5">
        <f>655</f>
      </c>
      <c r="B663" s="5" t="s">
        <v>192</v>
      </c>
      <c r="C663" s="5" t="s">
        <v>11</v>
      </c>
      <c r="D663" s="5" t="s">
        <v>31</v>
      </c>
      <c r="E663" s="5" t="s">
        <v>13</v>
      </c>
    </row>
    <row r="664" spans="1:5" x14ac:dyDescent="0.25">
      <c r="A664" s="5">
        <f>656</f>
      </c>
      <c r="B664" s="5" t="s">
        <v>193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193</v>
      </c>
      <c r="C665" s="5" t="s">
        <v>11</v>
      </c>
      <c r="D665" s="5" t="s">
        <v>33</v>
      </c>
      <c r="E665" s="5" t="s">
        <v>34</v>
      </c>
    </row>
    <row r="666" spans="1:5" x14ac:dyDescent="0.25">
      <c r="A666" s="5">
        <f>658</f>
      </c>
      <c r="B666" s="5" t="s">
        <v>193</v>
      </c>
      <c r="C666" s="5" t="s">
        <v>11</v>
      </c>
      <c r="D666" s="5" t="s">
        <v>28</v>
      </c>
      <c r="E666" s="5" t="s">
        <v>29</v>
      </c>
    </row>
    <row r="667" spans="1:5" x14ac:dyDescent="0.25">
      <c r="A667" s="5">
        <f>659</f>
      </c>
      <c r="B667" s="5" t="s">
        <v>193</v>
      </c>
      <c r="C667" s="5" t="s">
        <v>11</v>
      </c>
      <c r="D667" s="5" t="s">
        <v>31</v>
      </c>
      <c r="E667" s="5" t="s">
        <v>13</v>
      </c>
    </row>
    <row r="668" spans="1:5" x14ac:dyDescent="0.25">
      <c r="A668" s="5">
        <f>660</f>
      </c>
      <c r="B668" s="5" t="s">
        <v>194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194</v>
      </c>
      <c r="C669" s="5" t="s">
        <v>11</v>
      </c>
      <c r="D669" s="5" t="s">
        <v>33</v>
      </c>
      <c r="E669" s="5" t="s">
        <v>34</v>
      </c>
    </row>
    <row r="670" spans="1:5" x14ac:dyDescent="0.25">
      <c r="A670" s="5">
        <f>662</f>
      </c>
      <c r="B670" s="5" t="s">
        <v>194</v>
      </c>
      <c r="C670" s="5" t="s">
        <v>11</v>
      </c>
      <c r="D670" s="5" t="s">
        <v>28</v>
      </c>
      <c r="E670" s="5" t="s">
        <v>29</v>
      </c>
    </row>
    <row r="671" spans="1:5" x14ac:dyDescent="0.25">
      <c r="A671" s="5">
        <f>663</f>
      </c>
      <c r="B671" s="5" t="s">
        <v>194</v>
      </c>
      <c r="C671" s="5" t="s">
        <v>11</v>
      </c>
      <c r="D671" s="5" t="s">
        <v>31</v>
      </c>
      <c r="E671" s="5" t="s">
        <v>13</v>
      </c>
    </row>
    <row r="672" spans="1:5" x14ac:dyDescent="0.25">
      <c r="A672" s="5">
        <f>664</f>
      </c>
      <c r="B672" s="5" t="s">
        <v>195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195</v>
      </c>
      <c r="C673" s="5" t="s">
        <v>11</v>
      </c>
      <c r="D673" s="5" t="s">
        <v>33</v>
      </c>
      <c r="E673" s="5" t="s">
        <v>34</v>
      </c>
    </row>
    <row r="674" spans="1:5" x14ac:dyDescent="0.25">
      <c r="A674" s="5">
        <f>666</f>
      </c>
      <c r="B674" s="5" t="s">
        <v>195</v>
      </c>
      <c r="C674" s="5" t="s">
        <v>11</v>
      </c>
      <c r="D674" s="5" t="s">
        <v>28</v>
      </c>
      <c r="E674" s="5" t="s">
        <v>29</v>
      </c>
    </row>
    <row r="675" spans="1:5" x14ac:dyDescent="0.25">
      <c r="A675" s="5">
        <f>667</f>
      </c>
      <c r="B675" s="5" t="s">
        <v>195</v>
      </c>
      <c r="C675" s="5" t="s">
        <v>11</v>
      </c>
      <c r="D675" s="5" t="s">
        <v>31</v>
      </c>
      <c r="E675" s="5" t="s">
        <v>13</v>
      </c>
    </row>
    <row r="676" spans="1:5" x14ac:dyDescent="0.25">
      <c r="A676" s="5">
        <f>668</f>
      </c>
      <c r="B676" s="5" t="s">
        <v>196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196</v>
      </c>
      <c r="C677" s="5" t="s">
        <v>11</v>
      </c>
      <c r="D677" s="5" t="s">
        <v>33</v>
      </c>
      <c r="E677" s="5" t="s">
        <v>34</v>
      </c>
    </row>
    <row r="678" spans="1:5" x14ac:dyDescent="0.25">
      <c r="A678" s="5">
        <f>670</f>
      </c>
      <c r="B678" s="5" t="s">
        <v>196</v>
      </c>
      <c r="C678" s="5" t="s">
        <v>11</v>
      </c>
      <c r="D678" s="5" t="s">
        <v>28</v>
      </c>
      <c r="E678" s="5" t="s">
        <v>29</v>
      </c>
    </row>
    <row r="679" spans="1:5" x14ac:dyDescent="0.25">
      <c r="A679" s="5">
        <f>671</f>
      </c>
      <c r="B679" s="5" t="s">
        <v>196</v>
      </c>
      <c r="C679" s="5" t="s">
        <v>11</v>
      </c>
      <c r="D679" s="5" t="s">
        <v>31</v>
      </c>
      <c r="E679" s="5" t="s">
        <v>13</v>
      </c>
    </row>
    <row r="680" spans="1:5" x14ac:dyDescent="0.25">
      <c r="A680" s="5">
        <f>672</f>
      </c>
      <c r="B680" s="5" t="s">
        <v>197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197</v>
      </c>
      <c r="C681" s="5" t="s">
        <v>11</v>
      </c>
      <c r="D681" s="5" t="s">
        <v>33</v>
      </c>
      <c r="E681" s="5" t="s">
        <v>34</v>
      </c>
    </row>
    <row r="682" spans="1:5" x14ac:dyDescent="0.25">
      <c r="A682" s="5">
        <f>674</f>
      </c>
      <c r="B682" s="5" t="s">
        <v>197</v>
      </c>
      <c r="C682" s="5" t="s">
        <v>11</v>
      </c>
      <c r="D682" s="5" t="s">
        <v>28</v>
      </c>
      <c r="E682" s="5" t="s">
        <v>29</v>
      </c>
    </row>
    <row r="683" spans="1:5" x14ac:dyDescent="0.25">
      <c r="A683" s="5">
        <f>675</f>
      </c>
      <c r="B683" s="5" t="s">
        <v>197</v>
      </c>
      <c r="C683" s="5" t="s">
        <v>11</v>
      </c>
      <c r="D683" s="5" t="s">
        <v>31</v>
      </c>
      <c r="E683" s="5" t="s">
        <v>13</v>
      </c>
    </row>
    <row r="684" spans="1:5" x14ac:dyDescent="0.25">
      <c r="A684" s="5">
        <f>676</f>
      </c>
      <c r="B684" s="5" t="s">
        <v>198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198</v>
      </c>
      <c r="C685" s="5" t="s">
        <v>11</v>
      </c>
      <c r="D685" s="5" t="s">
        <v>33</v>
      </c>
      <c r="E685" s="5" t="s">
        <v>34</v>
      </c>
    </row>
    <row r="686" spans="1:5" x14ac:dyDescent="0.25">
      <c r="A686" s="5">
        <f>678</f>
      </c>
      <c r="B686" s="5" t="s">
        <v>198</v>
      </c>
      <c r="C686" s="5" t="s">
        <v>11</v>
      </c>
      <c r="D686" s="5" t="s">
        <v>28</v>
      </c>
      <c r="E686" s="5" t="s">
        <v>29</v>
      </c>
    </row>
    <row r="687" spans="1:5" x14ac:dyDescent="0.25">
      <c r="A687" s="5">
        <f>679</f>
      </c>
      <c r="B687" s="5" t="s">
        <v>198</v>
      </c>
      <c r="C687" s="5" t="s">
        <v>11</v>
      </c>
      <c r="D687" s="5" t="s">
        <v>31</v>
      </c>
      <c r="E687" s="5" t="s">
        <v>13</v>
      </c>
    </row>
    <row r="688" spans="1:5" x14ac:dyDescent="0.25">
      <c r="A688" s="5">
        <f>680</f>
      </c>
      <c r="B688" s="5" t="s">
        <v>199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199</v>
      </c>
      <c r="C689" s="5" t="s">
        <v>11</v>
      </c>
      <c r="D689" s="5" t="s">
        <v>33</v>
      </c>
      <c r="E689" s="5" t="s">
        <v>34</v>
      </c>
    </row>
    <row r="690" spans="1:5" x14ac:dyDescent="0.25">
      <c r="A690" s="5">
        <f>682</f>
      </c>
      <c r="B690" s="5" t="s">
        <v>199</v>
      </c>
      <c r="C690" s="5" t="s">
        <v>11</v>
      </c>
      <c r="D690" s="5" t="s">
        <v>28</v>
      </c>
      <c r="E690" s="5" t="s">
        <v>29</v>
      </c>
    </row>
    <row r="691" spans="1:5" x14ac:dyDescent="0.25">
      <c r="A691" s="5">
        <f>683</f>
      </c>
      <c r="B691" s="5" t="s">
        <v>199</v>
      </c>
      <c r="C691" s="5" t="s">
        <v>11</v>
      </c>
      <c r="D691" s="5" t="s">
        <v>31</v>
      </c>
      <c r="E691" s="5" t="s">
        <v>13</v>
      </c>
    </row>
    <row r="692" spans="1:5" x14ac:dyDescent="0.25">
      <c r="A692" s="5">
        <f>684</f>
      </c>
      <c r="B692" s="5" t="s">
        <v>200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200</v>
      </c>
      <c r="C693" s="5" t="s">
        <v>11</v>
      </c>
      <c r="D693" s="5" t="s">
        <v>33</v>
      </c>
      <c r="E693" s="5" t="s">
        <v>34</v>
      </c>
    </row>
    <row r="694" spans="1:5" x14ac:dyDescent="0.25">
      <c r="A694" s="5">
        <f>686</f>
      </c>
      <c r="B694" s="5" t="s">
        <v>200</v>
      </c>
      <c r="C694" s="5" t="s">
        <v>11</v>
      </c>
      <c r="D694" s="5" t="s">
        <v>28</v>
      </c>
      <c r="E694" s="5" t="s">
        <v>29</v>
      </c>
    </row>
    <row r="695" spans="1:5" x14ac:dyDescent="0.25">
      <c r="A695" s="5">
        <f>687</f>
      </c>
      <c r="B695" s="5" t="s">
        <v>200</v>
      </c>
      <c r="C695" s="5" t="s">
        <v>11</v>
      </c>
      <c r="D695" s="5" t="s">
        <v>31</v>
      </c>
      <c r="E695" s="5" t="s">
        <v>13</v>
      </c>
    </row>
    <row r="696" spans="1:5" x14ac:dyDescent="0.25">
      <c r="A696" s="5">
        <f>688</f>
      </c>
      <c r="B696" s="5" t="s">
        <v>201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201</v>
      </c>
      <c r="C697" s="5" t="s">
        <v>11</v>
      </c>
      <c r="D697" s="5" t="s">
        <v>33</v>
      </c>
      <c r="E697" s="5" t="s">
        <v>34</v>
      </c>
    </row>
    <row r="698" spans="1:5" x14ac:dyDescent="0.25">
      <c r="A698" s="5">
        <f>690</f>
      </c>
      <c r="B698" s="5" t="s">
        <v>201</v>
      </c>
      <c r="C698" s="5" t="s">
        <v>11</v>
      </c>
      <c r="D698" s="5" t="s">
        <v>28</v>
      </c>
      <c r="E698" s="5" t="s">
        <v>29</v>
      </c>
    </row>
    <row r="699" spans="1:5" x14ac:dyDescent="0.25">
      <c r="A699" s="5">
        <f>691</f>
      </c>
      <c r="B699" s="5" t="s">
        <v>201</v>
      </c>
      <c r="C699" s="5" t="s">
        <v>11</v>
      </c>
      <c r="D699" s="5" t="s">
        <v>31</v>
      </c>
      <c r="E699" s="5" t="s">
        <v>13</v>
      </c>
    </row>
    <row r="700" spans="1:5" x14ac:dyDescent="0.25">
      <c r="A700" s="5">
        <f>692</f>
      </c>
      <c r="B700" s="5" t="s">
        <v>202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202</v>
      </c>
      <c r="C701" s="5" t="s">
        <v>11</v>
      </c>
      <c r="D701" s="5" t="s">
        <v>33</v>
      </c>
      <c r="E701" s="5" t="s">
        <v>34</v>
      </c>
    </row>
    <row r="702" spans="1:5" x14ac:dyDescent="0.25">
      <c r="A702" s="5">
        <f>694</f>
      </c>
      <c r="B702" s="5" t="s">
        <v>202</v>
      </c>
      <c r="C702" s="5" t="s">
        <v>11</v>
      </c>
      <c r="D702" s="5" t="s">
        <v>28</v>
      </c>
      <c r="E702" s="5" t="s">
        <v>29</v>
      </c>
    </row>
    <row r="703" spans="1:5" x14ac:dyDescent="0.25">
      <c r="A703" s="5">
        <f>695</f>
      </c>
      <c r="B703" s="5" t="s">
        <v>202</v>
      </c>
      <c r="C703" s="5" t="s">
        <v>11</v>
      </c>
      <c r="D703" s="5" t="s">
        <v>31</v>
      </c>
      <c r="E703" s="5" t="s">
        <v>13</v>
      </c>
    </row>
    <row r="704" spans="1:5" x14ac:dyDescent="0.25">
      <c r="A704" s="5">
        <f>696</f>
      </c>
      <c r="B704" s="5" t="s">
        <v>203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203</v>
      </c>
      <c r="C705" s="5" t="s">
        <v>11</v>
      </c>
      <c r="D705" s="5" t="s">
        <v>33</v>
      </c>
      <c r="E705" s="5" t="s">
        <v>34</v>
      </c>
    </row>
    <row r="706" spans="1:5" x14ac:dyDescent="0.25">
      <c r="A706" s="5">
        <f>698</f>
      </c>
      <c r="B706" s="5" t="s">
        <v>203</v>
      </c>
      <c r="C706" s="5" t="s">
        <v>11</v>
      </c>
      <c r="D706" s="5" t="s">
        <v>28</v>
      </c>
      <c r="E706" s="5" t="s">
        <v>29</v>
      </c>
    </row>
    <row r="707" spans="1:5" x14ac:dyDescent="0.25">
      <c r="A707" s="5">
        <f>699</f>
      </c>
      <c r="B707" s="5" t="s">
        <v>203</v>
      </c>
      <c r="C707" s="5" t="s">
        <v>11</v>
      </c>
      <c r="D707" s="5" t="s">
        <v>31</v>
      </c>
      <c r="E707" s="5" t="s">
        <v>13</v>
      </c>
    </row>
    <row r="708" spans="1:5" x14ac:dyDescent="0.25">
      <c r="A708" s="5">
        <f>700</f>
      </c>
      <c r="B708" s="5" t="s">
        <v>204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204</v>
      </c>
      <c r="C709" s="5" t="s">
        <v>11</v>
      </c>
      <c r="D709" s="5" t="s">
        <v>33</v>
      </c>
      <c r="E709" s="5" t="s">
        <v>34</v>
      </c>
    </row>
    <row r="710" spans="1:5" x14ac:dyDescent="0.25">
      <c r="A710" s="5">
        <f>702</f>
      </c>
      <c r="B710" s="5" t="s">
        <v>204</v>
      </c>
      <c r="C710" s="5" t="s">
        <v>11</v>
      </c>
      <c r="D710" s="5" t="s">
        <v>28</v>
      </c>
      <c r="E710" s="5" t="s">
        <v>29</v>
      </c>
    </row>
    <row r="711" spans="1:5" x14ac:dyDescent="0.25">
      <c r="A711" s="5">
        <f>703</f>
      </c>
      <c r="B711" s="5" t="s">
        <v>204</v>
      </c>
      <c r="C711" s="5" t="s">
        <v>11</v>
      </c>
      <c r="D711" s="5" t="s">
        <v>31</v>
      </c>
      <c r="E711" s="5" t="s">
        <v>13</v>
      </c>
    </row>
    <row r="712" spans="1:5" x14ac:dyDescent="0.25">
      <c r="A712" s="5">
        <f>704</f>
      </c>
      <c r="B712" s="5" t="s">
        <v>205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205</v>
      </c>
      <c r="C713" s="5" t="s">
        <v>11</v>
      </c>
      <c r="D713" s="5" t="s">
        <v>33</v>
      </c>
      <c r="E713" s="5" t="s">
        <v>34</v>
      </c>
    </row>
    <row r="714" spans="1:5" x14ac:dyDescent="0.25">
      <c r="A714" s="5">
        <f>706</f>
      </c>
      <c r="B714" s="5" t="s">
        <v>205</v>
      </c>
      <c r="C714" s="5" t="s">
        <v>11</v>
      </c>
      <c r="D714" s="5" t="s">
        <v>28</v>
      </c>
      <c r="E714" s="5" t="s">
        <v>29</v>
      </c>
    </row>
    <row r="715" spans="1:5" x14ac:dyDescent="0.25">
      <c r="A715" s="5">
        <f>707</f>
      </c>
      <c r="B715" s="5" t="s">
        <v>205</v>
      </c>
      <c r="C715" s="5" t="s">
        <v>11</v>
      </c>
      <c r="D715" s="5" t="s">
        <v>31</v>
      </c>
      <c r="E715" s="5" t="s">
        <v>13</v>
      </c>
    </row>
    <row r="716" spans="1:5" x14ac:dyDescent="0.25">
      <c r="A716" s="5">
        <f>708</f>
      </c>
      <c r="B716" s="5" t="s">
        <v>206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206</v>
      </c>
      <c r="C717" s="5" t="s">
        <v>11</v>
      </c>
      <c r="D717" s="5" t="s">
        <v>33</v>
      </c>
      <c r="E717" s="5" t="s">
        <v>34</v>
      </c>
    </row>
    <row r="718" spans="1:5" x14ac:dyDescent="0.25">
      <c r="A718" s="5">
        <f>710</f>
      </c>
      <c r="B718" s="5" t="s">
        <v>206</v>
      </c>
      <c r="C718" s="5" t="s">
        <v>11</v>
      </c>
      <c r="D718" s="5" t="s">
        <v>28</v>
      </c>
      <c r="E718" s="5" t="s">
        <v>29</v>
      </c>
    </row>
    <row r="719" spans="1:5" x14ac:dyDescent="0.25">
      <c r="A719" s="5">
        <f>711</f>
      </c>
      <c r="B719" s="5" t="s">
        <v>206</v>
      </c>
      <c r="C719" s="5" t="s">
        <v>11</v>
      </c>
      <c r="D719" s="5" t="s">
        <v>31</v>
      </c>
      <c r="E719" s="5" t="s">
        <v>13</v>
      </c>
    </row>
    <row r="720" spans="1:5" x14ac:dyDescent="0.25">
      <c r="A720" s="5">
        <f>712</f>
      </c>
      <c r="B720" s="5" t="s">
        <v>207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207</v>
      </c>
      <c r="C721" s="5" t="s">
        <v>11</v>
      </c>
      <c r="D721" s="5" t="s">
        <v>33</v>
      </c>
      <c r="E721" s="5" t="s">
        <v>34</v>
      </c>
    </row>
    <row r="722" spans="1:5" x14ac:dyDescent="0.25">
      <c r="A722" s="5">
        <f>714</f>
      </c>
      <c r="B722" s="5" t="s">
        <v>207</v>
      </c>
      <c r="C722" s="5" t="s">
        <v>11</v>
      </c>
      <c r="D722" s="5" t="s">
        <v>28</v>
      </c>
      <c r="E722" s="5" t="s">
        <v>29</v>
      </c>
    </row>
    <row r="723" spans="1:5" x14ac:dyDescent="0.25">
      <c r="A723" s="5">
        <f>715</f>
      </c>
      <c r="B723" s="5" t="s">
        <v>207</v>
      </c>
      <c r="C723" s="5" t="s">
        <v>11</v>
      </c>
      <c r="D723" s="5" t="s">
        <v>31</v>
      </c>
      <c r="E723" s="5" t="s">
        <v>13</v>
      </c>
    </row>
    <row r="724" spans="1:5" x14ac:dyDescent="0.25">
      <c r="A724" s="5">
        <f>716</f>
      </c>
      <c r="B724" s="5" t="s">
        <v>208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208</v>
      </c>
      <c r="C725" s="5" t="s">
        <v>11</v>
      </c>
      <c r="D725" s="5" t="s">
        <v>33</v>
      </c>
      <c r="E725" s="5" t="s">
        <v>34</v>
      </c>
    </row>
    <row r="726" spans="1:5" x14ac:dyDescent="0.25">
      <c r="A726" s="5">
        <f>718</f>
      </c>
      <c r="B726" s="5" t="s">
        <v>208</v>
      </c>
      <c r="C726" s="5" t="s">
        <v>11</v>
      </c>
      <c r="D726" s="5" t="s">
        <v>28</v>
      </c>
      <c r="E726" s="5" t="s">
        <v>29</v>
      </c>
    </row>
    <row r="727" spans="1:5" x14ac:dyDescent="0.25">
      <c r="A727" s="5">
        <f>719</f>
      </c>
      <c r="B727" s="5" t="s">
        <v>208</v>
      </c>
      <c r="C727" s="5" t="s">
        <v>11</v>
      </c>
      <c r="D727" s="5" t="s">
        <v>31</v>
      </c>
      <c r="E727" s="5" t="s">
        <v>13</v>
      </c>
    </row>
    <row r="728" spans="1:5" x14ac:dyDescent="0.25">
      <c r="A728" s="5">
        <f>720</f>
      </c>
      <c r="B728" s="5" t="s">
        <v>209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209</v>
      </c>
      <c r="C729" s="5" t="s">
        <v>11</v>
      </c>
      <c r="D729" s="5" t="s">
        <v>33</v>
      </c>
      <c r="E729" s="5" t="s">
        <v>34</v>
      </c>
    </row>
    <row r="730" spans="1:5" x14ac:dyDescent="0.25">
      <c r="A730" s="5">
        <f>722</f>
      </c>
      <c r="B730" s="5" t="s">
        <v>209</v>
      </c>
      <c r="C730" s="5" t="s">
        <v>11</v>
      </c>
      <c r="D730" s="5" t="s">
        <v>28</v>
      </c>
      <c r="E730" s="5" t="s">
        <v>29</v>
      </c>
    </row>
    <row r="731" spans="1:5" x14ac:dyDescent="0.25">
      <c r="A731" s="5">
        <f>723</f>
      </c>
      <c r="B731" s="5" t="s">
        <v>209</v>
      </c>
      <c r="C731" s="5" t="s">
        <v>11</v>
      </c>
      <c r="D731" s="5" t="s">
        <v>31</v>
      </c>
      <c r="E731" s="5" t="s">
        <v>13</v>
      </c>
    </row>
    <row r="732" spans="1:5" x14ac:dyDescent="0.25">
      <c r="A732" s="5">
        <f>724</f>
      </c>
      <c r="B732" s="5" t="s">
        <v>210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210</v>
      </c>
      <c r="C733" s="5" t="s">
        <v>11</v>
      </c>
      <c r="D733" s="5" t="s">
        <v>33</v>
      </c>
      <c r="E733" s="5" t="s">
        <v>34</v>
      </c>
    </row>
    <row r="734" spans="1:5" x14ac:dyDescent="0.25">
      <c r="A734" s="5">
        <f>726</f>
      </c>
      <c r="B734" s="5" t="s">
        <v>210</v>
      </c>
      <c r="C734" s="5" t="s">
        <v>11</v>
      </c>
      <c r="D734" s="5" t="s">
        <v>28</v>
      </c>
      <c r="E734" s="5" t="s">
        <v>29</v>
      </c>
    </row>
    <row r="735" spans="1:5" x14ac:dyDescent="0.25">
      <c r="A735" s="5">
        <f>727</f>
      </c>
      <c r="B735" s="5" t="s">
        <v>210</v>
      </c>
      <c r="C735" s="5" t="s">
        <v>11</v>
      </c>
      <c r="D735" s="5" t="s">
        <v>31</v>
      </c>
      <c r="E735" s="5" t="s">
        <v>13</v>
      </c>
    </row>
    <row r="736" spans="1:5" x14ac:dyDescent="0.25">
      <c r="A736" s="5">
        <f>728</f>
      </c>
      <c r="B736" s="5" t="s">
        <v>211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211</v>
      </c>
      <c r="C737" s="5" t="s">
        <v>11</v>
      </c>
      <c r="D737" s="5" t="s">
        <v>33</v>
      </c>
      <c r="E737" s="5" t="s">
        <v>34</v>
      </c>
    </row>
    <row r="738" spans="1:5" x14ac:dyDescent="0.25">
      <c r="A738" s="5">
        <f>730</f>
      </c>
      <c r="B738" s="5" t="s">
        <v>211</v>
      </c>
      <c r="C738" s="5" t="s">
        <v>11</v>
      </c>
      <c r="D738" s="5" t="s">
        <v>28</v>
      </c>
      <c r="E738" s="5" t="s">
        <v>29</v>
      </c>
    </row>
    <row r="739" spans="1:5" x14ac:dyDescent="0.25">
      <c r="A739" s="5">
        <f>731</f>
      </c>
      <c r="B739" s="5" t="s">
        <v>211</v>
      </c>
      <c r="C739" s="5" t="s">
        <v>11</v>
      </c>
      <c r="D739" s="5" t="s">
        <v>31</v>
      </c>
      <c r="E739" s="5" t="s">
        <v>13</v>
      </c>
    </row>
    <row r="740" spans="1:5" x14ac:dyDescent="0.25">
      <c r="A740" s="5">
        <f>732</f>
      </c>
      <c r="B740" s="5" t="s">
        <v>212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212</v>
      </c>
      <c r="C741" s="5" t="s">
        <v>11</v>
      </c>
      <c r="D741" s="5" t="s">
        <v>33</v>
      </c>
      <c r="E741" s="5" t="s">
        <v>34</v>
      </c>
    </row>
    <row r="742" spans="1:5" x14ac:dyDescent="0.25">
      <c r="A742" s="5">
        <f>734</f>
      </c>
      <c r="B742" s="5" t="s">
        <v>212</v>
      </c>
      <c r="C742" s="5" t="s">
        <v>11</v>
      </c>
      <c r="D742" s="5" t="s">
        <v>28</v>
      </c>
      <c r="E742" s="5" t="s">
        <v>29</v>
      </c>
    </row>
    <row r="743" spans="1:5" x14ac:dyDescent="0.25">
      <c r="A743" s="5">
        <f>735</f>
      </c>
      <c r="B743" s="5" t="s">
        <v>212</v>
      </c>
      <c r="C743" s="5" t="s">
        <v>11</v>
      </c>
      <c r="D743" s="5" t="s">
        <v>31</v>
      </c>
      <c r="E743" s="5" t="s">
        <v>13</v>
      </c>
    </row>
    <row r="744" spans="1:5" x14ac:dyDescent="0.25">
      <c r="A744" s="5">
        <f>736</f>
      </c>
      <c r="B744" s="5" t="s">
        <v>213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213</v>
      </c>
      <c r="C745" s="5" t="s">
        <v>11</v>
      </c>
      <c r="D745" s="5" t="s">
        <v>33</v>
      </c>
      <c r="E745" s="5" t="s">
        <v>34</v>
      </c>
    </row>
    <row r="746" spans="1:5" x14ac:dyDescent="0.25">
      <c r="A746" s="5">
        <f>738</f>
      </c>
      <c r="B746" s="5" t="s">
        <v>213</v>
      </c>
      <c r="C746" s="5" t="s">
        <v>11</v>
      </c>
      <c r="D746" s="5" t="s">
        <v>28</v>
      </c>
      <c r="E746" s="5" t="s">
        <v>29</v>
      </c>
    </row>
    <row r="747" spans="1:5" x14ac:dyDescent="0.25">
      <c r="A747" s="5">
        <f>739</f>
      </c>
      <c r="B747" s="5" t="s">
        <v>213</v>
      </c>
      <c r="C747" s="5" t="s">
        <v>11</v>
      </c>
      <c r="D747" s="5" t="s">
        <v>31</v>
      </c>
      <c r="E747" s="5" t="s">
        <v>13</v>
      </c>
    </row>
    <row r="748" spans="1:5" x14ac:dyDescent="0.25">
      <c r="A748" s="5">
        <f>740</f>
      </c>
      <c r="B748" s="5" t="s">
        <v>214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214</v>
      </c>
      <c r="C749" s="5" t="s">
        <v>11</v>
      </c>
      <c r="D749" s="5" t="s">
        <v>33</v>
      </c>
      <c r="E749" s="5" t="s">
        <v>34</v>
      </c>
    </row>
    <row r="750" spans="1:5" x14ac:dyDescent="0.25">
      <c r="A750" s="5">
        <f>742</f>
      </c>
      <c r="B750" s="5" t="s">
        <v>214</v>
      </c>
      <c r="C750" s="5" t="s">
        <v>11</v>
      </c>
      <c r="D750" s="5" t="s">
        <v>28</v>
      </c>
      <c r="E750" s="5" t="s">
        <v>29</v>
      </c>
    </row>
    <row r="751" spans="1:5" x14ac:dyDescent="0.25">
      <c r="A751" s="5">
        <f>743</f>
      </c>
      <c r="B751" s="5" t="s">
        <v>214</v>
      </c>
      <c r="C751" s="5" t="s">
        <v>11</v>
      </c>
      <c r="D751" s="5" t="s">
        <v>31</v>
      </c>
      <c r="E751" s="5" t="s">
        <v>13</v>
      </c>
    </row>
    <row r="752" spans="1:5" x14ac:dyDescent="0.25">
      <c r="A752" s="5">
        <f>744</f>
      </c>
      <c r="B752" s="5" t="s">
        <v>215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215</v>
      </c>
      <c r="C753" s="5" t="s">
        <v>11</v>
      </c>
      <c r="D753" s="5" t="s">
        <v>33</v>
      </c>
      <c r="E753" s="5" t="s">
        <v>34</v>
      </c>
    </row>
    <row r="754" spans="1:5" x14ac:dyDescent="0.25">
      <c r="A754" s="5">
        <f>746</f>
      </c>
      <c r="B754" s="5" t="s">
        <v>215</v>
      </c>
      <c r="C754" s="5" t="s">
        <v>11</v>
      </c>
      <c r="D754" s="5" t="s">
        <v>28</v>
      </c>
      <c r="E754" s="5" t="s">
        <v>29</v>
      </c>
    </row>
    <row r="755" spans="1:5" x14ac:dyDescent="0.25">
      <c r="A755" s="5">
        <f>747</f>
      </c>
      <c r="B755" s="5" t="s">
        <v>215</v>
      </c>
      <c r="C755" s="5" t="s">
        <v>11</v>
      </c>
      <c r="D755" s="5" t="s">
        <v>31</v>
      </c>
      <c r="E755" s="5" t="s">
        <v>13</v>
      </c>
    </row>
    <row r="756" spans="1:5" x14ac:dyDescent="0.25">
      <c r="A756" s="5">
        <f>748</f>
      </c>
      <c r="B756" s="5" t="s">
        <v>216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216</v>
      </c>
      <c r="C757" s="5" t="s">
        <v>11</v>
      </c>
      <c r="D757" s="5" t="s">
        <v>33</v>
      </c>
      <c r="E757" s="5" t="s">
        <v>34</v>
      </c>
    </row>
    <row r="758" spans="1:5" x14ac:dyDescent="0.25">
      <c r="A758" s="5">
        <f>750</f>
      </c>
      <c r="B758" s="5" t="s">
        <v>216</v>
      </c>
      <c r="C758" s="5" t="s">
        <v>11</v>
      </c>
      <c r="D758" s="5" t="s">
        <v>28</v>
      </c>
      <c r="E758" s="5" t="s">
        <v>29</v>
      </c>
    </row>
    <row r="759" spans="1:5" x14ac:dyDescent="0.25">
      <c r="A759" s="5">
        <f>751</f>
      </c>
      <c r="B759" s="5" t="s">
        <v>216</v>
      </c>
      <c r="C759" s="5" t="s">
        <v>11</v>
      </c>
      <c r="D759" s="5" t="s">
        <v>31</v>
      </c>
      <c r="E759" s="5" t="s">
        <v>13</v>
      </c>
    </row>
    <row r="760" spans="1:5" x14ac:dyDescent="0.25">
      <c r="A760" s="5">
        <f>752</f>
      </c>
      <c r="B760" s="5" t="s">
        <v>217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217</v>
      </c>
      <c r="C761" s="5" t="s">
        <v>11</v>
      </c>
      <c r="D761" s="5" t="s">
        <v>33</v>
      </c>
      <c r="E761" s="5" t="s">
        <v>34</v>
      </c>
    </row>
    <row r="762" spans="1:5" x14ac:dyDescent="0.25">
      <c r="A762" s="5">
        <f>754</f>
      </c>
      <c r="B762" s="5" t="s">
        <v>217</v>
      </c>
      <c r="C762" s="5" t="s">
        <v>11</v>
      </c>
      <c r="D762" s="5" t="s">
        <v>28</v>
      </c>
      <c r="E762" s="5" t="s">
        <v>29</v>
      </c>
    </row>
    <row r="763" spans="1:5" x14ac:dyDescent="0.25">
      <c r="A763" s="5">
        <f>755</f>
      </c>
      <c r="B763" s="5" t="s">
        <v>217</v>
      </c>
      <c r="C763" s="5" t="s">
        <v>11</v>
      </c>
      <c r="D763" s="5" t="s">
        <v>31</v>
      </c>
      <c r="E763" s="5" t="s">
        <v>13</v>
      </c>
    </row>
    <row r="764" spans="1:5" x14ac:dyDescent="0.25">
      <c r="A764" s="5">
        <f>756</f>
      </c>
      <c r="B764" s="5" t="s">
        <v>218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218</v>
      </c>
      <c r="C765" s="5" t="s">
        <v>11</v>
      </c>
      <c r="D765" s="5" t="s">
        <v>33</v>
      </c>
      <c r="E765" s="5" t="s">
        <v>34</v>
      </c>
    </row>
    <row r="766" spans="1:5" x14ac:dyDescent="0.25">
      <c r="A766" s="5">
        <f>758</f>
      </c>
      <c r="B766" s="5" t="s">
        <v>218</v>
      </c>
      <c r="C766" s="5" t="s">
        <v>11</v>
      </c>
      <c r="D766" s="5" t="s">
        <v>28</v>
      </c>
      <c r="E766" s="5" t="s">
        <v>29</v>
      </c>
    </row>
    <row r="767" spans="1:5" x14ac:dyDescent="0.25">
      <c r="A767" s="5">
        <f>759</f>
      </c>
      <c r="B767" s="5" t="s">
        <v>218</v>
      </c>
      <c r="C767" s="5" t="s">
        <v>11</v>
      </c>
      <c r="D767" s="5" t="s">
        <v>31</v>
      </c>
      <c r="E767" s="5" t="s">
        <v>13</v>
      </c>
    </row>
    <row r="768" spans="1:5" x14ac:dyDescent="0.25">
      <c r="A768" s="5">
        <f>760</f>
      </c>
      <c r="B768" s="5" t="s">
        <v>219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219</v>
      </c>
      <c r="C769" s="5" t="s">
        <v>11</v>
      </c>
      <c r="D769" s="5" t="s">
        <v>33</v>
      </c>
      <c r="E769" s="5" t="s">
        <v>34</v>
      </c>
    </row>
    <row r="770" spans="1:5" x14ac:dyDescent="0.25">
      <c r="A770" s="5">
        <f>762</f>
      </c>
      <c r="B770" s="5" t="s">
        <v>219</v>
      </c>
      <c r="C770" s="5" t="s">
        <v>11</v>
      </c>
      <c r="D770" s="5" t="s">
        <v>28</v>
      </c>
      <c r="E770" s="5" t="s">
        <v>29</v>
      </c>
    </row>
    <row r="771" spans="1:5" x14ac:dyDescent="0.25">
      <c r="A771" s="5">
        <f>763</f>
      </c>
      <c r="B771" s="5" t="s">
        <v>219</v>
      </c>
      <c r="C771" s="5" t="s">
        <v>11</v>
      </c>
      <c r="D771" s="5" t="s">
        <v>31</v>
      </c>
      <c r="E771" s="5" t="s">
        <v>13</v>
      </c>
    </row>
    <row r="772" spans="1:5" x14ac:dyDescent="0.25">
      <c r="A772" s="5">
        <f>764</f>
      </c>
      <c r="B772" s="5" t="s">
        <v>220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220</v>
      </c>
      <c r="C773" s="5" t="s">
        <v>11</v>
      </c>
      <c r="D773" s="5" t="s">
        <v>33</v>
      </c>
      <c r="E773" s="5" t="s">
        <v>34</v>
      </c>
    </row>
    <row r="774" spans="1:5" x14ac:dyDescent="0.25">
      <c r="A774" s="5">
        <f>766</f>
      </c>
      <c r="B774" s="5" t="s">
        <v>220</v>
      </c>
      <c r="C774" s="5" t="s">
        <v>11</v>
      </c>
      <c r="D774" s="5" t="s">
        <v>28</v>
      </c>
      <c r="E774" s="5" t="s">
        <v>29</v>
      </c>
    </row>
    <row r="775" spans="1:5" x14ac:dyDescent="0.25">
      <c r="A775" s="5">
        <f>767</f>
      </c>
      <c r="B775" s="5" t="s">
        <v>220</v>
      </c>
      <c r="C775" s="5" t="s">
        <v>11</v>
      </c>
      <c r="D775" s="5" t="s">
        <v>31</v>
      </c>
      <c r="E775" s="5" t="s">
        <v>13</v>
      </c>
    </row>
    <row r="776" spans="1:5" x14ac:dyDescent="0.25">
      <c r="A776" s="5">
        <f>768</f>
      </c>
      <c r="B776" s="5" t="s">
        <v>221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221</v>
      </c>
      <c r="C777" s="5" t="s">
        <v>11</v>
      </c>
      <c r="D777" s="5" t="s">
        <v>33</v>
      </c>
      <c r="E777" s="5" t="s">
        <v>13</v>
      </c>
    </row>
    <row r="778" spans="1:5" x14ac:dyDescent="0.25">
      <c r="A778" s="5">
        <f>770</f>
      </c>
      <c r="B778" s="5" t="s">
        <v>221</v>
      </c>
      <c r="C778" s="5" t="s">
        <v>11</v>
      </c>
      <c r="D778" s="5" t="s">
        <v>28</v>
      </c>
      <c r="E778" s="5" t="s">
        <v>29</v>
      </c>
    </row>
    <row r="779" spans="1:5" x14ac:dyDescent="0.25">
      <c r="A779" s="5">
        <f>771</f>
      </c>
      <c r="B779" s="5" t="s">
        <v>221</v>
      </c>
      <c r="C779" s="5" t="s">
        <v>11</v>
      </c>
      <c r="D779" s="5" t="s">
        <v>31</v>
      </c>
      <c r="E779" s="5" t="s">
        <v>13</v>
      </c>
    </row>
    <row r="780" spans="1:5" x14ac:dyDescent="0.25">
      <c r="A780" s="5">
        <f>772</f>
      </c>
      <c r="B780" s="5" t="s">
        <v>222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222</v>
      </c>
      <c r="C781" s="5" t="s">
        <v>11</v>
      </c>
      <c r="D781" s="5" t="s">
        <v>33</v>
      </c>
      <c r="E781" s="5" t="s">
        <v>13</v>
      </c>
    </row>
    <row r="782" spans="1:5" x14ac:dyDescent="0.25">
      <c r="A782" s="5">
        <f>774</f>
      </c>
      <c r="B782" s="5" t="s">
        <v>222</v>
      </c>
      <c r="C782" s="5" t="s">
        <v>11</v>
      </c>
      <c r="D782" s="5" t="s">
        <v>28</v>
      </c>
      <c r="E782" s="5" t="s">
        <v>29</v>
      </c>
    </row>
    <row r="783" spans="1:5" x14ac:dyDescent="0.25">
      <c r="A783" s="5">
        <f>775</f>
      </c>
      <c r="B783" s="5" t="s">
        <v>223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223</v>
      </c>
      <c r="C784" s="5" t="s">
        <v>11</v>
      </c>
      <c r="D784" s="5" t="s">
        <v>28</v>
      </c>
      <c r="E784" s="5" t="s">
        <v>29</v>
      </c>
    </row>
    <row r="785" spans="1:5" x14ac:dyDescent="0.25">
      <c r="A785" s="5">
        <f>777</f>
      </c>
      <c r="B785" s="5" t="s">
        <v>224</v>
      </c>
      <c r="C785" s="5" t="s">
        <v>11</v>
      </c>
      <c r="D785" s="5" t="s">
        <v>28</v>
      </c>
      <c r="E785" s="5" t="s">
        <v>29</v>
      </c>
    </row>
    <row r="786" spans="1:5" x14ac:dyDescent="0.25">
      <c r="A786" s="5">
        <f>778</f>
      </c>
      <c r="B786" s="5" t="s">
        <v>225</v>
      </c>
      <c r="C786" s="5" t="s">
        <v>11</v>
      </c>
      <c r="D786" s="5" t="s">
        <v>28</v>
      </c>
      <c r="E786" s="5" t="s">
        <v>29</v>
      </c>
    </row>
    <row r="787" spans="1:5" x14ac:dyDescent="0.25">
      <c r="A787" s="5">
        <f>779</f>
      </c>
      <c r="B787" s="5" t="s">
        <v>226</v>
      </c>
      <c r="C787" s="5" t="s">
        <v>11</v>
      </c>
      <c r="D787" s="5" t="s">
        <v>28</v>
      </c>
      <c r="E787" s="5" t="s">
        <v>29</v>
      </c>
    </row>
    <row r="788" spans="1:5" x14ac:dyDescent="0.25">
      <c r="A788" s="5">
        <f>780</f>
      </c>
      <c r="B788" s="5" t="s">
        <v>227</v>
      </c>
      <c r="C788" s="5" t="s">
        <v>11</v>
      </c>
      <c r="D788" s="5" t="s">
        <v>28</v>
      </c>
      <c r="E788" s="5" t="s">
        <v>29</v>
      </c>
    </row>
    <row r="789" spans="1:5" x14ac:dyDescent="0.25">
      <c r="A789" s="5">
        <f>781</f>
      </c>
      <c r="B789" s="5" t="s">
        <v>228</v>
      </c>
      <c r="C789" s="5" t="s">
        <v>11</v>
      </c>
      <c r="D789" s="5" t="s">
        <v>28</v>
      </c>
      <c r="E789" s="5" t="s">
        <v>29</v>
      </c>
    </row>
    <row r="790" spans="1:5" x14ac:dyDescent="0.25">
      <c r="A790" s="5">
        <f>782</f>
      </c>
      <c r="B790" s="5" t="s">
        <v>229</v>
      </c>
      <c r="C790" s="5" t="s">
        <v>11</v>
      </c>
      <c r="D790" s="5" t="s">
        <v>28</v>
      </c>
      <c r="E790" s="5" t="s">
        <v>29</v>
      </c>
    </row>
    <row r="791" spans="1:5" x14ac:dyDescent="0.25">
      <c r="A791" s="5">
        <f>783</f>
      </c>
      <c r="B791" s="5" t="s">
        <v>230</v>
      </c>
      <c r="C791" s="5" t="s">
        <v>11</v>
      </c>
      <c r="D791" s="5" t="s">
        <v>28</v>
      </c>
      <c r="E791" s="5" t="s">
        <v>29</v>
      </c>
    </row>
    <row r="792" spans="1:5" x14ac:dyDescent="0.25">
      <c r="A792" s="5">
        <f>784</f>
      </c>
      <c r="B792" s="5" t="s">
        <v>231</v>
      </c>
      <c r="C792" s="5" t="s">
        <v>11</v>
      </c>
      <c r="D792" s="5" t="s">
        <v>232</v>
      </c>
      <c r="E792" s="5" t="s">
        <v>29</v>
      </c>
    </row>
    <row r="793" spans="1:5" x14ac:dyDescent="0.25">
      <c r="A793" s="5">
        <f>785</f>
      </c>
      <c r="B793" s="5" t="s">
        <v>233</v>
      </c>
      <c r="C793" s="5" t="s">
        <v>11</v>
      </c>
      <c r="D793" s="5" t="s">
        <v>232</v>
      </c>
      <c r="E793" s="5" t="s">
        <v>29</v>
      </c>
    </row>
    <row r="794" spans="1:5" x14ac:dyDescent="0.25">
      <c r="A794" s="5">
        <f>786</f>
      </c>
      <c r="B794" s="5" t="s">
        <v>234</v>
      </c>
      <c r="C794" s="5" t="s">
        <v>11</v>
      </c>
      <c r="D794" s="5" t="s">
        <v>232</v>
      </c>
      <c r="E794" s="5" t="s">
        <v>29</v>
      </c>
    </row>
    <row r="795" spans="1:5" x14ac:dyDescent="0.25">
      <c r="A795" s="5">
        <f>787</f>
      </c>
      <c r="B795" s="5" t="s">
        <v>235</v>
      </c>
      <c r="C795" s="5" t="s">
        <v>11</v>
      </c>
      <c r="D795" s="5" t="s">
        <v>232</v>
      </c>
      <c r="E795" s="5" t="s">
        <v>29</v>
      </c>
    </row>
    <row r="796" spans="1:5" x14ac:dyDescent="0.25">
      <c r="A796" s="5">
        <f>788</f>
      </c>
      <c r="B796" s="5" t="s">
        <v>236</v>
      </c>
      <c r="C796" s="5" t="s">
        <v>11</v>
      </c>
      <c r="D796" s="5" t="s">
        <v>232</v>
      </c>
      <c r="E796" s="5" t="s">
        <v>29</v>
      </c>
    </row>
    <row r="797" spans="1:5" x14ac:dyDescent="0.25">
      <c r="A797" s="5">
        <f>789</f>
      </c>
      <c r="B797" s="5" t="s">
        <v>237</v>
      </c>
      <c r="C797" s="5" t="s">
        <v>11</v>
      </c>
      <c r="D797" s="5" t="s">
        <v>232</v>
      </c>
      <c r="E797" s="5" t="s">
        <v>29</v>
      </c>
    </row>
    <row r="798" spans="1:5" x14ac:dyDescent="0.25">
      <c r="A798" s="5">
        <f>790</f>
      </c>
      <c r="B798" s="5" t="s">
        <v>238</v>
      </c>
      <c r="C798" s="5" t="s">
        <v>11</v>
      </c>
      <c r="D798" s="5" t="s">
        <v>232</v>
      </c>
      <c r="E798" s="5" t="s">
        <v>29</v>
      </c>
    </row>
    <row r="799" spans="1:5" x14ac:dyDescent="0.25">
      <c r="A799" s="5">
        <f>791</f>
      </c>
      <c r="B799" s="5" t="s">
        <v>239</v>
      </c>
      <c r="C799" s="5" t="s">
        <v>11</v>
      </c>
      <c r="D799" s="5" t="s">
        <v>31</v>
      </c>
      <c r="E799" s="5" t="s">
        <v>29</v>
      </c>
    </row>
    <row r="800" spans="1:5" x14ac:dyDescent="0.25">
      <c r="A800" s="5">
        <f>792</f>
      </c>
      <c r="B800" s="5" t="s">
        <v>240</v>
      </c>
      <c r="C800" s="5" t="s">
        <v>11</v>
      </c>
      <c r="D800" s="5" t="s">
        <v>31</v>
      </c>
      <c r="E800" s="5" t="s">
        <v>29</v>
      </c>
    </row>
    <row r="801" spans="1:5" x14ac:dyDescent="0.25">
      <c r="A801" s="5">
        <f>793</f>
      </c>
      <c r="B801" s="5" t="s">
        <v>241</v>
      </c>
      <c r="C801" s="5" t="s">
        <v>11</v>
      </c>
      <c r="D801" s="5" t="s">
        <v>31</v>
      </c>
      <c r="E801" s="5" t="s">
        <v>29</v>
      </c>
    </row>
    <row r="802" spans="1:5" x14ac:dyDescent="0.25">
      <c r="A802" s="5">
        <f>794</f>
      </c>
      <c r="B802" s="5" t="s">
        <v>242</v>
      </c>
      <c r="C802" s="5" t="s">
        <v>11</v>
      </c>
      <c r="D802" s="5" t="s">
        <v>31</v>
      </c>
      <c r="E802" s="5" t="s">
        <v>29</v>
      </c>
    </row>
    <row r="803" spans="1:5" x14ac:dyDescent="0.25">
      <c r="A803" s="5">
        <f>795</f>
      </c>
      <c r="B803" s="5" t="s">
        <v>243</v>
      </c>
      <c r="C803" s="5" t="s">
        <v>11</v>
      </c>
      <c r="D803" s="5" t="s">
        <v>31</v>
      </c>
      <c r="E803" s="5" t="s">
        <v>29</v>
      </c>
    </row>
    <row r="804" spans="1:5" x14ac:dyDescent="0.25">
      <c r="A804" s="5">
        <f>796</f>
      </c>
      <c r="B804" s="5" t="s">
        <v>244</v>
      </c>
      <c r="C804" s="5" t="s">
        <v>11</v>
      </c>
      <c r="D804" s="5" t="s">
        <v>31</v>
      </c>
      <c r="E804" s="5" t="s">
        <v>29</v>
      </c>
    </row>
    <row r="805" spans="1:5" x14ac:dyDescent="0.25">
      <c r="A805" s="5">
        <f>797</f>
      </c>
      <c r="B805" s="5" t="s">
        <v>245</v>
      </c>
      <c r="C805" s="5" t="s">
        <v>11</v>
      </c>
      <c r="D805" s="5" t="s">
        <v>31</v>
      </c>
      <c r="E805" s="5" t="s">
        <v>29</v>
      </c>
    </row>
    <row r="806" spans="1:5" x14ac:dyDescent="0.25">
      <c r="A806" s="5">
        <f>798</f>
      </c>
      <c r="B806" s="5" t="s">
        <v>246</v>
      </c>
      <c r="C806" s="5" t="s">
        <v>11</v>
      </c>
      <c r="D806" s="5" t="s">
        <v>31</v>
      </c>
      <c r="E806" s="5" t="s">
        <v>29</v>
      </c>
    </row>
    <row r="807" spans="1:5" x14ac:dyDescent="0.25">
      <c r="A807" s="5">
        <f>799</f>
      </c>
      <c r="B807" s="5" t="s">
        <v>247</v>
      </c>
      <c r="C807" s="5" t="s">
        <v>11</v>
      </c>
      <c r="D807" s="5" t="s">
        <v>31</v>
      </c>
      <c r="E807" s="5" t="s">
        <v>29</v>
      </c>
    </row>
    <row r="808" spans="1:5" x14ac:dyDescent="0.25">
      <c r="A808" s="5">
        <f>800</f>
      </c>
      <c r="B808" s="5" t="s">
        <v>248</v>
      </c>
      <c r="C808" s="5" t="s">
        <v>11</v>
      </c>
      <c r="D808" s="5" t="s">
        <v>31</v>
      </c>
      <c r="E808" s="5" t="s">
        <v>29</v>
      </c>
    </row>
    <row r="809" spans="1:6" x14ac:dyDescent="0.25">
      <c r="A809" s="6" t="s">
        <v>249</v>
      </c>
      <c r="B809" s="7" t="s">
        <v>250</v>
      </c>
      <c r="C809" s="7" t="s">
        <v>250</v>
      </c>
      <c r="D809" s="7">
        <f>=sum(D9:D808)</f>
      </c>
      <c r="E809" s="7">
        <f>=sum(E9:E808)</f>
      </c>
      <c r="F809">
        <f>=sum(F9:F808)</f>
      </c>
    </row>
    <row r="810" spans="8:8" x14ac:dyDescent="0.25">
      <c r="H810" s="8" t="s">
        <v>251</v>
      </c>
    </row>
    <row r="811" spans="1:8" x14ac:dyDescent="0.25">
      <c r="A811" s="9" t="s">
        <v>252</v>
      </c>
      <c r="E811" s="9" t="s">
        <v>253</v>
      </c>
      <c r="H811" s="9" t="s">
        <v>254</v>
      </c>
    </row>
    <row r="812" spans="1:8" x14ac:dyDescent="0.25">
      <c r="A812" s="10" t="s">
        <v>255</v>
      </c>
      <c r="E812" s="10" t="s">
        <v>255</v>
      </c>
      <c r="H812" s="10" t="s">
        <v>255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2022-11-10T09:23:57Z</dcterms:created>
  <dcterms:modified xsi:type="dcterms:W3CDTF">2022-11-10T09:23:57Z</dcterms:modified>
</cp:coreProperties>
</file>