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<sst xmlns="http://schemas.openxmlformats.org/spreadsheetml/2006/main" count="4953" uniqueCount="487">
  <si>
    <t>Công ty tổ hợp cơ khí</t>
  </si>
  <si>
    <t>Địa chỉ:  Thaco Chu Lai</t>
  </si>
  <si>
    <t>Hotline: + 090 180 64 11</t>
  </si>
  <si>
    <t>BÁO CÁO SẢN XUẤT</t>
  </si>
  <si>
    <t>Ngày in biểu: Thứ năm,10/11/2022 19:19:1</t>
  </si>
  <si>
    <t>STT</t>
  </si>
  <si>
    <t>Thời gian</t>
  </si>
  <si>
    <t>Khu vực</t>
  </si>
  <si>
    <t>Tên thiết bị</t>
  </si>
  <si>
    <t>Loại lỗi</t>
  </si>
  <si>
    <t>2022-11-10 17:53:38</t>
  </si>
  <si>
    <t>khu vực 2</t>
  </si>
  <si>
    <t>QU07</t>
  </si>
  <si>
    <t>Lỗi thứ nhất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</si>
  <si>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</si>
  <si>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</si>
  <si>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</si>
  <si>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</si>
  <si>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</si>
  <si>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</si>
  <si>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</si>
  <si>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</si>
  <si>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</si>
  <si>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</si>
  <si>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</si>
  <si>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</si>
  <si>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</si>
  <si>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</si>
  <si>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</si>
  <si>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</si>
  <si>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</si>
  <si>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</si>
  <si>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</si>
  <si>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</si>
  <si>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QU05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</si>
  <si>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</si>
  <si>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</si>
  <si>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</si>
  <si>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</si>
  <si>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</si>
  <si>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</si>
  <si>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</si>
  <si>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</si>
  <si>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</si>
  <si>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</si>
  <si>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</si>
  <si>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</si>
  <si>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</si>
  <si>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</si>
  <si>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</si>
  <si>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</si>
  <si>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</si>
  <si>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</si>
  <si>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</si>
  <si>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</si>
  <si>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</si>
  <si>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</si>
  <si>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</si>
  <si>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</si>
  <si>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</si>
  <si>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</si>
  <si>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</si>
  <si>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</si>
  <si>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</si>
  <si>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</si>
  <si>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</si>
  <si>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</si>
  <si>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</si>
  <si>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</si>
  <si>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</si>
  <si>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</si>
  <si>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</si>
  <si>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</si>
  <si>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</si>
  <si>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</si>
  <si>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</si>
  <si>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</si>
  <si>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</si>
  <si>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</si>
  <si>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</si>
  <si>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</si>
  <si>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</si>
  <si>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</si>
  <si>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</si>
  <si>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</si>
  <si>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</si>
  <si>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</si>
  <si>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</si>
  <si>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</si>
  <si>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</si>
  <si>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QU11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</si>
  <si>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</si>
  <si>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</si>
  <si>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</si>
  <si>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</si>
  <si>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</si>
  <si>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</si>
  <si>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</si>
  <si>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</si>
  <si>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</si>
  <si>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</si>
  <si>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</si>
  <si>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</si>
  <si>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</si>
  <si>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</si>
  <si>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</si>
  <si>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</si>
  <si>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</si>
  <si>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</si>
  <si>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</si>
  <si>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</si>
  <si>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</si>
  <si>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</si>
  <si>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</si>
  <si>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</si>
  <si>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QU12</t>
  </si>
  <si>
    <t>Lỗi thứ hai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</si>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</sst>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46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33</v>
      </c>
      <c r="C30" s="5" t="s">
        <v>11</v>
      </c>
      <c r="D30" s="5" t="s">
        <v>34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35</v>
      </c>
      <c r="C32" s="5" t="s">
        <v>11</v>
      </c>
      <c r="D32" s="5" t="s">
        <v>34</v>
      </c>
      <c r="E32" s="5" t="s">
        <v>13</v>
      </c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55</v>
      </c>
      <c r="C53" s="5" t="s">
        <v>11</v>
      </c>
      <c r="D53" s="5" t="s">
        <v>34</v>
      </c>
      <c r="E53" s="5" t="s">
        <v>13</v>
      </c>
    </row>
    <row r="54" spans="1:5" x14ac:dyDescent="0.25">
      <c r="A54" s="5">
        <f>46</f>
      </c>
      <c r="B54" s="5" t="s">
        <v>56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56</v>
      </c>
      <c r="C55" s="5" t="s">
        <v>11</v>
      </c>
      <c r="D55" s="5" t="s">
        <v>34</v>
      </c>
      <c r="E55" s="5" t="s">
        <v>13</v>
      </c>
    </row>
    <row r="56" spans="1:5" x14ac:dyDescent="0.25">
      <c r="A56" s="5">
        <f>48</f>
      </c>
      <c r="B56" s="5" t="s">
        <v>57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57</v>
      </c>
      <c r="C57" s="5" t="s">
        <v>11</v>
      </c>
      <c r="D57" s="5" t="s">
        <v>34</v>
      </c>
      <c r="E57" s="5" t="s">
        <v>13</v>
      </c>
    </row>
    <row r="58" spans="1:5" x14ac:dyDescent="0.25">
      <c r="A58" s="5">
        <f>50</f>
      </c>
      <c r="B58" s="5" t="s">
        <v>58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58</v>
      </c>
      <c r="C59" s="5" t="s">
        <v>11</v>
      </c>
      <c r="D59" s="5" t="s">
        <v>34</v>
      </c>
      <c r="E59" s="5" t="s">
        <v>13</v>
      </c>
    </row>
    <row r="60" spans="1:5" x14ac:dyDescent="0.25">
      <c r="A60" s="5">
        <f>52</f>
      </c>
      <c r="B60" s="5" t="s">
        <v>59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59</v>
      </c>
      <c r="C61" s="5" t="s">
        <v>11</v>
      </c>
      <c r="D61" s="5" t="s">
        <v>34</v>
      </c>
      <c r="E61" s="5" t="s">
        <v>13</v>
      </c>
    </row>
    <row r="62" spans="1:5" x14ac:dyDescent="0.25">
      <c r="A62" s="5">
        <f>54</f>
      </c>
      <c r="B62" s="5" t="s">
        <v>60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60</v>
      </c>
      <c r="C63" s="5" t="s">
        <v>11</v>
      </c>
      <c r="D63" s="5" t="s">
        <v>34</v>
      </c>
      <c r="E63" s="5" t="s">
        <v>13</v>
      </c>
    </row>
    <row r="64" spans="1:5" x14ac:dyDescent="0.25">
      <c r="A64" s="5">
        <f>56</f>
      </c>
      <c r="B64" s="5" t="s">
        <v>61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61</v>
      </c>
      <c r="C65" s="5" t="s">
        <v>11</v>
      </c>
      <c r="D65" s="5" t="s">
        <v>34</v>
      </c>
      <c r="E65" s="5" t="s">
        <v>13</v>
      </c>
    </row>
    <row r="66" spans="1:5" x14ac:dyDescent="0.25">
      <c r="A66" s="5">
        <f>58</f>
      </c>
      <c r="B66" s="5" t="s">
        <v>62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62</v>
      </c>
      <c r="C67" s="5" t="s">
        <v>11</v>
      </c>
      <c r="D67" s="5" t="s">
        <v>34</v>
      </c>
      <c r="E67" s="5" t="s">
        <v>13</v>
      </c>
    </row>
    <row r="68" spans="1:5" x14ac:dyDescent="0.25">
      <c r="A68" s="5">
        <f>60</f>
      </c>
      <c r="B68" s="5" t="s">
        <v>63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63</v>
      </c>
      <c r="C69" s="5" t="s">
        <v>11</v>
      </c>
      <c r="D69" s="5" t="s">
        <v>34</v>
      </c>
      <c r="E69" s="5" t="s">
        <v>13</v>
      </c>
    </row>
    <row r="70" spans="1:5" x14ac:dyDescent="0.25">
      <c r="A70" s="5">
        <f>62</f>
      </c>
      <c r="B70" s="5" t="s">
        <v>64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64</v>
      </c>
      <c r="C71" s="5" t="s">
        <v>11</v>
      </c>
      <c r="D71" s="5" t="s">
        <v>34</v>
      </c>
      <c r="E71" s="5" t="s">
        <v>13</v>
      </c>
    </row>
    <row r="72" spans="1:5" x14ac:dyDescent="0.25">
      <c r="A72" s="5">
        <f>64</f>
      </c>
      <c r="B72" s="5" t="s">
        <v>65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65</v>
      </c>
      <c r="C73" s="5" t="s">
        <v>11</v>
      </c>
      <c r="D73" s="5" t="s">
        <v>34</v>
      </c>
      <c r="E73" s="5" t="s">
        <v>13</v>
      </c>
    </row>
    <row r="74" spans="1:5" x14ac:dyDescent="0.25">
      <c r="A74" s="5">
        <f>66</f>
      </c>
      <c r="B74" s="5" t="s">
        <v>66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66</v>
      </c>
      <c r="C75" s="5" t="s">
        <v>11</v>
      </c>
      <c r="D75" s="5" t="s">
        <v>34</v>
      </c>
      <c r="E75" s="5" t="s">
        <v>13</v>
      </c>
    </row>
    <row r="76" spans="1:5" x14ac:dyDescent="0.25">
      <c r="A76" s="5">
        <f>68</f>
      </c>
      <c r="B76" s="5" t="s">
        <v>67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67</v>
      </c>
      <c r="C77" s="5" t="s">
        <v>11</v>
      </c>
      <c r="D77" s="5" t="s">
        <v>34</v>
      </c>
      <c r="E77" s="5" t="s">
        <v>13</v>
      </c>
    </row>
    <row r="78" spans="1:5" x14ac:dyDescent="0.25">
      <c r="A78" s="5">
        <f>70</f>
      </c>
      <c r="B78" s="5" t="s">
        <v>68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68</v>
      </c>
      <c r="C79" s="5" t="s">
        <v>11</v>
      </c>
      <c r="D79" s="5" t="s">
        <v>34</v>
      </c>
      <c r="E79" s="5" t="s">
        <v>13</v>
      </c>
    </row>
    <row r="80" spans="1:5" x14ac:dyDescent="0.25">
      <c r="A80" s="5">
        <f>72</f>
      </c>
      <c r="B80" s="5" t="s">
        <v>69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69</v>
      </c>
      <c r="C81" s="5" t="s">
        <v>11</v>
      </c>
      <c r="D81" s="5" t="s">
        <v>34</v>
      </c>
      <c r="E81" s="5" t="s">
        <v>13</v>
      </c>
    </row>
    <row r="82" spans="1:5" x14ac:dyDescent="0.25">
      <c r="A82" s="5">
        <f>74</f>
      </c>
      <c r="B82" s="5" t="s">
        <v>70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70</v>
      </c>
      <c r="C83" s="5" t="s">
        <v>11</v>
      </c>
      <c r="D83" s="5" t="s">
        <v>34</v>
      </c>
      <c r="E83" s="5" t="s">
        <v>13</v>
      </c>
    </row>
    <row r="84" spans="1:5" x14ac:dyDescent="0.25">
      <c r="A84" s="5">
        <f>76</f>
      </c>
      <c r="B84" s="5" t="s">
        <v>71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71</v>
      </c>
      <c r="C85" s="5" t="s">
        <v>11</v>
      </c>
      <c r="D85" s="5" t="s">
        <v>34</v>
      </c>
      <c r="E85" s="5" t="s">
        <v>13</v>
      </c>
    </row>
    <row r="86" spans="1:5" x14ac:dyDescent="0.25">
      <c r="A86" s="5">
        <f>78</f>
      </c>
      <c r="B86" s="5" t="s">
        <v>72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72</v>
      </c>
      <c r="C87" s="5" t="s">
        <v>11</v>
      </c>
      <c r="D87" s="5" t="s">
        <v>34</v>
      </c>
      <c r="E87" s="5" t="s">
        <v>13</v>
      </c>
    </row>
    <row r="88" spans="1:5" x14ac:dyDescent="0.25">
      <c r="A88" s="5">
        <f>80</f>
      </c>
      <c r="B88" s="5" t="s">
        <v>73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73</v>
      </c>
      <c r="C89" s="5" t="s">
        <v>11</v>
      </c>
      <c r="D89" s="5" t="s">
        <v>34</v>
      </c>
      <c r="E89" s="5" t="s">
        <v>13</v>
      </c>
    </row>
    <row r="90" spans="1:5" x14ac:dyDescent="0.25">
      <c r="A90" s="5">
        <f>82</f>
      </c>
      <c r="B90" s="5" t="s">
        <v>74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74</v>
      </c>
      <c r="C91" s="5" t="s">
        <v>11</v>
      </c>
      <c r="D91" s="5" t="s">
        <v>34</v>
      </c>
      <c r="E91" s="5" t="s">
        <v>13</v>
      </c>
    </row>
    <row r="92" spans="1:5" x14ac:dyDescent="0.25">
      <c r="A92" s="5">
        <f>84</f>
      </c>
      <c r="B92" s="5" t="s">
        <v>75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75</v>
      </c>
      <c r="C93" s="5" t="s">
        <v>11</v>
      </c>
      <c r="D93" s="5" t="s">
        <v>34</v>
      </c>
      <c r="E93" s="5" t="s">
        <v>13</v>
      </c>
    </row>
    <row r="94" spans="1:5" x14ac:dyDescent="0.25">
      <c r="A94" s="5">
        <f>86</f>
      </c>
      <c r="B94" s="5" t="s">
        <v>76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76</v>
      </c>
      <c r="C95" s="5" t="s">
        <v>11</v>
      </c>
      <c r="D95" s="5" t="s">
        <v>34</v>
      </c>
      <c r="E95" s="5" t="s">
        <v>13</v>
      </c>
    </row>
    <row r="96" spans="1:5" x14ac:dyDescent="0.25">
      <c r="A96" s="5">
        <f>88</f>
      </c>
      <c r="B96" s="5" t="s">
        <v>77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77</v>
      </c>
      <c r="C97" s="5" t="s">
        <v>11</v>
      </c>
      <c r="D97" s="5" t="s">
        <v>34</v>
      </c>
      <c r="E97" s="5" t="s">
        <v>13</v>
      </c>
    </row>
    <row r="98" spans="1:5" x14ac:dyDescent="0.25">
      <c r="A98" s="5">
        <f>90</f>
      </c>
      <c r="B98" s="5" t="s">
        <v>78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78</v>
      </c>
      <c r="C99" s="5" t="s">
        <v>11</v>
      </c>
      <c r="D99" s="5" t="s">
        <v>34</v>
      </c>
      <c r="E99" s="5" t="s">
        <v>13</v>
      </c>
    </row>
    <row r="100" spans="1:5" x14ac:dyDescent="0.25">
      <c r="A100" s="5">
        <f>92</f>
      </c>
      <c r="B100" s="5" t="s">
        <v>79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79</v>
      </c>
      <c r="C101" s="5" t="s">
        <v>11</v>
      </c>
      <c r="D101" s="5" t="s">
        <v>34</v>
      </c>
      <c r="E101" s="5" t="s">
        <v>13</v>
      </c>
    </row>
    <row r="102" spans="1:5" x14ac:dyDescent="0.25">
      <c r="A102" s="5">
        <f>94</f>
      </c>
      <c r="B102" s="5" t="s">
        <v>80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80</v>
      </c>
      <c r="C103" s="5" t="s">
        <v>11</v>
      </c>
      <c r="D103" s="5" t="s">
        <v>34</v>
      </c>
      <c r="E103" s="5" t="s">
        <v>13</v>
      </c>
    </row>
    <row r="104" spans="1:5" x14ac:dyDescent="0.25">
      <c r="A104" s="5">
        <f>96</f>
      </c>
      <c r="B104" s="5" t="s">
        <v>81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81</v>
      </c>
      <c r="C105" s="5" t="s">
        <v>11</v>
      </c>
      <c r="D105" s="5" t="s">
        <v>34</v>
      </c>
      <c r="E105" s="5" t="s">
        <v>13</v>
      </c>
    </row>
    <row r="106" spans="1:5" x14ac:dyDescent="0.25">
      <c r="A106" s="5">
        <f>98</f>
      </c>
      <c r="B106" s="5" t="s">
        <v>82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82</v>
      </c>
      <c r="C107" s="5" t="s">
        <v>11</v>
      </c>
      <c r="D107" s="5" t="s">
        <v>34</v>
      </c>
      <c r="E107" s="5" t="s">
        <v>13</v>
      </c>
    </row>
    <row r="108" spans="1:5" x14ac:dyDescent="0.25">
      <c r="A108" s="5">
        <f>100</f>
      </c>
      <c r="B108" s="5" t="s">
        <v>83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83</v>
      </c>
      <c r="C109" s="5" t="s">
        <v>11</v>
      </c>
      <c r="D109" s="5" t="s">
        <v>34</v>
      </c>
      <c r="E109" s="5" t="s">
        <v>13</v>
      </c>
    </row>
    <row r="110" spans="1:5" x14ac:dyDescent="0.25">
      <c r="A110" s="5">
        <f>102</f>
      </c>
      <c r="B110" s="5" t="s">
        <v>84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84</v>
      </c>
      <c r="C111" s="5" t="s">
        <v>11</v>
      </c>
      <c r="D111" s="5" t="s">
        <v>34</v>
      </c>
      <c r="E111" s="5" t="s">
        <v>13</v>
      </c>
    </row>
    <row r="112" spans="1:5" x14ac:dyDescent="0.25">
      <c r="A112" s="5">
        <f>104</f>
      </c>
      <c r="B112" s="5" t="s">
        <v>85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85</v>
      </c>
      <c r="C113" s="5" t="s">
        <v>11</v>
      </c>
      <c r="D113" s="5" t="s">
        <v>34</v>
      </c>
      <c r="E113" s="5" t="s">
        <v>13</v>
      </c>
    </row>
    <row r="114" spans="1:5" x14ac:dyDescent="0.25">
      <c r="A114" s="5">
        <f>106</f>
      </c>
      <c r="B114" s="5" t="s">
        <v>86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86</v>
      </c>
      <c r="C115" s="5" t="s">
        <v>11</v>
      </c>
      <c r="D115" s="5" t="s">
        <v>34</v>
      </c>
      <c r="E115" s="5" t="s">
        <v>13</v>
      </c>
    </row>
    <row r="116" spans="1:5" x14ac:dyDescent="0.25">
      <c r="A116" s="5">
        <f>108</f>
      </c>
      <c r="B116" s="5" t="s">
        <v>87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87</v>
      </c>
      <c r="C117" s="5" t="s">
        <v>11</v>
      </c>
      <c r="D117" s="5" t="s">
        <v>34</v>
      </c>
      <c r="E117" s="5" t="s">
        <v>13</v>
      </c>
    </row>
    <row r="118" spans="1:5" x14ac:dyDescent="0.25">
      <c r="A118" s="5">
        <f>110</f>
      </c>
      <c r="B118" s="5" t="s">
        <v>88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88</v>
      </c>
      <c r="C119" s="5" t="s">
        <v>11</v>
      </c>
      <c r="D119" s="5" t="s">
        <v>34</v>
      </c>
      <c r="E119" s="5" t="s">
        <v>13</v>
      </c>
    </row>
    <row r="120" spans="1:5" x14ac:dyDescent="0.25">
      <c r="A120" s="5">
        <f>112</f>
      </c>
      <c r="B120" s="5" t="s">
        <v>89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89</v>
      </c>
      <c r="C121" s="5" t="s">
        <v>11</v>
      </c>
      <c r="D121" s="5" t="s">
        <v>90</v>
      </c>
      <c r="E121" s="5" t="s">
        <v>13</v>
      </c>
    </row>
    <row r="122" spans="1:5" x14ac:dyDescent="0.25">
      <c r="A122" s="5">
        <f>114</f>
      </c>
      <c r="B122" s="5" t="s">
        <v>91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91</v>
      </c>
      <c r="C123" s="5" t="s">
        <v>11</v>
      </c>
      <c r="D123" s="5" t="s">
        <v>90</v>
      </c>
      <c r="E123" s="5" t="s">
        <v>13</v>
      </c>
    </row>
    <row r="124" spans="1:5" x14ac:dyDescent="0.25">
      <c r="A124" s="5">
        <f>116</f>
      </c>
      <c r="B124" s="5" t="s">
        <v>92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92</v>
      </c>
      <c r="C125" s="5" t="s">
        <v>11</v>
      </c>
      <c r="D125" s="5" t="s">
        <v>90</v>
      </c>
      <c r="E125" s="5" t="s">
        <v>13</v>
      </c>
    </row>
    <row r="126" spans="1:5" x14ac:dyDescent="0.25">
      <c r="A126" s="5">
        <f>118</f>
      </c>
      <c r="B126" s="5" t="s">
        <v>93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93</v>
      </c>
      <c r="C127" s="5" t="s">
        <v>11</v>
      </c>
      <c r="D127" s="5" t="s">
        <v>90</v>
      </c>
      <c r="E127" s="5" t="s">
        <v>13</v>
      </c>
    </row>
    <row r="128" spans="1:5" x14ac:dyDescent="0.25">
      <c r="A128" s="5">
        <f>120</f>
      </c>
      <c r="B128" s="5" t="s">
        <v>94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94</v>
      </c>
      <c r="C129" s="5" t="s">
        <v>11</v>
      </c>
      <c r="D129" s="5" t="s">
        <v>90</v>
      </c>
      <c r="E129" s="5" t="s">
        <v>13</v>
      </c>
    </row>
    <row r="130" spans="1:5" x14ac:dyDescent="0.25">
      <c r="A130" s="5">
        <f>122</f>
      </c>
      <c r="B130" s="5" t="s">
        <v>95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95</v>
      </c>
      <c r="C131" s="5" t="s">
        <v>11</v>
      </c>
      <c r="D131" s="5" t="s">
        <v>90</v>
      </c>
      <c r="E131" s="5" t="s">
        <v>13</v>
      </c>
    </row>
    <row r="132" spans="1:5" x14ac:dyDescent="0.25">
      <c r="A132" s="5">
        <f>124</f>
      </c>
      <c r="B132" s="5" t="s">
        <v>96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96</v>
      </c>
      <c r="C133" s="5" t="s">
        <v>11</v>
      </c>
      <c r="D133" s="5" t="s">
        <v>90</v>
      </c>
      <c r="E133" s="5" t="s">
        <v>13</v>
      </c>
    </row>
    <row r="134" spans="1:5" x14ac:dyDescent="0.25">
      <c r="A134" s="5">
        <f>126</f>
      </c>
      <c r="B134" s="5" t="s">
        <v>97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97</v>
      </c>
      <c r="C135" s="5" t="s">
        <v>11</v>
      </c>
      <c r="D135" s="5" t="s">
        <v>90</v>
      </c>
      <c r="E135" s="5" t="s">
        <v>13</v>
      </c>
    </row>
    <row r="136" spans="1:5" x14ac:dyDescent="0.25">
      <c r="A136" s="5">
        <f>128</f>
      </c>
      <c r="B136" s="5" t="s">
        <v>98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98</v>
      </c>
      <c r="C137" s="5" t="s">
        <v>11</v>
      </c>
      <c r="D137" s="5" t="s">
        <v>90</v>
      </c>
      <c r="E137" s="5" t="s">
        <v>13</v>
      </c>
    </row>
    <row r="138" spans="1:5" x14ac:dyDescent="0.25">
      <c r="A138" s="5">
        <f>130</f>
      </c>
      <c r="B138" s="5" t="s">
        <v>99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99</v>
      </c>
      <c r="C139" s="5" t="s">
        <v>11</v>
      </c>
      <c r="D139" s="5" t="s">
        <v>90</v>
      </c>
      <c r="E139" s="5" t="s">
        <v>13</v>
      </c>
    </row>
    <row r="140" spans="1:5" x14ac:dyDescent="0.25">
      <c r="A140" s="5">
        <f>132</f>
      </c>
      <c r="B140" s="5" t="s">
        <v>100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100</v>
      </c>
      <c r="C141" s="5" t="s">
        <v>11</v>
      </c>
      <c r="D141" s="5" t="s">
        <v>90</v>
      </c>
      <c r="E141" s="5" t="s">
        <v>13</v>
      </c>
    </row>
    <row r="142" spans="1:5" x14ac:dyDescent="0.25">
      <c r="A142" s="5">
        <f>134</f>
      </c>
      <c r="B142" s="5" t="s">
        <v>101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101</v>
      </c>
      <c r="C143" s="5" t="s">
        <v>11</v>
      </c>
      <c r="D143" s="5" t="s">
        <v>90</v>
      </c>
      <c r="E143" s="5" t="s">
        <v>13</v>
      </c>
    </row>
    <row r="144" spans="1:5" x14ac:dyDescent="0.25">
      <c r="A144" s="5">
        <f>136</f>
      </c>
      <c r="B144" s="5" t="s">
        <v>102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102</v>
      </c>
      <c r="C145" s="5" t="s">
        <v>11</v>
      </c>
      <c r="D145" s="5" t="s">
        <v>90</v>
      </c>
      <c r="E145" s="5" t="s">
        <v>13</v>
      </c>
    </row>
    <row r="146" spans="1:5" x14ac:dyDescent="0.25">
      <c r="A146" s="5">
        <f>138</f>
      </c>
      <c r="B146" s="5" t="s">
        <v>103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103</v>
      </c>
      <c r="C147" s="5" t="s">
        <v>11</v>
      </c>
      <c r="D147" s="5" t="s">
        <v>90</v>
      </c>
      <c r="E147" s="5" t="s">
        <v>13</v>
      </c>
    </row>
    <row r="148" spans="1:5" x14ac:dyDescent="0.25">
      <c r="A148" s="5">
        <f>140</f>
      </c>
      <c r="B148" s="5" t="s">
        <v>104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104</v>
      </c>
      <c r="C149" s="5" t="s">
        <v>11</v>
      </c>
      <c r="D149" s="5" t="s">
        <v>90</v>
      </c>
      <c r="E149" s="5" t="s">
        <v>13</v>
      </c>
    </row>
    <row r="150" spans="1:5" x14ac:dyDescent="0.25">
      <c r="A150" s="5">
        <f>142</f>
      </c>
      <c r="B150" s="5" t="s">
        <v>105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105</v>
      </c>
      <c r="C151" s="5" t="s">
        <v>11</v>
      </c>
      <c r="D151" s="5" t="s">
        <v>90</v>
      </c>
      <c r="E151" s="5" t="s">
        <v>13</v>
      </c>
    </row>
    <row r="152" spans="1:5" x14ac:dyDescent="0.25">
      <c r="A152" s="5">
        <f>144</f>
      </c>
      <c r="B152" s="5" t="s">
        <v>106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106</v>
      </c>
      <c r="C153" s="5" t="s">
        <v>11</v>
      </c>
      <c r="D153" s="5" t="s">
        <v>90</v>
      </c>
      <c r="E153" s="5" t="s">
        <v>13</v>
      </c>
    </row>
    <row r="154" spans="1:5" x14ac:dyDescent="0.25">
      <c r="A154" s="5">
        <f>146</f>
      </c>
      <c r="B154" s="5" t="s">
        <v>107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107</v>
      </c>
      <c r="C155" s="5" t="s">
        <v>11</v>
      </c>
      <c r="D155" s="5" t="s">
        <v>90</v>
      </c>
      <c r="E155" s="5" t="s">
        <v>13</v>
      </c>
    </row>
    <row r="156" spans="1:5" x14ac:dyDescent="0.25">
      <c r="A156" s="5">
        <f>148</f>
      </c>
      <c r="B156" s="5" t="s">
        <v>108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108</v>
      </c>
      <c r="C157" s="5" t="s">
        <v>11</v>
      </c>
      <c r="D157" s="5" t="s">
        <v>90</v>
      </c>
      <c r="E157" s="5" t="s">
        <v>13</v>
      </c>
    </row>
    <row r="158" spans="1:5" x14ac:dyDescent="0.25">
      <c r="A158" s="5">
        <f>150</f>
      </c>
      <c r="B158" s="5" t="s">
        <v>109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109</v>
      </c>
      <c r="C159" s="5" t="s">
        <v>11</v>
      </c>
      <c r="D159" s="5" t="s">
        <v>90</v>
      </c>
      <c r="E159" s="5" t="s">
        <v>13</v>
      </c>
    </row>
    <row r="160" spans="1:5" x14ac:dyDescent="0.25">
      <c r="A160" s="5">
        <f>152</f>
      </c>
      <c r="B160" s="5" t="s">
        <v>110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110</v>
      </c>
      <c r="C161" s="5" t="s">
        <v>11</v>
      </c>
      <c r="D161" s="5" t="s">
        <v>90</v>
      </c>
      <c r="E161" s="5" t="s">
        <v>13</v>
      </c>
    </row>
    <row r="162" spans="1:5" x14ac:dyDescent="0.25">
      <c r="A162" s="5">
        <f>154</f>
      </c>
      <c r="B162" s="5" t="s">
        <v>111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111</v>
      </c>
      <c r="C163" s="5" t="s">
        <v>11</v>
      </c>
      <c r="D163" s="5" t="s">
        <v>90</v>
      </c>
      <c r="E163" s="5" t="s">
        <v>13</v>
      </c>
    </row>
    <row r="164" spans="1:5" x14ac:dyDescent="0.25">
      <c r="A164" s="5">
        <f>156</f>
      </c>
      <c r="B164" s="5" t="s">
        <v>112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112</v>
      </c>
      <c r="C165" s="5" t="s">
        <v>11</v>
      </c>
      <c r="D165" s="5" t="s">
        <v>90</v>
      </c>
      <c r="E165" s="5" t="s">
        <v>13</v>
      </c>
    </row>
    <row r="166" spans="1:5" x14ac:dyDescent="0.25">
      <c r="A166" s="5">
        <f>158</f>
      </c>
      <c r="B166" s="5" t="s">
        <v>113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113</v>
      </c>
      <c r="C167" s="5" t="s">
        <v>11</v>
      </c>
      <c r="D167" s="5" t="s">
        <v>90</v>
      </c>
      <c r="E167" s="5" t="s">
        <v>13</v>
      </c>
    </row>
    <row r="168" spans="1:5" x14ac:dyDescent="0.25">
      <c r="A168" s="5">
        <f>160</f>
      </c>
      <c r="B168" s="5" t="s">
        <v>114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114</v>
      </c>
      <c r="C169" s="5" t="s">
        <v>11</v>
      </c>
      <c r="D169" s="5" t="s">
        <v>90</v>
      </c>
      <c r="E169" s="5" t="s">
        <v>13</v>
      </c>
    </row>
    <row r="170" spans="1:5" x14ac:dyDescent="0.25">
      <c r="A170" s="5">
        <f>162</f>
      </c>
      <c r="B170" s="5" t="s">
        <v>114</v>
      </c>
      <c r="C170" s="5" t="s">
        <v>11</v>
      </c>
      <c r="D170" s="5" t="s">
        <v>115</v>
      </c>
      <c r="E170" s="5" t="s">
        <v>116</v>
      </c>
    </row>
    <row r="171" spans="1:5" x14ac:dyDescent="0.25">
      <c r="A171" s="5">
        <f>163</f>
      </c>
      <c r="B171" s="5" t="s">
        <v>117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117</v>
      </c>
      <c r="C172" s="5" t="s">
        <v>11</v>
      </c>
      <c r="D172" s="5" t="s">
        <v>90</v>
      </c>
      <c r="E172" s="5" t="s">
        <v>13</v>
      </c>
    </row>
    <row r="173" spans="1:5" x14ac:dyDescent="0.25">
      <c r="A173" s="5">
        <f>165</f>
      </c>
      <c r="B173" s="5" t="s">
        <v>117</v>
      </c>
      <c r="C173" s="5" t="s">
        <v>11</v>
      </c>
      <c r="D173" s="5" t="s">
        <v>115</v>
      </c>
      <c r="E173" s="5" t="s">
        <v>116</v>
      </c>
    </row>
    <row r="174" spans="1:5" x14ac:dyDescent="0.25">
      <c r="A174" s="5">
        <f>166</f>
      </c>
      <c r="B174" s="5" t="s">
        <v>118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118</v>
      </c>
      <c r="C175" s="5" t="s">
        <v>11</v>
      </c>
      <c r="D175" s="5" t="s">
        <v>90</v>
      </c>
      <c r="E175" s="5" t="s">
        <v>13</v>
      </c>
    </row>
    <row r="176" spans="1:5" x14ac:dyDescent="0.25">
      <c r="A176" s="5">
        <f>168</f>
      </c>
      <c r="B176" s="5" t="s">
        <v>118</v>
      </c>
      <c r="C176" s="5" t="s">
        <v>11</v>
      </c>
      <c r="D176" s="5" t="s">
        <v>115</v>
      </c>
      <c r="E176" s="5" t="s">
        <v>116</v>
      </c>
    </row>
    <row r="177" spans="1:5" x14ac:dyDescent="0.25">
      <c r="A177" s="5">
        <f>169</f>
      </c>
      <c r="B177" s="5" t="s">
        <v>119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119</v>
      </c>
      <c r="C178" s="5" t="s">
        <v>11</v>
      </c>
      <c r="D178" s="5" t="s">
        <v>90</v>
      </c>
      <c r="E178" s="5" t="s">
        <v>13</v>
      </c>
    </row>
    <row r="179" spans="1:5" x14ac:dyDescent="0.25">
      <c r="A179" s="5">
        <f>171</f>
      </c>
      <c r="B179" s="5" t="s">
        <v>119</v>
      </c>
      <c r="C179" s="5" t="s">
        <v>11</v>
      </c>
      <c r="D179" s="5" t="s">
        <v>115</v>
      </c>
      <c r="E179" s="5" t="s">
        <v>116</v>
      </c>
    </row>
    <row r="180" spans="1:5" x14ac:dyDescent="0.25">
      <c r="A180" s="5">
        <f>172</f>
      </c>
      <c r="B180" s="5" t="s">
        <v>120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120</v>
      </c>
      <c r="C181" s="5" t="s">
        <v>11</v>
      </c>
      <c r="D181" s="5" t="s">
        <v>90</v>
      </c>
      <c r="E181" s="5" t="s">
        <v>13</v>
      </c>
    </row>
    <row r="182" spans="1:5" x14ac:dyDescent="0.25">
      <c r="A182" s="5">
        <f>174</f>
      </c>
      <c r="B182" s="5" t="s">
        <v>120</v>
      </c>
      <c r="C182" s="5" t="s">
        <v>11</v>
      </c>
      <c r="D182" s="5" t="s">
        <v>115</v>
      </c>
      <c r="E182" s="5" t="s">
        <v>116</v>
      </c>
    </row>
    <row r="183" spans="1:5" x14ac:dyDescent="0.25">
      <c r="A183" s="5">
        <f>175</f>
      </c>
      <c r="B183" s="5" t="s">
        <v>121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121</v>
      </c>
      <c r="C184" s="5" t="s">
        <v>11</v>
      </c>
      <c r="D184" s="5" t="s">
        <v>90</v>
      </c>
      <c r="E184" s="5" t="s">
        <v>13</v>
      </c>
    </row>
    <row r="185" spans="1:5" x14ac:dyDescent="0.25">
      <c r="A185" s="5">
        <f>177</f>
      </c>
      <c r="B185" s="5" t="s">
        <v>121</v>
      </c>
      <c r="C185" s="5" t="s">
        <v>11</v>
      </c>
      <c r="D185" s="5" t="s">
        <v>115</v>
      </c>
      <c r="E185" s="5" t="s">
        <v>116</v>
      </c>
    </row>
    <row r="186" spans="1:5" x14ac:dyDescent="0.25">
      <c r="A186" s="5">
        <f>178</f>
      </c>
      <c r="B186" s="5" t="s">
        <v>122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122</v>
      </c>
      <c r="C187" s="5" t="s">
        <v>11</v>
      </c>
      <c r="D187" s="5" t="s">
        <v>90</v>
      </c>
      <c r="E187" s="5" t="s">
        <v>13</v>
      </c>
    </row>
    <row r="188" spans="1:5" x14ac:dyDescent="0.25">
      <c r="A188" s="5">
        <f>180</f>
      </c>
      <c r="B188" s="5" t="s">
        <v>122</v>
      </c>
      <c r="C188" s="5" t="s">
        <v>11</v>
      </c>
      <c r="D188" s="5" t="s">
        <v>115</v>
      </c>
      <c r="E188" s="5" t="s">
        <v>116</v>
      </c>
    </row>
    <row r="189" spans="1:5" x14ac:dyDescent="0.25">
      <c r="A189" s="5">
        <f>181</f>
      </c>
      <c r="B189" s="5" t="s">
        <v>123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123</v>
      </c>
      <c r="C190" s="5" t="s">
        <v>11</v>
      </c>
      <c r="D190" s="5" t="s">
        <v>90</v>
      </c>
      <c r="E190" s="5" t="s">
        <v>13</v>
      </c>
    </row>
    <row r="191" spans="1:5" x14ac:dyDescent="0.25">
      <c r="A191" s="5">
        <f>183</f>
      </c>
      <c r="B191" s="5" t="s">
        <v>123</v>
      </c>
      <c r="C191" s="5" t="s">
        <v>11</v>
      </c>
      <c r="D191" s="5" t="s">
        <v>115</v>
      </c>
      <c r="E191" s="5" t="s">
        <v>116</v>
      </c>
    </row>
    <row r="192" spans="1:5" x14ac:dyDescent="0.25">
      <c r="A192" s="5">
        <f>184</f>
      </c>
      <c r="B192" s="5" t="s">
        <v>124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124</v>
      </c>
      <c r="C193" s="5" t="s">
        <v>11</v>
      </c>
      <c r="D193" s="5" t="s">
        <v>90</v>
      </c>
      <c r="E193" s="5" t="s">
        <v>13</v>
      </c>
    </row>
    <row r="194" spans="1:5" x14ac:dyDescent="0.25">
      <c r="A194" s="5">
        <f>186</f>
      </c>
      <c r="B194" s="5" t="s">
        <v>124</v>
      </c>
      <c r="C194" s="5" t="s">
        <v>11</v>
      </c>
      <c r="D194" s="5" t="s">
        <v>115</v>
      </c>
      <c r="E194" s="5" t="s">
        <v>116</v>
      </c>
    </row>
    <row r="195" spans="1:5" x14ac:dyDescent="0.25">
      <c r="A195" s="5">
        <f>187</f>
      </c>
      <c r="B195" s="5" t="s">
        <v>125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125</v>
      </c>
      <c r="C196" s="5" t="s">
        <v>11</v>
      </c>
      <c r="D196" s="5" t="s">
        <v>90</v>
      </c>
      <c r="E196" s="5" t="s">
        <v>13</v>
      </c>
    </row>
    <row r="197" spans="1:5" x14ac:dyDescent="0.25">
      <c r="A197" s="5">
        <f>189</f>
      </c>
      <c r="B197" s="5" t="s">
        <v>125</v>
      </c>
      <c r="C197" s="5" t="s">
        <v>11</v>
      </c>
      <c r="D197" s="5" t="s">
        <v>115</v>
      </c>
      <c r="E197" s="5" t="s">
        <v>116</v>
      </c>
    </row>
    <row r="198" spans="1:5" x14ac:dyDescent="0.25">
      <c r="A198" s="5">
        <f>190</f>
      </c>
      <c r="B198" s="5" t="s">
        <v>126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126</v>
      </c>
      <c r="C199" s="5" t="s">
        <v>11</v>
      </c>
      <c r="D199" s="5" t="s">
        <v>90</v>
      </c>
      <c r="E199" s="5" t="s">
        <v>13</v>
      </c>
    </row>
    <row r="200" spans="1:5" x14ac:dyDescent="0.25">
      <c r="A200" s="5">
        <f>192</f>
      </c>
      <c r="B200" s="5" t="s">
        <v>126</v>
      </c>
      <c r="C200" s="5" t="s">
        <v>11</v>
      </c>
      <c r="D200" s="5" t="s">
        <v>115</v>
      </c>
      <c r="E200" s="5" t="s">
        <v>116</v>
      </c>
    </row>
    <row r="201" spans="1:5" x14ac:dyDescent="0.25">
      <c r="A201" s="5">
        <f>193</f>
      </c>
      <c r="B201" s="5" t="s">
        <v>127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127</v>
      </c>
      <c r="C202" s="5" t="s">
        <v>11</v>
      </c>
      <c r="D202" s="5" t="s">
        <v>90</v>
      </c>
      <c r="E202" s="5" t="s">
        <v>13</v>
      </c>
    </row>
    <row r="203" spans="1:5" x14ac:dyDescent="0.25">
      <c r="A203" s="5">
        <f>195</f>
      </c>
      <c r="B203" s="5" t="s">
        <v>127</v>
      </c>
      <c r="C203" s="5" t="s">
        <v>11</v>
      </c>
      <c r="D203" s="5" t="s">
        <v>115</v>
      </c>
      <c r="E203" s="5" t="s">
        <v>116</v>
      </c>
    </row>
    <row r="204" spans="1:5" x14ac:dyDescent="0.25">
      <c r="A204" s="5">
        <f>196</f>
      </c>
      <c r="B204" s="5" t="s">
        <v>128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128</v>
      </c>
      <c r="C205" s="5" t="s">
        <v>11</v>
      </c>
      <c r="D205" s="5" t="s">
        <v>90</v>
      </c>
      <c r="E205" s="5" t="s">
        <v>13</v>
      </c>
    </row>
    <row r="206" spans="1:5" x14ac:dyDescent="0.25">
      <c r="A206" s="5">
        <f>198</f>
      </c>
      <c r="B206" s="5" t="s">
        <v>128</v>
      </c>
      <c r="C206" s="5" t="s">
        <v>11</v>
      </c>
      <c r="D206" s="5" t="s">
        <v>115</v>
      </c>
      <c r="E206" s="5" t="s">
        <v>116</v>
      </c>
    </row>
    <row r="207" spans="1:5" x14ac:dyDescent="0.25">
      <c r="A207" s="5">
        <f>199</f>
      </c>
      <c r="B207" s="5" t="s">
        <v>129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129</v>
      </c>
      <c r="C208" s="5" t="s">
        <v>11</v>
      </c>
      <c r="D208" s="5" t="s">
        <v>90</v>
      </c>
      <c r="E208" s="5" t="s">
        <v>13</v>
      </c>
    </row>
    <row r="209" spans="1:5" x14ac:dyDescent="0.25">
      <c r="A209" s="5">
        <f>201</f>
      </c>
      <c r="B209" s="5" t="s">
        <v>129</v>
      </c>
      <c r="C209" s="5" t="s">
        <v>11</v>
      </c>
      <c r="D209" s="5" t="s">
        <v>115</v>
      </c>
      <c r="E209" s="5" t="s">
        <v>116</v>
      </c>
    </row>
    <row r="210" spans="1:5" x14ac:dyDescent="0.25">
      <c r="A210" s="5">
        <f>202</f>
      </c>
      <c r="B210" s="5" t="s">
        <v>130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130</v>
      </c>
      <c r="C211" s="5" t="s">
        <v>11</v>
      </c>
      <c r="D211" s="5" t="s">
        <v>90</v>
      </c>
      <c r="E211" s="5" t="s">
        <v>13</v>
      </c>
    </row>
    <row r="212" spans="1:5" x14ac:dyDescent="0.25">
      <c r="A212" s="5">
        <f>204</f>
      </c>
      <c r="B212" s="5" t="s">
        <v>130</v>
      </c>
      <c r="C212" s="5" t="s">
        <v>11</v>
      </c>
      <c r="D212" s="5" t="s">
        <v>115</v>
      </c>
      <c r="E212" s="5" t="s">
        <v>116</v>
      </c>
    </row>
    <row r="213" spans="1:5" x14ac:dyDescent="0.25">
      <c r="A213" s="5">
        <f>205</f>
      </c>
      <c r="B213" s="5" t="s">
        <v>131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131</v>
      </c>
      <c r="C214" s="5" t="s">
        <v>11</v>
      </c>
      <c r="D214" s="5" t="s">
        <v>90</v>
      </c>
      <c r="E214" s="5" t="s">
        <v>13</v>
      </c>
    </row>
    <row r="215" spans="1:5" x14ac:dyDescent="0.25">
      <c r="A215" s="5">
        <f>207</f>
      </c>
      <c r="B215" s="5" t="s">
        <v>131</v>
      </c>
      <c r="C215" s="5" t="s">
        <v>11</v>
      </c>
      <c r="D215" s="5" t="s">
        <v>115</v>
      </c>
      <c r="E215" s="5" t="s">
        <v>116</v>
      </c>
    </row>
    <row r="216" spans="1:5" x14ac:dyDescent="0.25">
      <c r="A216" s="5">
        <f>208</f>
      </c>
      <c r="B216" s="5" t="s">
        <v>132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132</v>
      </c>
      <c r="C217" s="5" t="s">
        <v>11</v>
      </c>
      <c r="D217" s="5" t="s">
        <v>90</v>
      </c>
      <c r="E217" s="5" t="s">
        <v>13</v>
      </c>
    </row>
    <row r="218" spans="1:5" x14ac:dyDescent="0.25">
      <c r="A218" s="5">
        <f>210</f>
      </c>
      <c r="B218" s="5" t="s">
        <v>132</v>
      </c>
      <c r="C218" s="5" t="s">
        <v>11</v>
      </c>
      <c r="D218" s="5" t="s">
        <v>115</v>
      </c>
      <c r="E218" s="5" t="s">
        <v>116</v>
      </c>
    </row>
    <row r="219" spans="1:5" x14ac:dyDescent="0.25">
      <c r="A219" s="5">
        <f>211</f>
      </c>
      <c r="B219" s="5" t="s">
        <v>133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133</v>
      </c>
      <c r="C220" s="5" t="s">
        <v>11</v>
      </c>
      <c r="D220" s="5" t="s">
        <v>90</v>
      </c>
      <c r="E220" s="5" t="s">
        <v>13</v>
      </c>
    </row>
    <row r="221" spans="1:5" x14ac:dyDescent="0.25">
      <c r="A221" s="5">
        <f>213</f>
      </c>
      <c r="B221" s="5" t="s">
        <v>133</v>
      </c>
      <c r="C221" s="5" t="s">
        <v>11</v>
      </c>
      <c r="D221" s="5" t="s">
        <v>115</v>
      </c>
      <c r="E221" s="5" t="s">
        <v>116</v>
      </c>
    </row>
    <row r="222" spans="1:5" x14ac:dyDescent="0.25">
      <c r="A222" s="5">
        <f>214</f>
      </c>
      <c r="B222" s="5" t="s">
        <v>134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134</v>
      </c>
      <c r="C223" s="5" t="s">
        <v>11</v>
      </c>
      <c r="D223" s="5" t="s">
        <v>90</v>
      </c>
      <c r="E223" s="5" t="s">
        <v>13</v>
      </c>
    </row>
    <row r="224" spans="1:5" x14ac:dyDescent="0.25">
      <c r="A224" s="5">
        <f>216</f>
      </c>
      <c r="B224" s="5" t="s">
        <v>134</v>
      </c>
      <c r="C224" s="5" t="s">
        <v>11</v>
      </c>
      <c r="D224" s="5" t="s">
        <v>115</v>
      </c>
      <c r="E224" s="5" t="s">
        <v>116</v>
      </c>
    </row>
    <row r="225" spans="1:5" x14ac:dyDescent="0.25">
      <c r="A225" s="5">
        <f>217</f>
      </c>
      <c r="B225" s="5" t="s">
        <v>135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135</v>
      </c>
      <c r="C226" s="5" t="s">
        <v>11</v>
      </c>
      <c r="D226" s="5" t="s">
        <v>90</v>
      </c>
      <c r="E226" s="5" t="s">
        <v>13</v>
      </c>
    </row>
    <row r="227" spans="1:5" x14ac:dyDescent="0.25">
      <c r="A227" s="5">
        <f>219</f>
      </c>
      <c r="B227" s="5" t="s">
        <v>135</v>
      </c>
      <c r="C227" s="5" t="s">
        <v>11</v>
      </c>
      <c r="D227" s="5" t="s">
        <v>115</v>
      </c>
      <c r="E227" s="5" t="s">
        <v>116</v>
      </c>
    </row>
    <row r="228" spans="1:5" x14ac:dyDescent="0.25">
      <c r="A228" s="5">
        <f>220</f>
      </c>
      <c r="B228" s="5" t="s">
        <v>136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136</v>
      </c>
      <c r="C229" s="5" t="s">
        <v>11</v>
      </c>
      <c r="D229" s="5" t="s">
        <v>90</v>
      </c>
      <c r="E229" s="5" t="s">
        <v>13</v>
      </c>
    </row>
    <row r="230" spans="1:5" x14ac:dyDescent="0.25">
      <c r="A230" s="5">
        <f>222</f>
      </c>
      <c r="B230" s="5" t="s">
        <v>136</v>
      </c>
      <c r="C230" s="5" t="s">
        <v>11</v>
      </c>
      <c r="D230" s="5" t="s">
        <v>115</v>
      </c>
      <c r="E230" s="5" t="s">
        <v>116</v>
      </c>
    </row>
    <row r="231" spans="1:5" x14ac:dyDescent="0.25">
      <c r="A231" s="5">
        <f>223</f>
      </c>
      <c r="B231" s="5" t="s">
        <v>137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137</v>
      </c>
      <c r="C232" s="5" t="s">
        <v>11</v>
      </c>
      <c r="D232" s="5" t="s">
        <v>90</v>
      </c>
      <c r="E232" s="5" t="s">
        <v>13</v>
      </c>
    </row>
    <row r="233" spans="1:5" x14ac:dyDescent="0.25">
      <c r="A233" s="5">
        <f>225</f>
      </c>
      <c r="B233" s="5" t="s">
        <v>137</v>
      </c>
      <c r="C233" s="5" t="s">
        <v>11</v>
      </c>
      <c r="D233" s="5" t="s">
        <v>115</v>
      </c>
      <c r="E233" s="5" t="s">
        <v>116</v>
      </c>
    </row>
    <row r="234" spans="1:5" x14ac:dyDescent="0.25">
      <c r="A234" s="5">
        <f>226</f>
      </c>
      <c r="B234" s="5" t="s">
        <v>138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138</v>
      </c>
      <c r="C235" s="5" t="s">
        <v>11</v>
      </c>
      <c r="D235" s="5" t="s">
        <v>90</v>
      </c>
      <c r="E235" s="5" t="s">
        <v>13</v>
      </c>
    </row>
    <row r="236" spans="1:5" x14ac:dyDescent="0.25">
      <c r="A236" s="5">
        <f>228</f>
      </c>
      <c r="B236" s="5" t="s">
        <v>138</v>
      </c>
      <c r="C236" s="5" t="s">
        <v>11</v>
      </c>
      <c r="D236" s="5" t="s">
        <v>115</v>
      </c>
      <c r="E236" s="5" t="s">
        <v>116</v>
      </c>
    </row>
    <row r="237" spans="1:5" x14ac:dyDescent="0.25">
      <c r="A237" s="5">
        <f>229</f>
      </c>
      <c r="B237" s="5" t="s">
        <v>139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139</v>
      </c>
      <c r="C238" s="5" t="s">
        <v>11</v>
      </c>
      <c r="D238" s="5" t="s">
        <v>90</v>
      </c>
      <c r="E238" s="5" t="s">
        <v>13</v>
      </c>
    </row>
    <row r="239" spans="1:5" x14ac:dyDescent="0.25">
      <c r="A239" s="5">
        <f>231</f>
      </c>
      <c r="B239" s="5" t="s">
        <v>139</v>
      </c>
      <c r="C239" s="5" t="s">
        <v>11</v>
      </c>
      <c r="D239" s="5" t="s">
        <v>115</v>
      </c>
      <c r="E239" s="5" t="s">
        <v>116</v>
      </c>
    </row>
    <row r="240" spans="1:5" x14ac:dyDescent="0.25">
      <c r="A240" s="5">
        <f>232</f>
      </c>
      <c r="B240" s="5" t="s">
        <v>140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140</v>
      </c>
      <c r="C241" s="5" t="s">
        <v>11</v>
      </c>
      <c r="D241" s="5" t="s">
        <v>90</v>
      </c>
      <c r="E241" s="5" t="s">
        <v>13</v>
      </c>
    </row>
    <row r="242" spans="1:5" x14ac:dyDescent="0.25">
      <c r="A242" s="5">
        <f>234</f>
      </c>
      <c r="B242" s="5" t="s">
        <v>140</v>
      </c>
      <c r="C242" s="5" t="s">
        <v>11</v>
      </c>
      <c r="D242" s="5" t="s">
        <v>115</v>
      </c>
      <c r="E242" s="5" t="s">
        <v>116</v>
      </c>
    </row>
    <row r="243" spans="1:5" x14ac:dyDescent="0.25">
      <c r="A243" s="5">
        <f>235</f>
      </c>
      <c r="B243" s="5" t="s">
        <v>141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141</v>
      </c>
      <c r="C244" s="5" t="s">
        <v>11</v>
      </c>
      <c r="D244" s="5" t="s">
        <v>90</v>
      </c>
      <c r="E244" s="5" t="s">
        <v>13</v>
      </c>
    </row>
    <row r="245" spans="1:5" x14ac:dyDescent="0.25">
      <c r="A245" s="5">
        <f>237</f>
      </c>
      <c r="B245" s="5" t="s">
        <v>141</v>
      </c>
      <c r="C245" s="5" t="s">
        <v>11</v>
      </c>
      <c r="D245" s="5" t="s">
        <v>115</v>
      </c>
      <c r="E245" s="5" t="s">
        <v>116</v>
      </c>
    </row>
    <row r="246" spans="1:5" x14ac:dyDescent="0.25">
      <c r="A246" s="5">
        <f>238</f>
      </c>
      <c r="B246" s="5" t="s">
        <v>142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142</v>
      </c>
      <c r="C247" s="5" t="s">
        <v>11</v>
      </c>
      <c r="D247" s="5" t="s">
        <v>90</v>
      </c>
      <c r="E247" s="5" t="s">
        <v>13</v>
      </c>
    </row>
    <row r="248" spans="1:5" x14ac:dyDescent="0.25">
      <c r="A248" s="5">
        <f>240</f>
      </c>
      <c r="B248" s="5" t="s">
        <v>142</v>
      </c>
      <c r="C248" s="5" t="s">
        <v>11</v>
      </c>
      <c r="D248" s="5" t="s">
        <v>115</v>
      </c>
      <c r="E248" s="5" t="s">
        <v>116</v>
      </c>
    </row>
    <row r="249" spans="1:5" x14ac:dyDescent="0.25">
      <c r="A249" s="5">
        <f>241</f>
      </c>
      <c r="B249" s="5" t="s">
        <v>143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143</v>
      </c>
      <c r="C250" s="5" t="s">
        <v>11</v>
      </c>
      <c r="D250" s="5" t="s">
        <v>90</v>
      </c>
      <c r="E250" s="5" t="s">
        <v>13</v>
      </c>
    </row>
    <row r="251" spans="1:5" x14ac:dyDescent="0.25">
      <c r="A251" s="5">
        <f>243</f>
      </c>
      <c r="B251" s="5" t="s">
        <v>143</v>
      </c>
      <c r="C251" s="5" t="s">
        <v>11</v>
      </c>
      <c r="D251" s="5" t="s">
        <v>115</v>
      </c>
      <c r="E251" s="5" t="s">
        <v>116</v>
      </c>
    </row>
    <row r="252" spans="1:5" x14ac:dyDescent="0.25">
      <c r="A252" s="5">
        <f>244</f>
      </c>
      <c r="B252" s="5" t="s">
        <v>144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144</v>
      </c>
      <c r="C253" s="5" t="s">
        <v>11</v>
      </c>
      <c r="D253" s="5" t="s">
        <v>90</v>
      </c>
      <c r="E253" s="5" t="s">
        <v>13</v>
      </c>
    </row>
    <row r="254" spans="1:5" x14ac:dyDescent="0.25">
      <c r="A254" s="5">
        <f>246</f>
      </c>
      <c r="B254" s="5" t="s">
        <v>144</v>
      </c>
      <c r="C254" s="5" t="s">
        <v>11</v>
      </c>
      <c r="D254" s="5" t="s">
        <v>115</v>
      </c>
      <c r="E254" s="5" t="s">
        <v>116</v>
      </c>
    </row>
    <row r="255" spans="1:5" x14ac:dyDescent="0.25">
      <c r="A255" s="5">
        <f>247</f>
      </c>
      <c r="B255" s="5" t="s">
        <v>145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145</v>
      </c>
      <c r="C256" s="5" t="s">
        <v>11</v>
      </c>
      <c r="D256" s="5" t="s">
        <v>90</v>
      </c>
      <c r="E256" s="5" t="s">
        <v>13</v>
      </c>
    </row>
    <row r="257" spans="1:5" x14ac:dyDescent="0.25">
      <c r="A257" s="5">
        <f>249</f>
      </c>
      <c r="B257" s="5" t="s">
        <v>145</v>
      </c>
      <c r="C257" s="5" t="s">
        <v>11</v>
      </c>
      <c r="D257" s="5" t="s">
        <v>115</v>
      </c>
      <c r="E257" s="5" t="s">
        <v>116</v>
      </c>
    </row>
    <row r="258" spans="1:5" x14ac:dyDescent="0.25">
      <c r="A258" s="5">
        <f>250</f>
      </c>
      <c r="B258" s="5" t="s">
        <v>146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146</v>
      </c>
      <c r="C259" s="5" t="s">
        <v>11</v>
      </c>
      <c r="D259" s="5" t="s">
        <v>90</v>
      </c>
      <c r="E259" s="5" t="s">
        <v>13</v>
      </c>
    </row>
    <row r="260" spans="1:5" x14ac:dyDescent="0.25">
      <c r="A260" s="5">
        <f>252</f>
      </c>
      <c r="B260" s="5" t="s">
        <v>146</v>
      </c>
      <c r="C260" s="5" t="s">
        <v>11</v>
      </c>
      <c r="D260" s="5" t="s">
        <v>115</v>
      </c>
      <c r="E260" s="5" t="s">
        <v>116</v>
      </c>
    </row>
    <row r="261" spans="1:5" x14ac:dyDescent="0.25">
      <c r="A261" s="5">
        <f>253</f>
      </c>
      <c r="B261" s="5" t="s">
        <v>147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147</v>
      </c>
      <c r="C262" s="5" t="s">
        <v>11</v>
      </c>
      <c r="D262" s="5" t="s">
        <v>90</v>
      </c>
      <c r="E262" s="5" t="s">
        <v>13</v>
      </c>
    </row>
    <row r="263" spans="1:5" x14ac:dyDescent="0.25">
      <c r="A263" s="5">
        <f>255</f>
      </c>
      <c r="B263" s="5" t="s">
        <v>147</v>
      </c>
      <c r="C263" s="5" t="s">
        <v>11</v>
      </c>
      <c r="D263" s="5" t="s">
        <v>115</v>
      </c>
      <c r="E263" s="5" t="s">
        <v>116</v>
      </c>
    </row>
    <row r="264" spans="1:5" x14ac:dyDescent="0.25">
      <c r="A264" s="5">
        <f>256</f>
      </c>
      <c r="B264" s="5" t="s">
        <v>148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148</v>
      </c>
      <c r="C265" s="5" t="s">
        <v>11</v>
      </c>
      <c r="D265" s="5" t="s">
        <v>90</v>
      </c>
      <c r="E265" s="5" t="s">
        <v>13</v>
      </c>
    </row>
    <row r="266" spans="1:5" x14ac:dyDescent="0.25">
      <c r="A266" s="5">
        <f>258</f>
      </c>
      <c r="B266" s="5" t="s">
        <v>148</v>
      </c>
      <c r="C266" s="5" t="s">
        <v>11</v>
      </c>
      <c r="D266" s="5" t="s">
        <v>115</v>
      </c>
      <c r="E266" s="5" t="s">
        <v>116</v>
      </c>
    </row>
    <row r="267" spans="1:5" x14ac:dyDescent="0.25">
      <c r="A267" s="5">
        <f>259</f>
      </c>
      <c r="B267" s="5" t="s">
        <v>149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149</v>
      </c>
      <c r="C268" s="5" t="s">
        <v>11</v>
      </c>
      <c r="D268" s="5" t="s">
        <v>90</v>
      </c>
      <c r="E268" s="5" t="s">
        <v>13</v>
      </c>
    </row>
    <row r="269" spans="1:5" x14ac:dyDescent="0.25">
      <c r="A269" s="5">
        <f>261</f>
      </c>
      <c r="B269" s="5" t="s">
        <v>149</v>
      </c>
      <c r="C269" s="5" t="s">
        <v>11</v>
      </c>
      <c r="D269" s="5" t="s">
        <v>115</v>
      </c>
      <c r="E269" s="5" t="s">
        <v>116</v>
      </c>
    </row>
    <row r="270" spans="1:5" x14ac:dyDescent="0.25">
      <c r="A270" s="5">
        <f>262</f>
      </c>
      <c r="B270" s="5" t="s">
        <v>150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150</v>
      </c>
      <c r="C271" s="5" t="s">
        <v>11</v>
      </c>
      <c r="D271" s="5" t="s">
        <v>90</v>
      </c>
      <c r="E271" s="5" t="s">
        <v>13</v>
      </c>
    </row>
    <row r="272" spans="1:5" x14ac:dyDescent="0.25">
      <c r="A272" s="5">
        <f>264</f>
      </c>
      <c r="B272" s="5" t="s">
        <v>150</v>
      </c>
      <c r="C272" s="5" t="s">
        <v>11</v>
      </c>
      <c r="D272" s="5" t="s">
        <v>115</v>
      </c>
      <c r="E272" s="5" t="s">
        <v>116</v>
      </c>
    </row>
    <row r="273" spans="1:5" x14ac:dyDescent="0.25">
      <c r="A273" s="5">
        <f>265</f>
      </c>
      <c r="B273" s="5" t="s">
        <v>151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151</v>
      </c>
      <c r="C274" s="5" t="s">
        <v>11</v>
      </c>
      <c r="D274" s="5" t="s">
        <v>90</v>
      </c>
      <c r="E274" s="5" t="s">
        <v>13</v>
      </c>
    </row>
    <row r="275" spans="1:5" x14ac:dyDescent="0.25">
      <c r="A275" s="5">
        <f>267</f>
      </c>
      <c r="B275" s="5" t="s">
        <v>151</v>
      </c>
      <c r="C275" s="5" t="s">
        <v>11</v>
      </c>
      <c r="D275" s="5" t="s">
        <v>115</v>
      </c>
      <c r="E275" s="5" t="s">
        <v>116</v>
      </c>
    </row>
    <row r="276" spans="1:5" x14ac:dyDescent="0.25">
      <c r="A276" s="5">
        <f>268</f>
      </c>
      <c r="B276" s="5" t="s">
        <v>152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152</v>
      </c>
      <c r="C277" s="5" t="s">
        <v>11</v>
      </c>
      <c r="D277" s="5" t="s">
        <v>90</v>
      </c>
      <c r="E277" s="5" t="s">
        <v>13</v>
      </c>
    </row>
    <row r="278" spans="1:5" x14ac:dyDescent="0.25">
      <c r="A278" s="5">
        <f>270</f>
      </c>
      <c r="B278" s="5" t="s">
        <v>152</v>
      </c>
      <c r="C278" s="5" t="s">
        <v>11</v>
      </c>
      <c r="D278" s="5" t="s">
        <v>115</v>
      </c>
      <c r="E278" s="5" t="s">
        <v>116</v>
      </c>
    </row>
    <row r="279" spans="1:5" x14ac:dyDescent="0.25">
      <c r="A279" s="5">
        <f>271</f>
      </c>
      <c r="B279" s="5" t="s">
        <v>153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153</v>
      </c>
      <c r="C280" s="5" t="s">
        <v>11</v>
      </c>
      <c r="D280" s="5" t="s">
        <v>90</v>
      </c>
      <c r="E280" s="5" t="s">
        <v>13</v>
      </c>
    </row>
    <row r="281" spans="1:5" x14ac:dyDescent="0.25">
      <c r="A281" s="5">
        <f>273</f>
      </c>
      <c r="B281" s="5" t="s">
        <v>153</v>
      </c>
      <c r="C281" s="5" t="s">
        <v>11</v>
      </c>
      <c r="D281" s="5" t="s">
        <v>115</v>
      </c>
      <c r="E281" s="5" t="s">
        <v>116</v>
      </c>
    </row>
    <row r="282" spans="1:5" x14ac:dyDescent="0.25">
      <c r="A282" s="5">
        <f>274</f>
      </c>
      <c r="B282" s="5" t="s">
        <v>154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154</v>
      </c>
      <c r="C283" s="5" t="s">
        <v>11</v>
      </c>
      <c r="D283" s="5" t="s">
        <v>90</v>
      </c>
      <c r="E283" s="5" t="s">
        <v>13</v>
      </c>
    </row>
    <row r="284" spans="1:5" x14ac:dyDescent="0.25">
      <c r="A284" s="5">
        <f>276</f>
      </c>
      <c r="B284" s="5" t="s">
        <v>154</v>
      </c>
      <c r="C284" s="5" t="s">
        <v>11</v>
      </c>
      <c r="D284" s="5" t="s">
        <v>115</v>
      </c>
      <c r="E284" s="5" t="s">
        <v>116</v>
      </c>
    </row>
    <row r="285" spans="1:5" x14ac:dyDescent="0.25">
      <c r="A285" s="5">
        <f>277</f>
      </c>
      <c r="B285" s="5" t="s">
        <v>155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155</v>
      </c>
      <c r="C286" s="5" t="s">
        <v>11</v>
      </c>
      <c r="D286" s="5" t="s">
        <v>90</v>
      </c>
      <c r="E286" s="5" t="s">
        <v>13</v>
      </c>
    </row>
    <row r="287" spans="1:5" x14ac:dyDescent="0.25">
      <c r="A287" s="5">
        <f>279</f>
      </c>
      <c r="B287" s="5" t="s">
        <v>155</v>
      </c>
      <c r="C287" s="5" t="s">
        <v>11</v>
      </c>
      <c r="D287" s="5" t="s">
        <v>115</v>
      </c>
      <c r="E287" s="5" t="s">
        <v>116</v>
      </c>
    </row>
    <row r="288" spans="1:5" x14ac:dyDescent="0.25">
      <c r="A288" s="5">
        <f>280</f>
      </c>
      <c r="B288" s="5" t="s">
        <v>156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156</v>
      </c>
      <c r="C289" s="5" t="s">
        <v>11</v>
      </c>
      <c r="D289" s="5" t="s">
        <v>90</v>
      </c>
      <c r="E289" s="5" t="s">
        <v>13</v>
      </c>
    </row>
    <row r="290" spans="1:5" x14ac:dyDescent="0.25">
      <c r="A290" s="5">
        <f>282</f>
      </c>
      <c r="B290" s="5" t="s">
        <v>156</v>
      </c>
      <c r="C290" s="5" t="s">
        <v>11</v>
      </c>
      <c r="D290" s="5" t="s">
        <v>115</v>
      </c>
      <c r="E290" s="5" t="s">
        <v>116</v>
      </c>
    </row>
    <row r="291" spans="1:5" x14ac:dyDescent="0.25">
      <c r="A291" s="5">
        <f>283</f>
      </c>
      <c r="B291" s="5" t="s">
        <v>157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157</v>
      </c>
      <c r="C292" s="5" t="s">
        <v>11</v>
      </c>
      <c r="D292" s="5" t="s">
        <v>90</v>
      </c>
      <c r="E292" s="5" t="s">
        <v>13</v>
      </c>
    </row>
    <row r="293" spans="1:5" x14ac:dyDescent="0.25">
      <c r="A293" s="5">
        <f>285</f>
      </c>
      <c r="B293" s="5" t="s">
        <v>157</v>
      </c>
      <c r="C293" s="5" t="s">
        <v>11</v>
      </c>
      <c r="D293" s="5" t="s">
        <v>115</v>
      </c>
      <c r="E293" s="5" t="s">
        <v>116</v>
      </c>
    </row>
    <row r="294" spans="1:5" x14ac:dyDescent="0.25">
      <c r="A294" s="5">
        <f>286</f>
      </c>
      <c r="B294" s="5" t="s">
        <v>158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158</v>
      </c>
      <c r="C295" s="5" t="s">
        <v>11</v>
      </c>
      <c r="D295" s="5" t="s">
        <v>90</v>
      </c>
      <c r="E295" s="5" t="s">
        <v>13</v>
      </c>
    </row>
    <row r="296" spans="1:5" x14ac:dyDescent="0.25">
      <c r="A296" s="5">
        <f>288</f>
      </c>
      <c r="B296" s="5" t="s">
        <v>158</v>
      </c>
      <c r="C296" s="5" t="s">
        <v>11</v>
      </c>
      <c r="D296" s="5" t="s">
        <v>115</v>
      </c>
      <c r="E296" s="5" t="s">
        <v>116</v>
      </c>
    </row>
    <row r="297" spans="1:5" x14ac:dyDescent="0.25">
      <c r="A297" s="5">
        <f>289</f>
      </c>
      <c r="B297" s="5" t="s">
        <v>159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159</v>
      </c>
      <c r="C298" s="5" t="s">
        <v>11</v>
      </c>
      <c r="D298" s="5" t="s">
        <v>90</v>
      </c>
      <c r="E298" s="5" t="s">
        <v>13</v>
      </c>
    </row>
    <row r="299" spans="1:5" x14ac:dyDescent="0.25">
      <c r="A299" s="5">
        <f>291</f>
      </c>
      <c r="B299" s="5" t="s">
        <v>159</v>
      </c>
      <c r="C299" s="5" t="s">
        <v>11</v>
      </c>
      <c r="D299" s="5" t="s">
        <v>115</v>
      </c>
      <c r="E299" s="5" t="s">
        <v>116</v>
      </c>
    </row>
    <row r="300" spans="1:5" x14ac:dyDescent="0.25">
      <c r="A300" s="5">
        <f>292</f>
      </c>
      <c r="B300" s="5" t="s">
        <v>160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160</v>
      </c>
      <c r="C301" s="5" t="s">
        <v>11</v>
      </c>
      <c r="D301" s="5" t="s">
        <v>90</v>
      </c>
      <c r="E301" s="5" t="s">
        <v>13</v>
      </c>
    </row>
    <row r="302" spans="1:5" x14ac:dyDescent="0.25">
      <c r="A302" s="5">
        <f>294</f>
      </c>
      <c r="B302" s="5" t="s">
        <v>160</v>
      </c>
      <c r="C302" s="5" t="s">
        <v>11</v>
      </c>
      <c r="D302" s="5" t="s">
        <v>115</v>
      </c>
      <c r="E302" s="5" t="s">
        <v>116</v>
      </c>
    </row>
    <row r="303" spans="1:5" x14ac:dyDescent="0.25">
      <c r="A303" s="5">
        <f>295</f>
      </c>
      <c r="B303" s="5" t="s">
        <v>161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161</v>
      </c>
      <c r="C304" s="5" t="s">
        <v>11</v>
      </c>
      <c r="D304" s="5" t="s">
        <v>90</v>
      </c>
      <c r="E304" s="5" t="s">
        <v>13</v>
      </c>
    </row>
    <row r="305" spans="1:5" x14ac:dyDescent="0.25">
      <c r="A305" s="5">
        <f>297</f>
      </c>
      <c r="B305" s="5" t="s">
        <v>161</v>
      </c>
      <c r="C305" s="5" t="s">
        <v>11</v>
      </c>
      <c r="D305" s="5" t="s">
        <v>115</v>
      </c>
      <c r="E305" s="5" t="s">
        <v>116</v>
      </c>
    </row>
    <row r="306" spans="1:5" x14ac:dyDescent="0.25">
      <c r="A306" s="5">
        <f>298</f>
      </c>
      <c r="B306" s="5" t="s">
        <v>162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162</v>
      </c>
      <c r="C307" s="5" t="s">
        <v>11</v>
      </c>
      <c r="D307" s="5" t="s">
        <v>90</v>
      </c>
      <c r="E307" s="5" t="s">
        <v>13</v>
      </c>
    </row>
    <row r="308" spans="1:5" x14ac:dyDescent="0.25">
      <c r="A308" s="5">
        <f>300</f>
      </c>
      <c r="B308" s="5" t="s">
        <v>162</v>
      </c>
      <c r="C308" s="5" t="s">
        <v>11</v>
      </c>
      <c r="D308" s="5" t="s">
        <v>115</v>
      </c>
      <c r="E308" s="5" t="s">
        <v>116</v>
      </c>
    </row>
    <row r="309" spans="1:5" x14ac:dyDescent="0.25">
      <c r="A309" s="5">
        <f>301</f>
      </c>
      <c r="B309" s="5" t="s">
        <v>163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163</v>
      </c>
      <c r="C310" s="5" t="s">
        <v>11</v>
      </c>
      <c r="D310" s="5" t="s">
        <v>90</v>
      </c>
      <c r="E310" s="5" t="s">
        <v>13</v>
      </c>
    </row>
    <row r="311" spans="1:5" x14ac:dyDescent="0.25">
      <c r="A311" s="5">
        <f>303</f>
      </c>
      <c r="B311" s="5" t="s">
        <v>163</v>
      </c>
      <c r="C311" s="5" t="s">
        <v>11</v>
      </c>
      <c r="D311" s="5" t="s">
        <v>115</v>
      </c>
      <c r="E311" s="5" t="s">
        <v>116</v>
      </c>
    </row>
    <row r="312" spans="1:5" x14ac:dyDescent="0.25">
      <c r="A312" s="5">
        <f>304</f>
      </c>
      <c r="B312" s="5" t="s">
        <v>164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164</v>
      </c>
      <c r="C313" s="5" t="s">
        <v>11</v>
      </c>
      <c r="D313" s="5" t="s">
        <v>90</v>
      </c>
      <c r="E313" s="5" t="s">
        <v>13</v>
      </c>
    </row>
    <row r="314" spans="1:5" x14ac:dyDescent="0.25">
      <c r="A314" s="5">
        <f>306</f>
      </c>
      <c r="B314" s="5" t="s">
        <v>164</v>
      </c>
      <c r="C314" s="5" t="s">
        <v>11</v>
      </c>
      <c r="D314" s="5" t="s">
        <v>115</v>
      </c>
      <c r="E314" s="5" t="s">
        <v>116</v>
      </c>
    </row>
    <row r="315" spans="1:5" x14ac:dyDescent="0.25">
      <c r="A315" s="5">
        <f>307</f>
      </c>
      <c r="B315" s="5" t="s">
        <v>165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165</v>
      </c>
      <c r="C316" s="5" t="s">
        <v>11</v>
      </c>
      <c r="D316" s="5" t="s">
        <v>90</v>
      </c>
      <c r="E316" s="5" t="s">
        <v>13</v>
      </c>
    </row>
    <row r="317" spans="1:5" x14ac:dyDescent="0.25">
      <c r="A317" s="5">
        <f>309</f>
      </c>
      <c r="B317" s="5" t="s">
        <v>165</v>
      </c>
      <c r="C317" s="5" t="s">
        <v>11</v>
      </c>
      <c r="D317" s="5" t="s">
        <v>115</v>
      </c>
      <c r="E317" s="5" t="s">
        <v>116</v>
      </c>
    </row>
    <row r="318" spans="1:5" x14ac:dyDescent="0.25">
      <c r="A318" s="5">
        <f>310</f>
      </c>
      <c r="B318" s="5" t="s">
        <v>166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166</v>
      </c>
      <c r="C319" s="5" t="s">
        <v>11</v>
      </c>
      <c r="D319" s="5" t="s">
        <v>90</v>
      </c>
      <c r="E319" s="5" t="s">
        <v>13</v>
      </c>
    </row>
    <row r="320" spans="1:5" x14ac:dyDescent="0.25">
      <c r="A320" s="5">
        <f>312</f>
      </c>
      <c r="B320" s="5" t="s">
        <v>166</v>
      </c>
      <c r="C320" s="5" t="s">
        <v>11</v>
      </c>
      <c r="D320" s="5" t="s">
        <v>115</v>
      </c>
      <c r="E320" s="5" t="s">
        <v>116</v>
      </c>
    </row>
    <row r="321" spans="1:5" x14ac:dyDescent="0.25">
      <c r="A321" s="5">
        <f>313</f>
      </c>
      <c r="B321" s="5" t="s">
        <v>167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167</v>
      </c>
      <c r="C322" s="5" t="s">
        <v>11</v>
      </c>
      <c r="D322" s="5" t="s">
        <v>90</v>
      </c>
      <c r="E322" s="5" t="s">
        <v>13</v>
      </c>
    </row>
    <row r="323" spans="1:5" x14ac:dyDescent="0.25">
      <c r="A323" s="5">
        <f>315</f>
      </c>
      <c r="B323" s="5" t="s">
        <v>167</v>
      </c>
      <c r="C323" s="5" t="s">
        <v>11</v>
      </c>
      <c r="D323" s="5" t="s">
        <v>115</v>
      </c>
      <c r="E323" s="5" t="s">
        <v>116</v>
      </c>
    </row>
    <row r="324" spans="1:5" x14ac:dyDescent="0.25">
      <c r="A324" s="5">
        <f>316</f>
      </c>
      <c r="B324" s="5" t="s">
        <v>168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168</v>
      </c>
      <c r="C325" s="5" t="s">
        <v>11</v>
      </c>
      <c r="D325" s="5" t="s">
        <v>90</v>
      </c>
      <c r="E325" s="5" t="s">
        <v>13</v>
      </c>
    </row>
    <row r="326" spans="1:5" x14ac:dyDescent="0.25">
      <c r="A326" s="5">
        <f>318</f>
      </c>
      <c r="B326" s="5" t="s">
        <v>168</v>
      </c>
      <c r="C326" s="5" t="s">
        <v>11</v>
      </c>
      <c r="D326" s="5" t="s">
        <v>115</v>
      </c>
      <c r="E326" s="5" t="s">
        <v>116</v>
      </c>
    </row>
    <row r="327" spans="1:5" x14ac:dyDescent="0.25">
      <c r="A327" s="5">
        <f>319</f>
      </c>
      <c r="B327" s="5" t="s">
        <v>169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169</v>
      </c>
      <c r="C328" s="5" t="s">
        <v>11</v>
      </c>
      <c r="D328" s="5" t="s">
        <v>90</v>
      </c>
      <c r="E328" s="5" t="s">
        <v>13</v>
      </c>
    </row>
    <row r="329" spans="1:5" x14ac:dyDescent="0.25">
      <c r="A329" s="5">
        <f>321</f>
      </c>
      <c r="B329" s="5" t="s">
        <v>169</v>
      </c>
      <c r="C329" s="5" t="s">
        <v>11</v>
      </c>
      <c r="D329" s="5" t="s">
        <v>115</v>
      </c>
      <c r="E329" s="5" t="s">
        <v>116</v>
      </c>
    </row>
    <row r="330" spans="1:5" x14ac:dyDescent="0.25">
      <c r="A330" s="5">
        <f>322</f>
      </c>
      <c r="B330" s="5" t="s">
        <v>170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170</v>
      </c>
      <c r="C331" s="5" t="s">
        <v>11</v>
      </c>
      <c r="D331" s="5" t="s">
        <v>90</v>
      </c>
      <c r="E331" s="5" t="s">
        <v>13</v>
      </c>
    </row>
    <row r="332" spans="1:5" x14ac:dyDescent="0.25">
      <c r="A332" s="5">
        <f>324</f>
      </c>
      <c r="B332" s="5" t="s">
        <v>170</v>
      </c>
      <c r="C332" s="5" t="s">
        <v>11</v>
      </c>
      <c r="D332" s="5" t="s">
        <v>115</v>
      </c>
      <c r="E332" s="5" t="s">
        <v>116</v>
      </c>
    </row>
    <row r="333" spans="1:5" x14ac:dyDescent="0.25">
      <c r="A333" s="5">
        <f>325</f>
      </c>
      <c r="B333" s="5" t="s">
        <v>171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171</v>
      </c>
      <c r="C334" s="5" t="s">
        <v>11</v>
      </c>
      <c r="D334" s="5" t="s">
        <v>90</v>
      </c>
      <c r="E334" s="5" t="s">
        <v>13</v>
      </c>
    </row>
    <row r="335" spans="1:5" x14ac:dyDescent="0.25">
      <c r="A335" s="5">
        <f>327</f>
      </c>
      <c r="B335" s="5" t="s">
        <v>171</v>
      </c>
      <c r="C335" s="5" t="s">
        <v>11</v>
      </c>
      <c r="D335" s="5" t="s">
        <v>115</v>
      </c>
      <c r="E335" s="5" t="s">
        <v>116</v>
      </c>
    </row>
    <row r="336" spans="1:5" x14ac:dyDescent="0.25">
      <c r="A336" s="5">
        <f>328</f>
      </c>
      <c r="B336" s="5" t="s">
        <v>172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172</v>
      </c>
      <c r="C337" s="5" t="s">
        <v>11</v>
      </c>
      <c r="D337" s="5" t="s">
        <v>90</v>
      </c>
      <c r="E337" s="5" t="s">
        <v>13</v>
      </c>
    </row>
    <row r="338" spans="1:5" x14ac:dyDescent="0.25">
      <c r="A338" s="5">
        <f>330</f>
      </c>
      <c r="B338" s="5" t="s">
        <v>172</v>
      </c>
      <c r="C338" s="5" t="s">
        <v>11</v>
      </c>
      <c r="D338" s="5" t="s">
        <v>115</v>
      </c>
      <c r="E338" s="5" t="s">
        <v>116</v>
      </c>
    </row>
    <row r="339" spans="1:5" x14ac:dyDescent="0.25">
      <c r="A339" s="5">
        <f>331</f>
      </c>
      <c r="B339" s="5" t="s">
        <v>173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173</v>
      </c>
      <c r="C340" s="5" t="s">
        <v>11</v>
      </c>
      <c r="D340" s="5" t="s">
        <v>90</v>
      </c>
      <c r="E340" s="5" t="s">
        <v>13</v>
      </c>
    </row>
    <row r="341" spans="1:5" x14ac:dyDescent="0.25">
      <c r="A341" s="5">
        <f>333</f>
      </c>
      <c r="B341" s="5" t="s">
        <v>173</v>
      </c>
      <c r="C341" s="5" t="s">
        <v>11</v>
      </c>
      <c r="D341" s="5" t="s">
        <v>115</v>
      </c>
      <c r="E341" s="5" t="s">
        <v>116</v>
      </c>
    </row>
    <row r="342" spans="1:5" x14ac:dyDescent="0.25">
      <c r="A342" s="5">
        <f>334</f>
      </c>
      <c r="B342" s="5" t="s">
        <v>174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174</v>
      </c>
      <c r="C343" s="5" t="s">
        <v>11</v>
      </c>
      <c r="D343" s="5" t="s">
        <v>90</v>
      </c>
      <c r="E343" s="5" t="s">
        <v>13</v>
      </c>
    </row>
    <row r="344" spans="1:5" x14ac:dyDescent="0.25">
      <c r="A344" s="5">
        <f>336</f>
      </c>
      <c r="B344" s="5" t="s">
        <v>174</v>
      </c>
      <c r="C344" s="5" t="s">
        <v>11</v>
      </c>
      <c r="D344" s="5" t="s">
        <v>115</v>
      </c>
      <c r="E344" s="5" t="s">
        <v>116</v>
      </c>
    </row>
    <row r="345" spans="1:5" x14ac:dyDescent="0.25">
      <c r="A345" s="5">
        <f>337</f>
      </c>
      <c r="B345" s="5" t="s">
        <v>175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175</v>
      </c>
      <c r="C346" s="5" t="s">
        <v>11</v>
      </c>
      <c r="D346" s="5" t="s">
        <v>90</v>
      </c>
      <c r="E346" s="5" t="s">
        <v>13</v>
      </c>
    </row>
    <row r="347" spans="1:5" x14ac:dyDescent="0.25">
      <c r="A347" s="5">
        <f>339</f>
      </c>
      <c r="B347" s="5" t="s">
        <v>175</v>
      </c>
      <c r="C347" s="5" t="s">
        <v>11</v>
      </c>
      <c r="D347" s="5" t="s">
        <v>115</v>
      </c>
      <c r="E347" s="5" t="s">
        <v>116</v>
      </c>
    </row>
    <row r="348" spans="1:5" x14ac:dyDescent="0.25">
      <c r="A348" s="5">
        <f>340</f>
      </c>
      <c r="B348" s="5" t="s">
        <v>176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176</v>
      </c>
      <c r="C349" s="5" t="s">
        <v>11</v>
      </c>
      <c r="D349" s="5" t="s">
        <v>90</v>
      </c>
      <c r="E349" s="5" t="s">
        <v>13</v>
      </c>
    </row>
    <row r="350" spans="1:5" x14ac:dyDescent="0.25">
      <c r="A350" s="5">
        <f>342</f>
      </c>
      <c r="B350" s="5" t="s">
        <v>176</v>
      </c>
      <c r="C350" s="5" t="s">
        <v>11</v>
      </c>
      <c r="D350" s="5" t="s">
        <v>115</v>
      </c>
      <c r="E350" s="5" t="s">
        <v>116</v>
      </c>
    </row>
    <row r="351" spans="1:5" x14ac:dyDescent="0.25">
      <c r="A351" s="5">
        <f>343</f>
      </c>
      <c r="B351" s="5" t="s">
        <v>177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177</v>
      </c>
      <c r="C352" s="5" t="s">
        <v>11</v>
      </c>
      <c r="D352" s="5" t="s">
        <v>90</v>
      </c>
      <c r="E352" s="5" t="s">
        <v>13</v>
      </c>
    </row>
    <row r="353" spans="1:5" x14ac:dyDescent="0.25">
      <c r="A353" s="5">
        <f>345</f>
      </c>
      <c r="B353" s="5" t="s">
        <v>177</v>
      </c>
      <c r="C353" s="5" t="s">
        <v>11</v>
      </c>
      <c r="D353" s="5" t="s">
        <v>115</v>
      </c>
      <c r="E353" s="5" t="s">
        <v>116</v>
      </c>
    </row>
    <row r="354" spans="1:5" x14ac:dyDescent="0.25">
      <c r="A354" s="5">
        <f>346</f>
      </c>
      <c r="B354" s="5" t="s">
        <v>178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178</v>
      </c>
      <c r="C355" s="5" t="s">
        <v>11</v>
      </c>
      <c r="D355" s="5" t="s">
        <v>90</v>
      </c>
      <c r="E355" s="5" t="s">
        <v>13</v>
      </c>
    </row>
    <row r="356" spans="1:5" x14ac:dyDescent="0.25">
      <c r="A356" s="5">
        <f>348</f>
      </c>
      <c r="B356" s="5" t="s">
        <v>178</v>
      </c>
      <c r="C356" s="5" t="s">
        <v>11</v>
      </c>
      <c r="D356" s="5" t="s">
        <v>115</v>
      </c>
      <c r="E356" s="5" t="s">
        <v>116</v>
      </c>
    </row>
    <row r="357" spans="1:5" x14ac:dyDescent="0.25">
      <c r="A357" s="5">
        <f>349</f>
      </c>
      <c r="B357" s="5" t="s">
        <v>179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179</v>
      </c>
      <c r="C358" s="5" t="s">
        <v>11</v>
      </c>
      <c r="D358" s="5" t="s">
        <v>90</v>
      </c>
      <c r="E358" s="5" t="s">
        <v>13</v>
      </c>
    </row>
    <row r="359" spans="1:5" x14ac:dyDescent="0.25">
      <c r="A359" s="5">
        <f>351</f>
      </c>
      <c r="B359" s="5" t="s">
        <v>179</v>
      </c>
      <c r="C359" s="5" t="s">
        <v>11</v>
      </c>
      <c r="D359" s="5" t="s">
        <v>115</v>
      </c>
      <c r="E359" s="5" t="s">
        <v>116</v>
      </c>
    </row>
    <row r="360" spans="1:5" x14ac:dyDescent="0.25">
      <c r="A360" s="5">
        <f>352</f>
      </c>
      <c r="B360" s="5" t="s">
        <v>180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180</v>
      </c>
      <c r="C361" s="5" t="s">
        <v>11</v>
      </c>
      <c r="D361" s="5" t="s">
        <v>90</v>
      </c>
      <c r="E361" s="5" t="s">
        <v>13</v>
      </c>
    </row>
    <row r="362" spans="1:5" x14ac:dyDescent="0.25">
      <c r="A362" s="5">
        <f>354</f>
      </c>
      <c r="B362" s="5" t="s">
        <v>180</v>
      </c>
      <c r="C362" s="5" t="s">
        <v>11</v>
      </c>
      <c r="D362" s="5" t="s">
        <v>115</v>
      </c>
      <c r="E362" s="5" t="s">
        <v>116</v>
      </c>
    </row>
    <row r="363" spans="1:5" x14ac:dyDescent="0.25">
      <c r="A363" s="5">
        <f>355</f>
      </c>
      <c r="B363" s="5" t="s">
        <v>181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181</v>
      </c>
      <c r="C364" s="5" t="s">
        <v>11</v>
      </c>
      <c r="D364" s="5" t="s">
        <v>90</v>
      </c>
      <c r="E364" s="5" t="s">
        <v>13</v>
      </c>
    </row>
    <row r="365" spans="1:5" x14ac:dyDescent="0.25">
      <c r="A365" s="5">
        <f>357</f>
      </c>
      <c r="B365" s="5" t="s">
        <v>181</v>
      </c>
      <c r="C365" s="5" t="s">
        <v>11</v>
      </c>
      <c r="D365" s="5" t="s">
        <v>115</v>
      </c>
      <c r="E365" s="5" t="s">
        <v>116</v>
      </c>
    </row>
    <row r="366" spans="1:5" x14ac:dyDescent="0.25">
      <c r="A366" s="5">
        <f>358</f>
      </c>
      <c r="B366" s="5" t="s">
        <v>182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182</v>
      </c>
      <c r="C367" s="5" t="s">
        <v>11</v>
      </c>
      <c r="D367" s="5" t="s">
        <v>90</v>
      </c>
      <c r="E367" s="5" t="s">
        <v>13</v>
      </c>
    </row>
    <row r="368" spans="1:5" x14ac:dyDescent="0.25">
      <c r="A368" s="5">
        <f>360</f>
      </c>
      <c r="B368" s="5" t="s">
        <v>182</v>
      </c>
      <c r="C368" s="5" t="s">
        <v>11</v>
      </c>
      <c r="D368" s="5" t="s">
        <v>115</v>
      </c>
      <c r="E368" s="5" t="s">
        <v>116</v>
      </c>
    </row>
    <row r="369" spans="1:5" x14ac:dyDescent="0.25">
      <c r="A369" s="5">
        <f>361</f>
      </c>
      <c r="B369" s="5" t="s">
        <v>183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183</v>
      </c>
      <c r="C370" s="5" t="s">
        <v>11</v>
      </c>
      <c r="D370" s="5" t="s">
        <v>90</v>
      </c>
      <c r="E370" s="5" t="s">
        <v>13</v>
      </c>
    </row>
    <row r="371" spans="1:5" x14ac:dyDescent="0.25">
      <c r="A371" s="5">
        <f>363</f>
      </c>
      <c r="B371" s="5" t="s">
        <v>183</v>
      </c>
      <c r="C371" s="5" t="s">
        <v>11</v>
      </c>
      <c r="D371" s="5" t="s">
        <v>115</v>
      </c>
      <c r="E371" s="5" t="s">
        <v>116</v>
      </c>
    </row>
    <row r="372" spans="1:5" x14ac:dyDescent="0.25">
      <c r="A372" s="5">
        <f>364</f>
      </c>
      <c r="B372" s="5" t="s">
        <v>184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184</v>
      </c>
      <c r="C373" s="5" t="s">
        <v>11</v>
      </c>
      <c r="D373" s="5" t="s">
        <v>90</v>
      </c>
      <c r="E373" s="5" t="s">
        <v>13</v>
      </c>
    </row>
    <row r="374" spans="1:5" x14ac:dyDescent="0.25">
      <c r="A374" s="5">
        <f>366</f>
      </c>
      <c r="B374" s="5" t="s">
        <v>184</v>
      </c>
      <c r="C374" s="5" t="s">
        <v>11</v>
      </c>
      <c r="D374" s="5" t="s">
        <v>115</v>
      </c>
      <c r="E374" s="5" t="s">
        <v>116</v>
      </c>
    </row>
    <row r="375" spans="1:5" x14ac:dyDescent="0.25">
      <c r="A375" s="5">
        <f>367</f>
      </c>
      <c r="B375" s="5" t="s">
        <v>185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185</v>
      </c>
      <c r="C376" s="5" t="s">
        <v>11</v>
      </c>
      <c r="D376" s="5" t="s">
        <v>90</v>
      </c>
      <c r="E376" s="5" t="s">
        <v>13</v>
      </c>
    </row>
    <row r="377" spans="1:5" x14ac:dyDescent="0.25">
      <c r="A377" s="5">
        <f>369</f>
      </c>
      <c r="B377" s="5" t="s">
        <v>185</v>
      </c>
      <c r="C377" s="5" t="s">
        <v>11</v>
      </c>
      <c r="D377" s="5" t="s">
        <v>115</v>
      </c>
      <c r="E377" s="5" t="s">
        <v>116</v>
      </c>
    </row>
    <row r="378" spans="1:5" x14ac:dyDescent="0.25">
      <c r="A378" s="5">
        <f>370</f>
      </c>
      <c r="B378" s="5" t="s">
        <v>186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186</v>
      </c>
      <c r="C379" s="5" t="s">
        <v>11</v>
      </c>
      <c r="D379" s="5" t="s">
        <v>90</v>
      </c>
      <c r="E379" s="5" t="s">
        <v>13</v>
      </c>
    </row>
    <row r="380" spans="1:5" x14ac:dyDescent="0.25">
      <c r="A380" s="5">
        <f>372</f>
      </c>
      <c r="B380" s="5" t="s">
        <v>186</v>
      </c>
      <c r="C380" s="5" t="s">
        <v>11</v>
      </c>
      <c r="D380" s="5" t="s">
        <v>115</v>
      </c>
      <c r="E380" s="5" t="s">
        <v>116</v>
      </c>
    </row>
    <row r="381" spans="1:5" x14ac:dyDescent="0.25">
      <c r="A381" s="5">
        <f>373</f>
      </c>
      <c r="B381" s="5" t="s">
        <v>187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187</v>
      </c>
      <c r="C382" s="5" t="s">
        <v>11</v>
      </c>
      <c r="D382" s="5" t="s">
        <v>90</v>
      </c>
      <c r="E382" s="5" t="s">
        <v>13</v>
      </c>
    </row>
    <row r="383" spans="1:5" x14ac:dyDescent="0.25">
      <c r="A383" s="5">
        <f>375</f>
      </c>
      <c r="B383" s="5" t="s">
        <v>187</v>
      </c>
      <c r="C383" s="5" t="s">
        <v>11</v>
      </c>
      <c r="D383" s="5" t="s">
        <v>115</v>
      </c>
      <c r="E383" s="5" t="s">
        <v>116</v>
      </c>
    </row>
    <row r="384" spans="1:5" x14ac:dyDescent="0.25">
      <c r="A384" s="5">
        <f>376</f>
      </c>
      <c r="B384" s="5" t="s">
        <v>188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188</v>
      </c>
      <c r="C385" s="5" t="s">
        <v>11</v>
      </c>
      <c r="D385" s="5" t="s">
        <v>90</v>
      </c>
      <c r="E385" s="5" t="s">
        <v>13</v>
      </c>
    </row>
    <row r="386" spans="1:5" x14ac:dyDescent="0.25">
      <c r="A386" s="5">
        <f>378</f>
      </c>
      <c r="B386" s="5" t="s">
        <v>188</v>
      </c>
      <c r="C386" s="5" t="s">
        <v>11</v>
      </c>
      <c r="D386" s="5" t="s">
        <v>115</v>
      </c>
      <c r="E386" s="5" t="s">
        <v>116</v>
      </c>
    </row>
    <row r="387" spans="1:5" x14ac:dyDescent="0.25">
      <c r="A387" s="5">
        <f>379</f>
      </c>
      <c r="B387" s="5" t="s">
        <v>189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189</v>
      </c>
      <c r="C388" s="5" t="s">
        <v>11</v>
      </c>
      <c r="D388" s="5" t="s">
        <v>90</v>
      </c>
      <c r="E388" s="5" t="s">
        <v>13</v>
      </c>
    </row>
    <row r="389" spans="1:5" x14ac:dyDescent="0.25">
      <c r="A389" s="5">
        <f>381</f>
      </c>
      <c r="B389" s="5" t="s">
        <v>189</v>
      </c>
      <c r="C389" s="5" t="s">
        <v>11</v>
      </c>
      <c r="D389" s="5" t="s">
        <v>115</v>
      </c>
      <c r="E389" s="5" t="s">
        <v>116</v>
      </c>
    </row>
    <row r="390" spans="1:5" x14ac:dyDescent="0.25">
      <c r="A390" s="5">
        <f>382</f>
      </c>
      <c r="B390" s="5" t="s">
        <v>190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190</v>
      </c>
      <c r="C391" s="5" t="s">
        <v>11</v>
      </c>
      <c r="D391" s="5" t="s">
        <v>90</v>
      </c>
      <c r="E391" s="5" t="s">
        <v>13</v>
      </c>
    </row>
    <row r="392" spans="1:5" x14ac:dyDescent="0.25">
      <c r="A392" s="5">
        <f>384</f>
      </c>
      <c r="B392" s="5" t="s">
        <v>190</v>
      </c>
      <c r="C392" s="5" t="s">
        <v>11</v>
      </c>
      <c r="D392" s="5" t="s">
        <v>115</v>
      </c>
      <c r="E392" s="5" t="s">
        <v>116</v>
      </c>
    </row>
    <row r="393" spans="1:5" x14ac:dyDescent="0.25">
      <c r="A393" s="5">
        <f>385</f>
      </c>
      <c r="B393" s="5" t="s">
        <v>191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191</v>
      </c>
      <c r="C394" s="5" t="s">
        <v>11</v>
      </c>
      <c r="D394" s="5" t="s">
        <v>90</v>
      </c>
      <c r="E394" s="5" t="s">
        <v>13</v>
      </c>
    </row>
    <row r="395" spans="1:5" x14ac:dyDescent="0.25">
      <c r="A395" s="5">
        <f>387</f>
      </c>
      <c r="B395" s="5" t="s">
        <v>191</v>
      </c>
      <c r="C395" s="5" t="s">
        <v>11</v>
      </c>
      <c r="D395" s="5" t="s">
        <v>115</v>
      </c>
      <c r="E395" s="5" t="s">
        <v>116</v>
      </c>
    </row>
    <row r="396" spans="1:5" x14ac:dyDescent="0.25">
      <c r="A396" s="5">
        <f>388</f>
      </c>
      <c r="B396" s="5" t="s">
        <v>192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192</v>
      </c>
      <c r="C397" s="5" t="s">
        <v>11</v>
      </c>
      <c r="D397" s="5" t="s">
        <v>90</v>
      </c>
      <c r="E397" s="5" t="s">
        <v>13</v>
      </c>
    </row>
    <row r="398" spans="1:5" x14ac:dyDescent="0.25">
      <c r="A398" s="5">
        <f>390</f>
      </c>
      <c r="B398" s="5" t="s">
        <v>192</v>
      </c>
      <c r="C398" s="5" t="s">
        <v>11</v>
      </c>
      <c r="D398" s="5" t="s">
        <v>115</v>
      </c>
      <c r="E398" s="5" t="s">
        <v>116</v>
      </c>
    </row>
    <row r="399" spans="1:5" x14ac:dyDescent="0.25">
      <c r="A399" s="5">
        <f>391</f>
      </c>
      <c r="B399" s="5" t="s">
        <v>193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193</v>
      </c>
      <c r="C400" s="5" t="s">
        <v>11</v>
      </c>
      <c r="D400" s="5" t="s">
        <v>90</v>
      </c>
      <c r="E400" s="5" t="s">
        <v>13</v>
      </c>
    </row>
    <row r="401" spans="1:5" x14ac:dyDescent="0.25">
      <c r="A401" s="5">
        <f>393</f>
      </c>
      <c r="B401" s="5" t="s">
        <v>193</v>
      </c>
      <c r="C401" s="5" t="s">
        <v>11</v>
      </c>
      <c r="D401" s="5" t="s">
        <v>115</v>
      </c>
      <c r="E401" s="5" t="s">
        <v>116</v>
      </c>
    </row>
    <row r="402" spans="1:5" x14ac:dyDescent="0.25">
      <c r="A402" s="5">
        <f>394</f>
      </c>
      <c r="B402" s="5" t="s">
        <v>194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194</v>
      </c>
      <c r="C403" s="5" t="s">
        <v>11</v>
      </c>
      <c r="D403" s="5" t="s">
        <v>90</v>
      </c>
      <c r="E403" s="5" t="s">
        <v>13</v>
      </c>
    </row>
    <row r="404" spans="1:5" x14ac:dyDescent="0.25">
      <c r="A404" s="5">
        <f>396</f>
      </c>
      <c r="B404" s="5" t="s">
        <v>194</v>
      </c>
      <c r="C404" s="5" t="s">
        <v>11</v>
      </c>
      <c r="D404" s="5" t="s">
        <v>115</v>
      </c>
      <c r="E404" s="5" t="s">
        <v>116</v>
      </c>
    </row>
    <row r="405" spans="1:5" x14ac:dyDescent="0.25">
      <c r="A405" s="5">
        <f>397</f>
      </c>
      <c r="B405" s="5" t="s">
        <v>195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195</v>
      </c>
      <c r="C406" s="5" t="s">
        <v>11</v>
      </c>
      <c r="D406" s="5" t="s">
        <v>90</v>
      </c>
      <c r="E406" s="5" t="s">
        <v>13</v>
      </c>
    </row>
    <row r="407" spans="1:5" x14ac:dyDescent="0.25">
      <c r="A407" s="5">
        <f>399</f>
      </c>
      <c r="B407" s="5" t="s">
        <v>195</v>
      </c>
      <c r="C407" s="5" t="s">
        <v>11</v>
      </c>
      <c r="D407" s="5" t="s">
        <v>115</v>
      </c>
      <c r="E407" s="5" t="s">
        <v>116</v>
      </c>
    </row>
    <row r="408" spans="1:5" x14ac:dyDescent="0.25">
      <c r="A408" s="5">
        <f>400</f>
      </c>
      <c r="B408" s="5" t="s">
        <v>196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196</v>
      </c>
      <c r="C409" s="5" t="s">
        <v>11</v>
      </c>
      <c r="D409" s="5" t="s">
        <v>90</v>
      </c>
      <c r="E409" s="5" t="s">
        <v>13</v>
      </c>
    </row>
    <row r="410" spans="1:5" x14ac:dyDescent="0.25">
      <c r="A410" s="5">
        <f>402</f>
      </c>
      <c r="B410" s="5" t="s">
        <v>196</v>
      </c>
      <c r="C410" s="5" t="s">
        <v>11</v>
      </c>
      <c r="D410" s="5" t="s">
        <v>115</v>
      </c>
      <c r="E410" s="5" t="s">
        <v>116</v>
      </c>
    </row>
    <row r="411" spans="1:5" x14ac:dyDescent="0.25">
      <c r="A411" s="5">
        <f>403</f>
      </c>
      <c r="B411" s="5" t="s">
        <v>197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197</v>
      </c>
      <c r="C412" s="5" t="s">
        <v>11</v>
      </c>
      <c r="D412" s="5" t="s">
        <v>90</v>
      </c>
      <c r="E412" s="5" t="s">
        <v>13</v>
      </c>
    </row>
    <row r="413" spans="1:5" x14ac:dyDescent="0.25">
      <c r="A413" s="5">
        <f>405</f>
      </c>
      <c r="B413" s="5" t="s">
        <v>197</v>
      </c>
      <c r="C413" s="5" t="s">
        <v>11</v>
      </c>
      <c r="D413" s="5" t="s">
        <v>115</v>
      </c>
      <c r="E413" s="5" t="s">
        <v>116</v>
      </c>
    </row>
    <row r="414" spans="1:5" x14ac:dyDescent="0.25">
      <c r="A414" s="5">
        <f>406</f>
      </c>
      <c r="B414" s="5" t="s">
        <v>198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198</v>
      </c>
      <c r="C415" s="5" t="s">
        <v>11</v>
      </c>
      <c r="D415" s="5" t="s">
        <v>90</v>
      </c>
      <c r="E415" s="5" t="s">
        <v>13</v>
      </c>
    </row>
    <row r="416" spans="1:5" x14ac:dyDescent="0.25">
      <c r="A416" s="5">
        <f>408</f>
      </c>
      <c r="B416" s="5" t="s">
        <v>198</v>
      </c>
      <c r="C416" s="5" t="s">
        <v>11</v>
      </c>
      <c r="D416" s="5" t="s">
        <v>115</v>
      </c>
      <c r="E416" s="5" t="s">
        <v>116</v>
      </c>
    </row>
    <row r="417" spans="1:5" x14ac:dyDescent="0.25">
      <c r="A417" s="5">
        <f>409</f>
      </c>
      <c r="B417" s="5" t="s">
        <v>199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199</v>
      </c>
      <c r="C418" s="5" t="s">
        <v>11</v>
      </c>
      <c r="D418" s="5" t="s">
        <v>90</v>
      </c>
      <c r="E418" s="5" t="s">
        <v>13</v>
      </c>
    </row>
    <row r="419" spans="1:5" x14ac:dyDescent="0.25">
      <c r="A419" s="5">
        <f>411</f>
      </c>
      <c r="B419" s="5" t="s">
        <v>199</v>
      </c>
      <c r="C419" s="5" t="s">
        <v>11</v>
      </c>
      <c r="D419" s="5" t="s">
        <v>115</v>
      </c>
      <c r="E419" s="5" t="s">
        <v>116</v>
      </c>
    </row>
    <row r="420" spans="1:5" x14ac:dyDescent="0.25">
      <c r="A420" s="5">
        <f>412</f>
      </c>
      <c r="B420" s="5" t="s">
        <v>200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200</v>
      </c>
      <c r="C421" s="5" t="s">
        <v>11</v>
      </c>
      <c r="D421" s="5" t="s">
        <v>90</v>
      </c>
      <c r="E421" s="5" t="s">
        <v>13</v>
      </c>
    </row>
    <row r="422" spans="1:5" x14ac:dyDescent="0.25">
      <c r="A422" s="5">
        <f>414</f>
      </c>
      <c r="B422" s="5" t="s">
        <v>200</v>
      </c>
      <c r="C422" s="5" t="s">
        <v>11</v>
      </c>
      <c r="D422" s="5" t="s">
        <v>115</v>
      </c>
      <c r="E422" s="5" t="s">
        <v>116</v>
      </c>
    </row>
    <row r="423" spans="1:5" x14ac:dyDescent="0.25">
      <c r="A423" s="5">
        <f>415</f>
      </c>
      <c r="B423" s="5" t="s">
        <v>201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201</v>
      </c>
      <c r="C424" s="5" t="s">
        <v>11</v>
      </c>
      <c r="D424" s="5" t="s">
        <v>90</v>
      </c>
      <c r="E424" s="5" t="s">
        <v>13</v>
      </c>
    </row>
    <row r="425" spans="1:5" x14ac:dyDescent="0.25">
      <c r="A425" s="5">
        <f>417</f>
      </c>
      <c r="B425" s="5" t="s">
        <v>201</v>
      </c>
      <c r="C425" s="5" t="s">
        <v>11</v>
      </c>
      <c r="D425" s="5" t="s">
        <v>115</v>
      </c>
      <c r="E425" s="5" t="s">
        <v>116</v>
      </c>
    </row>
    <row r="426" spans="1:5" x14ac:dyDescent="0.25">
      <c r="A426" s="5">
        <f>418</f>
      </c>
      <c r="B426" s="5" t="s">
        <v>202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202</v>
      </c>
      <c r="C427" s="5" t="s">
        <v>11</v>
      </c>
      <c r="D427" s="5" t="s">
        <v>90</v>
      </c>
      <c r="E427" s="5" t="s">
        <v>13</v>
      </c>
    </row>
    <row r="428" spans="1:5" x14ac:dyDescent="0.25">
      <c r="A428" s="5">
        <f>420</f>
      </c>
      <c r="B428" s="5" t="s">
        <v>202</v>
      </c>
      <c r="C428" s="5" t="s">
        <v>11</v>
      </c>
      <c r="D428" s="5" t="s">
        <v>115</v>
      </c>
      <c r="E428" s="5" t="s">
        <v>116</v>
      </c>
    </row>
    <row r="429" spans="1:5" x14ac:dyDescent="0.25">
      <c r="A429" s="5">
        <f>421</f>
      </c>
      <c r="B429" s="5" t="s">
        <v>203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203</v>
      </c>
      <c r="C430" s="5" t="s">
        <v>11</v>
      </c>
      <c r="D430" s="5" t="s">
        <v>90</v>
      </c>
      <c r="E430" s="5" t="s">
        <v>13</v>
      </c>
    </row>
    <row r="431" spans="1:5" x14ac:dyDescent="0.25">
      <c r="A431" s="5">
        <f>423</f>
      </c>
      <c r="B431" s="5" t="s">
        <v>203</v>
      </c>
      <c r="C431" s="5" t="s">
        <v>11</v>
      </c>
      <c r="D431" s="5" t="s">
        <v>115</v>
      </c>
      <c r="E431" s="5" t="s">
        <v>116</v>
      </c>
    </row>
    <row r="432" spans="1:5" x14ac:dyDescent="0.25">
      <c r="A432" s="5">
        <f>424</f>
      </c>
      <c r="B432" s="5" t="s">
        <v>204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204</v>
      </c>
      <c r="C433" s="5" t="s">
        <v>11</v>
      </c>
      <c r="D433" s="5" t="s">
        <v>90</v>
      </c>
      <c r="E433" s="5" t="s">
        <v>13</v>
      </c>
    </row>
    <row r="434" spans="1:5" x14ac:dyDescent="0.25">
      <c r="A434" s="5">
        <f>426</f>
      </c>
      <c r="B434" s="5" t="s">
        <v>204</v>
      </c>
      <c r="C434" s="5" t="s">
        <v>11</v>
      </c>
      <c r="D434" s="5" t="s">
        <v>115</v>
      </c>
      <c r="E434" s="5" t="s">
        <v>116</v>
      </c>
    </row>
    <row r="435" spans="1:5" x14ac:dyDescent="0.25">
      <c r="A435" s="5">
        <f>427</f>
      </c>
      <c r="B435" s="5" t="s">
        <v>205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205</v>
      </c>
      <c r="C436" s="5" t="s">
        <v>11</v>
      </c>
      <c r="D436" s="5" t="s">
        <v>90</v>
      </c>
      <c r="E436" s="5" t="s">
        <v>13</v>
      </c>
    </row>
    <row r="437" spans="1:5" x14ac:dyDescent="0.25">
      <c r="A437" s="5">
        <f>429</f>
      </c>
      <c r="B437" s="5" t="s">
        <v>205</v>
      </c>
      <c r="C437" s="5" t="s">
        <v>11</v>
      </c>
      <c r="D437" s="5" t="s">
        <v>115</v>
      </c>
      <c r="E437" s="5" t="s">
        <v>116</v>
      </c>
    </row>
    <row r="438" spans="1:5" x14ac:dyDescent="0.25">
      <c r="A438" s="5">
        <f>430</f>
      </c>
      <c r="B438" s="5" t="s">
        <v>206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206</v>
      </c>
      <c r="C439" s="5" t="s">
        <v>11</v>
      </c>
      <c r="D439" s="5" t="s">
        <v>90</v>
      </c>
      <c r="E439" s="5" t="s">
        <v>13</v>
      </c>
    </row>
    <row r="440" spans="1:5" x14ac:dyDescent="0.25">
      <c r="A440" s="5">
        <f>432</f>
      </c>
      <c r="B440" s="5" t="s">
        <v>206</v>
      </c>
      <c r="C440" s="5" t="s">
        <v>11</v>
      </c>
      <c r="D440" s="5" t="s">
        <v>115</v>
      </c>
      <c r="E440" s="5" t="s">
        <v>116</v>
      </c>
    </row>
    <row r="441" spans="1:5" x14ac:dyDescent="0.25">
      <c r="A441" s="5">
        <f>433</f>
      </c>
      <c r="B441" s="5" t="s">
        <v>207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207</v>
      </c>
      <c r="C442" s="5" t="s">
        <v>11</v>
      </c>
      <c r="D442" s="5" t="s">
        <v>90</v>
      </c>
      <c r="E442" s="5" t="s">
        <v>13</v>
      </c>
    </row>
    <row r="443" spans="1:5" x14ac:dyDescent="0.25">
      <c r="A443" s="5">
        <f>435</f>
      </c>
      <c r="B443" s="5" t="s">
        <v>207</v>
      </c>
      <c r="C443" s="5" t="s">
        <v>11</v>
      </c>
      <c r="D443" s="5" t="s">
        <v>115</v>
      </c>
      <c r="E443" s="5" t="s">
        <v>116</v>
      </c>
    </row>
    <row r="444" spans="1:5" x14ac:dyDescent="0.25">
      <c r="A444" s="5">
        <f>436</f>
      </c>
      <c r="B444" s="5" t="s">
        <v>208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208</v>
      </c>
      <c r="C445" s="5" t="s">
        <v>11</v>
      </c>
      <c r="D445" s="5" t="s">
        <v>90</v>
      </c>
      <c r="E445" s="5" t="s">
        <v>13</v>
      </c>
    </row>
    <row r="446" spans="1:5" x14ac:dyDescent="0.25">
      <c r="A446" s="5">
        <f>438</f>
      </c>
      <c r="B446" s="5" t="s">
        <v>208</v>
      </c>
      <c r="C446" s="5" t="s">
        <v>11</v>
      </c>
      <c r="D446" s="5" t="s">
        <v>115</v>
      </c>
      <c r="E446" s="5" t="s">
        <v>116</v>
      </c>
    </row>
    <row r="447" spans="1:5" x14ac:dyDescent="0.25">
      <c r="A447" s="5">
        <f>439</f>
      </c>
      <c r="B447" s="5" t="s">
        <v>209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209</v>
      </c>
      <c r="C448" s="5" t="s">
        <v>11</v>
      </c>
      <c r="D448" s="5" t="s">
        <v>90</v>
      </c>
      <c r="E448" s="5" t="s">
        <v>13</v>
      </c>
    </row>
    <row r="449" spans="1:5" x14ac:dyDescent="0.25">
      <c r="A449" s="5">
        <f>441</f>
      </c>
      <c r="B449" s="5" t="s">
        <v>209</v>
      </c>
      <c r="C449" s="5" t="s">
        <v>11</v>
      </c>
      <c r="D449" s="5" t="s">
        <v>115</v>
      </c>
      <c r="E449" s="5" t="s">
        <v>116</v>
      </c>
    </row>
    <row r="450" spans="1:5" x14ac:dyDescent="0.25">
      <c r="A450" s="5">
        <f>442</f>
      </c>
      <c r="B450" s="5" t="s">
        <v>210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210</v>
      </c>
      <c r="C451" s="5" t="s">
        <v>11</v>
      </c>
      <c r="D451" s="5" t="s">
        <v>90</v>
      </c>
      <c r="E451" s="5" t="s">
        <v>13</v>
      </c>
    </row>
    <row r="452" spans="1:5" x14ac:dyDescent="0.25">
      <c r="A452" s="5">
        <f>444</f>
      </c>
      <c r="B452" s="5" t="s">
        <v>210</v>
      </c>
      <c r="C452" s="5" t="s">
        <v>11</v>
      </c>
      <c r="D452" s="5" t="s">
        <v>115</v>
      </c>
      <c r="E452" s="5" t="s">
        <v>116</v>
      </c>
    </row>
    <row r="453" spans="1:5" x14ac:dyDescent="0.25">
      <c r="A453" s="5">
        <f>445</f>
      </c>
      <c r="B453" s="5" t="s">
        <v>211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211</v>
      </c>
      <c r="C454" s="5" t="s">
        <v>11</v>
      </c>
      <c r="D454" s="5" t="s">
        <v>90</v>
      </c>
      <c r="E454" s="5" t="s">
        <v>13</v>
      </c>
    </row>
    <row r="455" spans="1:5" x14ac:dyDescent="0.25">
      <c r="A455" s="5">
        <f>447</f>
      </c>
      <c r="B455" s="5" t="s">
        <v>211</v>
      </c>
      <c r="C455" s="5" t="s">
        <v>11</v>
      </c>
      <c r="D455" s="5" t="s">
        <v>115</v>
      </c>
      <c r="E455" s="5" t="s">
        <v>116</v>
      </c>
    </row>
    <row r="456" spans="1:5" x14ac:dyDescent="0.25">
      <c r="A456" s="5">
        <f>448</f>
      </c>
      <c r="B456" s="5" t="s">
        <v>212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212</v>
      </c>
      <c r="C457" s="5" t="s">
        <v>11</v>
      </c>
      <c r="D457" s="5" t="s">
        <v>90</v>
      </c>
      <c r="E457" s="5" t="s">
        <v>13</v>
      </c>
    </row>
    <row r="458" spans="1:5" x14ac:dyDescent="0.25">
      <c r="A458" s="5">
        <f>450</f>
      </c>
      <c r="B458" s="5" t="s">
        <v>212</v>
      </c>
      <c r="C458" s="5" t="s">
        <v>11</v>
      </c>
      <c r="D458" s="5" t="s">
        <v>115</v>
      </c>
      <c r="E458" s="5" t="s">
        <v>116</v>
      </c>
    </row>
    <row r="459" spans="1:5" x14ac:dyDescent="0.25">
      <c r="A459" s="5">
        <f>451</f>
      </c>
      <c r="B459" s="5" t="s">
        <v>213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213</v>
      </c>
      <c r="C460" s="5" t="s">
        <v>11</v>
      </c>
      <c r="D460" s="5" t="s">
        <v>90</v>
      </c>
      <c r="E460" s="5" t="s">
        <v>13</v>
      </c>
    </row>
    <row r="461" spans="1:5" x14ac:dyDescent="0.25">
      <c r="A461" s="5">
        <f>453</f>
      </c>
      <c r="B461" s="5" t="s">
        <v>213</v>
      </c>
      <c r="C461" s="5" t="s">
        <v>11</v>
      </c>
      <c r="D461" s="5" t="s">
        <v>115</v>
      </c>
      <c r="E461" s="5" t="s">
        <v>116</v>
      </c>
    </row>
    <row r="462" spans="1:5" x14ac:dyDescent="0.25">
      <c r="A462" s="5">
        <f>454</f>
      </c>
      <c r="B462" s="5" t="s">
        <v>214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214</v>
      </c>
      <c r="C463" s="5" t="s">
        <v>11</v>
      </c>
      <c r="D463" s="5" t="s">
        <v>90</v>
      </c>
      <c r="E463" s="5" t="s">
        <v>13</v>
      </c>
    </row>
    <row r="464" spans="1:5" x14ac:dyDescent="0.25">
      <c r="A464" s="5">
        <f>456</f>
      </c>
      <c r="B464" s="5" t="s">
        <v>214</v>
      </c>
      <c r="C464" s="5" t="s">
        <v>11</v>
      </c>
      <c r="D464" s="5" t="s">
        <v>115</v>
      </c>
      <c r="E464" s="5" t="s">
        <v>116</v>
      </c>
    </row>
    <row r="465" spans="1:5" x14ac:dyDescent="0.25">
      <c r="A465" s="5">
        <f>457</f>
      </c>
      <c r="B465" s="5" t="s">
        <v>215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215</v>
      </c>
      <c r="C466" s="5" t="s">
        <v>11</v>
      </c>
      <c r="D466" s="5" t="s">
        <v>90</v>
      </c>
      <c r="E466" s="5" t="s">
        <v>13</v>
      </c>
    </row>
    <row r="467" spans="1:5" x14ac:dyDescent="0.25">
      <c r="A467" s="5">
        <f>459</f>
      </c>
      <c r="B467" s="5" t="s">
        <v>215</v>
      </c>
      <c r="C467" s="5" t="s">
        <v>11</v>
      </c>
      <c r="D467" s="5" t="s">
        <v>115</v>
      </c>
      <c r="E467" s="5" t="s">
        <v>116</v>
      </c>
    </row>
    <row r="468" spans="1:5" x14ac:dyDescent="0.25">
      <c r="A468" s="5">
        <f>460</f>
      </c>
      <c r="B468" s="5" t="s">
        <v>216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216</v>
      </c>
      <c r="C469" s="5" t="s">
        <v>11</v>
      </c>
      <c r="D469" s="5" t="s">
        <v>90</v>
      </c>
      <c r="E469" s="5" t="s">
        <v>13</v>
      </c>
    </row>
    <row r="470" spans="1:5" x14ac:dyDescent="0.25">
      <c r="A470" s="5">
        <f>462</f>
      </c>
      <c r="B470" s="5" t="s">
        <v>216</v>
      </c>
      <c r="C470" s="5" t="s">
        <v>11</v>
      </c>
      <c r="D470" s="5" t="s">
        <v>115</v>
      </c>
      <c r="E470" s="5" t="s">
        <v>116</v>
      </c>
    </row>
    <row r="471" spans="1:5" x14ac:dyDescent="0.25">
      <c r="A471" s="5">
        <f>463</f>
      </c>
      <c r="B471" s="5" t="s">
        <v>217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217</v>
      </c>
      <c r="C472" s="5" t="s">
        <v>11</v>
      </c>
      <c r="D472" s="5" t="s">
        <v>90</v>
      </c>
      <c r="E472" s="5" t="s">
        <v>13</v>
      </c>
    </row>
    <row r="473" spans="1:5" x14ac:dyDescent="0.25">
      <c r="A473" s="5">
        <f>465</f>
      </c>
      <c r="B473" s="5" t="s">
        <v>217</v>
      </c>
      <c r="C473" s="5" t="s">
        <v>11</v>
      </c>
      <c r="D473" s="5" t="s">
        <v>115</v>
      </c>
      <c r="E473" s="5" t="s">
        <v>116</v>
      </c>
    </row>
    <row r="474" spans="1:5" x14ac:dyDescent="0.25">
      <c r="A474" s="5">
        <f>466</f>
      </c>
      <c r="B474" s="5" t="s">
        <v>218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218</v>
      </c>
      <c r="C475" s="5" t="s">
        <v>11</v>
      </c>
      <c r="D475" s="5" t="s">
        <v>90</v>
      </c>
      <c r="E475" s="5" t="s">
        <v>13</v>
      </c>
    </row>
    <row r="476" spans="1:5" x14ac:dyDescent="0.25">
      <c r="A476" s="5">
        <f>468</f>
      </c>
      <c r="B476" s="5" t="s">
        <v>218</v>
      </c>
      <c r="C476" s="5" t="s">
        <v>11</v>
      </c>
      <c r="D476" s="5" t="s">
        <v>115</v>
      </c>
      <c r="E476" s="5" t="s">
        <v>116</v>
      </c>
    </row>
    <row r="477" spans="1:5" x14ac:dyDescent="0.25">
      <c r="A477" s="5">
        <f>469</f>
      </c>
      <c r="B477" s="5" t="s">
        <v>219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219</v>
      </c>
      <c r="C478" s="5" t="s">
        <v>11</v>
      </c>
      <c r="D478" s="5" t="s">
        <v>90</v>
      </c>
      <c r="E478" s="5" t="s">
        <v>13</v>
      </c>
    </row>
    <row r="479" spans="1:5" x14ac:dyDescent="0.25">
      <c r="A479" s="5">
        <f>471</f>
      </c>
      <c r="B479" s="5" t="s">
        <v>219</v>
      </c>
      <c r="C479" s="5" t="s">
        <v>11</v>
      </c>
      <c r="D479" s="5" t="s">
        <v>115</v>
      </c>
      <c r="E479" s="5" t="s">
        <v>116</v>
      </c>
    </row>
    <row r="480" spans="1:5" x14ac:dyDescent="0.25">
      <c r="A480" s="5">
        <f>472</f>
      </c>
      <c r="B480" s="5" t="s">
        <v>220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220</v>
      </c>
      <c r="C481" s="5" t="s">
        <v>11</v>
      </c>
      <c r="D481" s="5" t="s">
        <v>90</v>
      </c>
      <c r="E481" s="5" t="s">
        <v>13</v>
      </c>
    </row>
    <row r="482" spans="1:5" x14ac:dyDescent="0.25">
      <c r="A482" s="5">
        <f>474</f>
      </c>
      <c r="B482" s="5" t="s">
        <v>220</v>
      </c>
      <c r="C482" s="5" t="s">
        <v>11</v>
      </c>
      <c r="D482" s="5" t="s">
        <v>115</v>
      </c>
      <c r="E482" s="5" t="s">
        <v>116</v>
      </c>
    </row>
    <row r="483" spans="1:5" x14ac:dyDescent="0.25">
      <c r="A483" s="5">
        <f>475</f>
      </c>
      <c r="B483" s="5" t="s">
        <v>221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221</v>
      </c>
      <c r="C484" s="5" t="s">
        <v>11</v>
      </c>
      <c r="D484" s="5" t="s">
        <v>90</v>
      </c>
      <c r="E484" s="5" t="s">
        <v>13</v>
      </c>
    </row>
    <row r="485" spans="1:5" x14ac:dyDescent="0.25">
      <c r="A485" s="5">
        <f>477</f>
      </c>
      <c r="B485" s="5" t="s">
        <v>221</v>
      </c>
      <c r="C485" s="5" t="s">
        <v>11</v>
      </c>
      <c r="D485" s="5" t="s">
        <v>115</v>
      </c>
      <c r="E485" s="5" t="s">
        <v>116</v>
      </c>
    </row>
    <row r="486" spans="1:5" x14ac:dyDescent="0.25">
      <c r="A486" s="5">
        <f>478</f>
      </c>
      <c r="B486" s="5" t="s">
        <v>222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222</v>
      </c>
      <c r="C487" s="5" t="s">
        <v>11</v>
      </c>
      <c r="D487" s="5" t="s">
        <v>90</v>
      </c>
      <c r="E487" s="5" t="s">
        <v>13</v>
      </c>
    </row>
    <row r="488" spans="1:5" x14ac:dyDescent="0.25">
      <c r="A488" s="5">
        <f>480</f>
      </c>
      <c r="B488" s="5" t="s">
        <v>222</v>
      </c>
      <c r="C488" s="5" t="s">
        <v>11</v>
      </c>
      <c r="D488" s="5" t="s">
        <v>115</v>
      </c>
      <c r="E488" s="5" t="s">
        <v>116</v>
      </c>
    </row>
    <row r="489" spans="1:5" x14ac:dyDescent="0.25">
      <c r="A489" s="5">
        <f>481</f>
      </c>
      <c r="B489" s="5" t="s">
        <v>223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223</v>
      </c>
      <c r="C490" s="5" t="s">
        <v>11</v>
      </c>
      <c r="D490" s="5" t="s">
        <v>90</v>
      </c>
      <c r="E490" s="5" t="s">
        <v>13</v>
      </c>
    </row>
    <row r="491" spans="1:5" x14ac:dyDescent="0.25">
      <c r="A491" s="5">
        <f>483</f>
      </c>
      <c r="B491" s="5" t="s">
        <v>223</v>
      </c>
      <c r="C491" s="5" t="s">
        <v>11</v>
      </c>
      <c r="D491" s="5" t="s">
        <v>115</v>
      </c>
      <c r="E491" s="5" t="s">
        <v>116</v>
      </c>
    </row>
    <row r="492" spans="1:5" x14ac:dyDescent="0.25">
      <c r="A492" s="5">
        <f>484</f>
      </c>
      <c r="B492" s="5" t="s">
        <v>224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224</v>
      </c>
      <c r="C493" s="5" t="s">
        <v>11</v>
      </c>
      <c r="D493" s="5" t="s">
        <v>90</v>
      </c>
      <c r="E493" s="5" t="s">
        <v>13</v>
      </c>
    </row>
    <row r="494" spans="1:5" x14ac:dyDescent="0.25">
      <c r="A494" s="5">
        <f>486</f>
      </c>
      <c r="B494" s="5" t="s">
        <v>224</v>
      </c>
      <c r="C494" s="5" t="s">
        <v>11</v>
      </c>
      <c r="D494" s="5" t="s">
        <v>115</v>
      </c>
      <c r="E494" s="5" t="s">
        <v>116</v>
      </c>
    </row>
    <row r="495" spans="1:5" x14ac:dyDescent="0.25">
      <c r="A495" s="5">
        <f>487</f>
      </c>
      <c r="B495" s="5" t="s">
        <v>225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225</v>
      </c>
      <c r="C496" s="5" t="s">
        <v>11</v>
      </c>
      <c r="D496" s="5" t="s">
        <v>90</v>
      </c>
      <c r="E496" s="5" t="s">
        <v>13</v>
      </c>
    </row>
    <row r="497" spans="1:5" x14ac:dyDescent="0.25">
      <c r="A497" s="5">
        <f>489</f>
      </c>
      <c r="B497" s="5" t="s">
        <v>225</v>
      </c>
      <c r="C497" s="5" t="s">
        <v>11</v>
      </c>
      <c r="D497" s="5" t="s">
        <v>115</v>
      </c>
      <c r="E497" s="5" t="s">
        <v>116</v>
      </c>
    </row>
    <row r="498" spans="1:5" x14ac:dyDescent="0.25">
      <c r="A498" s="5">
        <f>490</f>
      </c>
      <c r="B498" s="5" t="s">
        <v>226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226</v>
      </c>
      <c r="C499" s="5" t="s">
        <v>11</v>
      </c>
      <c r="D499" s="5" t="s">
        <v>90</v>
      </c>
      <c r="E499" s="5" t="s">
        <v>13</v>
      </c>
    </row>
    <row r="500" spans="1:5" x14ac:dyDescent="0.25">
      <c r="A500" s="5">
        <f>492</f>
      </c>
      <c r="B500" s="5" t="s">
        <v>226</v>
      </c>
      <c r="C500" s="5" t="s">
        <v>11</v>
      </c>
      <c r="D500" s="5" t="s">
        <v>115</v>
      </c>
      <c r="E500" s="5" t="s">
        <v>116</v>
      </c>
    </row>
    <row r="501" spans="1:5" x14ac:dyDescent="0.25">
      <c r="A501" s="5">
        <f>493</f>
      </c>
      <c r="B501" s="5" t="s">
        <v>227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227</v>
      </c>
      <c r="C502" s="5" t="s">
        <v>11</v>
      </c>
      <c r="D502" s="5" t="s">
        <v>90</v>
      </c>
      <c r="E502" s="5" t="s">
        <v>13</v>
      </c>
    </row>
    <row r="503" spans="1:5" x14ac:dyDescent="0.25">
      <c r="A503" s="5">
        <f>495</f>
      </c>
      <c r="B503" s="5" t="s">
        <v>227</v>
      </c>
      <c r="C503" s="5" t="s">
        <v>11</v>
      </c>
      <c r="D503" s="5" t="s">
        <v>115</v>
      </c>
      <c r="E503" s="5" t="s">
        <v>116</v>
      </c>
    </row>
    <row r="504" spans="1:5" x14ac:dyDescent="0.25">
      <c r="A504" s="5">
        <f>496</f>
      </c>
      <c r="B504" s="5" t="s">
        <v>228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228</v>
      </c>
      <c r="C505" s="5" t="s">
        <v>11</v>
      </c>
      <c r="D505" s="5" t="s">
        <v>90</v>
      </c>
      <c r="E505" s="5" t="s">
        <v>13</v>
      </c>
    </row>
    <row r="506" spans="1:5" x14ac:dyDescent="0.25">
      <c r="A506" s="5">
        <f>498</f>
      </c>
      <c r="B506" s="5" t="s">
        <v>228</v>
      </c>
      <c r="C506" s="5" t="s">
        <v>11</v>
      </c>
      <c r="D506" s="5" t="s">
        <v>115</v>
      </c>
      <c r="E506" s="5" t="s">
        <v>116</v>
      </c>
    </row>
    <row r="507" spans="1:5" x14ac:dyDescent="0.25">
      <c r="A507" s="5">
        <f>499</f>
      </c>
      <c r="B507" s="5" t="s">
        <v>229</v>
      </c>
      <c r="C507" s="5" t="s">
        <v>11</v>
      </c>
      <c r="D507" s="5" t="s">
        <v>12</v>
      </c>
      <c r="E507" s="5" t="s">
        <v>13</v>
      </c>
    </row>
    <row r="508" spans="1:5" x14ac:dyDescent="0.25">
      <c r="A508" s="5">
        <f>500</f>
      </c>
      <c r="B508" s="5" t="s">
        <v>229</v>
      </c>
      <c r="C508" s="5" t="s">
        <v>11</v>
      </c>
      <c r="D508" s="5" t="s">
        <v>90</v>
      </c>
      <c r="E508" s="5" t="s">
        <v>13</v>
      </c>
    </row>
    <row r="509" spans="1:5" x14ac:dyDescent="0.25">
      <c r="A509" s="5">
        <f>501</f>
      </c>
      <c r="B509" s="5" t="s">
        <v>229</v>
      </c>
      <c r="C509" s="5" t="s">
        <v>11</v>
      </c>
      <c r="D509" s="5" t="s">
        <v>115</v>
      </c>
      <c r="E509" s="5" t="s">
        <v>116</v>
      </c>
    </row>
    <row r="510" spans="1:5" x14ac:dyDescent="0.25">
      <c r="A510" s="5">
        <f>502</f>
      </c>
      <c r="B510" s="5" t="s">
        <v>230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230</v>
      </c>
      <c r="C511" s="5" t="s">
        <v>11</v>
      </c>
      <c r="D511" s="5" t="s">
        <v>90</v>
      </c>
      <c r="E511" s="5" t="s">
        <v>13</v>
      </c>
    </row>
    <row r="512" spans="1:5" x14ac:dyDescent="0.25">
      <c r="A512" s="5">
        <f>504</f>
      </c>
      <c r="B512" s="5" t="s">
        <v>230</v>
      </c>
      <c r="C512" s="5" t="s">
        <v>11</v>
      </c>
      <c r="D512" s="5" t="s">
        <v>115</v>
      </c>
      <c r="E512" s="5" t="s">
        <v>116</v>
      </c>
    </row>
    <row r="513" spans="1:5" x14ac:dyDescent="0.25">
      <c r="A513" s="5">
        <f>505</f>
      </c>
      <c r="B513" s="5" t="s">
        <v>231</v>
      </c>
      <c r="C513" s="5" t="s">
        <v>11</v>
      </c>
      <c r="D513" s="5" t="s">
        <v>12</v>
      </c>
      <c r="E513" s="5" t="s">
        <v>13</v>
      </c>
    </row>
    <row r="514" spans="1:5" x14ac:dyDescent="0.25">
      <c r="A514" s="5">
        <f>506</f>
      </c>
      <c r="B514" s="5" t="s">
        <v>231</v>
      </c>
      <c r="C514" s="5" t="s">
        <v>11</v>
      </c>
      <c r="D514" s="5" t="s">
        <v>90</v>
      </c>
      <c r="E514" s="5" t="s">
        <v>13</v>
      </c>
    </row>
    <row r="515" spans="1:5" x14ac:dyDescent="0.25">
      <c r="A515" s="5">
        <f>507</f>
      </c>
      <c r="B515" s="5" t="s">
        <v>231</v>
      </c>
      <c r="C515" s="5" t="s">
        <v>11</v>
      </c>
      <c r="D515" s="5" t="s">
        <v>115</v>
      </c>
      <c r="E515" s="5" t="s">
        <v>116</v>
      </c>
    </row>
    <row r="516" spans="1:5" x14ac:dyDescent="0.25">
      <c r="A516" s="5">
        <f>508</f>
      </c>
      <c r="B516" s="5" t="s">
        <v>232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232</v>
      </c>
      <c r="C517" s="5" t="s">
        <v>11</v>
      </c>
      <c r="D517" s="5" t="s">
        <v>90</v>
      </c>
      <c r="E517" s="5" t="s">
        <v>13</v>
      </c>
    </row>
    <row r="518" spans="1:5" x14ac:dyDescent="0.25">
      <c r="A518" s="5">
        <f>510</f>
      </c>
      <c r="B518" s="5" t="s">
        <v>232</v>
      </c>
      <c r="C518" s="5" t="s">
        <v>11</v>
      </c>
      <c r="D518" s="5" t="s">
        <v>115</v>
      </c>
      <c r="E518" s="5" t="s">
        <v>116</v>
      </c>
    </row>
    <row r="519" spans="1:5" x14ac:dyDescent="0.25">
      <c r="A519" s="5">
        <f>511</f>
      </c>
      <c r="B519" s="5" t="s">
        <v>233</v>
      </c>
      <c r="C519" s="5" t="s">
        <v>11</v>
      </c>
      <c r="D519" s="5" t="s">
        <v>12</v>
      </c>
      <c r="E519" s="5" t="s">
        <v>13</v>
      </c>
    </row>
    <row r="520" spans="1:5" x14ac:dyDescent="0.25">
      <c r="A520" s="5">
        <f>512</f>
      </c>
      <c r="B520" s="5" t="s">
        <v>233</v>
      </c>
      <c r="C520" s="5" t="s">
        <v>11</v>
      </c>
      <c r="D520" s="5" t="s">
        <v>90</v>
      </c>
      <c r="E520" s="5" t="s">
        <v>13</v>
      </c>
    </row>
    <row r="521" spans="1:5" x14ac:dyDescent="0.25">
      <c r="A521" s="5">
        <f>513</f>
      </c>
      <c r="B521" s="5" t="s">
        <v>233</v>
      </c>
      <c r="C521" s="5" t="s">
        <v>11</v>
      </c>
      <c r="D521" s="5" t="s">
        <v>115</v>
      </c>
      <c r="E521" s="5" t="s">
        <v>116</v>
      </c>
    </row>
    <row r="522" spans="1:5" x14ac:dyDescent="0.25">
      <c r="A522" s="5">
        <f>514</f>
      </c>
      <c r="B522" s="5" t="s">
        <v>234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234</v>
      </c>
      <c r="C523" s="5" t="s">
        <v>11</v>
      </c>
      <c r="D523" s="5" t="s">
        <v>90</v>
      </c>
      <c r="E523" s="5" t="s">
        <v>13</v>
      </c>
    </row>
    <row r="524" spans="1:5" x14ac:dyDescent="0.25">
      <c r="A524" s="5">
        <f>516</f>
      </c>
      <c r="B524" s="5" t="s">
        <v>234</v>
      </c>
      <c r="C524" s="5" t="s">
        <v>11</v>
      </c>
      <c r="D524" s="5" t="s">
        <v>115</v>
      </c>
      <c r="E524" s="5" t="s">
        <v>116</v>
      </c>
    </row>
    <row r="525" spans="1:5" x14ac:dyDescent="0.25">
      <c r="A525" s="5">
        <f>517</f>
      </c>
      <c r="B525" s="5" t="s">
        <v>235</v>
      </c>
      <c r="C525" s="5" t="s">
        <v>11</v>
      </c>
      <c r="D525" s="5" t="s">
        <v>12</v>
      </c>
      <c r="E525" s="5" t="s">
        <v>13</v>
      </c>
    </row>
    <row r="526" spans="1:5" x14ac:dyDescent="0.25">
      <c r="A526" s="5">
        <f>518</f>
      </c>
      <c r="B526" s="5" t="s">
        <v>235</v>
      </c>
      <c r="C526" s="5" t="s">
        <v>11</v>
      </c>
      <c r="D526" s="5" t="s">
        <v>90</v>
      </c>
      <c r="E526" s="5" t="s">
        <v>13</v>
      </c>
    </row>
    <row r="527" spans="1:5" x14ac:dyDescent="0.25">
      <c r="A527" s="5">
        <f>519</f>
      </c>
      <c r="B527" s="5" t="s">
        <v>235</v>
      </c>
      <c r="C527" s="5" t="s">
        <v>11</v>
      </c>
      <c r="D527" s="5" t="s">
        <v>115</v>
      </c>
      <c r="E527" s="5" t="s">
        <v>116</v>
      </c>
    </row>
    <row r="528" spans="1:5" x14ac:dyDescent="0.25">
      <c r="A528" s="5">
        <f>520</f>
      </c>
      <c r="B528" s="5" t="s">
        <v>236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236</v>
      </c>
      <c r="C529" s="5" t="s">
        <v>11</v>
      </c>
      <c r="D529" s="5" t="s">
        <v>90</v>
      </c>
      <c r="E529" s="5" t="s">
        <v>13</v>
      </c>
    </row>
    <row r="530" spans="1:5" x14ac:dyDescent="0.25">
      <c r="A530" s="5">
        <f>522</f>
      </c>
      <c r="B530" s="5" t="s">
        <v>236</v>
      </c>
      <c r="C530" s="5" t="s">
        <v>11</v>
      </c>
      <c r="D530" s="5" t="s">
        <v>115</v>
      </c>
      <c r="E530" s="5" t="s">
        <v>116</v>
      </c>
    </row>
    <row r="531" spans="1:5" x14ac:dyDescent="0.25">
      <c r="A531" s="5">
        <f>523</f>
      </c>
      <c r="B531" s="5" t="s">
        <v>237</v>
      </c>
      <c r="C531" s="5" t="s">
        <v>11</v>
      </c>
      <c r="D531" s="5" t="s">
        <v>12</v>
      </c>
      <c r="E531" s="5" t="s">
        <v>13</v>
      </c>
    </row>
    <row r="532" spans="1:5" x14ac:dyDescent="0.25">
      <c r="A532" s="5">
        <f>524</f>
      </c>
      <c r="B532" s="5" t="s">
        <v>237</v>
      </c>
      <c r="C532" s="5" t="s">
        <v>11</v>
      </c>
      <c r="D532" s="5" t="s">
        <v>90</v>
      </c>
      <c r="E532" s="5" t="s">
        <v>13</v>
      </c>
    </row>
    <row r="533" spans="1:5" x14ac:dyDescent="0.25">
      <c r="A533" s="5">
        <f>525</f>
      </c>
      <c r="B533" s="5" t="s">
        <v>237</v>
      </c>
      <c r="C533" s="5" t="s">
        <v>11</v>
      </c>
      <c r="D533" s="5" t="s">
        <v>115</v>
      </c>
      <c r="E533" s="5" t="s">
        <v>116</v>
      </c>
    </row>
    <row r="534" spans="1:5" x14ac:dyDescent="0.25">
      <c r="A534" s="5">
        <f>526</f>
      </c>
      <c r="B534" s="5" t="s">
        <v>238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238</v>
      </c>
      <c r="C535" s="5" t="s">
        <v>11</v>
      </c>
      <c r="D535" s="5" t="s">
        <v>90</v>
      </c>
      <c r="E535" s="5" t="s">
        <v>13</v>
      </c>
    </row>
    <row r="536" spans="1:5" x14ac:dyDescent="0.25">
      <c r="A536" s="5">
        <f>528</f>
      </c>
      <c r="B536" s="5" t="s">
        <v>238</v>
      </c>
      <c r="C536" s="5" t="s">
        <v>11</v>
      </c>
      <c r="D536" s="5" t="s">
        <v>115</v>
      </c>
      <c r="E536" s="5" t="s">
        <v>116</v>
      </c>
    </row>
    <row r="537" spans="1:5" x14ac:dyDescent="0.25">
      <c r="A537" s="5">
        <f>529</f>
      </c>
      <c r="B537" s="5" t="s">
        <v>239</v>
      </c>
      <c r="C537" s="5" t="s">
        <v>11</v>
      </c>
      <c r="D537" s="5" t="s">
        <v>12</v>
      </c>
      <c r="E537" s="5" t="s">
        <v>13</v>
      </c>
    </row>
    <row r="538" spans="1:5" x14ac:dyDescent="0.25">
      <c r="A538" s="5">
        <f>530</f>
      </c>
      <c r="B538" s="5" t="s">
        <v>239</v>
      </c>
      <c r="C538" s="5" t="s">
        <v>11</v>
      </c>
      <c r="D538" s="5" t="s">
        <v>90</v>
      </c>
      <c r="E538" s="5" t="s">
        <v>13</v>
      </c>
    </row>
    <row r="539" spans="1:5" x14ac:dyDescent="0.25">
      <c r="A539" s="5">
        <f>531</f>
      </c>
      <c r="B539" s="5" t="s">
        <v>239</v>
      </c>
      <c r="C539" s="5" t="s">
        <v>11</v>
      </c>
      <c r="D539" s="5" t="s">
        <v>115</v>
      </c>
      <c r="E539" s="5" t="s">
        <v>116</v>
      </c>
    </row>
    <row r="540" spans="1:5" x14ac:dyDescent="0.25">
      <c r="A540" s="5">
        <f>532</f>
      </c>
      <c r="B540" s="5" t="s">
        <v>240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240</v>
      </c>
      <c r="C541" s="5" t="s">
        <v>11</v>
      </c>
      <c r="D541" s="5" t="s">
        <v>90</v>
      </c>
      <c r="E541" s="5" t="s">
        <v>13</v>
      </c>
    </row>
    <row r="542" spans="1:5" x14ac:dyDescent="0.25">
      <c r="A542" s="5">
        <f>534</f>
      </c>
      <c r="B542" s="5" t="s">
        <v>240</v>
      </c>
      <c r="C542" s="5" t="s">
        <v>11</v>
      </c>
      <c r="D542" s="5" t="s">
        <v>115</v>
      </c>
      <c r="E542" s="5" t="s">
        <v>116</v>
      </c>
    </row>
    <row r="543" spans="1:5" x14ac:dyDescent="0.25">
      <c r="A543" s="5">
        <f>535</f>
      </c>
      <c r="B543" s="5" t="s">
        <v>241</v>
      </c>
      <c r="C543" s="5" t="s">
        <v>11</v>
      </c>
      <c r="D543" s="5" t="s">
        <v>12</v>
      </c>
      <c r="E543" s="5" t="s">
        <v>13</v>
      </c>
    </row>
    <row r="544" spans="1:5" x14ac:dyDescent="0.25">
      <c r="A544" s="5">
        <f>536</f>
      </c>
      <c r="B544" s="5" t="s">
        <v>241</v>
      </c>
      <c r="C544" s="5" t="s">
        <v>11</v>
      </c>
      <c r="D544" s="5" t="s">
        <v>90</v>
      </c>
      <c r="E544" s="5" t="s">
        <v>13</v>
      </c>
    </row>
    <row r="545" spans="1:5" x14ac:dyDescent="0.25">
      <c r="A545" s="5">
        <f>537</f>
      </c>
      <c r="B545" s="5" t="s">
        <v>241</v>
      </c>
      <c r="C545" s="5" t="s">
        <v>11</v>
      </c>
      <c r="D545" s="5" t="s">
        <v>115</v>
      </c>
      <c r="E545" s="5" t="s">
        <v>116</v>
      </c>
    </row>
    <row r="546" spans="1:5" x14ac:dyDescent="0.25">
      <c r="A546" s="5">
        <f>538</f>
      </c>
      <c r="B546" s="5" t="s">
        <v>242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242</v>
      </c>
      <c r="C547" s="5" t="s">
        <v>11</v>
      </c>
      <c r="D547" s="5" t="s">
        <v>90</v>
      </c>
      <c r="E547" s="5" t="s">
        <v>13</v>
      </c>
    </row>
    <row r="548" spans="1:5" x14ac:dyDescent="0.25">
      <c r="A548" s="5">
        <f>540</f>
      </c>
      <c r="B548" s="5" t="s">
        <v>242</v>
      </c>
      <c r="C548" s="5" t="s">
        <v>11</v>
      </c>
      <c r="D548" s="5" t="s">
        <v>115</v>
      </c>
      <c r="E548" s="5" t="s">
        <v>116</v>
      </c>
    </row>
    <row r="549" spans="1:5" x14ac:dyDescent="0.25">
      <c r="A549" s="5">
        <f>541</f>
      </c>
      <c r="B549" s="5" t="s">
        <v>243</v>
      </c>
      <c r="C549" s="5" t="s">
        <v>11</v>
      </c>
      <c r="D549" s="5" t="s">
        <v>12</v>
      </c>
      <c r="E549" s="5" t="s">
        <v>13</v>
      </c>
    </row>
    <row r="550" spans="1:5" x14ac:dyDescent="0.25">
      <c r="A550" s="5">
        <f>542</f>
      </c>
      <c r="B550" s="5" t="s">
        <v>243</v>
      </c>
      <c r="C550" s="5" t="s">
        <v>11</v>
      </c>
      <c r="D550" s="5" t="s">
        <v>90</v>
      </c>
      <c r="E550" s="5" t="s">
        <v>13</v>
      </c>
    </row>
    <row r="551" spans="1:5" x14ac:dyDescent="0.25">
      <c r="A551" s="5">
        <f>543</f>
      </c>
      <c r="B551" s="5" t="s">
        <v>243</v>
      </c>
      <c r="C551" s="5" t="s">
        <v>11</v>
      </c>
      <c r="D551" s="5" t="s">
        <v>115</v>
      </c>
      <c r="E551" s="5" t="s">
        <v>116</v>
      </c>
    </row>
    <row r="552" spans="1:5" x14ac:dyDescent="0.25">
      <c r="A552" s="5">
        <f>544</f>
      </c>
      <c r="B552" s="5" t="s">
        <v>244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244</v>
      </c>
      <c r="C553" s="5" t="s">
        <v>11</v>
      </c>
      <c r="D553" s="5" t="s">
        <v>90</v>
      </c>
      <c r="E553" s="5" t="s">
        <v>13</v>
      </c>
    </row>
    <row r="554" spans="1:5" x14ac:dyDescent="0.25">
      <c r="A554" s="5">
        <f>546</f>
      </c>
      <c r="B554" s="5" t="s">
        <v>244</v>
      </c>
      <c r="C554" s="5" t="s">
        <v>11</v>
      </c>
      <c r="D554" s="5" t="s">
        <v>115</v>
      </c>
      <c r="E554" s="5" t="s">
        <v>116</v>
      </c>
    </row>
    <row r="555" spans="1:5" x14ac:dyDescent="0.25">
      <c r="A555" s="5">
        <f>547</f>
      </c>
      <c r="B555" s="5" t="s">
        <v>245</v>
      </c>
      <c r="C555" s="5" t="s">
        <v>11</v>
      </c>
      <c r="D555" s="5" t="s">
        <v>12</v>
      </c>
      <c r="E555" s="5" t="s">
        <v>13</v>
      </c>
    </row>
    <row r="556" spans="1:5" x14ac:dyDescent="0.25">
      <c r="A556" s="5">
        <f>548</f>
      </c>
      <c r="B556" s="5" t="s">
        <v>245</v>
      </c>
      <c r="C556" s="5" t="s">
        <v>11</v>
      </c>
      <c r="D556" s="5" t="s">
        <v>90</v>
      </c>
      <c r="E556" s="5" t="s">
        <v>13</v>
      </c>
    </row>
    <row r="557" spans="1:5" x14ac:dyDescent="0.25">
      <c r="A557" s="5">
        <f>549</f>
      </c>
      <c r="B557" s="5" t="s">
        <v>245</v>
      </c>
      <c r="C557" s="5" t="s">
        <v>11</v>
      </c>
      <c r="D557" s="5" t="s">
        <v>115</v>
      </c>
      <c r="E557" s="5" t="s">
        <v>116</v>
      </c>
    </row>
    <row r="558" spans="1:5" x14ac:dyDescent="0.25">
      <c r="A558" s="5">
        <f>550</f>
      </c>
      <c r="B558" s="5" t="s">
        <v>246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246</v>
      </c>
      <c r="C559" s="5" t="s">
        <v>11</v>
      </c>
      <c r="D559" s="5" t="s">
        <v>90</v>
      </c>
      <c r="E559" s="5" t="s">
        <v>13</v>
      </c>
    </row>
    <row r="560" spans="1:5" x14ac:dyDescent="0.25">
      <c r="A560" s="5">
        <f>552</f>
      </c>
      <c r="B560" s="5" t="s">
        <v>246</v>
      </c>
      <c r="C560" s="5" t="s">
        <v>11</v>
      </c>
      <c r="D560" s="5" t="s">
        <v>115</v>
      </c>
      <c r="E560" s="5" t="s">
        <v>116</v>
      </c>
    </row>
    <row r="561" spans="1:5" x14ac:dyDescent="0.25">
      <c r="A561" s="5">
        <f>553</f>
      </c>
      <c r="B561" s="5" t="s">
        <v>247</v>
      </c>
      <c r="C561" s="5" t="s">
        <v>11</v>
      </c>
      <c r="D561" s="5" t="s">
        <v>12</v>
      </c>
      <c r="E561" s="5" t="s">
        <v>13</v>
      </c>
    </row>
    <row r="562" spans="1:5" x14ac:dyDescent="0.25">
      <c r="A562" s="5">
        <f>554</f>
      </c>
      <c r="B562" s="5" t="s">
        <v>247</v>
      </c>
      <c r="C562" s="5" t="s">
        <v>11</v>
      </c>
      <c r="D562" s="5" t="s">
        <v>90</v>
      </c>
      <c r="E562" s="5" t="s">
        <v>13</v>
      </c>
    </row>
    <row r="563" spans="1:5" x14ac:dyDescent="0.25">
      <c r="A563" s="5">
        <f>555</f>
      </c>
      <c r="B563" s="5" t="s">
        <v>247</v>
      </c>
      <c r="C563" s="5" t="s">
        <v>11</v>
      </c>
      <c r="D563" s="5" t="s">
        <v>115</v>
      </c>
      <c r="E563" s="5" t="s">
        <v>116</v>
      </c>
    </row>
    <row r="564" spans="1:5" x14ac:dyDescent="0.25">
      <c r="A564" s="5">
        <f>556</f>
      </c>
      <c r="B564" s="5" t="s">
        <v>248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248</v>
      </c>
      <c r="C565" s="5" t="s">
        <v>11</v>
      </c>
      <c r="D565" s="5" t="s">
        <v>90</v>
      </c>
      <c r="E565" s="5" t="s">
        <v>13</v>
      </c>
    </row>
    <row r="566" spans="1:5" x14ac:dyDescent="0.25">
      <c r="A566" s="5">
        <f>558</f>
      </c>
      <c r="B566" s="5" t="s">
        <v>248</v>
      </c>
      <c r="C566" s="5" t="s">
        <v>11</v>
      </c>
      <c r="D566" s="5" t="s">
        <v>115</v>
      </c>
      <c r="E566" s="5" t="s">
        <v>116</v>
      </c>
    </row>
    <row r="567" spans="1:5" x14ac:dyDescent="0.25">
      <c r="A567" s="5">
        <f>559</f>
      </c>
      <c r="B567" s="5" t="s">
        <v>249</v>
      </c>
      <c r="C567" s="5" t="s">
        <v>11</v>
      </c>
      <c r="D567" s="5" t="s">
        <v>12</v>
      </c>
      <c r="E567" s="5" t="s">
        <v>13</v>
      </c>
    </row>
    <row r="568" spans="1:5" x14ac:dyDescent="0.25">
      <c r="A568" s="5">
        <f>560</f>
      </c>
      <c r="B568" s="5" t="s">
        <v>249</v>
      </c>
      <c r="C568" s="5" t="s">
        <v>11</v>
      </c>
      <c r="D568" s="5" t="s">
        <v>90</v>
      </c>
      <c r="E568" s="5" t="s">
        <v>13</v>
      </c>
    </row>
    <row r="569" spans="1:5" x14ac:dyDescent="0.25">
      <c r="A569" s="5">
        <f>561</f>
      </c>
      <c r="B569" s="5" t="s">
        <v>249</v>
      </c>
      <c r="C569" s="5" t="s">
        <v>11</v>
      </c>
      <c r="D569" s="5" t="s">
        <v>115</v>
      </c>
      <c r="E569" s="5" t="s">
        <v>116</v>
      </c>
    </row>
    <row r="570" spans="1:5" x14ac:dyDescent="0.25">
      <c r="A570" s="5">
        <f>562</f>
      </c>
      <c r="B570" s="5" t="s">
        <v>250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250</v>
      </c>
      <c r="C571" s="5" t="s">
        <v>11</v>
      </c>
      <c r="D571" s="5" t="s">
        <v>90</v>
      </c>
      <c r="E571" s="5" t="s">
        <v>13</v>
      </c>
    </row>
    <row r="572" spans="1:5" x14ac:dyDescent="0.25">
      <c r="A572" s="5">
        <f>564</f>
      </c>
      <c r="B572" s="5" t="s">
        <v>250</v>
      </c>
      <c r="C572" s="5" t="s">
        <v>11</v>
      </c>
      <c r="D572" s="5" t="s">
        <v>115</v>
      </c>
      <c r="E572" s="5" t="s">
        <v>116</v>
      </c>
    </row>
    <row r="573" spans="1:5" x14ac:dyDescent="0.25">
      <c r="A573" s="5">
        <f>565</f>
      </c>
      <c r="B573" s="5" t="s">
        <v>251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251</v>
      </c>
      <c r="C574" s="5" t="s">
        <v>11</v>
      </c>
      <c r="D574" s="5" t="s">
        <v>90</v>
      </c>
      <c r="E574" s="5" t="s">
        <v>13</v>
      </c>
    </row>
    <row r="575" spans="1:5" x14ac:dyDescent="0.25">
      <c r="A575" s="5">
        <f>567</f>
      </c>
      <c r="B575" s="5" t="s">
        <v>251</v>
      </c>
      <c r="C575" s="5" t="s">
        <v>11</v>
      </c>
      <c r="D575" s="5" t="s">
        <v>115</v>
      </c>
      <c r="E575" s="5" t="s">
        <v>116</v>
      </c>
    </row>
    <row r="576" spans="1:5" x14ac:dyDescent="0.25">
      <c r="A576" s="5">
        <f>568</f>
      </c>
      <c r="B576" s="5" t="s">
        <v>252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252</v>
      </c>
      <c r="C577" s="5" t="s">
        <v>11</v>
      </c>
      <c r="D577" s="5" t="s">
        <v>90</v>
      </c>
      <c r="E577" s="5" t="s">
        <v>13</v>
      </c>
    </row>
    <row r="578" spans="1:5" x14ac:dyDescent="0.25">
      <c r="A578" s="5">
        <f>570</f>
      </c>
      <c r="B578" s="5" t="s">
        <v>252</v>
      </c>
      <c r="C578" s="5" t="s">
        <v>11</v>
      </c>
      <c r="D578" s="5" t="s">
        <v>115</v>
      </c>
      <c r="E578" s="5" t="s">
        <v>116</v>
      </c>
    </row>
    <row r="579" spans="1:5" x14ac:dyDescent="0.25">
      <c r="A579" s="5">
        <f>571</f>
      </c>
      <c r="B579" s="5" t="s">
        <v>253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253</v>
      </c>
      <c r="C580" s="5" t="s">
        <v>11</v>
      </c>
      <c r="D580" s="5" t="s">
        <v>90</v>
      </c>
      <c r="E580" s="5" t="s">
        <v>13</v>
      </c>
    </row>
    <row r="581" spans="1:5" x14ac:dyDescent="0.25">
      <c r="A581" s="5">
        <f>573</f>
      </c>
      <c r="B581" s="5" t="s">
        <v>253</v>
      </c>
      <c r="C581" s="5" t="s">
        <v>11</v>
      </c>
      <c r="D581" s="5" t="s">
        <v>115</v>
      </c>
      <c r="E581" s="5" t="s">
        <v>116</v>
      </c>
    </row>
    <row r="582" spans="1:5" x14ac:dyDescent="0.25">
      <c r="A582" s="5">
        <f>574</f>
      </c>
      <c r="B582" s="5" t="s">
        <v>254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254</v>
      </c>
      <c r="C583" s="5" t="s">
        <v>11</v>
      </c>
      <c r="D583" s="5" t="s">
        <v>90</v>
      </c>
      <c r="E583" s="5" t="s">
        <v>13</v>
      </c>
    </row>
    <row r="584" spans="1:5" x14ac:dyDescent="0.25">
      <c r="A584" s="5">
        <f>576</f>
      </c>
      <c r="B584" s="5" t="s">
        <v>254</v>
      </c>
      <c r="C584" s="5" t="s">
        <v>11</v>
      </c>
      <c r="D584" s="5" t="s">
        <v>115</v>
      </c>
      <c r="E584" s="5" t="s">
        <v>116</v>
      </c>
    </row>
    <row r="585" spans="1:5" x14ac:dyDescent="0.25">
      <c r="A585" s="5">
        <f>577</f>
      </c>
      <c r="B585" s="5" t="s">
        <v>255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255</v>
      </c>
      <c r="C586" s="5" t="s">
        <v>11</v>
      </c>
      <c r="D586" s="5" t="s">
        <v>90</v>
      </c>
      <c r="E586" s="5" t="s">
        <v>13</v>
      </c>
    </row>
    <row r="587" spans="1:5" x14ac:dyDescent="0.25">
      <c r="A587" s="5">
        <f>579</f>
      </c>
      <c r="B587" s="5" t="s">
        <v>255</v>
      </c>
      <c r="C587" s="5" t="s">
        <v>11</v>
      </c>
      <c r="D587" s="5" t="s">
        <v>115</v>
      </c>
      <c r="E587" s="5" t="s">
        <v>116</v>
      </c>
    </row>
    <row r="588" spans="1:5" x14ac:dyDescent="0.25">
      <c r="A588" s="5">
        <f>580</f>
      </c>
      <c r="B588" s="5" t="s">
        <v>256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256</v>
      </c>
      <c r="C589" s="5" t="s">
        <v>11</v>
      </c>
      <c r="D589" s="5" t="s">
        <v>90</v>
      </c>
      <c r="E589" s="5" t="s">
        <v>13</v>
      </c>
    </row>
    <row r="590" spans="1:5" x14ac:dyDescent="0.25">
      <c r="A590" s="5">
        <f>582</f>
      </c>
      <c r="B590" s="5" t="s">
        <v>256</v>
      </c>
      <c r="C590" s="5" t="s">
        <v>11</v>
      </c>
      <c r="D590" s="5" t="s">
        <v>115</v>
      </c>
      <c r="E590" s="5" t="s">
        <v>116</v>
      </c>
    </row>
    <row r="591" spans="1:5" x14ac:dyDescent="0.25">
      <c r="A591" s="5">
        <f>583</f>
      </c>
      <c r="B591" s="5" t="s">
        <v>257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257</v>
      </c>
      <c r="C592" s="5" t="s">
        <v>11</v>
      </c>
      <c r="D592" s="5" t="s">
        <v>90</v>
      </c>
      <c r="E592" s="5" t="s">
        <v>13</v>
      </c>
    </row>
    <row r="593" spans="1:5" x14ac:dyDescent="0.25">
      <c r="A593" s="5">
        <f>585</f>
      </c>
      <c r="B593" s="5" t="s">
        <v>257</v>
      </c>
      <c r="C593" s="5" t="s">
        <v>11</v>
      </c>
      <c r="D593" s="5" t="s">
        <v>115</v>
      </c>
      <c r="E593" s="5" t="s">
        <v>116</v>
      </c>
    </row>
    <row r="594" spans="1:5" x14ac:dyDescent="0.25">
      <c r="A594" s="5">
        <f>586</f>
      </c>
      <c r="B594" s="5" t="s">
        <v>258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258</v>
      </c>
      <c r="C595" s="5" t="s">
        <v>11</v>
      </c>
      <c r="D595" s="5" t="s">
        <v>90</v>
      </c>
      <c r="E595" s="5" t="s">
        <v>13</v>
      </c>
    </row>
    <row r="596" spans="1:5" x14ac:dyDescent="0.25">
      <c r="A596" s="5">
        <f>588</f>
      </c>
      <c r="B596" s="5" t="s">
        <v>258</v>
      </c>
      <c r="C596" s="5" t="s">
        <v>11</v>
      </c>
      <c r="D596" s="5" t="s">
        <v>115</v>
      </c>
      <c r="E596" s="5" t="s">
        <v>116</v>
      </c>
    </row>
    <row r="597" spans="1:5" x14ac:dyDescent="0.25">
      <c r="A597" s="5">
        <f>589</f>
      </c>
      <c r="B597" s="5" t="s">
        <v>259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259</v>
      </c>
      <c r="C598" s="5" t="s">
        <v>11</v>
      </c>
      <c r="D598" s="5" t="s">
        <v>90</v>
      </c>
      <c r="E598" s="5" t="s">
        <v>13</v>
      </c>
    </row>
    <row r="599" spans="1:5" x14ac:dyDescent="0.25">
      <c r="A599" s="5">
        <f>591</f>
      </c>
      <c r="B599" s="5" t="s">
        <v>259</v>
      </c>
      <c r="C599" s="5" t="s">
        <v>11</v>
      </c>
      <c r="D599" s="5" t="s">
        <v>115</v>
      </c>
      <c r="E599" s="5" t="s">
        <v>116</v>
      </c>
    </row>
    <row r="600" spans="1:5" x14ac:dyDescent="0.25">
      <c r="A600" s="5">
        <f>592</f>
      </c>
      <c r="B600" s="5" t="s">
        <v>260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260</v>
      </c>
      <c r="C601" s="5" t="s">
        <v>11</v>
      </c>
      <c r="D601" s="5" t="s">
        <v>90</v>
      </c>
      <c r="E601" s="5" t="s">
        <v>13</v>
      </c>
    </row>
    <row r="602" spans="1:5" x14ac:dyDescent="0.25">
      <c r="A602" s="5">
        <f>594</f>
      </c>
      <c r="B602" s="5" t="s">
        <v>260</v>
      </c>
      <c r="C602" s="5" t="s">
        <v>11</v>
      </c>
      <c r="D602" s="5" t="s">
        <v>115</v>
      </c>
      <c r="E602" s="5" t="s">
        <v>116</v>
      </c>
    </row>
    <row r="603" spans="1:5" x14ac:dyDescent="0.25">
      <c r="A603" s="5">
        <f>595</f>
      </c>
      <c r="B603" s="5" t="s">
        <v>261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261</v>
      </c>
      <c r="C604" s="5" t="s">
        <v>11</v>
      </c>
      <c r="D604" s="5" t="s">
        <v>90</v>
      </c>
      <c r="E604" s="5" t="s">
        <v>13</v>
      </c>
    </row>
    <row r="605" spans="1:5" x14ac:dyDescent="0.25">
      <c r="A605" s="5">
        <f>597</f>
      </c>
      <c r="B605" s="5" t="s">
        <v>261</v>
      </c>
      <c r="C605" s="5" t="s">
        <v>11</v>
      </c>
      <c r="D605" s="5" t="s">
        <v>115</v>
      </c>
      <c r="E605" s="5" t="s">
        <v>116</v>
      </c>
    </row>
    <row r="606" spans="1:5" x14ac:dyDescent="0.25">
      <c r="A606" s="5">
        <f>598</f>
      </c>
      <c r="B606" s="5" t="s">
        <v>262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262</v>
      </c>
      <c r="C607" s="5" t="s">
        <v>11</v>
      </c>
      <c r="D607" s="5" t="s">
        <v>90</v>
      </c>
      <c r="E607" s="5" t="s">
        <v>13</v>
      </c>
    </row>
    <row r="608" spans="1:5" x14ac:dyDescent="0.25">
      <c r="A608" s="5">
        <f>600</f>
      </c>
      <c r="B608" s="5" t="s">
        <v>262</v>
      </c>
      <c r="C608" s="5" t="s">
        <v>11</v>
      </c>
      <c r="D608" s="5" t="s">
        <v>115</v>
      </c>
      <c r="E608" s="5" t="s">
        <v>116</v>
      </c>
    </row>
    <row r="609" spans="1:5" x14ac:dyDescent="0.25">
      <c r="A609" s="5">
        <f>601</f>
      </c>
      <c r="B609" s="5" t="s">
        <v>263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263</v>
      </c>
      <c r="C610" s="5" t="s">
        <v>11</v>
      </c>
      <c r="D610" s="5" t="s">
        <v>90</v>
      </c>
      <c r="E610" s="5" t="s">
        <v>13</v>
      </c>
    </row>
    <row r="611" spans="1:5" x14ac:dyDescent="0.25">
      <c r="A611" s="5">
        <f>603</f>
      </c>
      <c r="B611" s="5" t="s">
        <v>263</v>
      </c>
      <c r="C611" s="5" t="s">
        <v>11</v>
      </c>
      <c r="D611" s="5" t="s">
        <v>115</v>
      </c>
      <c r="E611" s="5" t="s">
        <v>116</v>
      </c>
    </row>
    <row r="612" spans="1:5" x14ac:dyDescent="0.25">
      <c r="A612" s="5">
        <f>604</f>
      </c>
      <c r="B612" s="5" t="s">
        <v>264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264</v>
      </c>
      <c r="C613" s="5" t="s">
        <v>11</v>
      </c>
      <c r="D613" s="5" t="s">
        <v>90</v>
      </c>
      <c r="E613" s="5" t="s">
        <v>13</v>
      </c>
    </row>
    <row r="614" spans="1:5" x14ac:dyDescent="0.25">
      <c r="A614" s="5">
        <f>606</f>
      </c>
      <c r="B614" s="5" t="s">
        <v>264</v>
      </c>
      <c r="C614" s="5" t="s">
        <v>11</v>
      </c>
      <c r="D614" s="5" t="s">
        <v>115</v>
      </c>
      <c r="E614" s="5" t="s">
        <v>116</v>
      </c>
    </row>
    <row r="615" spans="1:5" x14ac:dyDescent="0.25">
      <c r="A615" s="5">
        <f>607</f>
      </c>
      <c r="B615" s="5" t="s">
        <v>265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265</v>
      </c>
      <c r="C616" s="5" t="s">
        <v>11</v>
      </c>
      <c r="D616" s="5" t="s">
        <v>90</v>
      </c>
      <c r="E616" s="5" t="s">
        <v>13</v>
      </c>
    </row>
    <row r="617" spans="1:5" x14ac:dyDescent="0.25">
      <c r="A617" s="5">
        <f>609</f>
      </c>
      <c r="B617" s="5" t="s">
        <v>265</v>
      </c>
      <c r="C617" s="5" t="s">
        <v>11</v>
      </c>
      <c r="D617" s="5" t="s">
        <v>115</v>
      </c>
      <c r="E617" s="5" t="s">
        <v>116</v>
      </c>
    </row>
    <row r="618" spans="1:5" x14ac:dyDescent="0.25">
      <c r="A618" s="5">
        <f>610</f>
      </c>
      <c r="B618" s="5" t="s">
        <v>266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266</v>
      </c>
      <c r="C619" s="5" t="s">
        <v>11</v>
      </c>
      <c r="D619" s="5" t="s">
        <v>90</v>
      </c>
      <c r="E619" s="5" t="s">
        <v>13</v>
      </c>
    </row>
    <row r="620" spans="1:5" x14ac:dyDescent="0.25">
      <c r="A620" s="5">
        <f>612</f>
      </c>
      <c r="B620" s="5" t="s">
        <v>266</v>
      </c>
      <c r="C620" s="5" t="s">
        <v>11</v>
      </c>
      <c r="D620" s="5" t="s">
        <v>115</v>
      </c>
      <c r="E620" s="5" t="s">
        <v>116</v>
      </c>
    </row>
    <row r="621" spans="1:5" x14ac:dyDescent="0.25">
      <c r="A621" s="5">
        <f>613</f>
      </c>
      <c r="B621" s="5" t="s">
        <v>267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267</v>
      </c>
      <c r="C622" s="5" t="s">
        <v>11</v>
      </c>
      <c r="D622" s="5" t="s">
        <v>90</v>
      </c>
      <c r="E622" s="5" t="s">
        <v>13</v>
      </c>
    </row>
    <row r="623" spans="1:5" x14ac:dyDescent="0.25">
      <c r="A623" s="5">
        <f>615</f>
      </c>
      <c r="B623" s="5" t="s">
        <v>267</v>
      </c>
      <c r="C623" s="5" t="s">
        <v>11</v>
      </c>
      <c r="D623" s="5" t="s">
        <v>115</v>
      </c>
      <c r="E623" s="5" t="s">
        <v>116</v>
      </c>
    </row>
    <row r="624" spans="1:5" x14ac:dyDescent="0.25">
      <c r="A624" s="5">
        <f>616</f>
      </c>
      <c r="B624" s="5" t="s">
        <v>268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268</v>
      </c>
      <c r="C625" s="5" t="s">
        <v>11</v>
      </c>
      <c r="D625" s="5" t="s">
        <v>90</v>
      </c>
      <c r="E625" s="5" t="s">
        <v>13</v>
      </c>
    </row>
    <row r="626" spans="1:5" x14ac:dyDescent="0.25">
      <c r="A626" s="5">
        <f>618</f>
      </c>
      <c r="B626" s="5" t="s">
        <v>268</v>
      </c>
      <c r="C626" s="5" t="s">
        <v>11</v>
      </c>
      <c r="D626" s="5" t="s">
        <v>115</v>
      </c>
      <c r="E626" s="5" t="s">
        <v>116</v>
      </c>
    </row>
    <row r="627" spans="1:5" x14ac:dyDescent="0.25">
      <c r="A627" s="5">
        <f>619</f>
      </c>
      <c r="B627" s="5" t="s">
        <v>269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269</v>
      </c>
      <c r="C628" s="5" t="s">
        <v>11</v>
      </c>
      <c r="D628" s="5" t="s">
        <v>90</v>
      </c>
      <c r="E628" s="5" t="s">
        <v>13</v>
      </c>
    </row>
    <row r="629" spans="1:5" x14ac:dyDescent="0.25">
      <c r="A629" s="5">
        <f>621</f>
      </c>
      <c r="B629" s="5" t="s">
        <v>269</v>
      </c>
      <c r="C629" s="5" t="s">
        <v>11</v>
      </c>
      <c r="D629" s="5" t="s">
        <v>115</v>
      </c>
      <c r="E629" s="5" t="s">
        <v>116</v>
      </c>
    </row>
    <row r="630" spans="1:5" x14ac:dyDescent="0.25">
      <c r="A630" s="5">
        <f>622</f>
      </c>
      <c r="B630" s="5" t="s">
        <v>270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270</v>
      </c>
      <c r="C631" s="5" t="s">
        <v>11</v>
      </c>
      <c r="D631" s="5" t="s">
        <v>90</v>
      </c>
      <c r="E631" s="5" t="s">
        <v>13</v>
      </c>
    </row>
    <row r="632" spans="1:5" x14ac:dyDescent="0.25">
      <c r="A632" s="5">
        <f>624</f>
      </c>
      <c r="B632" s="5" t="s">
        <v>270</v>
      </c>
      <c r="C632" s="5" t="s">
        <v>11</v>
      </c>
      <c r="D632" s="5" t="s">
        <v>115</v>
      </c>
      <c r="E632" s="5" t="s">
        <v>116</v>
      </c>
    </row>
    <row r="633" spans="1:5" x14ac:dyDescent="0.25">
      <c r="A633" s="5">
        <f>625</f>
      </c>
      <c r="B633" s="5" t="s">
        <v>271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271</v>
      </c>
      <c r="C634" s="5" t="s">
        <v>11</v>
      </c>
      <c r="D634" s="5" t="s">
        <v>90</v>
      </c>
      <c r="E634" s="5" t="s">
        <v>13</v>
      </c>
    </row>
    <row r="635" spans="1:5" x14ac:dyDescent="0.25">
      <c r="A635" s="5">
        <f>627</f>
      </c>
      <c r="B635" s="5" t="s">
        <v>271</v>
      </c>
      <c r="C635" s="5" t="s">
        <v>11</v>
      </c>
      <c r="D635" s="5" t="s">
        <v>115</v>
      </c>
      <c r="E635" s="5" t="s">
        <v>116</v>
      </c>
    </row>
    <row r="636" spans="1:5" x14ac:dyDescent="0.25">
      <c r="A636" s="5">
        <f>628</f>
      </c>
      <c r="B636" s="5" t="s">
        <v>272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272</v>
      </c>
      <c r="C637" s="5" t="s">
        <v>11</v>
      </c>
      <c r="D637" s="5" t="s">
        <v>90</v>
      </c>
      <c r="E637" s="5" t="s">
        <v>13</v>
      </c>
    </row>
    <row r="638" spans="1:5" x14ac:dyDescent="0.25">
      <c r="A638" s="5">
        <f>630</f>
      </c>
      <c r="B638" s="5" t="s">
        <v>272</v>
      </c>
      <c r="C638" s="5" t="s">
        <v>11</v>
      </c>
      <c r="D638" s="5" t="s">
        <v>115</v>
      </c>
      <c r="E638" s="5" t="s">
        <v>116</v>
      </c>
    </row>
    <row r="639" spans="1:5" x14ac:dyDescent="0.25">
      <c r="A639" s="5">
        <f>631</f>
      </c>
      <c r="B639" s="5" t="s">
        <v>273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273</v>
      </c>
      <c r="C640" s="5" t="s">
        <v>11</v>
      </c>
      <c r="D640" s="5" t="s">
        <v>90</v>
      </c>
      <c r="E640" s="5" t="s">
        <v>13</v>
      </c>
    </row>
    <row r="641" spans="1:5" x14ac:dyDescent="0.25">
      <c r="A641" s="5">
        <f>633</f>
      </c>
      <c r="B641" s="5" t="s">
        <v>273</v>
      </c>
      <c r="C641" s="5" t="s">
        <v>11</v>
      </c>
      <c r="D641" s="5" t="s">
        <v>115</v>
      </c>
      <c r="E641" s="5" t="s">
        <v>116</v>
      </c>
    </row>
    <row r="642" spans="1:5" x14ac:dyDescent="0.25">
      <c r="A642" s="5">
        <f>634</f>
      </c>
      <c r="B642" s="5" t="s">
        <v>274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274</v>
      </c>
      <c r="C643" s="5" t="s">
        <v>11</v>
      </c>
      <c r="D643" s="5" t="s">
        <v>90</v>
      </c>
      <c r="E643" s="5" t="s">
        <v>13</v>
      </c>
    </row>
    <row r="644" spans="1:5" x14ac:dyDescent="0.25">
      <c r="A644" s="5">
        <f>636</f>
      </c>
      <c r="B644" s="5" t="s">
        <v>274</v>
      </c>
      <c r="C644" s="5" t="s">
        <v>11</v>
      </c>
      <c r="D644" s="5" t="s">
        <v>115</v>
      </c>
      <c r="E644" s="5" t="s">
        <v>116</v>
      </c>
    </row>
    <row r="645" spans="1:5" x14ac:dyDescent="0.25">
      <c r="A645" s="5">
        <f>637</f>
      </c>
      <c r="B645" s="5" t="s">
        <v>275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275</v>
      </c>
      <c r="C646" s="5" t="s">
        <v>11</v>
      </c>
      <c r="D646" s="5" t="s">
        <v>90</v>
      </c>
      <c r="E646" s="5" t="s">
        <v>13</v>
      </c>
    </row>
    <row r="647" spans="1:5" x14ac:dyDescent="0.25">
      <c r="A647" s="5">
        <f>639</f>
      </c>
      <c r="B647" s="5" t="s">
        <v>275</v>
      </c>
      <c r="C647" s="5" t="s">
        <v>11</v>
      </c>
      <c r="D647" s="5" t="s">
        <v>115</v>
      </c>
      <c r="E647" s="5" t="s">
        <v>116</v>
      </c>
    </row>
    <row r="648" spans="1:5" x14ac:dyDescent="0.25">
      <c r="A648" s="5">
        <f>640</f>
      </c>
      <c r="B648" s="5" t="s">
        <v>276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276</v>
      </c>
      <c r="C649" s="5" t="s">
        <v>11</v>
      </c>
      <c r="D649" s="5" t="s">
        <v>90</v>
      </c>
      <c r="E649" s="5" t="s">
        <v>13</v>
      </c>
    </row>
    <row r="650" spans="1:5" x14ac:dyDescent="0.25">
      <c r="A650" s="5">
        <f>642</f>
      </c>
      <c r="B650" s="5" t="s">
        <v>276</v>
      </c>
      <c r="C650" s="5" t="s">
        <v>11</v>
      </c>
      <c r="D650" s="5" t="s">
        <v>115</v>
      </c>
      <c r="E650" s="5" t="s">
        <v>116</v>
      </c>
    </row>
    <row r="651" spans="1:5" x14ac:dyDescent="0.25">
      <c r="A651" s="5">
        <f>643</f>
      </c>
      <c r="B651" s="5" t="s">
        <v>277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277</v>
      </c>
      <c r="C652" s="5" t="s">
        <v>11</v>
      </c>
      <c r="D652" s="5" t="s">
        <v>90</v>
      </c>
      <c r="E652" s="5" t="s">
        <v>13</v>
      </c>
    </row>
    <row r="653" spans="1:5" x14ac:dyDescent="0.25">
      <c r="A653" s="5">
        <f>645</f>
      </c>
      <c r="B653" s="5" t="s">
        <v>277</v>
      </c>
      <c r="C653" s="5" t="s">
        <v>11</v>
      </c>
      <c r="D653" s="5" t="s">
        <v>115</v>
      </c>
      <c r="E653" s="5" t="s">
        <v>116</v>
      </c>
    </row>
    <row r="654" spans="1:5" x14ac:dyDescent="0.25">
      <c r="A654" s="5">
        <f>646</f>
      </c>
      <c r="B654" s="5" t="s">
        <v>278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278</v>
      </c>
      <c r="C655" s="5" t="s">
        <v>11</v>
      </c>
      <c r="D655" s="5" t="s">
        <v>90</v>
      </c>
      <c r="E655" s="5" t="s">
        <v>13</v>
      </c>
    </row>
    <row r="656" spans="1:5" x14ac:dyDescent="0.25">
      <c r="A656" s="5">
        <f>648</f>
      </c>
      <c r="B656" s="5" t="s">
        <v>278</v>
      </c>
      <c r="C656" s="5" t="s">
        <v>11</v>
      </c>
      <c r="D656" s="5" t="s">
        <v>115</v>
      </c>
      <c r="E656" s="5" t="s">
        <v>116</v>
      </c>
    </row>
    <row r="657" spans="1:5" x14ac:dyDescent="0.25">
      <c r="A657" s="5">
        <f>649</f>
      </c>
      <c r="B657" s="5" t="s">
        <v>279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279</v>
      </c>
      <c r="C658" s="5" t="s">
        <v>11</v>
      </c>
      <c r="D658" s="5" t="s">
        <v>90</v>
      </c>
      <c r="E658" s="5" t="s">
        <v>13</v>
      </c>
    </row>
    <row r="659" spans="1:5" x14ac:dyDescent="0.25">
      <c r="A659" s="5">
        <f>651</f>
      </c>
      <c r="B659" s="5" t="s">
        <v>279</v>
      </c>
      <c r="C659" s="5" t="s">
        <v>11</v>
      </c>
      <c r="D659" s="5" t="s">
        <v>115</v>
      </c>
      <c r="E659" s="5" t="s">
        <v>116</v>
      </c>
    </row>
    <row r="660" spans="1:5" x14ac:dyDescent="0.25">
      <c r="A660" s="5">
        <f>652</f>
      </c>
      <c r="B660" s="5" t="s">
        <v>280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280</v>
      </c>
      <c r="C661" s="5" t="s">
        <v>11</v>
      </c>
      <c r="D661" s="5" t="s">
        <v>90</v>
      </c>
      <c r="E661" s="5" t="s">
        <v>13</v>
      </c>
    </row>
    <row r="662" spans="1:5" x14ac:dyDescent="0.25">
      <c r="A662" s="5">
        <f>654</f>
      </c>
      <c r="B662" s="5" t="s">
        <v>280</v>
      </c>
      <c r="C662" s="5" t="s">
        <v>11</v>
      </c>
      <c r="D662" s="5" t="s">
        <v>115</v>
      </c>
      <c r="E662" s="5" t="s">
        <v>116</v>
      </c>
    </row>
    <row r="663" spans="1:5" x14ac:dyDescent="0.25">
      <c r="A663" s="5">
        <f>655</f>
      </c>
      <c r="B663" s="5" t="s">
        <v>281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281</v>
      </c>
      <c r="C664" s="5" t="s">
        <v>11</v>
      </c>
      <c r="D664" s="5" t="s">
        <v>90</v>
      </c>
      <c r="E664" s="5" t="s">
        <v>13</v>
      </c>
    </row>
    <row r="665" spans="1:5" x14ac:dyDescent="0.25">
      <c r="A665" s="5">
        <f>657</f>
      </c>
      <c r="B665" s="5" t="s">
        <v>281</v>
      </c>
      <c r="C665" s="5" t="s">
        <v>11</v>
      </c>
      <c r="D665" s="5" t="s">
        <v>115</v>
      </c>
      <c r="E665" s="5" t="s">
        <v>116</v>
      </c>
    </row>
    <row r="666" spans="1:5" x14ac:dyDescent="0.25">
      <c r="A666" s="5">
        <f>658</f>
      </c>
      <c r="B666" s="5" t="s">
        <v>282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282</v>
      </c>
      <c r="C667" s="5" t="s">
        <v>11</v>
      </c>
      <c r="D667" s="5" t="s">
        <v>90</v>
      </c>
      <c r="E667" s="5" t="s">
        <v>13</v>
      </c>
    </row>
    <row r="668" spans="1:5" x14ac:dyDescent="0.25">
      <c r="A668" s="5">
        <f>660</f>
      </c>
      <c r="B668" s="5" t="s">
        <v>282</v>
      </c>
      <c r="C668" s="5" t="s">
        <v>11</v>
      </c>
      <c r="D668" s="5" t="s">
        <v>115</v>
      </c>
      <c r="E668" s="5" t="s">
        <v>116</v>
      </c>
    </row>
    <row r="669" spans="1:5" x14ac:dyDescent="0.25">
      <c r="A669" s="5">
        <f>661</f>
      </c>
      <c r="B669" s="5" t="s">
        <v>283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283</v>
      </c>
      <c r="C670" s="5" t="s">
        <v>11</v>
      </c>
      <c r="D670" s="5" t="s">
        <v>90</v>
      </c>
      <c r="E670" s="5" t="s">
        <v>13</v>
      </c>
    </row>
    <row r="671" spans="1:5" x14ac:dyDescent="0.25">
      <c r="A671" s="5">
        <f>663</f>
      </c>
      <c r="B671" s="5" t="s">
        <v>283</v>
      </c>
      <c r="C671" s="5" t="s">
        <v>11</v>
      </c>
      <c r="D671" s="5" t="s">
        <v>115</v>
      </c>
      <c r="E671" s="5" t="s">
        <v>116</v>
      </c>
    </row>
    <row r="672" spans="1:5" x14ac:dyDescent="0.25">
      <c r="A672" s="5">
        <f>664</f>
      </c>
      <c r="B672" s="5" t="s">
        <v>284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284</v>
      </c>
      <c r="C673" s="5" t="s">
        <v>11</v>
      </c>
      <c r="D673" s="5" t="s">
        <v>90</v>
      </c>
      <c r="E673" s="5" t="s">
        <v>13</v>
      </c>
    </row>
    <row r="674" spans="1:5" x14ac:dyDescent="0.25">
      <c r="A674" s="5">
        <f>666</f>
      </c>
      <c r="B674" s="5" t="s">
        <v>284</v>
      </c>
      <c r="C674" s="5" t="s">
        <v>11</v>
      </c>
      <c r="D674" s="5" t="s">
        <v>115</v>
      </c>
      <c r="E674" s="5" t="s">
        <v>116</v>
      </c>
    </row>
    <row r="675" spans="1:5" x14ac:dyDescent="0.25">
      <c r="A675" s="5">
        <f>667</f>
      </c>
      <c r="B675" s="5" t="s">
        <v>285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285</v>
      </c>
      <c r="C676" s="5" t="s">
        <v>11</v>
      </c>
      <c r="D676" s="5" t="s">
        <v>90</v>
      </c>
      <c r="E676" s="5" t="s">
        <v>13</v>
      </c>
    </row>
    <row r="677" spans="1:5" x14ac:dyDescent="0.25">
      <c r="A677" s="5">
        <f>669</f>
      </c>
      <c r="B677" s="5" t="s">
        <v>285</v>
      </c>
      <c r="C677" s="5" t="s">
        <v>11</v>
      </c>
      <c r="D677" s="5" t="s">
        <v>115</v>
      </c>
      <c r="E677" s="5" t="s">
        <v>116</v>
      </c>
    </row>
    <row r="678" spans="1:5" x14ac:dyDescent="0.25">
      <c r="A678" s="5">
        <f>670</f>
      </c>
      <c r="B678" s="5" t="s">
        <v>286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286</v>
      </c>
      <c r="C679" s="5" t="s">
        <v>11</v>
      </c>
      <c r="D679" s="5" t="s">
        <v>90</v>
      </c>
      <c r="E679" s="5" t="s">
        <v>13</v>
      </c>
    </row>
    <row r="680" spans="1:5" x14ac:dyDescent="0.25">
      <c r="A680" s="5">
        <f>672</f>
      </c>
      <c r="B680" s="5" t="s">
        <v>286</v>
      </c>
      <c r="C680" s="5" t="s">
        <v>11</v>
      </c>
      <c r="D680" s="5" t="s">
        <v>115</v>
      </c>
      <c r="E680" s="5" t="s">
        <v>116</v>
      </c>
    </row>
    <row r="681" spans="1:5" x14ac:dyDescent="0.25">
      <c r="A681" s="5">
        <f>673</f>
      </c>
      <c r="B681" s="5" t="s">
        <v>287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287</v>
      </c>
      <c r="C682" s="5" t="s">
        <v>11</v>
      </c>
      <c r="D682" s="5" t="s">
        <v>90</v>
      </c>
      <c r="E682" s="5" t="s">
        <v>13</v>
      </c>
    </row>
    <row r="683" spans="1:5" x14ac:dyDescent="0.25">
      <c r="A683" s="5">
        <f>675</f>
      </c>
      <c r="B683" s="5" t="s">
        <v>287</v>
      </c>
      <c r="C683" s="5" t="s">
        <v>11</v>
      </c>
      <c r="D683" s="5" t="s">
        <v>115</v>
      </c>
      <c r="E683" s="5" t="s">
        <v>116</v>
      </c>
    </row>
    <row r="684" spans="1:5" x14ac:dyDescent="0.25">
      <c r="A684" s="5">
        <f>676</f>
      </c>
      <c r="B684" s="5" t="s">
        <v>288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288</v>
      </c>
      <c r="C685" s="5" t="s">
        <v>11</v>
      </c>
      <c r="D685" s="5" t="s">
        <v>90</v>
      </c>
      <c r="E685" s="5" t="s">
        <v>13</v>
      </c>
    </row>
    <row r="686" spans="1:5" x14ac:dyDescent="0.25">
      <c r="A686" s="5">
        <f>678</f>
      </c>
      <c r="B686" s="5" t="s">
        <v>288</v>
      </c>
      <c r="C686" s="5" t="s">
        <v>11</v>
      </c>
      <c r="D686" s="5" t="s">
        <v>115</v>
      </c>
      <c r="E686" s="5" t="s">
        <v>116</v>
      </c>
    </row>
    <row r="687" spans="1:5" x14ac:dyDescent="0.25">
      <c r="A687" s="5">
        <f>679</f>
      </c>
      <c r="B687" s="5" t="s">
        <v>289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289</v>
      </c>
      <c r="C688" s="5" t="s">
        <v>11</v>
      </c>
      <c r="D688" s="5" t="s">
        <v>90</v>
      </c>
      <c r="E688" s="5" t="s">
        <v>13</v>
      </c>
    </row>
    <row r="689" spans="1:5" x14ac:dyDescent="0.25">
      <c r="A689" s="5">
        <f>681</f>
      </c>
      <c r="B689" s="5" t="s">
        <v>289</v>
      </c>
      <c r="C689" s="5" t="s">
        <v>11</v>
      </c>
      <c r="D689" s="5" t="s">
        <v>115</v>
      </c>
      <c r="E689" s="5" t="s">
        <v>116</v>
      </c>
    </row>
    <row r="690" spans="1:5" x14ac:dyDescent="0.25">
      <c r="A690" s="5">
        <f>682</f>
      </c>
      <c r="B690" s="5" t="s">
        <v>290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290</v>
      </c>
      <c r="C691" s="5" t="s">
        <v>11</v>
      </c>
      <c r="D691" s="5" t="s">
        <v>90</v>
      </c>
      <c r="E691" s="5" t="s">
        <v>13</v>
      </c>
    </row>
    <row r="692" spans="1:5" x14ac:dyDescent="0.25">
      <c r="A692" s="5">
        <f>684</f>
      </c>
      <c r="B692" s="5" t="s">
        <v>290</v>
      </c>
      <c r="C692" s="5" t="s">
        <v>11</v>
      </c>
      <c r="D692" s="5" t="s">
        <v>115</v>
      </c>
      <c r="E692" s="5" t="s">
        <v>116</v>
      </c>
    </row>
    <row r="693" spans="1:5" x14ac:dyDescent="0.25">
      <c r="A693" s="5">
        <f>685</f>
      </c>
      <c r="B693" s="5" t="s">
        <v>291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291</v>
      </c>
      <c r="C694" s="5" t="s">
        <v>11</v>
      </c>
      <c r="D694" s="5" t="s">
        <v>90</v>
      </c>
      <c r="E694" s="5" t="s">
        <v>13</v>
      </c>
    </row>
    <row r="695" spans="1:5" x14ac:dyDescent="0.25">
      <c r="A695" s="5">
        <f>687</f>
      </c>
      <c r="B695" s="5" t="s">
        <v>291</v>
      </c>
      <c r="C695" s="5" t="s">
        <v>11</v>
      </c>
      <c r="D695" s="5" t="s">
        <v>115</v>
      </c>
      <c r="E695" s="5" t="s">
        <v>116</v>
      </c>
    </row>
    <row r="696" spans="1:5" x14ac:dyDescent="0.25">
      <c r="A696" s="5">
        <f>688</f>
      </c>
      <c r="B696" s="5" t="s">
        <v>292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292</v>
      </c>
      <c r="C697" s="5" t="s">
        <v>11</v>
      </c>
      <c r="D697" s="5" t="s">
        <v>90</v>
      </c>
      <c r="E697" s="5" t="s">
        <v>13</v>
      </c>
    </row>
    <row r="698" spans="1:5" x14ac:dyDescent="0.25">
      <c r="A698" s="5">
        <f>690</f>
      </c>
      <c r="B698" s="5" t="s">
        <v>292</v>
      </c>
      <c r="C698" s="5" t="s">
        <v>11</v>
      </c>
      <c r="D698" s="5" t="s">
        <v>115</v>
      </c>
      <c r="E698" s="5" t="s">
        <v>116</v>
      </c>
    </row>
    <row r="699" spans="1:5" x14ac:dyDescent="0.25">
      <c r="A699" s="5">
        <f>691</f>
      </c>
      <c r="B699" s="5" t="s">
        <v>293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293</v>
      </c>
      <c r="C700" s="5" t="s">
        <v>11</v>
      </c>
      <c r="D700" s="5" t="s">
        <v>90</v>
      </c>
      <c r="E700" s="5" t="s">
        <v>13</v>
      </c>
    </row>
    <row r="701" spans="1:5" x14ac:dyDescent="0.25">
      <c r="A701" s="5">
        <f>693</f>
      </c>
      <c r="B701" s="5" t="s">
        <v>293</v>
      </c>
      <c r="C701" s="5" t="s">
        <v>11</v>
      </c>
      <c r="D701" s="5" t="s">
        <v>115</v>
      </c>
      <c r="E701" s="5" t="s">
        <v>116</v>
      </c>
    </row>
    <row r="702" spans="1:5" x14ac:dyDescent="0.25">
      <c r="A702" s="5">
        <f>694</f>
      </c>
      <c r="B702" s="5" t="s">
        <v>294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294</v>
      </c>
      <c r="C703" s="5" t="s">
        <v>11</v>
      </c>
      <c r="D703" s="5" t="s">
        <v>90</v>
      </c>
      <c r="E703" s="5" t="s">
        <v>13</v>
      </c>
    </row>
    <row r="704" spans="1:5" x14ac:dyDescent="0.25">
      <c r="A704" s="5">
        <f>696</f>
      </c>
      <c r="B704" s="5" t="s">
        <v>294</v>
      </c>
      <c r="C704" s="5" t="s">
        <v>11</v>
      </c>
      <c r="D704" s="5" t="s">
        <v>115</v>
      </c>
      <c r="E704" s="5" t="s">
        <v>116</v>
      </c>
    </row>
    <row r="705" spans="1:5" x14ac:dyDescent="0.25">
      <c r="A705" s="5">
        <f>697</f>
      </c>
      <c r="B705" s="5" t="s">
        <v>295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295</v>
      </c>
      <c r="C706" s="5" t="s">
        <v>11</v>
      </c>
      <c r="D706" s="5" t="s">
        <v>90</v>
      </c>
      <c r="E706" s="5" t="s">
        <v>13</v>
      </c>
    </row>
    <row r="707" spans="1:5" x14ac:dyDescent="0.25">
      <c r="A707" s="5">
        <f>699</f>
      </c>
      <c r="B707" s="5" t="s">
        <v>295</v>
      </c>
      <c r="C707" s="5" t="s">
        <v>11</v>
      </c>
      <c r="D707" s="5" t="s">
        <v>115</v>
      </c>
      <c r="E707" s="5" t="s">
        <v>116</v>
      </c>
    </row>
    <row r="708" spans="1:5" x14ac:dyDescent="0.25">
      <c r="A708" s="5">
        <f>700</f>
      </c>
      <c r="B708" s="5" t="s">
        <v>296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296</v>
      </c>
      <c r="C709" s="5" t="s">
        <v>11</v>
      </c>
      <c r="D709" s="5" t="s">
        <v>90</v>
      </c>
      <c r="E709" s="5" t="s">
        <v>13</v>
      </c>
    </row>
    <row r="710" spans="1:5" x14ac:dyDescent="0.25">
      <c r="A710" s="5">
        <f>702</f>
      </c>
      <c r="B710" s="5" t="s">
        <v>296</v>
      </c>
      <c r="C710" s="5" t="s">
        <v>11</v>
      </c>
      <c r="D710" s="5" t="s">
        <v>115</v>
      </c>
      <c r="E710" s="5" t="s">
        <v>116</v>
      </c>
    </row>
    <row r="711" spans="1:5" x14ac:dyDescent="0.25">
      <c r="A711" s="5">
        <f>703</f>
      </c>
      <c r="B711" s="5" t="s">
        <v>297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297</v>
      </c>
      <c r="C712" s="5" t="s">
        <v>11</v>
      </c>
      <c r="D712" s="5" t="s">
        <v>90</v>
      </c>
      <c r="E712" s="5" t="s">
        <v>13</v>
      </c>
    </row>
    <row r="713" spans="1:5" x14ac:dyDescent="0.25">
      <c r="A713" s="5">
        <f>705</f>
      </c>
      <c r="B713" s="5" t="s">
        <v>297</v>
      </c>
      <c r="C713" s="5" t="s">
        <v>11</v>
      </c>
      <c r="D713" s="5" t="s">
        <v>115</v>
      </c>
      <c r="E713" s="5" t="s">
        <v>116</v>
      </c>
    </row>
    <row r="714" spans="1:5" x14ac:dyDescent="0.25">
      <c r="A714" s="5">
        <f>706</f>
      </c>
      <c r="B714" s="5" t="s">
        <v>298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298</v>
      </c>
      <c r="C715" s="5" t="s">
        <v>11</v>
      </c>
      <c r="D715" s="5" t="s">
        <v>90</v>
      </c>
      <c r="E715" s="5" t="s">
        <v>13</v>
      </c>
    </row>
    <row r="716" spans="1:5" x14ac:dyDescent="0.25">
      <c r="A716" s="5">
        <f>708</f>
      </c>
      <c r="B716" s="5" t="s">
        <v>298</v>
      </c>
      <c r="C716" s="5" t="s">
        <v>11</v>
      </c>
      <c r="D716" s="5" t="s">
        <v>115</v>
      </c>
      <c r="E716" s="5" t="s">
        <v>116</v>
      </c>
    </row>
    <row r="717" spans="1:5" x14ac:dyDescent="0.25">
      <c r="A717" s="5">
        <f>709</f>
      </c>
      <c r="B717" s="5" t="s">
        <v>299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299</v>
      </c>
      <c r="C718" s="5" t="s">
        <v>11</v>
      </c>
      <c r="D718" s="5" t="s">
        <v>90</v>
      </c>
      <c r="E718" s="5" t="s">
        <v>13</v>
      </c>
    </row>
    <row r="719" spans="1:5" x14ac:dyDescent="0.25">
      <c r="A719" s="5">
        <f>711</f>
      </c>
      <c r="B719" s="5" t="s">
        <v>299</v>
      </c>
      <c r="C719" s="5" t="s">
        <v>11</v>
      </c>
      <c r="D719" s="5" t="s">
        <v>115</v>
      </c>
      <c r="E719" s="5" t="s">
        <v>116</v>
      </c>
    </row>
    <row r="720" spans="1:5" x14ac:dyDescent="0.25">
      <c r="A720" s="5">
        <f>712</f>
      </c>
      <c r="B720" s="5" t="s">
        <v>300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300</v>
      </c>
      <c r="C721" s="5" t="s">
        <v>11</v>
      </c>
      <c r="D721" s="5" t="s">
        <v>90</v>
      </c>
      <c r="E721" s="5" t="s">
        <v>13</v>
      </c>
    </row>
    <row r="722" spans="1:5" x14ac:dyDescent="0.25">
      <c r="A722" s="5">
        <f>714</f>
      </c>
      <c r="B722" s="5" t="s">
        <v>300</v>
      </c>
      <c r="C722" s="5" t="s">
        <v>11</v>
      </c>
      <c r="D722" s="5" t="s">
        <v>115</v>
      </c>
      <c r="E722" s="5" t="s">
        <v>116</v>
      </c>
    </row>
    <row r="723" spans="1:5" x14ac:dyDescent="0.25">
      <c r="A723" s="5">
        <f>715</f>
      </c>
      <c r="B723" s="5" t="s">
        <v>301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301</v>
      </c>
      <c r="C724" s="5" t="s">
        <v>11</v>
      </c>
      <c r="D724" s="5" t="s">
        <v>90</v>
      </c>
      <c r="E724" s="5" t="s">
        <v>13</v>
      </c>
    </row>
    <row r="725" spans="1:5" x14ac:dyDescent="0.25">
      <c r="A725" s="5">
        <f>717</f>
      </c>
      <c r="B725" s="5" t="s">
        <v>301</v>
      </c>
      <c r="C725" s="5" t="s">
        <v>11</v>
      </c>
      <c r="D725" s="5" t="s">
        <v>115</v>
      </c>
      <c r="E725" s="5" t="s">
        <v>116</v>
      </c>
    </row>
    <row r="726" spans="1:5" x14ac:dyDescent="0.25">
      <c r="A726" s="5">
        <f>718</f>
      </c>
      <c r="B726" s="5" t="s">
        <v>302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302</v>
      </c>
      <c r="C727" s="5" t="s">
        <v>11</v>
      </c>
      <c r="D727" s="5" t="s">
        <v>90</v>
      </c>
      <c r="E727" s="5" t="s">
        <v>13</v>
      </c>
    </row>
    <row r="728" spans="1:5" x14ac:dyDescent="0.25">
      <c r="A728" s="5">
        <f>720</f>
      </c>
      <c r="B728" s="5" t="s">
        <v>302</v>
      </c>
      <c r="C728" s="5" t="s">
        <v>11</v>
      </c>
      <c r="D728" s="5" t="s">
        <v>115</v>
      </c>
      <c r="E728" s="5" t="s">
        <v>116</v>
      </c>
    </row>
    <row r="729" spans="1:5" x14ac:dyDescent="0.25">
      <c r="A729" s="5">
        <f>721</f>
      </c>
      <c r="B729" s="5" t="s">
        <v>303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303</v>
      </c>
      <c r="C730" s="5" t="s">
        <v>11</v>
      </c>
      <c r="D730" s="5" t="s">
        <v>90</v>
      </c>
      <c r="E730" s="5" t="s">
        <v>13</v>
      </c>
    </row>
    <row r="731" spans="1:5" x14ac:dyDescent="0.25">
      <c r="A731" s="5">
        <f>723</f>
      </c>
      <c r="B731" s="5" t="s">
        <v>303</v>
      </c>
      <c r="C731" s="5" t="s">
        <v>11</v>
      </c>
      <c r="D731" s="5" t="s">
        <v>115</v>
      </c>
      <c r="E731" s="5" t="s">
        <v>116</v>
      </c>
    </row>
    <row r="732" spans="1:5" x14ac:dyDescent="0.25">
      <c r="A732" s="5">
        <f>724</f>
      </c>
      <c r="B732" s="5" t="s">
        <v>304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304</v>
      </c>
      <c r="C733" s="5" t="s">
        <v>11</v>
      </c>
      <c r="D733" s="5" t="s">
        <v>90</v>
      </c>
      <c r="E733" s="5" t="s">
        <v>13</v>
      </c>
    </row>
    <row r="734" spans="1:5" x14ac:dyDescent="0.25">
      <c r="A734" s="5">
        <f>726</f>
      </c>
      <c r="B734" s="5" t="s">
        <v>304</v>
      </c>
      <c r="C734" s="5" t="s">
        <v>11</v>
      </c>
      <c r="D734" s="5" t="s">
        <v>115</v>
      </c>
      <c r="E734" s="5" t="s">
        <v>116</v>
      </c>
    </row>
    <row r="735" spans="1:5" x14ac:dyDescent="0.25">
      <c r="A735" s="5">
        <f>727</f>
      </c>
      <c r="B735" s="5" t="s">
        <v>305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305</v>
      </c>
      <c r="C736" s="5" t="s">
        <v>11</v>
      </c>
      <c r="D736" s="5" t="s">
        <v>90</v>
      </c>
      <c r="E736" s="5" t="s">
        <v>13</v>
      </c>
    </row>
    <row r="737" spans="1:5" x14ac:dyDescent="0.25">
      <c r="A737" s="5">
        <f>729</f>
      </c>
      <c r="B737" s="5" t="s">
        <v>305</v>
      </c>
      <c r="C737" s="5" t="s">
        <v>11</v>
      </c>
      <c r="D737" s="5" t="s">
        <v>115</v>
      </c>
      <c r="E737" s="5" t="s">
        <v>116</v>
      </c>
    </row>
    <row r="738" spans="1:5" x14ac:dyDescent="0.25">
      <c r="A738" s="5">
        <f>730</f>
      </c>
      <c r="B738" s="5" t="s">
        <v>306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306</v>
      </c>
      <c r="C739" s="5" t="s">
        <v>11</v>
      </c>
      <c r="D739" s="5" t="s">
        <v>90</v>
      </c>
      <c r="E739" s="5" t="s">
        <v>13</v>
      </c>
    </row>
    <row r="740" spans="1:5" x14ac:dyDescent="0.25">
      <c r="A740" s="5">
        <f>732</f>
      </c>
      <c r="B740" s="5" t="s">
        <v>306</v>
      </c>
      <c r="C740" s="5" t="s">
        <v>11</v>
      </c>
      <c r="D740" s="5" t="s">
        <v>115</v>
      </c>
      <c r="E740" s="5" t="s">
        <v>116</v>
      </c>
    </row>
    <row r="741" spans="1:5" x14ac:dyDescent="0.25">
      <c r="A741" s="5">
        <f>733</f>
      </c>
      <c r="B741" s="5" t="s">
        <v>307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307</v>
      </c>
      <c r="C742" s="5" t="s">
        <v>11</v>
      </c>
      <c r="D742" s="5" t="s">
        <v>90</v>
      </c>
      <c r="E742" s="5" t="s">
        <v>13</v>
      </c>
    </row>
    <row r="743" spans="1:5" x14ac:dyDescent="0.25">
      <c r="A743" s="5">
        <f>735</f>
      </c>
      <c r="B743" s="5" t="s">
        <v>307</v>
      </c>
      <c r="C743" s="5" t="s">
        <v>11</v>
      </c>
      <c r="D743" s="5" t="s">
        <v>115</v>
      </c>
      <c r="E743" s="5" t="s">
        <v>116</v>
      </c>
    </row>
    <row r="744" spans="1:5" x14ac:dyDescent="0.25">
      <c r="A744" s="5">
        <f>736</f>
      </c>
      <c r="B744" s="5" t="s">
        <v>308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308</v>
      </c>
      <c r="C745" s="5" t="s">
        <v>11</v>
      </c>
      <c r="D745" s="5" t="s">
        <v>90</v>
      </c>
      <c r="E745" s="5" t="s">
        <v>13</v>
      </c>
    </row>
    <row r="746" spans="1:5" x14ac:dyDescent="0.25">
      <c r="A746" s="5">
        <f>738</f>
      </c>
      <c r="B746" s="5" t="s">
        <v>308</v>
      </c>
      <c r="C746" s="5" t="s">
        <v>11</v>
      </c>
      <c r="D746" s="5" t="s">
        <v>115</v>
      </c>
      <c r="E746" s="5" t="s">
        <v>116</v>
      </c>
    </row>
    <row r="747" spans="1:5" x14ac:dyDescent="0.25">
      <c r="A747" s="5">
        <f>739</f>
      </c>
      <c r="B747" s="5" t="s">
        <v>309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309</v>
      </c>
      <c r="C748" s="5" t="s">
        <v>11</v>
      </c>
      <c r="D748" s="5" t="s">
        <v>90</v>
      </c>
      <c r="E748" s="5" t="s">
        <v>13</v>
      </c>
    </row>
    <row r="749" spans="1:5" x14ac:dyDescent="0.25">
      <c r="A749" s="5">
        <f>741</f>
      </c>
      <c r="B749" s="5" t="s">
        <v>309</v>
      </c>
      <c r="C749" s="5" t="s">
        <v>11</v>
      </c>
      <c r="D749" s="5" t="s">
        <v>115</v>
      </c>
      <c r="E749" s="5" t="s">
        <v>116</v>
      </c>
    </row>
    <row r="750" spans="1:5" x14ac:dyDescent="0.25">
      <c r="A750" s="5">
        <f>742</f>
      </c>
      <c r="B750" s="5" t="s">
        <v>310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310</v>
      </c>
      <c r="C751" s="5" t="s">
        <v>11</v>
      </c>
      <c r="D751" s="5" t="s">
        <v>90</v>
      </c>
      <c r="E751" s="5" t="s">
        <v>13</v>
      </c>
    </row>
    <row r="752" spans="1:5" x14ac:dyDescent="0.25">
      <c r="A752" s="5">
        <f>744</f>
      </c>
      <c r="B752" s="5" t="s">
        <v>310</v>
      </c>
      <c r="C752" s="5" t="s">
        <v>11</v>
      </c>
      <c r="D752" s="5" t="s">
        <v>115</v>
      </c>
      <c r="E752" s="5" t="s">
        <v>116</v>
      </c>
    </row>
    <row r="753" spans="1:5" x14ac:dyDescent="0.25">
      <c r="A753" s="5">
        <f>745</f>
      </c>
      <c r="B753" s="5" t="s">
        <v>311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311</v>
      </c>
      <c r="C754" s="5" t="s">
        <v>11</v>
      </c>
      <c r="D754" s="5" t="s">
        <v>90</v>
      </c>
      <c r="E754" s="5" t="s">
        <v>13</v>
      </c>
    </row>
    <row r="755" spans="1:5" x14ac:dyDescent="0.25">
      <c r="A755" s="5">
        <f>747</f>
      </c>
      <c r="B755" s="5" t="s">
        <v>311</v>
      </c>
      <c r="C755" s="5" t="s">
        <v>11</v>
      </c>
      <c r="D755" s="5" t="s">
        <v>115</v>
      </c>
      <c r="E755" s="5" t="s">
        <v>116</v>
      </c>
    </row>
    <row r="756" spans="1:5" x14ac:dyDescent="0.25">
      <c r="A756" s="5">
        <f>748</f>
      </c>
      <c r="B756" s="5" t="s">
        <v>312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312</v>
      </c>
      <c r="C757" s="5" t="s">
        <v>11</v>
      </c>
      <c r="D757" s="5" t="s">
        <v>90</v>
      </c>
      <c r="E757" s="5" t="s">
        <v>13</v>
      </c>
    </row>
    <row r="758" spans="1:5" x14ac:dyDescent="0.25">
      <c r="A758" s="5">
        <f>750</f>
      </c>
      <c r="B758" s="5" t="s">
        <v>312</v>
      </c>
      <c r="C758" s="5" t="s">
        <v>11</v>
      </c>
      <c r="D758" s="5" t="s">
        <v>115</v>
      </c>
      <c r="E758" s="5" t="s">
        <v>116</v>
      </c>
    </row>
    <row r="759" spans="1:5" x14ac:dyDescent="0.25">
      <c r="A759" s="5">
        <f>751</f>
      </c>
      <c r="B759" s="5" t="s">
        <v>313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313</v>
      </c>
      <c r="C760" s="5" t="s">
        <v>11</v>
      </c>
      <c r="D760" s="5" t="s">
        <v>90</v>
      </c>
      <c r="E760" s="5" t="s">
        <v>13</v>
      </c>
    </row>
    <row r="761" spans="1:5" x14ac:dyDescent="0.25">
      <c r="A761" s="5">
        <f>753</f>
      </c>
      <c r="B761" s="5" t="s">
        <v>313</v>
      </c>
      <c r="C761" s="5" t="s">
        <v>11</v>
      </c>
      <c r="D761" s="5" t="s">
        <v>115</v>
      </c>
      <c r="E761" s="5" t="s">
        <v>116</v>
      </c>
    </row>
    <row r="762" spans="1:5" x14ac:dyDescent="0.25">
      <c r="A762" s="5">
        <f>754</f>
      </c>
      <c r="B762" s="5" t="s">
        <v>314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314</v>
      </c>
      <c r="C763" s="5" t="s">
        <v>11</v>
      </c>
      <c r="D763" s="5" t="s">
        <v>90</v>
      </c>
      <c r="E763" s="5" t="s">
        <v>13</v>
      </c>
    </row>
    <row r="764" spans="1:5" x14ac:dyDescent="0.25">
      <c r="A764" s="5">
        <f>756</f>
      </c>
      <c r="B764" s="5" t="s">
        <v>314</v>
      </c>
      <c r="C764" s="5" t="s">
        <v>11</v>
      </c>
      <c r="D764" s="5" t="s">
        <v>115</v>
      </c>
      <c r="E764" s="5" t="s">
        <v>116</v>
      </c>
    </row>
    <row r="765" spans="1:5" x14ac:dyDescent="0.25">
      <c r="A765" s="5">
        <f>757</f>
      </c>
      <c r="B765" s="5" t="s">
        <v>315</v>
      </c>
      <c r="C765" s="5" t="s">
        <v>11</v>
      </c>
      <c r="D765" s="5" t="s">
        <v>12</v>
      </c>
      <c r="E765" s="5" t="s">
        <v>13</v>
      </c>
    </row>
    <row r="766" spans="1:5" x14ac:dyDescent="0.25">
      <c r="A766" s="5">
        <f>758</f>
      </c>
      <c r="B766" s="5" t="s">
        <v>315</v>
      </c>
      <c r="C766" s="5" t="s">
        <v>11</v>
      </c>
      <c r="D766" s="5" t="s">
        <v>90</v>
      </c>
      <c r="E766" s="5" t="s">
        <v>13</v>
      </c>
    </row>
    <row r="767" spans="1:5" x14ac:dyDescent="0.25">
      <c r="A767" s="5">
        <f>759</f>
      </c>
      <c r="B767" s="5" t="s">
        <v>315</v>
      </c>
      <c r="C767" s="5" t="s">
        <v>11</v>
      </c>
      <c r="D767" s="5" t="s">
        <v>115</v>
      </c>
      <c r="E767" s="5" t="s">
        <v>116</v>
      </c>
    </row>
    <row r="768" spans="1:5" x14ac:dyDescent="0.25">
      <c r="A768" s="5">
        <f>760</f>
      </c>
      <c r="B768" s="5" t="s">
        <v>316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316</v>
      </c>
      <c r="C769" s="5" t="s">
        <v>11</v>
      </c>
      <c r="D769" s="5" t="s">
        <v>90</v>
      </c>
      <c r="E769" s="5" t="s">
        <v>13</v>
      </c>
    </row>
    <row r="770" spans="1:5" x14ac:dyDescent="0.25">
      <c r="A770" s="5">
        <f>762</f>
      </c>
      <c r="B770" s="5" t="s">
        <v>316</v>
      </c>
      <c r="C770" s="5" t="s">
        <v>11</v>
      </c>
      <c r="D770" s="5" t="s">
        <v>115</v>
      </c>
      <c r="E770" s="5" t="s">
        <v>116</v>
      </c>
    </row>
    <row r="771" spans="1:5" x14ac:dyDescent="0.25">
      <c r="A771" s="5">
        <f>763</f>
      </c>
      <c r="B771" s="5" t="s">
        <v>317</v>
      </c>
      <c r="C771" s="5" t="s">
        <v>11</v>
      </c>
      <c r="D771" s="5" t="s">
        <v>12</v>
      </c>
      <c r="E771" s="5" t="s">
        <v>13</v>
      </c>
    </row>
    <row r="772" spans="1:5" x14ac:dyDescent="0.25">
      <c r="A772" s="5">
        <f>764</f>
      </c>
      <c r="B772" s="5" t="s">
        <v>317</v>
      </c>
      <c r="C772" s="5" t="s">
        <v>11</v>
      </c>
      <c r="D772" s="5" t="s">
        <v>90</v>
      </c>
      <c r="E772" s="5" t="s">
        <v>13</v>
      </c>
    </row>
    <row r="773" spans="1:5" x14ac:dyDescent="0.25">
      <c r="A773" s="5">
        <f>765</f>
      </c>
      <c r="B773" s="5" t="s">
        <v>317</v>
      </c>
      <c r="C773" s="5" t="s">
        <v>11</v>
      </c>
      <c r="D773" s="5" t="s">
        <v>115</v>
      </c>
      <c r="E773" s="5" t="s">
        <v>116</v>
      </c>
    </row>
    <row r="774" spans="1:5" x14ac:dyDescent="0.25">
      <c r="A774" s="5">
        <f>766</f>
      </c>
      <c r="B774" s="5" t="s">
        <v>318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318</v>
      </c>
      <c r="C775" s="5" t="s">
        <v>11</v>
      </c>
      <c r="D775" s="5" t="s">
        <v>90</v>
      </c>
      <c r="E775" s="5" t="s">
        <v>13</v>
      </c>
    </row>
    <row r="776" spans="1:5" x14ac:dyDescent="0.25">
      <c r="A776" s="5">
        <f>768</f>
      </c>
      <c r="B776" s="5" t="s">
        <v>318</v>
      </c>
      <c r="C776" s="5" t="s">
        <v>11</v>
      </c>
      <c r="D776" s="5" t="s">
        <v>115</v>
      </c>
      <c r="E776" s="5" t="s">
        <v>116</v>
      </c>
    </row>
    <row r="777" spans="1:5" x14ac:dyDescent="0.25">
      <c r="A777" s="5">
        <f>769</f>
      </c>
      <c r="B777" s="5" t="s">
        <v>319</v>
      </c>
      <c r="C777" s="5" t="s">
        <v>11</v>
      </c>
      <c r="D777" s="5" t="s">
        <v>12</v>
      </c>
      <c r="E777" s="5" t="s">
        <v>13</v>
      </c>
    </row>
    <row r="778" spans="1:5" x14ac:dyDescent="0.25">
      <c r="A778" s="5">
        <f>770</f>
      </c>
      <c r="B778" s="5" t="s">
        <v>319</v>
      </c>
      <c r="C778" s="5" t="s">
        <v>11</v>
      </c>
      <c r="D778" s="5" t="s">
        <v>90</v>
      </c>
      <c r="E778" s="5" t="s">
        <v>13</v>
      </c>
    </row>
    <row r="779" spans="1:5" x14ac:dyDescent="0.25">
      <c r="A779" s="5">
        <f>771</f>
      </c>
      <c r="B779" s="5" t="s">
        <v>319</v>
      </c>
      <c r="C779" s="5" t="s">
        <v>11</v>
      </c>
      <c r="D779" s="5" t="s">
        <v>115</v>
      </c>
      <c r="E779" s="5" t="s">
        <v>116</v>
      </c>
    </row>
    <row r="780" spans="1:5" x14ac:dyDescent="0.25">
      <c r="A780" s="5">
        <f>772</f>
      </c>
      <c r="B780" s="5" t="s">
        <v>320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320</v>
      </c>
      <c r="C781" s="5" t="s">
        <v>11</v>
      </c>
      <c r="D781" s="5" t="s">
        <v>90</v>
      </c>
      <c r="E781" s="5" t="s">
        <v>13</v>
      </c>
    </row>
    <row r="782" spans="1:5" x14ac:dyDescent="0.25">
      <c r="A782" s="5">
        <f>774</f>
      </c>
      <c r="B782" s="5" t="s">
        <v>320</v>
      </c>
      <c r="C782" s="5" t="s">
        <v>11</v>
      </c>
      <c r="D782" s="5" t="s">
        <v>115</v>
      </c>
      <c r="E782" s="5" t="s">
        <v>116</v>
      </c>
    </row>
    <row r="783" spans="1:5" x14ac:dyDescent="0.25">
      <c r="A783" s="5">
        <f>775</f>
      </c>
      <c r="B783" s="5" t="s">
        <v>321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321</v>
      </c>
      <c r="C784" s="5" t="s">
        <v>11</v>
      </c>
      <c r="D784" s="5" t="s">
        <v>90</v>
      </c>
      <c r="E784" s="5" t="s">
        <v>13</v>
      </c>
    </row>
    <row r="785" spans="1:5" x14ac:dyDescent="0.25">
      <c r="A785" s="5">
        <f>777</f>
      </c>
      <c r="B785" s="5" t="s">
        <v>321</v>
      </c>
      <c r="C785" s="5" t="s">
        <v>11</v>
      </c>
      <c r="D785" s="5" t="s">
        <v>115</v>
      </c>
      <c r="E785" s="5" t="s">
        <v>116</v>
      </c>
    </row>
    <row r="786" spans="1:5" x14ac:dyDescent="0.25">
      <c r="A786" s="5">
        <f>778</f>
      </c>
      <c r="B786" s="5" t="s">
        <v>322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322</v>
      </c>
      <c r="C787" s="5" t="s">
        <v>11</v>
      </c>
      <c r="D787" s="5" t="s">
        <v>90</v>
      </c>
      <c r="E787" s="5" t="s">
        <v>13</v>
      </c>
    </row>
    <row r="788" spans="1:5" x14ac:dyDescent="0.25">
      <c r="A788" s="5">
        <f>780</f>
      </c>
      <c r="B788" s="5" t="s">
        <v>322</v>
      </c>
      <c r="C788" s="5" t="s">
        <v>11</v>
      </c>
      <c r="D788" s="5" t="s">
        <v>115</v>
      </c>
      <c r="E788" s="5" t="s">
        <v>116</v>
      </c>
    </row>
    <row r="789" spans="1:5" x14ac:dyDescent="0.25">
      <c r="A789" s="5">
        <f>781</f>
      </c>
      <c r="B789" s="5" t="s">
        <v>323</v>
      </c>
      <c r="C789" s="5" t="s">
        <v>11</v>
      </c>
      <c r="D789" s="5" t="s">
        <v>12</v>
      </c>
      <c r="E789" s="5" t="s">
        <v>13</v>
      </c>
    </row>
    <row r="790" spans="1:5" x14ac:dyDescent="0.25">
      <c r="A790" s="5">
        <f>782</f>
      </c>
      <c r="B790" s="5" t="s">
        <v>323</v>
      </c>
      <c r="C790" s="5" t="s">
        <v>11</v>
      </c>
      <c r="D790" s="5" t="s">
        <v>90</v>
      </c>
      <c r="E790" s="5" t="s">
        <v>13</v>
      </c>
    </row>
    <row r="791" spans="1:5" x14ac:dyDescent="0.25">
      <c r="A791" s="5">
        <f>783</f>
      </c>
      <c r="B791" s="5" t="s">
        <v>323</v>
      </c>
      <c r="C791" s="5" t="s">
        <v>11</v>
      </c>
      <c r="D791" s="5" t="s">
        <v>115</v>
      </c>
      <c r="E791" s="5" t="s">
        <v>116</v>
      </c>
    </row>
    <row r="792" spans="1:5" x14ac:dyDescent="0.25">
      <c r="A792" s="5">
        <f>784</f>
      </c>
      <c r="B792" s="5" t="s">
        <v>324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324</v>
      </c>
      <c r="C793" s="5" t="s">
        <v>11</v>
      </c>
      <c r="D793" s="5" t="s">
        <v>90</v>
      </c>
      <c r="E793" s="5" t="s">
        <v>13</v>
      </c>
    </row>
    <row r="794" spans="1:5" x14ac:dyDescent="0.25">
      <c r="A794" s="5">
        <f>786</f>
      </c>
      <c r="B794" s="5" t="s">
        <v>324</v>
      </c>
      <c r="C794" s="5" t="s">
        <v>11</v>
      </c>
      <c r="D794" s="5" t="s">
        <v>115</v>
      </c>
      <c r="E794" s="5" t="s">
        <v>116</v>
      </c>
    </row>
    <row r="795" spans="1:5" x14ac:dyDescent="0.25">
      <c r="A795" s="5">
        <f>787</f>
      </c>
      <c r="B795" s="5" t="s">
        <v>325</v>
      </c>
      <c r="C795" s="5" t="s">
        <v>11</v>
      </c>
      <c r="D795" s="5" t="s">
        <v>12</v>
      </c>
      <c r="E795" s="5" t="s">
        <v>13</v>
      </c>
    </row>
    <row r="796" spans="1:5" x14ac:dyDescent="0.25">
      <c r="A796" s="5">
        <f>788</f>
      </c>
      <c r="B796" s="5" t="s">
        <v>325</v>
      </c>
      <c r="C796" s="5" t="s">
        <v>11</v>
      </c>
      <c r="D796" s="5" t="s">
        <v>90</v>
      </c>
      <c r="E796" s="5" t="s">
        <v>13</v>
      </c>
    </row>
    <row r="797" spans="1:5" x14ac:dyDescent="0.25">
      <c r="A797" s="5">
        <f>789</f>
      </c>
      <c r="B797" s="5" t="s">
        <v>325</v>
      </c>
      <c r="C797" s="5" t="s">
        <v>11</v>
      </c>
      <c r="D797" s="5" t="s">
        <v>115</v>
      </c>
      <c r="E797" s="5" t="s">
        <v>116</v>
      </c>
    </row>
    <row r="798" spans="1:5" x14ac:dyDescent="0.25">
      <c r="A798" s="5">
        <f>790</f>
      </c>
      <c r="B798" s="5" t="s">
        <v>326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326</v>
      </c>
      <c r="C799" s="5" t="s">
        <v>11</v>
      </c>
      <c r="D799" s="5" t="s">
        <v>90</v>
      </c>
      <c r="E799" s="5" t="s">
        <v>13</v>
      </c>
    </row>
    <row r="800" spans="1:5" x14ac:dyDescent="0.25">
      <c r="A800" s="5">
        <f>792</f>
      </c>
      <c r="B800" s="5" t="s">
        <v>326</v>
      </c>
      <c r="C800" s="5" t="s">
        <v>11</v>
      </c>
      <c r="D800" s="5" t="s">
        <v>115</v>
      </c>
      <c r="E800" s="5" t="s">
        <v>116</v>
      </c>
    </row>
    <row r="801" spans="1:5" x14ac:dyDescent="0.25">
      <c r="A801" s="5">
        <f>793</f>
      </c>
      <c r="B801" s="5" t="s">
        <v>327</v>
      </c>
      <c r="C801" s="5" t="s">
        <v>11</v>
      </c>
      <c r="D801" s="5" t="s">
        <v>12</v>
      </c>
      <c r="E801" s="5" t="s">
        <v>13</v>
      </c>
    </row>
    <row r="802" spans="1:5" x14ac:dyDescent="0.25">
      <c r="A802" s="5">
        <f>794</f>
      </c>
      <c r="B802" s="5" t="s">
        <v>327</v>
      </c>
      <c r="C802" s="5" t="s">
        <v>11</v>
      </c>
      <c r="D802" s="5" t="s">
        <v>90</v>
      </c>
      <c r="E802" s="5" t="s">
        <v>13</v>
      </c>
    </row>
    <row r="803" spans="1:5" x14ac:dyDescent="0.25">
      <c r="A803" s="5">
        <f>795</f>
      </c>
      <c r="B803" s="5" t="s">
        <v>327</v>
      </c>
      <c r="C803" s="5" t="s">
        <v>11</v>
      </c>
      <c r="D803" s="5" t="s">
        <v>115</v>
      </c>
      <c r="E803" s="5" t="s">
        <v>116</v>
      </c>
    </row>
    <row r="804" spans="1:5" x14ac:dyDescent="0.25">
      <c r="A804" s="5">
        <f>796</f>
      </c>
      <c r="B804" s="5" t="s">
        <v>328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328</v>
      </c>
      <c r="C805" s="5" t="s">
        <v>11</v>
      </c>
      <c r="D805" s="5" t="s">
        <v>90</v>
      </c>
      <c r="E805" s="5" t="s">
        <v>13</v>
      </c>
    </row>
    <row r="806" spans="1:5" x14ac:dyDescent="0.25">
      <c r="A806" s="5">
        <f>798</f>
      </c>
      <c r="B806" s="5" t="s">
        <v>328</v>
      </c>
      <c r="C806" s="5" t="s">
        <v>11</v>
      </c>
      <c r="D806" s="5" t="s">
        <v>115</v>
      </c>
      <c r="E806" s="5" t="s">
        <v>116</v>
      </c>
    </row>
    <row r="807" spans="1:5" x14ac:dyDescent="0.25">
      <c r="A807" s="5">
        <f>799</f>
      </c>
      <c r="B807" s="5" t="s">
        <v>329</v>
      </c>
      <c r="C807" s="5" t="s">
        <v>11</v>
      </c>
      <c r="D807" s="5" t="s">
        <v>12</v>
      </c>
      <c r="E807" s="5" t="s">
        <v>13</v>
      </c>
    </row>
    <row r="808" spans="1:5" x14ac:dyDescent="0.25">
      <c r="A808" s="5">
        <f>800</f>
      </c>
      <c r="B808" s="5" t="s">
        <v>329</v>
      </c>
      <c r="C808" s="5" t="s">
        <v>11</v>
      </c>
      <c r="D808" s="5" t="s">
        <v>90</v>
      </c>
      <c r="E808" s="5" t="s">
        <v>13</v>
      </c>
    </row>
    <row r="809" spans="1:5" x14ac:dyDescent="0.25">
      <c r="A809" s="5">
        <f>801</f>
      </c>
      <c r="B809" s="5" t="s">
        <v>329</v>
      </c>
      <c r="C809" s="5" t="s">
        <v>11</v>
      </c>
      <c r="D809" s="5" t="s">
        <v>115</v>
      </c>
      <c r="E809" s="5" t="s">
        <v>116</v>
      </c>
    </row>
    <row r="810" spans="1:5" x14ac:dyDescent="0.25">
      <c r="A810" s="5">
        <f>802</f>
      </c>
      <c r="B810" s="5" t="s">
        <v>330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330</v>
      </c>
      <c r="C811" s="5" t="s">
        <v>11</v>
      </c>
      <c r="D811" s="5" t="s">
        <v>90</v>
      </c>
      <c r="E811" s="5" t="s">
        <v>13</v>
      </c>
    </row>
    <row r="812" spans="1:5" x14ac:dyDescent="0.25">
      <c r="A812" s="5">
        <f>804</f>
      </c>
      <c r="B812" s="5" t="s">
        <v>330</v>
      </c>
      <c r="C812" s="5" t="s">
        <v>11</v>
      </c>
      <c r="D812" s="5" t="s">
        <v>115</v>
      </c>
      <c r="E812" s="5" t="s">
        <v>116</v>
      </c>
    </row>
    <row r="813" spans="1:5" x14ac:dyDescent="0.25">
      <c r="A813" s="5">
        <f>805</f>
      </c>
      <c r="B813" s="5" t="s">
        <v>331</v>
      </c>
      <c r="C813" s="5" t="s">
        <v>11</v>
      </c>
      <c r="D813" s="5" t="s">
        <v>12</v>
      </c>
      <c r="E813" s="5" t="s">
        <v>13</v>
      </c>
    </row>
    <row r="814" spans="1:5" x14ac:dyDescent="0.25">
      <c r="A814" s="5">
        <f>806</f>
      </c>
      <c r="B814" s="5" t="s">
        <v>331</v>
      </c>
      <c r="C814" s="5" t="s">
        <v>11</v>
      </c>
      <c r="D814" s="5" t="s">
        <v>90</v>
      </c>
      <c r="E814" s="5" t="s">
        <v>13</v>
      </c>
    </row>
    <row r="815" spans="1:5" x14ac:dyDescent="0.25">
      <c r="A815" s="5">
        <f>807</f>
      </c>
      <c r="B815" s="5" t="s">
        <v>331</v>
      </c>
      <c r="C815" s="5" t="s">
        <v>11</v>
      </c>
      <c r="D815" s="5" t="s">
        <v>115</v>
      </c>
      <c r="E815" s="5" t="s">
        <v>116</v>
      </c>
    </row>
    <row r="816" spans="1:5" x14ac:dyDescent="0.25">
      <c r="A816" s="5">
        <f>808</f>
      </c>
      <c r="B816" s="5" t="s">
        <v>332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332</v>
      </c>
      <c r="C817" s="5" t="s">
        <v>11</v>
      </c>
      <c r="D817" s="5" t="s">
        <v>90</v>
      </c>
      <c r="E817" s="5" t="s">
        <v>13</v>
      </c>
    </row>
    <row r="818" spans="1:5" x14ac:dyDescent="0.25">
      <c r="A818" s="5">
        <f>810</f>
      </c>
      <c r="B818" s="5" t="s">
        <v>332</v>
      </c>
      <c r="C818" s="5" t="s">
        <v>11</v>
      </c>
      <c r="D818" s="5" t="s">
        <v>115</v>
      </c>
      <c r="E818" s="5" t="s">
        <v>116</v>
      </c>
    </row>
    <row r="819" spans="1:5" x14ac:dyDescent="0.25">
      <c r="A819" s="5">
        <f>811</f>
      </c>
      <c r="B819" s="5" t="s">
        <v>333</v>
      </c>
      <c r="C819" s="5" t="s">
        <v>11</v>
      </c>
      <c r="D819" s="5" t="s">
        <v>12</v>
      </c>
      <c r="E819" s="5" t="s">
        <v>13</v>
      </c>
    </row>
    <row r="820" spans="1:5" x14ac:dyDescent="0.25">
      <c r="A820" s="5">
        <f>812</f>
      </c>
      <c r="B820" s="5" t="s">
        <v>333</v>
      </c>
      <c r="C820" s="5" t="s">
        <v>11</v>
      </c>
      <c r="D820" s="5" t="s">
        <v>90</v>
      </c>
      <c r="E820" s="5" t="s">
        <v>13</v>
      </c>
    </row>
    <row r="821" spans="1:5" x14ac:dyDescent="0.25">
      <c r="A821" s="5">
        <f>813</f>
      </c>
      <c r="B821" s="5" t="s">
        <v>333</v>
      </c>
      <c r="C821" s="5" t="s">
        <v>11</v>
      </c>
      <c r="D821" s="5" t="s">
        <v>115</v>
      </c>
      <c r="E821" s="5" t="s">
        <v>116</v>
      </c>
    </row>
    <row r="822" spans="1:5" x14ac:dyDescent="0.25">
      <c r="A822" s="5">
        <f>814</f>
      </c>
      <c r="B822" s="5" t="s">
        <v>334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334</v>
      </c>
      <c r="C823" s="5" t="s">
        <v>11</v>
      </c>
      <c r="D823" s="5" t="s">
        <v>90</v>
      </c>
      <c r="E823" s="5" t="s">
        <v>13</v>
      </c>
    </row>
    <row r="824" spans="1:5" x14ac:dyDescent="0.25">
      <c r="A824" s="5">
        <f>816</f>
      </c>
      <c r="B824" s="5" t="s">
        <v>334</v>
      </c>
      <c r="C824" s="5" t="s">
        <v>11</v>
      </c>
      <c r="D824" s="5" t="s">
        <v>115</v>
      </c>
      <c r="E824" s="5" t="s">
        <v>116</v>
      </c>
    </row>
    <row r="825" spans="1:5" x14ac:dyDescent="0.25">
      <c r="A825" s="5">
        <f>817</f>
      </c>
      <c r="B825" s="5" t="s">
        <v>335</v>
      </c>
      <c r="C825" s="5" t="s">
        <v>11</v>
      </c>
      <c r="D825" s="5" t="s">
        <v>12</v>
      </c>
      <c r="E825" s="5" t="s">
        <v>13</v>
      </c>
    </row>
    <row r="826" spans="1:5" x14ac:dyDescent="0.25">
      <c r="A826" s="5">
        <f>818</f>
      </c>
      <c r="B826" s="5" t="s">
        <v>335</v>
      </c>
      <c r="C826" s="5" t="s">
        <v>11</v>
      </c>
      <c r="D826" s="5" t="s">
        <v>90</v>
      </c>
      <c r="E826" s="5" t="s">
        <v>13</v>
      </c>
    </row>
    <row r="827" spans="1:5" x14ac:dyDescent="0.25">
      <c r="A827" s="5">
        <f>819</f>
      </c>
      <c r="B827" s="5" t="s">
        <v>335</v>
      </c>
      <c r="C827" s="5" t="s">
        <v>11</v>
      </c>
      <c r="D827" s="5" t="s">
        <v>115</v>
      </c>
      <c r="E827" s="5" t="s">
        <v>116</v>
      </c>
    </row>
    <row r="828" spans="1:5" x14ac:dyDescent="0.25">
      <c r="A828" s="5">
        <f>820</f>
      </c>
      <c r="B828" s="5" t="s">
        <v>336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336</v>
      </c>
      <c r="C829" s="5" t="s">
        <v>11</v>
      </c>
      <c r="D829" s="5" t="s">
        <v>90</v>
      </c>
      <c r="E829" s="5" t="s">
        <v>13</v>
      </c>
    </row>
    <row r="830" spans="1:5" x14ac:dyDescent="0.25">
      <c r="A830" s="5">
        <f>822</f>
      </c>
      <c r="B830" s="5" t="s">
        <v>336</v>
      </c>
      <c r="C830" s="5" t="s">
        <v>11</v>
      </c>
      <c r="D830" s="5" t="s">
        <v>115</v>
      </c>
      <c r="E830" s="5" t="s">
        <v>116</v>
      </c>
    </row>
    <row r="831" spans="1:5" x14ac:dyDescent="0.25">
      <c r="A831" s="5">
        <f>823</f>
      </c>
      <c r="B831" s="5" t="s">
        <v>337</v>
      </c>
      <c r="C831" s="5" t="s">
        <v>11</v>
      </c>
      <c r="D831" s="5" t="s">
        <v>12</v>
      </c>
      <c r="E831" s="5" t="s">
        <v>13</v>
      </c>
    </row>
    <row r="832" spans="1:5" x14ac:dyDescent="0.25">
      <c r="A832" s="5">
        <f>824</f>
      </c>
      <c r="B832" s="5" t="s">
        <v>337</v>
      </c>
      <c r="C832" s="5" t="s">
        <v>11</v>
      </c>
      <c r="D832" s="5" t="s">
        <v>90</v>
      </c>
      <c r="E832" s="5" t="s">
        <v>13</v>
      </c>
    </row>
    <row r="833" spans="1:5" x14ac:dyDescent="0.25">
      <c r="A833" s="5">
        <f>825</f>
      </c>
      <c r="B833" s="5" t="s">
        <v>337</v>
      </c>
      <c r="C833" s="5" t="s">
        <v>11</v>
      </c>
      <c r="D833" s="5" t="s">
        <v>115</v>
      </c>
      <c r="E833" s="5" t="s">
        <v>116</v>
      </c>
    </row>
    <row r="834" spans="1:5" x14ac:dyDescent="0.25">
      <c r="A834" s="5">
        <f>826</f>
      </c>
      <c r="B834" s="5" t="s">
        <v>338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338</v>
      </c>
      <c r="C835" s="5" t="s">
        <v>11</v>
      </c>
      <c r="D835" s="5" t="s">
        <v>90</v>
      </c>
      <c r="E835" s="5" t="s">
        <v>13</v>
      </c>
    </row>
    <row r="836" spans="1:5" x14ac:dyDescent="0.25">
      <c r="A836" s="5">
        <f>828</f>
      </c>
      <c r="B836" s="5" t="s">
        <v>338</v>
      </c>
      <c r="C836" s="5" t="s">
        <v>11</v>
      </c>
      <c r="D836" s="5" t="s">
        <v>115</v>
      </c>
      <c r="E836" s="5" t="s">
        <v>116</v>
      </c>
    </row>
    <row r="837" spans="1:5" x14ac:dyDescent="0.25">
      <c r="A837" s="5">
        <f>829</f>
      </c>
      <c r="B837" s="5" t="s">
        <v>339</v>
      </c>
      <c r="C837" s="5" t="s">
        <v>11</v>
      </c>
      <c r="D837" s="5" t="s">
        <v>12</v>
      </c>
      <c r="E837" s="5" t="s">
        <v>13</v>
      </c>
    </row>
    <row r="838" spans="1:5" x14ac:dyDescent="0.25">
      <c r="A838" s="5">
        <f>830</f>
      </c>
      <c r="B838" s="5" t="s">
        <v>339</v>
      </c>
      <c r="C838" s="5" t="s">
        <v>11</v>
      </c>
      <c r="D838" s="5" t="s">
        <v>90</v>
      </c>
      <c r="E838" s="5" t="s">
        <v>13</v>
      </c>
    </row>
    <row r="839" spans="1:5" x14ac:dyDescent="0.25">
      <c r="A839" s="5">
        <f>831</f>
      </c>
      <c r="B839" s="5" t="s">
        <v>339</v>
      </c>
      <c r="C839" s="5" t="s">
        <v>11</v>
      </c>
      <c r="D839" s="5" t="s">
        <v>115</v>
      </c>
      <c r="E839" s="5" t="s">
        <v>116</v>
      </c>
    </row>
    <row r="840" spans="1:5" x14ac:dyDescent="0.25">
      <c r="A840" s="5">
        <f>832</f>
      </c>
      <c r="B840" s="5" t="s">
        <v>340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340</v>
      </c>
      <c r="C841" s="5" t="s">
        <v>11</v>
      </c>
      <c r="D841" s="5" t="s">
        <v>90</v>
      </c>
      <c r="E841" s="5" t="s">
        <v>13</v>
      </c>
    </row>
    <row r="842" spans="1:5" x14ac:dyDescent="0.25">
      <c r="A842" s="5">
        <f>834</f>
      </c>
      <c r="B842" s="5" t="s">
        <v>340</v>
      </c>
      <c r="C842" s="5" t="s">
        <v>11</v>
      </c>
      <c r="D842" s="5" t="s">
        <v>115</v>
      </c>
      <c r="E842" s="5" t="s">
        <v>116</v>
      </c>
    </row>
    <row r="843" spans="1:5" x14ac:dyDescent="0.25">
      <c r="A843" s="5">
        <f>835</f>
      </c>
      <c r="B843" s="5" t="s">
        <v>341</v>
      </c>
      <c r="C843" s="5" t="s">
        <v>11</v>
      </c>
      <c r="D843" s="5" t="s">
        <v>12</v>
      </c>
      <c r="E843" s="5" t="s">
        <v>13</v>
      </c>
    </row>
    <row r="844" spans="1:5" x14ac:dyDescent="0.25">
      <c r="A844" s="5">
        <f>836</f>
      </c>
      <c r="B844" s="5" t="s">
        <v>341</v>
      </c>
      <c r="C844" s="5" t="s">
        <v>11</v>
      </c>
      <c r="D844" s="5" t="s">
        <v>90</v>
      </c>
      <c r="E844" s="5" t="s">
        <v>13</v>
      </c>
    </row>
    <row r="845" spans="1:5" x14ac:dyDescent="0.25">
      <c r="A845" s="5">
        <f>837</f>
      </c>
      <c r="B845" s="5" t="s">
        <v>341</v>
      </c>
      <c r="C845" s="5" t="s">
        <v>11</v>
      </c>
      <c r="D845" s="5" t="s">
        <v>115</v>
      </c>
      <c r="E845" s="5" t="s">
        <v>116</v>
      </c>
    </row>
    <row r="846" spans="1:5" x14ac:dyDescent="0.25">
      <c r="A846" s="5">
        <f>838</f>
      </c>
      <c r="B846" s="5" t="s">
        <v>342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342</v>
      </c>
      <c r="C847" s="5" t="s">
        <v>11</v>
      </c>
      <c r="D847" s="5" t="s">
        <v>90</v>
      </c>
      <c r="E847" s="5" t="s">
        <v>13</v>
      </c>
    </row>
    <row r="848" spans="1:5" x14ac:dyDescent="0.25">
      <c r="A848" s="5">
        <f>840</f>
      </c>
      <c r="B848" s="5" t="s">
        <v>342</v>
      </c>
      <c r="C848" s="5" t="s">
        <v>11</v>
      </c>
      <c r="D848" s="5" t="s">
        <v>115</v>
      </c>
      <c r="E848" s="5" t="s">
        <v>116</v>
      </c>
    </row>
    <row r="849" spans="1:5" x14ac:dyDescent="0.25">
      <c r="A849" s="5">
        <f>841</f>
      </c>
      <c r="B849" s="5" t="s">
        <v>343</v>
      </c>
      <c r="C849" s="5" t="s">
        <v>11</v>
      </c>
      <c r="D849" s="5" t="s">
        <v>12</v>
      </c>
      <c r="E849" s="5" t="s">
        <v>13</v>
      </c>
    </row>
    <row r="850" spans="1:5" x14ac:dyDescent="0.25">
      <c r="A850" s="5">
        <f>842</f>
      </c>
      <c r="B850" s="5" t="s">
        <v>343</v>
      </c>
      <c r="C850" s="5" t="s">
        <v>11</v>
      </c>
      <c r="D850" s="5" t="s">
        <v>90</v>
      </c>
      <c r="E850" s="5" t="s">
        <v>13</v>
      </c>
    </row>
    <row r="851" spans="1:5" x14ac:dyDescent="0.25">
      <c r="A851" s="5">
        <f>843</f>
      </c>
      <c r="B851" s="5" t="s">
        <v>343</v>
      </c>
      <c r="C851" s="5" t="s">
        <v>11</v>
      </c>
      <c r="D851" s="5" t="s">
        <v>115</v>
      </c>
      <c r="E851" s="5" t="s">
        <v>116</v>
      </c>
    </row>
    <row r="852" spans="1:5" x14ac:dyDescent="0.25">
      <c r="A852" s="5">
        <f>844</f>
      </c>
      <c r="B852" s="5" t="s">
        <v>344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344</v>
      </c>
      <c r="C853" s="5" t="s">
        <v>11</v>
      </c>
      <c r="D853" s="5" t="s">
        <v>90</v>
      </c>
      <c r="E853" s="5" t="s">
        <v>13</v>
      </c>
    </row>
    <row r="854" spans="1:5" x14ac:dyDescent="0.25">
      <c r="A854" s="5">
        <f>846</f>
      </c>
      <c r="B854" s="5" t="s">
        <v>344</v>
      </c>
      <c r="C854" s="5" t="s">
        <v>11</v>
      </c>
      <c r="D854" s="5" t="s">
        <v>115</v>
      </c>
      <c r="E854" s="5" t="s">
        <v>116</v>
      </c>
    </row>
    <row r="855" spans="1:5" x14ac:dyDescent="0.25">
      <c r="A855" s="5">
        <f>847</f>
      </c>
      <c r="B855" s="5" t="s">
        <v>345</v>
      </c>
      <c r="C855" s="5" t="s">
        <v>11</v>
      </c>
      <c r="D855" s="5" t="s">
        <v>12</v>
      </c>
      <c r="E855" s="5" t="s">
        <v>13</v>
      </c>
    </row>
    <row r="856" spans="1:5" x14ac:dyDescent="0.25">
      <c r="A856" s="5">
        <f>848</f>
      </c>
      <c r="B856" s="5" t="s">
        <v>345</v>
      </c>
      <c r="C856" s="5" t="s">
        <v>11</v>
      </c>
      <c r="D856" s="5" t="s">
        <v>90</v>
      </c>
      <c r="E856" s="5" t="s">
        <v>13</v>
      </c>
    </row>
    <row r="857" spans="1:5" x14ac:dyDescent="0.25">
      <c r="A857" s="5">
        <f>849</f>
      </c>
      <c r="B857" s="5" t="s">
        <v>345</v>
      </c>
      <c r="C857" s="5" t="s">
        <v>11</v>
      </c>
      <c r="D857" s="5" t="s">
        <v>115</v>
      </c>
      <c r="E857" s="5" t="s">
        <v>116</v>
      </c>
    </row>
    <row r="858" spans="1:5" x14ac:dyDescent="0.25">
      <c r="A858" s="5">
        <f>850</f>
      </c>
      <c r="B858" s="5" t="s">
        <v>346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346</v>
      </c>
      <c r="C859" s="5" t="s">
        <v>11</v>
      </c>
      <c r="D859" s="5" t="s">
        <v>90</v>
      </c>
      <c r="E859" s="5" t="s">
        <v>13</v>
      </c>
    </row>
    <row r="860" spans="1:5" x14ac:dyDescent="0.25">
      <c r="A860" s="5">
        <f>852</f>
      </c>
      <c r="B860" s="5" t="s">
        <v>346</v>
      </c>
      <c r="C860" s="5" t="s">
        <v>11</v>
      </c>
      <c r="D860" s="5" t="s">
        <v>115</v>
      </c>
      <c r="E860" s="5" t="s">
        <v>116</v>
      </c>
    </row>
    <row r="861" spans="1:5" x14ac:dyDescent="0.25">
      <c r="A861" s="5">
        <f>853</f>
      </c>
      <c r="B861" s="5" t="s">
        <v>347</v>
      </c>
      <c r="C861" s="5" t="s">
        <v>11</v>
      </c>
      <c r="D861" s="5" t="s">
        <v>12</v>
      </c>
      <c r="E861" s="5" t="s">
        <v>13</v>
      </c>
    </row>
    <row r="862" spans="1:5" x14ac:dyDescent="0.25">
      <c r="A862" s="5">
        <f>854</f>
      </c>
      <c r="B862" s="5" t="s">
        <v>347</v>
      </c>
      <c r="C862" s="5" t="s">
        <v>11</v>
      </c>
      <c r="D862" s="5" t="s">
        <v>90</v>
      </c>
      <c r="E862" s="5" t="s">
        <v>13</v>
      </c>
    </row>
    <row r="863" spans="1:5" x14ac:dyDescent="0.25">
      <c r="A863" s="5">
        <f>855</f>
      </c>
      <c r="B863" s="5" t="s">
        <v>347</v>
      </c>
      <c r="C863" s="5" t="s">
        <v>11</v>
      </c>
      <c r="D863" s="5" t="s">
        <v>115</v>
      </c>
      <c r="E863" s="5" t="s">
        <v>116</v>
      </c>
    </row>
    <row r="864" spans="1:5" x14ac:dyDescent="0.25">
      <c r="A864" s="5">
        <f>856</f>
      </c>
      <c r="B864" s="5" t="s">
        <v>348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348</v>
      </c>
      <c r="C865" s="5" t="s">
        <v>11</v>
      </c>
      <c r="D865" s="5" t="s">
        <v>90</v>
      </c>
      <c r="E865" s="5" t="s">
        <v>13</v>
      </c>
    </row>
    <row r="866" spans="1:5" x14ac:dyDescent="0.25">
      <c r="A866" s="5">
        <f>858</f>
      </c>
      <c r="B866" s="5" t="s">
        <v>348</v>
      </c>
      <c r="C866" s="5" t="s">
        <v>11</v>
      </c>
      <c r="D866" s="5" t="s">
        <v>115</v>
      </c>
      <c r="E866" s="5" t="s">
        <v>116</v>
      </c>
    </row>
    <row r="867" spans="1:5" x14ac:dyDescent="0.25">
      <c r="A867" s="5">
        <f>859</f>
      </c>
      <c r="B867" s="5" t="s">
        <v>349</v>
      </c>
      <c r="C867" s="5" t="s">
        <v>11</v>
      </c>
      <c r="D867" s="5" t="s">
        <v>12</v>
      </c>
      <c r="E867" s="5" t="s">
        <v>13</v>
      </c>
    </row>
    <row r="868" spans="1:5" x14ac:dyDescent="0.25">
      <c r="A868" s="5">
        <f>860</f>
      </c>
      <c r="B868" s="5" t="s">
        <v>349</v>
      </c>
      <c r="C868" s="5" t="s">
        <v>11</v>
      </c>
      <c r="D868" s="5" t="s">
        <v>90</v>
      </c>
      <c r="E868" s="5" t="s">
        <v>13</v>
      </c>
    </row>
    <row r="869" spans="1:5" x14ac:dyDescent="0.25">
      <c r="A869" s="5">
        <f>861</f>
      </c>
      <c r="B869" s="5" t="s">
        <v>349</v>
      </c>
      <c r="C869" s="5" t="s">
        <v>11</v>
      </c>
      <c r="D869" s="5" t="s">
        <v>115</v>
      </c>
      <c r="E869" s="5" t="s">
        <v>116</v>
      </c>
    </row>
    <row r="870" spans="1:5" x14ac:dyDescent="0.25">
      <c r="A870" s="5">
        <f>862</f>
      </c>
      <c r="B870" s="5" t="s">
        <v>350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350</v>
      </c>
      <c r="C871" s="5" t="s">
        <v>11</v>
      </c>
      <c r="D871" s="5" t="s">
        <v>90</v>
      </c>
      <c r="E871" s="5" t="s">
        <v>13</v>
      </c>
    </row>
    <row r="872" spans="1:5" x14ac:dyDescent="0.25">
      <c r="A872" s="5">
        <f>864</f>
      </c>
      <c r="B872" s="5" t="s">
        <v>350</v>
      </c>
      <c r="C872" s="5" t="s">
        <v>11</v>
      </c>
      <c r="D872" s="5" t="s">
        <v>115</v>
      </c>
      <c r="E872" s="5" t="s">
        <v>116</v>
      </c>
    </row>
    <row r="873" spans="1:5" x14ac:dyDescent="0.25">
      <c r="A873" s="5">
        <f>865</f>
      </c>
      <c r="B873" s="5" t="s">
        <v>351</v>
      </c>
      <c r="C873" s="5" t="s">
        <v>11</v>
      </c>
      <c r="D873" s="5" t="s">
        <v>12</v>
      </c>
      <c r="E873" s="5" t="s">
        <v>13</v>
      </c>
    </row>
    <row r="874" spans="1:5" x14ac:dyDescent="0.25">
      <c r="A874" s="5">
        <f>866</f>
      </c>
      <c r="B874" s="5" t="s">
        <v>351</v>
      </c>
      <c r="C874" s="5" t="s">
        <v>11</v>
      </c>
      <c r="D874" s="5" t="s">
        <v>90</v>
      </c>
      <c r="E874" s="5" t="s">
        <v>13</v>
      </c>
    </row>
    <row r="875" spans="1:5" x14ac:dyDescent="0.25">
      <c r="A875" s="5">
        <f>867</f>
      </c>
      <c r="B875" s="5" t="s">
        <v>351</v>
      </c>
      <c r="C875" s="5" t="s">
        <v>11</v>
      </c>
      <c r="D875" s="5" t="s">
        <v>115</v>
      </c>
      <c r="E875" s="5" t="s">
        <v>116</v>
      </c>
    </row>
    <row r="876" spans="1:5" x14ac:dyDescent="0.25">
      <c r="A876" s="5">
        <f>868</f>
      </c>
      <c r="B876" s="5" t="s">
        <v>352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352</v>
      </c>
      <c r="C877" s="5" t="s">
        <v>11</v>
      </c>
      <c r="D877" s="5" t="s">
        <v>90</v>
      </c>
      <c r="E877" s="5" t="s">
        <v>13</v>
      </c>
    </row>
    <row r="878" spans="1:5" x14ac:dyDescent="0.25">
      <c r="A878" s="5">
        <f>870</f>
      </c>
      <c r="B878" s="5" t="s">
        <v>352</v>
      </c>
      <c r="C878" s="5" t="s">
        <v>11</v>
      </c>
      <c r="D878" s="5" t="s">
        <v>115</v>
      </c>
      <c r="E878" s="5" t="s">
        <v>116</v>
      </c>
    </row>
    <row r="879" spans="1:5" x14ac:dyDescent="0.25">
      <c r="A879" s="5">
        <f>871</f>
      </c>
      <c r="B879" s="5" t="s">
        <v>353</v>
      </c>
      <c r="C879" s="5" t="s">
        <v>11</v>
      </c>
      <c r="D879" s="5" t="s">
        <v>12</v>
      </c>
      <c r="E879" s="5" t="s">
        <v>13</v>
      </c>
    </row>
    <row r="880" spans="1:5" x14ac:dyDescent="0.25">
      <c r="A880" s="5">
        <f>872</f>
      </c>
      <c r="B880" s="5" t="s">
        <v>353</v>
      </c>
      <c r="C880" s="5" t="s">
        <v>11</v>
      </c>
      <c r="D880" s="5" t="s">
        <v>90</v>
      </c>
      <c r="E880" s="5" t="s">
        <v>13</v>
      </c>
    </row>
    <row r="881" spans="1:5" x14ac:dyDescent="0.25">
      <c r="A881" s="5">
        <f>873</f>
      </c>
      <c r="B881" s="5" t="s">
        <v>353</v>
      </c>
      <c r="C881" s="5" t="s">
        <v>11</v>
      </c>
      <c r="D881" s="5" t="s">
        <v>115</v>
      </c>
      <c r="E881" s="5" t="s">
        <v>116</v>
      </c>
    </row>
    <row r="882" spans="1:5" x14ac:dyDescent="0.25">
      <c r="A882" s="5">
        <f>874</f>
      </c>
      <c r="B882" s="5" t="s">
        <v>354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354</v>
      </c>
      <c r="C883" s="5" t="s">
        <v>11</v>
      </c>
      <c r="D883" s="5" t="s">
        <v>90</v>
      </c>
      <c r="E883" s="5" t="s">
        <v>13</v>
      </c>
    </row>
    <row r="884" spans="1:5" x14ac:dyDescent="0.25">
      <c r="A884" s="5">
        <f>876</f>
      </c>
      <c r="B884" s="5" t="s">
        <v>354</v>
      </c>
      <c r="C884" s="5" t="s">
        <v>11</v>
      </c>
      <c r="D884" s="5" t="s">
        <v>115</v>
      </c>
      <c r="E884" s="5" t="s">
        <v>116</v>
      </c>
    </row>
    <row r="885" spans="1:5" x14ac:dyDescent="0.25">
      <c r="A885" s="5">
        <f>877</f>
      </c>
      <c r="B885" s="5" t="s">
        <v>355</v>
      </c>
      <c r="C885" s="5" t="s">
        <v>11</v>
      </c>
      <c r="D885" s="5" t="s">
        <v>12</v>
      </c>
      <c r="E885" s="5" t="s">
        <v>13</v>
      </c>
    </row>
    <row r="886" spans="1:5" x14ac:dyDescent="0.25">
      <c r="A886" s="5">
        <f>878</f>
      </c>
      <c r="B886" s="5" t="s">
        <v>355</v>
      </c>
      <c r="C886" s="5" t="s">
        <v>11</v>
      </c>
      <c r="D886" s="5" t="s">
        <v>90</v>
      </c>
      <c r="E886" s="5" t="s">
        <v>13</v>
      </c>
    </row>
    <row r="887" spans="1:5" x14ac:dyDescent="0.25">
      <c r="A887" s="5">
        <f>879</f>
      </c>
      <c r="B887" s="5" t="s">
        <v>355</v>
      </c>
      <c r="C887" s="5" t="s">
        <v>11</v>
      </c>
      <c r="D887" s="5" t="s">
        <v>115</v>
      </c>
      <c r="E887" s="5" t="s">
        <v>116</v>
      </c>
    </row>
    <row r="888" spans="1:5" x14ac:dyDescent="0.25">
      <c r="A888" s="5">
        <f>880</f>
      </c>
      <c r="B888" s="5" t="s">
        <v>356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356</v>
      </c>
      <c r="C889" s="5" t="s">
        <v>11</v>
      </c>
      <c r="D889" s="5" t="s">
        <v>90</v>
      </c>
      <c r="E889" s="5" t="s">
        <v>13</v>
      </c>
    </row>
    <row r="890" spans="1:5" x14ac:dyDescent="0.25">
      <c r="A890" s="5">
        <f>882</f>
      </c>
      <c r="B890" s="5" t="s">
        <v>356</v>
      </c>
      <c r="C890" s="5" t="s">
        <v>11</v>
      </c>
      <c r="D890" s="5" t="s">
        <v>115</v>
      </c>
      <c r="E890" s="5" t="s">
        <v>116</v>
      </c>
    </row>
    <row r="891" spans="1:5" x14ac:dyDescent="0.25">
      <c r="A891" s="5">
        <f>883</f>
      </c>
      <c r="B891" s="5" t="s">
        <v>357</v>
      </c>
      <c r="C891" s="5" t="s">
        <v>11</v>
      </c>
      <c r="D891" s="5" t="s">
        <v>12</v>
      </c>
      <c r="E891" s="5" t="s">
        <v>13</v>
      </c>
    </row>
    <row r="892" spans="1:5" x14ac:dyDescent="0.25">
      <c r="A892" s="5">
        <f>884</f>
      </c>
      <c r="B892" s="5" t="s">
        <v>357</v>
      </c>
      <c r="C892" s="5" t="s">
        <v>11</v>
      </c>
      <c r="D892" s="5" t="s">
        <v>90</v>
      </c>
      <c r="E892" s="5" t="s">
        <v>13</v>
      </c>
    </row>
    <row r="893" spans="1:5" x14ac:dyDescent="0.25">
      <c r="A893" s="5">
        <f>885</f>
      </c>
      <c r="B893" s="5" t="s">
        <v>357</v>
      </c>
      <c r="C893" s="5" t="s">
        <v>11</v>
      </c>
      <c r="D893" s="5" t="s">
        <v>115</v>
      </c>
      <c r="E893" s="5" t="s">
        <v>116</v>
      </c>
    </row>
    <row r="894" spans="1:5" x14ac:dyDescent="0.25">
      <c r="A894" s="5">
        <f>886</f>
      </c>
      <c r="B894" s="5" t="s">
        <v>358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358</v>
      </c>
      <c r="C895" s="5" t="s">
        <v>11</v>
      </c>
      <c r="D895" s="5" t="s">
        <v>90</v>
      </c>
      <c r="E895" s="5" t="s">
        <v>13</v>
      </c>
    </row>
    <row r="896" spans="1:5" x14ac:dyDescent="0.25">
      <c r="A896" s="5">
        <f>888</f>
      </c>
      <c r="B896" s="5" t="s">
        <v>358</v>
      </c>
      <c r="C896" s="5" t="s">
        <v>11</v>
      </c>
      <c r="D896" s="5" t="s">
        <v>115</v>
      </c>
      <c r="E896" s="5" t="s">
        <v>116</v>
      </c>
    </row>
    <row r="897" spans="1:5" x14ac:dyDescent="0.25">
      <c r="A897" s="5">
        <f>889</f>
      </c>
      <c r="B897" s="5" t="s">
        <v>359</v>
      </c>
      <c r="C897" s="5" t="s">
        <v>11</v>
      </c>
      <c r="D897" s="5" t="s">
        <v>12</v>
      </c>
      <c r="E897" s="5" t="s">
        <v>13</v>
      </c>
    </row>
    <row r="898" spans="1:5" x14ac:dyDescent="0.25">
      <c r="A898" s="5">
        <f>890</f>
      </c>
      <c r="B898" s="5" t="s">
        <v>359</v>
      </c>
      <c r="C898" s="5" t="s">
        <v>11</v>
      </c>
      <c r="D898" s="5" t="s">
        <v>90</v>
      </c>
      <c r="E898" s="5" t="s">
        <v>13</v>
      </c>
    </row>
    <row r="899" spans="1:5" x14ac:dyDescent="0.25">
      <c r="A899" s="5">
        <f>891</f>
      </c>
      <c r="B899" s="5" t="s">
        <v>359</v>
      </c>
      <c r="C899" s="5" t="s">
        <v>11</v>
      </c>
      <c r="D899" s="5" t="s">
        <v>115</v>
      </c>
      <c r="E899" s="5" t="s">
        <v>116</v>
      </c>
    </row>
    <row r="900" spans="1:5" x14ac:dyDescent="0.25">
      <c r="A900" s="5">
        <f>892</f>
      </c>
      <c r="B900" s="5" t="s">
        <v>360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360</v>
      </c>
      <c r="C901" s="5" t="s">
        <v>11</v>
      </c>
      <c r="D901" s="5" t="s">
        <v>90</v>
      </c>
      <c r="E901" s="5" t="s">
        <v>13</v>
      </c>
    </row>
    <row r="902" spans="1:5" x14ac:dyDescent="0.25">
      <c r="A902" s="5">
        <f>894</f>
      </c>
      <c r="B902" s="5" t="s">
        <v>360</v>
      </c>
      <c r="C902" s="5" t="s">
        <v>11</v>
      </c>
      <c r="D902" s="5" t="s">
        <v>115</v>
      </c>
      <c r="E902" s="5" t="s">
        <v>116</v>
      </c>
    </row>
    <row r="903" spans="1:5" x14ac:dyDescent="0.25">
      <c r="A903" s="5">
        <f>895</f>
      </c>
      <c r="B903" s="5" t="s">
        <v>361</v>
      </c>
      <c r="C903" s="5" t="s">
        <v>11</v>
      </c>
      <c r="D903" s="5" t="s">
        <v>12</v>
      </c>
      <c r="E903" s="5" t="s">
        <v>13</v>
      </c>
    </row>
    <row r="904" spans="1:5" x14ac:dyDescent="0.25">
      <c r="A904" s="5">
        <f>896</f>
      </c>
      <c r="B904" s="5" t="s">
        <v>361</v>
      </c>
      <c r="C904" s="5" t="s">
        <v>11</v>
      </c>
      <c r="D904" s="5" t="s">
        <v>90</v>
      </c>
      <c r="E904" s="5" t="s">
        <v>13</v>
      </c>
    </row>
    <row r="905" spans="1:5" x14ac:dyDescent="0.25">
      <c r="A905" s="5">
        <f>897</f>
      </c>
      <c r="B905" s="5" t="s">
        <v>361</v>
      </c>
      <c r="C905" s="5" t="s">
        <v>11</v>
      </c>
      <c r="D905" s="5" t="s">
        <v>115</v>
      </c>
      <c r="E905" s="5" t="s">
        <v>116</v>
      </c>
    </row>
    <row r="906" spans="1:5" x14ac:dyDescent="0.25">
      <c r="A906" s="5">
        <f>898</f>
      </c>
      <c r="B906" s="5" t="s">
        <v>362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362</v>
      </c>
      <c r="C907" s="5" t="s">
        <v>11</v>
      </c>
      <c r="D907" s="5" t="s">
        <v>90</v>
      </c>
      <c r="E907" s="5" t="s">
        <v>13</v>
      </c>
    </row>
    <row r="908" spans="1:5" x14ac:dyDescent="0.25">
      <c r="A908" s="5">
        <f>900</f>
      </c>
      <c r="B908" s="5" t="s">
        <v>362</v>
      </c>
      <c r="C908" s="5" t="s">
        <v>11</v>
      </c>
      <c r="D908" s="5" t="s">
        <v>115</v>
      </c>
      <c r="E908" s="5" t="s">
        <v>116</v>
      </c>
    </row>
    <row r="909" spans="1:5" x14ac:dyDescent="0.25">
      <c r="A909" s="5">
        <f>901</f>
      </c>
      <c r="B909" s="5" t="s">
        <v>363</v>
      </c>
      <c r="C909" s="5" t="s">
        <v>11</v>
      </c>
      <c r="D909" s="5" t="s">
        <v>12</v>
      </c>
      <c r="E909" s="5" t="s">
        <v>13</v>
      </c>
    </row>
    <row r="910" spans="1:5" x14ac:dyDescent="0.25">
      <c r="A910" s="5">
        <f>902</f>
      </c>
      <c r="B910" s="5" t="s">
        <v>363</v>
      </c>
      <c r="C910" s="5" t="s">
        <v>11</v>
      </c>
      <c r="D910" s="5" t="s">
        <v>90</v>
      </c>
      <c r="E910" s="5" t="s">
        <v>13</v>
      </c>
    </row>
    <row r="911" spans="1:5" x14ac:dyDescent="0.25">
      <c r="A911" s="5">
        <f>903</f>
      </c>
      <c r="B911" s="5" t="s">
        <v>363</v>
      </c>
      <c r="C911" s="5" t="s">
        <v>11</v>
      </c>
      <c r="D911" s="5" t="s">
        <v>115</v>
      </c>
      <c r="E911" s="5" t="s">
        <v>116</v>
      </c>
    </row>
    <row r="912" spans="1:5" x14ac:dyDescent="0.25">
      <c r="A912" s="5">
        <f>904</f>
      </c>
      <c r="B912" s="5" t="s">
        <v>364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364</v>
      </c>
      <c r="C913" s="5" t="s">
        <v>11</v>
      </c>
      <c r="D913" s="5" t="s">
        <v>90</v>
      </c>
      <c r="E913" s="5" t="s">
        <v>13</v>
      </c>
    </row>
    <row r="914" spans="1:5" x14ac:dyDescent="0.25">
      <c r="A914" s="5">
        <f>906</f>
      </c>
      <c r="B914" s="5" t="s">
        <v>364</v>
      </c>
      <c r="C914" s="5" t="s">
        <v>11</v>
      </c>
      <c r="D914" s="5" t="s">
        <v>115</v>
      </c>
      <c r="E914" s="5" t="s">
        <v>116</v>
      </c>
    </row>
    <row r="915" spans="1:5" x14ac:dyDescent="0.25">
      <c r="A915" s="5">
        <f>907</f>
      </c>
      <c r="B915" s="5" t="s">
        <v>365</v>
      </c>
      <c r="C915" s="5" t="s">
        <v>11</v>
      </c>
      <c r="D915" s="5" t="s">
        <v>12</v>
      </c>
      <c r="E915" s="5" t="s">
        <v>13</v>
      </c>
    </row>
    <row r="916" spans="1:5" x14ac:dyDescent="0.25">
      <c r="A916" s="5">
        <f>908</f>
      </c>
      <c r="B916" s="5" t="s">
        <v>365</v>
      </c>
      <c r="C916" s="5" t="s">
        <v>11</v>
      </c>
      <c r="D916" s="5" t="s">
        <v>90</v>
      </c>
      <c r="E916" s="5" t="s">
        <v>13</v>
      </c>
    </row>
    <row r="917" spans="1:5" x14ac:dyDescent="0.25">
      <c r="A917" s="5">
        <f>909</f>
      </c>
      <c r="B917" s="5" t="s">
        <v>365</v>
      </c>
      <c r="C917" s="5" t="s">
        <v>11</v>
      </c>
      <c r="D917" s="5" t="s">
        <v>115</v>
      </c>
      <c r="E917" s="5" t="s">
        <v>116</v>
      </c>
    </row>
    <row r="918" spans="1:5" x14ac:dyDescent="0.25">
      <c r="A918" s="5">
        <f>910</f>
      </c>
      <c r="B918" s="5" t="s">
        <v>366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366</v>
      </c>
      <c r="C919" s="5" t="s">
        <v>11</v>
      </c>
      <c r="D919" s="5" t="s">
        <v>90</v>
      </c>
      <c r="E919" s="5" t="s">
        <v>13</v>
      </c>
    </row>
    <row r="920" spans="1:5" x14ac:dyDescent="0.25">
      <c r="A920" s="5">
        <f>912</f>
      </c>
      <c r="B920" s="5" t="s">
        <v>366</v>
      </c>
      <c r="C920" s="5" t="s">
        <v>11</v>
      </c>
      <c r="D920" s="5" t="s">
        <v>115</v>
      </c>
      <c r="E920" s="5" t="s">
        <v>116</v>
      </c>
    </row>
    <row r="921" spans="1:5" x14ac:dyDescent="0.25">
      <c r="A921" s="5">
        <f>913</f>
      </c>
      <c r="B921" s="5" t="s">
        <v>367</v>
      </c>
      <c r="C921" s="5" t="s">
        <v>11</v>
      </c>
      <c r="D921" s="5" t="s">
        <v>12</v>
      </c>
      <c r="E921" s="5" t="s">
        <v>13</v>
      </c>
    </row>
    <row r="922" spans="1:5" x14ac:dyDescent="0.25">
      <c r="A922" s="5">
        <f>914</f>
      </c>
      <c r="B922" s="5" t="s">
        <v>367</v>
      </c>
      <c r="C922" s="5" t="s">
        <v>11</v>
      </c>
      <c r="D922" s="5" t="s">
        <v>90</v>
      </c>
      <c r="E922" s="5" t="s">
        <v>13</v>
      </c>
    </row>
    <row r="923" spans="1:5" x14ac:dyDescent="0.25">
      <c r="A923" s="5">
        <f>915</f>
      </c>
      <c r="B923" s="5" t="s">
        <v>367</v>
      </c>
      <c r="C923" s="5" t="s">
        <v>11</v>
      </c>
      <c r="D923" s="5" t="s">
        <v>115</v>
      </c>
      <c r="E923" s="5" t="s">
        <v>116</v>
      </c>
    </row>
    <row r="924" spans="1:5" x14ac:dyDescent="0.25">
      <c r="A924" s="5">
        <f>916</f>
      </c>
      <c r="B924" s="5" t="s">
        <v>368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368</v>
      </c>
      <c r="C925" s="5" t="s">
        <v>11</v>
      </c>
      <c r="D925" s="5" t="s">
        <v>90</v>
      </c>
      <c r="E925" s="5" t="s">
        <v>13</v>
      </c>
    </row>
    <row r="926" spans="1:5" x14ac:dyDescent="0.25">
      <c r="A926" s="5">
        <f>918</f>
      </c>
      <c r="B926" s="5" t="s">
        <v>368</v>
      </c>
      <c r="C926" s="5" t="s">
        <v>11</v>
      </c>
      <c r="D926" s="5" t="s">
        <v>115</v>
      </c>
      <c r="E926" s="5" t="s">
        <v>116</v>
      </c>
    </row>
    <row r="927" spans="1:5" x14ac:dyDescent="0.25">
      <c r="A927" s="5">
        <f>919</f>
      </c>
      <c r="B927" s="5" t="s">
        <v>369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369</v>
      </c>
      <c r="C928" s="5" t="s">
        <v>11</v>
      </c>
      <c r="D928" s="5" t="s">
        <v>90</v>
      </c>
      <c r="E928" s="5" t="s">
        <v>13</v>
      </c>
    </row>
    <row r="929" spans="1:5" x14ac:dyDescent="0.25">
      <c r="A929" s="5">
        <f>921</f>
      </c>
      <c r="B929" s="5" t="s">
        <v>369</v>
      </c>
      <c r="C929" s="5" t="s">
        <v>11</v>
      </c>
      <c r="D929" s="5" t="s">
        <v>115</v>
      </c>
      <c r="E929" s="5" t="s">
        <v>116</v>
      </c>
    </row>
    <row r="930" spans="1:5" x14ac:dyDescent="0.25">
      <c r="A930" s="5">
        <f>922</f>
      </c>
      <c r="B930" s="5" t="s">
        <v>370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370</v>
      </c>
      <c r="C931" s="5" t="s">
        <v>11</v>
      </c>
      <c r="D931" s="5" t="s">
        <v>90</v>
      </c>
      <c r="E931" s="5" t="s">
        <v>13</v>
      </c>
    </row>
    <row r="932" spans="1:5" x14ac:dyDescent="0.25">
      <c r="A932" s="5">
        <f>924</f>
      </c>
      <c r="B932" s="5" t="s">
        <v>370</v>
      </c>
      <c r="C932" s="5" t="s">
        <v>11</v>
      </c>
      <c r="D932" s="5" t="s">
        <v>115</v>
      </c>
      <c r="E932" s="5" t="s">
        <v>116</v>
      </c>
    </row>
    <row r="933" spans="1:5" x14ac:dyDescent="0.25">
      <c r="A933" s="5">
        <f>925</f>
      </c>
      <c r="B933" s="5" t="s">
        <v>371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371</v>
      </c>
      <c r="C934" s="5" t="s">
        <v>11</v>
      </c>
      <c r="D934" s="5" t="s">
        <v>90</v>
      </c>
      <c r="E934" s="5" t="s">
        <v>13</v>
      </c>
    </row>
    <row r="935" spans="1:5" x14ac:dyDescent="0.25">
      <c r="A935" s="5">
        <f>927</f>
      </c>
      <c r="B935" s="5" t="s">
        <v>371</v>
      </c>
      <c r="C935" s="5" t="s">
        <v>11</v>
      </c>
      <c r="D935" s="5" t="s">
        <v>115</v>
      </c>
      <c r="E935" s="5" t="s">
        <v>116</v>
      </c>
    </row>
    <row r="936" spans="1:5" x14ac:dyDescent="0.25">
      <c r="A936" s="5">
        <f>928</f>
      </c>
      <c r="B936" s="5" t="s">
        <v>372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372</v>
      </c>
      <c r="C937" s="5" t="s">
        <v>11</v>
      </c>
      <c r="D937" s="5" t="s">
        <v>90</v>
      </c>
      <c r="E937" s="5" t="s">
        <v>13</v>
      </c>
    </row>
    <row r="938" spans="1:5" x14ac:dyDescent="0.25">
      <c r="A938" s="5">
        <f>930</f>
      </c>
      <c r="B938" s="5" t="s">
        <v>372</v>
      </c>
      <c r="C938" s="5" t="s">
        <v>11</v>
      </c>
      <c r="D938" s="5" t="s">
        <v>115</v>
      </c>
      <c r="E938" s="5" t="s">
        <v>116</v>
      </c>
    </row>
    <row r="939" spans="1:5" x14ac:dyDescent="0.25">
      <c r="A939" s="5">
        <f>931</f>
      </c>
      <c r="B939" s="5" t="s">
        <v>373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373</v>
      </c>
      <c r="C940" s="5" t="s">
        <v>11</v>
      </c>
      <c r="D940" s="5" t="s">
        <v>90</v>
      </c>
      <c r="E940" s="5" t="s">
        <v>13</v>
      </c>
    </row>
    <row r="941" spans="1:5" x14ac:dyDescent="0.25">
      <c r="A941" s="5">
        <f>933</f>
      </c>
      <c r="B941" s="5" t="s">
        <v>373</v>
      </c>
      <c r="C941" s="5" t="s">
        <v>11</v>
      </c>
      <c r="D941" s="5" t="s">
        <v>115</v>
      </c>
      <c r="E941" s="5" t="s">
        <v>116</v>
      </c>
    </row>
    <row r="942" spans="1:5" x14ac:dyDescent="0.25">
      <c r="A942" s="5">
        <f>934</f>
      </c>
      <c r="B942" s="5" t="s">
        <v>374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374</v>
      </c>
      <c r="C943" s="5" t="s">
        <v>11</v>
      </c>
      <c r="D943" s="5" t="s">
        <v>90</v>
      </c>
      <c r="E943" s="5" t="s">
        <v>13</v>
      </c>
    </row>
    <row r="944" spans="1:5" x14ac:dyDescent="0.25">
      <c r="A944" s="5">
        <f>936</f>
      </c>
      <c r="B944" s="5" t="s">
        <v>374</v>
      </c>
      <c r="C944" s="5" t="s">
        <v>11</v>
      </c>
      <c r="D944" s="5" t="s">
        <v>115</v>
      </c>
      <c r="E944" s="5" t="s">
        <v>116</v>
      </c>
    </row>
    <row r="945" spans="1:5" x14ac:dyDescent="0.25">
      <c r="A945" s="5">
        <f>937</f>
      </c>
      <c r="B945" s="5" t="s">
        <v>375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375</v>
      </c>
      <c r="C946" s="5" t="s">
        <v>11</v>
      </c>
      <c r="D946" s="5" t="s">
        <v>90</v>
      </c>
      <c r="E946" s="5" t="s">
        <v>13</v>
      </c>
    </row>
    <row r="947" spans="1:5" x14ac:dyDescent="0.25">
      <c r="A947" s="5">
        <f>939</f>
      </c>
      <c r="B947" s="5" t="s">
        <v>375</v>
      </c>
      <c r="C947" s="5" t="s">
        <v>11</v>
      </c>
      <c r="D947" s="5" t="s">
        <v>115</v>
      </c>
      <c r="E947" s="5" t="s">
        <v>116</v>
      </c>
    </row>
    <row r="948" spans="1:5" x14ac:dyDescent="0.25">
      <c r="A948" s="5">
        <f>940</f>
      </c>
      <c r="B948" s="5" t="s">
        <v>376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376</v>
      </c>
      <c r="C949" s="5" t="s">
        <v>11</v>
      </c>
      <c r="D949" s="5" t="s">
        <v>90</v>
      </c>
      <c r="E949" s="5" t="s">
        <v>13</v>
      </c>
    </row>
    <row r="950" spans="1:5" x14ac:dyDescent="0.25">
      <c r="A950" s="5">
        <f>942</f>
      </c>
      <c r="B950" s="5" t="s">
        <v>376</v>
      </c>
      <c r="C950" s="5" t="s">
        <v>11</v>
      </c>
      <c r="D950" s="5" t="s">
        <v>115</v>
      </c>
      <c r="E950" s="5" t="s">
        <v>116</v>
      </c>
    </row>
    <row r="951" spans="1:5" x14ac:dyDescent="0.25">
      <c r="A951" s="5">
        <f>943</f>
      </c>
      <c r="B951" s="5" t="s">
        <v>377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377</v>
      </c>
      <c r="C952" s="5" t="s">
        <v>11</v>
      </c>
      <c r="D952" s="5" t="s">
        <v>90</v>
      </c>
      <c r="E952" s="5" t="s">
        <v>13</v>
      </c>
    </row>
    <row r="953" spans="1:5" x14ac:dyDescent="0.25">
      <c r="A953" s="5">
        <f>945</f>
      </c>
      <c r="B953" s="5" t="s">
        <v>377</v>
      </c>
      <c r="C953" s="5" t="s">
        <v>11</v>
      </c>
      <c r="D953" s="5" t="s">
        <v>115</v>
      </c>
      <c r="E953" s="5" t="s">
        <v>116</v>
      </c>
    </row>
    <row r="954" spans="1:5" x14ac:dyDescent="0.25">
      <c r="A954" s="5">
        <f>946</f>
      </c>
      <c r="B954" s="5" t="s">
        <v>378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378</v>
      </c>
      <c r="C955" s="5" t="s">
        <v>11</v>
      </c>
      <c r="D955" s="5" t="s">
        <v>90</v>
      </c>
      <c r="E955" s="5" t="s">
        <v>13</v>
      </c>
    </row>
    <row r="956" spans="1:5" x14ac:dyDescent="0.25">
      <c r="A956" s="5">
        <f>948</f>
      </c>
      <c r="B956" s="5" t="s">
        <v>378</v>
      </c>
      <c r="C956" s="5" t="s">
        <v>11</v>
      </c>
      <c r="D956" s="5" t="s">
        <v>115</v>
      </c>
      <c r="E956" s="5" t="s">
        <v>116</v>
      </c>
    </row>
    <row r="957" spans="1:5" x14ac:dyDescent="0.25">
      <c r="A957" s="5">
        <f>949</f>
      </c>
      <c r="B957" s="5" t="s">
        <v>379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379</v>
      </c>
      <c r="C958" s="5" t="s">
        <v>11</v>
      </c>
      <c r="D958" s="5" t="s">
        <v>90</v>
      </c>
      <c r="E958" s="5" t="s">
        <v>13</v>
      </c>
    </row>
    <row r="959" spans="1:5" x14ac:dyDescent="0.25">
      <c r="A959" s="5">
        <f>951</f>
      </c>
      <c r="B959" s="5" t="s">
        <v>379</v>
      </c>
      <c r="C959" s="5" t="s">
        <v>11</v>
      </c>
      <c r="D959" s="5" t="s">
        <v>115</v>
      </c>
      <c r="E959" s="5" t="s">
        <v>116</v>
      </c>
    </row>
    <row r="960" spans="1:5" x14ac:dyDescent="0.25">
      <c r="A960" s="5">
        <f>952</f>
      </c>
      <c r="B960" s="5" t="s">
        <v>380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380</v>
      </c>
      <c r="C961" s="5" t="s">
        <v>11</v>
      </c>
      <c r="D961" s="5" t="s">
        <v>90</v>
      </c>
      <c r="E961" s="5" t="s">
        <v>13</v>
      </c>
    </row>
    <row r="962" spans="1:5" x14ac:dyDescent="0.25">
      <c r="A962" s="5">
        <f>954</f>
      </c>
      <c r="B962" s="5" t="s">
        <v>380</v>
      </c>
      <c r="C962" s="5" t="s">
        <v>11</v>
      </c>
      <c r="D962" s="5" t="s">
        <v>115</v>
      </c>
      <c r="E962" s="5" t="s">
        <v>116</v>
      </c>
    </row>
    <row r="963" spans="1:5" x14ac:dyDescent="0.25">
      <c r="A963" s="5">
        <f>955</f>
      </c>
      <c r="B963" s="5" t="s">
        <v>381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381</v>
      </c>
      <c r="C964" s="5" t="s">
        <v>11</v>
      </c>
      <c r="D964" s="5" t="s">
        <v>90</v>
      </c>
      <c r="E964" s="5" t="s">
        <v>13</v>
      </c>
    </row>
    <row r="965" spans="1:5" x14ac:dyDescent="0.25">
      <c r="A965" s="5">
        <f>957</f>
      </c>
      <c r="B965" s="5" t="s">
        <v>381</v>
      </c>
      <c r="C965" s="5" t="s">
        <v>11</v>
      </c>
      <c r="D965" s="5" t="s">
        <v>115</v>
      </c>
      <c r="E965" s="5" t="s">
        <v>116</v>
      </c>
    </row>
    <row r="966" spans="1:5" x14ac:dyDescent="0.25">
      <c r="A966" s="5">
        <f>958</f>
      </c>
      <c r="B966" s="5" t="s">
        <v>382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382</v>
      </c>
      <c r="C967" s="5" t="s">
        <v>11</v>
      </c>
      <c r="D967" s="5" t="s">
        <v>90</v>
      </c>
      <c r="E967" s="5" t="s">
        <v>13</v>
      </c>
    </row>
    <row r="968" spans="1:5" x14ac:dyDescent="0.25">
      <c r="A968" s="5">
        <f>960</f>
      </c>
      <c r="B968" s="5" t="s">
        <v>382</v>
      </c>
      <c r="C968" s="5" t="s">
        <v>11</v>
      </c>
      <c r="D968" s="5" t="s">
        <v>115</v>
      </c>
      <c r="E968" s="5" t="s">
        <v>116</v>
      </c>
    </row>
    <row r="969" spans="1:5" x14ac:dyDescent="0.25">
      <c r="A969" s="5">
        <f>961</f>
      </c>
      <c r="B969" s="5" t="s">
        <v>383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383</v>
      </c>
      <c r="C970" s="5" t="s">
        <v>11</v>
      </c>
      <c r="D970" s="5" t="s">
        <v>90</v>
      </c>
      <c r="E970" s="5" t="s">
        <v>13</v>
      </c>
    </row>
    <row r="971" spans="1:5" x14ac:dyDescent="0.25">
      <c r="A971" s="5">
        <f>963</f>
      </c>
      <c r="B971" s="5" t="s">
        <v>383</v>
      </c>
      <c r="C971" s="5" t="s">
        <v>11</v>
      </c>
      <c r="D971" s="5" t="s">
        <v>115</v>
      </c>
      <c r="E971" s="5" t="s">
        <v>116</v>
      </c>
    </row>
    <row r="972" spans="1:5" x14ac:dyDescent="0.25">
      <c r="A972" s="5">
        <f>964</f>
      </c>
      <c r="B972" s="5" t="s">
        <v>384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384</v>
      </c>
      <c r="C973" s="5" t="s">
        <v>11</v>
      </c>
      <c r="D973" s="5" t="s">
        <v>90</v>
      </c>
      <c r="E973" s="5" t="s">
        <v>13</v>
      </c>
    </row>
    <row r="974" spans="1:5" x14ac:dyDescent="0.25">
      <c r="A974" s="5">
        <f>966</f>
      </c>
      <c r="B974" s="5" t="s">
        <v>384</v>
      </c>
      <c r="C974" s="5" t="s">
        <v>11</v>
      </c>
      <c r="D974" s="5" t="s">
        <v>115</v>
      </c>
      <c r="E974" s="5" t="s">
        <v>116</v>
      </c>
    </row>
    <row r="975" spans="1:5" x14ac:dyDescent="0.25">
      <c r="A975" s="5">
        <f>967</f>
      </c>
      <c r="B975" s="5" t="s">
        <v>385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385</v>
      </c>
      <c r="C976" s="5" t="s">
        <v>11</v>
      </c>
      <c r="D976" s="5" t="s">
        <v>90</v>
      </c>
      <c r="E976" s="5" t="s">
        <v>13</v>
      </c>
    </row>
    <row r="977" spans="1:5" x14ac:dyDescent="0.25">
      <c r="A977" s="5">
        <f>969</f>
      </c>
      <c r="B977" s="5" t="s">
        <v>385</v>
      </c>
      <c r="C977" s="5" t="s">
        <v>11</v>
      </c>
      <c r="D977" s="5" t="s">
        <v>115</v>
      </c>
      <c r="E977" s="5" t="s">
        <v>116</v>
      </c>
    </row>
    <row r="978" spans="1:5" x14ac:dyDescent="0.25">
      <c r="A978" s="5">
        <f>970</f>
      </c>
      <c r="B978" s="5" t="s">
        <v>386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386</v>
      </c>
      <c r="C979" s="5" t="s">
        <v>11</v>
      </c>
      <c r="D979" s="5" t="s">
        <v>90</v>
      </c>
      <c r="E979" s="5" t="s">
        <v>13</v>
      </c>
    </row>
    <row r="980" spans="1:5" x14ac:dyDescent="0.25">
      <c r="A980" s="5">
        <f>972</f>
      </c>
      <c r="B980" s="5" t="s">
        <v>386</v>
      </c>
      <c r="C980" s="5" t="s">
        <v>11</v>
      </c>
      <c r="D980" s="5" t="s">
        <v>115</v>
      </c>
      <c r="E980" s="5" t="s">
        <v>116</v>
      </c>
    </row>
    <row r="981" spans="1:5" x14ac:dyDescent="0.25">
      <c r="A981" s="5">
        <f>973</f>
      </c>
      <c r="B981" s="5" t="s">
        <v>387</v>
      </c>
      <c r="C981" s="5" t="s">
        <v>11</v>
      </c>
      <c r="D981" s="5" t="s">
        <v>12</v>
      </c>
      <c r="E981" s="5" t="s">
        <v>13</v>
      </c>
    </row>
    <row r="982" spans="1:5" x14ac:dyDescent="0.25">
      <c r="A982" s="5">
        <f>974</f>
      </c>
      <c r="B982" s="5" t="s">
        <v>387</v>
      </c>
      <c r="C982" s="5" t="s">
        <v>11</v>
      </c>
      <c r="D982" s="5" t="s">
        <v>90</v>
      </c>
      <c r="E982" s="5" t="s">
        <v>13</v>
      </c>
    </row>
    <row r="983" spans="1:5" x14ac:dyDescent="0.25">
      <c r="A983" s="5">
        <f>975</f>
      </c>
      <c r="B983" s="5" t="s">
        <v>387</v>
      </c>
      <c r="C983" s="5" t="s">
        <v>11</v>
      </c>
      <c r="D983" s="5" t="s">
        <v>115</v>
      </c>
      <c r="E983" s="5" t="s">
        <v>116</v>
      </c>
    </row>
    <row r="984" spans="1:5" x14ac:dyDescent="0.25">
      <c r="A984" s="5">
        <f>976</f>
      </c>
      <c r="B984" s="5" t="s">
        <v>388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388</v>
      </c>
      <c r="C985" s="5" t="s">
        <v>11</v>
      </c>
      <c r="D985" s="5" t="s">
        <v>90</v>
      </c>
      <c r="E985" s="5" t="s">
        <v>13</v>
      </c>
    </row>
    <row r="986" spans="1:5" x14ac:dyDescent="0.25">
      <c r="A986" s="5">
        <f>978</f>
      </c>
      <c r="B986" s="5" t="s">
        <v>388</v>
      </c>
      <c r="C986" s="5" t="s">
        <v>11</v>
      </c>
      <c r="D986" s="5" t="s">
        <v>115</v>
      </c>
      <c r="E986" s="5" t="s">
        <v>116</v>
      </c>
    </row>
    <row r="987" spans="1:5" x14ac:dyDescent="0.25">
      <c r="A987" s="5">
        <f>979</f>
      </c>
      <c r="B987" s="5" t="s">
        <v>389</v>
      </c>
      <c r="C987" s="5" t="s">
        <v>11</v>
      </c>
      <c r="D987" s="5" t="s">
        <v>12</v>
      </c>
      <c r="E987" s="5" t="s">
        <v>13</v>
      </c>
    </row>
    <row r="988" spans="1:5" x14ac:dyDescent="0.25">
      <c r="A988" s="5">
        <f>980</f>
      </c>
      <c r="B988" s="5" t="s">
        <v>389</v>
      </c>
      <c r="C988" s="5" t="s">
        <v>11</v>
      </c>
      <c r="D988" s="5" t="s">
        <v>90</v>
      </c>
      <c r="E988" s="5" t="s">
        <v>13</v>
      </c>
    </row>
    <row r="989" spans="1:5" x14ac:dyDescent="0.25">
      <c r="A989" s="5">
        <f>981</f>
      </c>
      <c r="B989" s="5" t="s">
        <v>389</v>
      </c>
      <c r="C989" s="5" t="s">
        <v>11</v>
      </c>
      <c r="D989" s="5" t="s">
        <v>115</v>
      </c>
      <c r="E989" s="5" t="s">
        <v>116</v>
      </c>
    </row>
    <row r="990" spans="1:5" x14ac:dyDescent="0.25">
      <c r="A990" s="5">
        <f>982</f>
      </c>
      <c r="B990" s="5" t="s">
        <v>390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390</v>
      </c>
      <c r="C991" s="5" t="s">
        <v>11</v>
      </c>
      <c r="D991" s="5" t="s">
        <v>90</v>
      </c>
      <c r="E991" s="5" t="s">
        <v>13</v>
      </c>
    </row>
    <row r="992" spans="1:5" x14ac:dyDescent="0.25">
      <c r="A992" s="5">
        <f>984</f>
      </c>
      <c r="B992" s="5" t="s">
        <v>390</v>
      </c>
      <c r="C992" s="5" t="s">
        <v>11</v>
      </c>
      <c r="D992" s="5" t="s">
        <v>115</v>
      </c>
      <c r="E992" s="5" t="s">
        <v>116</v>
      </c>
    </row>
    <row r="993" spans="1:5" x14ac:dyDescent="0.25">
      <c r="A993" s="5">
        <f>985</f>
      </c>
      <c r="B993" s="5" t="s">
        <v>391</v>
      </c>
      <c r="C993" s="5" t="s">
        <v>11</v>
      </c>
      <c r="D993" s="5" t="s">
        <v>12</v>
      </c>
      <c r="E993" s="5" t="s">
        <v>13</v>
      </c>
    </row>
    <row r="994" spans="1:5" x14ac:dyDescent="0.25">
      <c r="A994" s="5">
        <f>986</f>
      </c>
      <c r="B994" s="5" t="s">
        <v>391</v>
      </c>
      <c r="C994" s="5" t="s">
        <v>11</v>
      </c>
      <c r="D994" s="5" t="s">
        <v>90</v>
      </c>
      <c r="E994" s="5" t="s">
        <v>13</v>
      </c>
    </row>
    <row r="995" spans="1:5" x14ac:dyDescent="0.25">
      <c r="A995" s="5">
        <f>987</f>
      </c>
      <c r="B995" s="5" t="s">
        <v>391</v>
      </c>
      <c r="C995" s="5" t="s">
        <v>11</v>
      </c>
      <c r="D995" s="5" t="s">
        <v>115</v>
      </c>
      <c r="E995" s="5" t="s">
        <v>116</v>
      </c>
    </row>
    <row r="996" spans="1:5" x14ac:dyDescent="0.25">
      <c r="A996" s="5">
        <f>988</f>
      </c>
      <c r="B996" s="5" t="s">
        <v>392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392</v>
      </c>
      <c r="C997" s="5" t="s">
        <v>11</v>
      </c>
      <c r="D997" s="5" t="s">
        <v>90</v>
      </c>
      <c r="E997" s="5" t="s">
        <v>13</v>
      </c>
    </row>
    <row r="998" spans="1:5" x14ac:dyDescent="0.25">
      <c r="A998" s="5">
        <f>990</f>
      </c>
      <c r="B998" s="5" t="s">
        <v>392</v>
      </c>
      <c r="C998" s="5" t="s">
        <v>11</v>
      </c>
      <c r="D998" s="5" t="s">
        <v>115</v>
      </c>
      <c r="E998" s="5" t="s">
        <v>116</v>
      </c>
    </row>
    <row r="999" spans="1:5" x14ac:dyDescent="0.25">
      <c r="A999" s="5">
        <f>991</f>
      </c>
      <c r="B999" s="5" t="s">
        <v>393</v>
      </c>
      <c r="C999" s="5" t="s">
        <v>11</v>
      </c>
      <c r="D999" s="5" t="s">
        <v>12</v>
      </c>
      <c r="E999" s="5" t="s">
        <v>13</v>
      </c>
    </row>
    <row r="1000" spans="1:5" x14ac:dyDescent="0.25">
      <c r="A1000" s="5">
        <f>992</f>
      </c>
      <c r="B1000" s="5" t="s">
        <v>393</v>
      </c>
      <c r="C1000" s="5" t="s">
        <v>11</v>
      </c>
      <c r="D1000" s="5" t="s">
        <v>90</v>
      </c>
      <c r="E1000" s="5" t="s">
        <v>13</v>
      </c>
    </row>
    <row r="1001" spans="1:5" x14ac:dyDescent="0.25">
      <c r="A1001" s="5">
        <f>993</f>
      </c>
      <c r="B1001" s="5" t="s">
        <v>393</v>
      </c>
      <c r="C1001" s="5" t="s">
        <v>11</v>
      </c>
      <c r="D1001" s="5" t="s">
        <v>115</v>
      </c>
      <c r="E1001" s="5" t="s">
        <v>116</v>
      </c>
    </row>
    <row r="1002" spans="1:5" x14ac:dyDescent="0.25">
      <c r="A1002" s="5">
        <f>994</f>
      </c>
      <c r="B1002" s="5" t="s">
        <v>394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394</v>
      </c>
      <c r="C1003" s="5" t="s">
        <v>11</v>
      </c>
      <c r="D1003" s="5" t="s">
        <v>90</v>
      </c>
      <c r="E1003" s="5" t="s">
        <v>13</v>
      </c>
    </row>
    <row r="1004" spans="1:5" x14ac:dyDescent="0.25">
      <c r="A1004" s="5">
        <f>996</f>
      </c>
      <c r="B1004" s="5" t="s">
        <v>394</v>
      </c>
      <c r="C1004" s="5" t="s">
        <v>11</v>
      </c>
      <c r="D1004" s="5" t="s">
        <v>115</v>
      </c>
      <c r="E1004" s="5" t="s">
        <v>116</v>
      </c>
    </row>
    <row r="1005" spans="1:5" x14ac:dyDescent="0.25">
      <c r="A1005" s="5">
        <f>997</f>
      </c>
      <c r="B1005" s="5" t="s">
        <v>395</v>
      </c>
      <c r="C1005" s="5" t="s">
        <v>11</v>
      </c>
      <c r="D1005" s="5" t="s">
        <v>12</v>
      </c>
      <c r="E1005" s="5" t="s">
        <v>13</v>
      </c>
    </row>
    <row r="1006" spans="1:5" x14ac:dyDescent="0.25">
      <c r="A1006" s="5">
        <f>998</f>
      </c>
      <c r="B1006" s="5" t="s">
        <v>395</v>
      </c>
      <c r="C1006" s="5" t="s">
        <v>11</v>
      </c>
      <c r="D1006" s="5" t="s">
        <v>90</v>
      </c>
      <c r="E1006" s="5" t="s">
        <v>13</v>
      </c>
    </row>
    <row r="1007" spans="1:5" x14ac:dyDescent="0.25">
      <c r="A1007" s="5">
        <f>999</f>
      </c>
      <c r="B1007" s="5" t="s">
        <v>395</v>
      </c>
      <c r="C1007" s="5" t="s">
        <v>11</v>
      </c>
      <c r="D1007" s="5" t="s">
        <v>115</v>
      </c>
      <c r="E1007" s="5" t="s">
        <v>116</v>
      </c>
    </row>
    <row r="1008" spans="1:5" x14ac:dyDescent="0.25">
      <c r="A1008" s="5">
        <f>1000</f>
      </c>
      <c r="B1008" s="5" t="s">
        <v>396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396</v>
      </c>
      <c r="C1009" s="5" t="s">
        <v>11</v>
      </c>
      <c r="D1009" s="5" t="s">
        <v>90</v>
      </c>
      <c r="E1009" s="5" t="s">
        <v>13</v>
      </c>
    </row>
    <row r="1010" spans="1:5" x14ac:dyDescent="0.25">
      <c r="A1010" s="5">
        <f>1002</f>
      </c>
      <c r="B1010" s="5" t="s">
        <v>396</v>
      </c>
      <c r="C1010" s="5" t="s">
        <v>11</v>
      </c>
      <c r="D1010" s="5" t="s">
        <v>115</v>
      </c>
      <c r="E1010" s="5" t="s">
        <v>116</v>
      </c>
    </row>
    <row r="1011" spans="1:5" x14ac:dyDescent="0.25">
      <c r="A1011" s="5">
        <f>1003</f>
      </c>
      <c r="B1011" s="5" t="s">
        <v>397</v>
      </c>
      <c r="C1011" s="5" t="s">
        <v>11</v>
      </c>
      <c r="D1011" s="5" t="s">
        <v>12</v>
      </c>
      <c r="E1011" s="5" t="s">
        <v>13</v>
      </c>
    </row>
    <row r="1012" spans="1:5" x14ac:dyDescent="0.25">
      <c r="A1012" s="5">
        <f>1004</f>
      </c>
      <c r="B1012" s="5" t="s">
        <v>397</v>
      </c>
      <c r="C1012" s="5" t="s">
        <v>11</v>
      </c>
      <c r="D1012" s="5" t="s">
        <v>90</v>
      </c>
      <c r="E1012" s="5" t="s">
        <v>13</v>
      </c>
    </row>
    <row r="1013" spans="1:5" x14ac:dyDescent="0.25">
      <c r="A1013" s="5">
        <f>1005</f>
      </c>
      <c r="B1013" s="5" t="s">
        <v>397</v>
      </c>
      <c r="C1013" s="5" t="s">
        <v>11</v>
      </c>
      <c r="D1013" s="5" t="s">
        <v>115</v>
      </c>
      <c r="E1013" s="5" t="s">
        <v>116</v>
      </c>
    </row>
    <row r="1014" spans="1:5" x14ac:dyDescent="0.25">
      <c r="A1014" s="5">
        <f>1006</f>
      </c>
      <c r="B1014" s="5" t="s">
        <v>398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398</v>
      </c>
      <c r="C1015" s="5" t="s">
        <v>11</v>
      </c>
      <c r="D1015" s="5" t="s">
        <v>90</v>
      </c>
      <c r="E1015" s="5" t="s">
        <v>13</v>
      </c>
    </row>
    <row r="1016" spans="1:5" x14ac:dyDescent="0.25">
      <c r="A1016" s="5">
        <f>1008</f>
      </c>
      <c r="B1016" s="5" t="s">
        <v>398</v>
      </c>
      <c r="C1016" s="5" t="s">
        <v>11</v>
      </c>
      <c r="D1016" s="5" t="s">
        <v>115</v>
      </c>
      <c r="E1016" s="5" t="s">
        <v>116</v>
      </c>
    </row>
    <row r="1017" spans="1:5" x14ac:dyDescent="0.25">
      <c r="A1017" s="5">
        <f>1009</f>
      </c>
      <c r="B1017" s="5" t="s">
        <v>399</v>
      </c>
      <c r="C1017" s="5" t="s">
        <v>11</v>
      </c>
      <c r="D1017" s="5" t="s">
        <v>12</v>
      </c>
      <c r="E1017" s="5" t="s">
        <v>13</v>
      </c>
    </row>
    <row r="1018" spans="1:5" x14ac:dyDescent="0.25">
      <c r="A1018" s="5">
        <f>1010</f>
      </c>
      <c r="B1018" s="5" t="s">
        <v>399</v>
      </c>
      <c r="C1018" s="5" t="s">
        <v>11</v>
      </c>
      <c r="D1018" s="5" t="s">
        <v>90</v>
      </c>
      <c r="E1018" s="5" t="s">
        <v>13</v>
      </c>
    </row>
    <row r="1019" spans="1:5" x14ac:dyDescent="0.25">
      <c r="A1019" s="5">
        <f>1011</f>
      </c>
      <c r="B1019" s="5" t="s">
        <v>399</v>
      </c>
      <c r="C1019" s="5" t="s">
        <v>11</v>
      </c>
      <c r="D1019" s="5" t="s">
        <v>115</v>
      </c>
      <c r="E1019" s="5" t="s">
        <v>116</v>
      </c>
    </row>
    <row r="1020" spans="1:5" x14ac:dyDescent="0.25">
      <c r="A1020" s="5">
        <f>1012</f>
      </c>
      <c r="B1020" s="5" t="s">
        <v>400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400</v>
      </c>
      <c r="C1021" s="5" t="s">
        <v>11</v>
      </c>
      <c r="D1021" s="5" t="s">
        <v>90</v>
      </c>
      <c r="E1021" s="5" t="s">
        <v>13</v>
      </c>
    </row>
    <row r="1022" spans="1:5" x14ac:dyDescent="0.25">
      <c r="A1022" s="5">
        <f>1014</f>
      </c>
      <c r="B1022" s="5" t="s">
        <v>400</v>
      </c>
      <c r="C1022" s="5" t="s">
        <v>11</v>
      </c>
      <c r="D1022" s="5" t="s">
        <v>115</v>
      </c>
      <c r="E1022" s="5" t="s">
        <v>116</v>
      </c>
    </row>
    <row r="1023" spans="1:5" x14ac:dyDescent="0.25">
      <c r="A1023" s="5">
        <f>1015</f>
      </c>
      <c r="B1023" s="5" t="s">
        <v>401</v>
      </c>
      <c r="C1023" s="5" t="s">
        <v>11</v>
      </c>
      <c r="D1023" s="5" t="s">
        <v>12</v>
      </c>
      <c r="E1023" s="5" t="s">
        <v>13</v>
      </c>
    </row>
    <row r="1024" spans="1:5" x14ac:dyDescent="0.25">
      <c r="A1024" s="5">
        <f>1016</f>
      </c>
      <c r="B1024" s="5" t="s">
        <v>401</v>
      </c>
      <c r="C1024" s="5" t="s">
        <v>11</v>
      </c>
      <c r="D1024" s="5" t="s">
        <v>90</v>
      </c>
      <c r="E1024" s="5" t="s">
        <v>13</v>
      </c>
    </row>
    <row r="1025" spans="1:5" x14ac:dyDescent="0.25">
      <c r="A1025" s="5">
        <f>1017</f>
      </c>
      <c r="B1025" s="5" t="s">
        <v>401</v>
      </c>
      <c r="C1025" s="5" t="s">
        <v>11</v>
      </c>
      <c r="D1025" s="5" t="s">
        <v>115</v>
      </c>
      <c r="E1025" s="5" t="s">
        <v>116</v>
      </c>
    </row>
    <row r="1026" spans="1:5" x14ac:dyDescent="0.25">
      <c r="A1026" s="5">
        <f>1018</f>
      </c>
      <c r="B1026" s="5" t="s">
        <v>402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402</v>
      </c>
      <c r="C1027" s="5" t="s">
        <v>11</v>
      </c>
      <c r="D1027" s="5" t="s">
        <v>90</v>
      </c>
      <c r="E1027" s="5" t="s">
        <v>13</v>
      </c>
    </row>
    <row r="1028" spans="1:5" x14ac:dyDescent="0.25">
      <c r="A1028" s="5">
        <f>1020</f>
      </c>
      <c r="B1028" s="5" t="s">
        <v>402</v>
      </c>
      <c r="C1028" s="5" t="s">
        <v>11</v>
      </c>
      <c r="D1028" s="5" t="s">
        <v>115</v>
      </c>
      <c r="E1028" s="5" t="s">
        <v>116</v>
      </c>
    </row>
    <row r="1029" spans="1:5" x14ac:dyDescent="0.25">
      <c r="A1029" s="5">
        <f>1021</f>
      </c>
      <c r="B1029" s="5" t="s">
        <v>403</v>
      </c>
      <c r="C1029" s="5" t="s">
        <v>11</v>
      </c>
      <c r="D1029" s="5" t="s">
        <v>12</v>
      </c>
      <c r="E1029" s="5" t="s">
        <v>13</v>
      </c>
    </row>
    <row r="1030" spans="1:5" x14ac:dyDescent="0.25">
      <c r="A1030" s="5">
        <f>1022</f>
      </c>
      <c r="B1030" s="5" t="s">
        <v>403</v>
      </c>
      <c r="C1030" s="5" t="s">
        <v>11</v>
      </c>
      <c r="D1030" s="5" t="s">
        <v>90</v>
      </c>
      <c r="E1030" s="5" t="s">
        <v>13</v>
      </c>
    </row>
    <row r="1031" spans="1:5" x14ac:dyDescent="0.25">
      <c r="A1031" s="5">
        <f>1023</f>
      </c>
      <c r="B1031" s="5" t="s">
        <v>403</v>
      </c>
      <c r="C1031" s="5" t="s">
        <v>11</v>
      </c>
      <c r="D1031" s="5" t="s">
        <v>115</v>
      </c>
      <c r="E1031" s="5" t="s">
        <v>116</v>
      </c>
    </row>
    <row r="1032" spans="1:5" x14ac:dyDescent="0.25">
      <c r="A1032" s="5">
        <f>1024</f>
      </c>
      <c r="B1032" s="5" t="s">
        <v>404</v>
      </c>
      <c r="C1032" s="5" t="s">
        <v>11</v>
      </c>
      <c r="D1032" s="5" t="s">
        <v>12</v>
      </c>
      <c r="E1032" s="5" t="s">
        <v>13</v>
      </c>
    </row>
    <row r="1033" spans="1:5" x14ac:dyDescent="0.25">
      <c r="A1033" s="5">
        <f>1025</f>
      </c>
      <c r="B1033" s="5" t="s">
        <v>404</v>
      </c>
      <c r="C1033" s="5" t="s">
        <v>11</v>
      </c>
      <c r="D1033" s="5" t="s">
        <v>90</v>
      </c>
      <c r="E1033" s="5" t="s">
        <v>13</v>
      </c>
    </row>
    <row r="1034" spans="1:5" x14ac:dyDescent="0.25">
      <c r="A1034" s="5">
        <f>1026</f>
      </c>
      <c r="B1034" s="5" t="s">
        <v>404</v>
      </c>
      <c r="C1034" s="5" t="s">
        <v>11</v>
      </c>
      <c r="D1034" s="5" t="s">
        <v>115</v>
      </c>
      <c r="E1034" s="5" t="s">
        <v>116</v>
      </c>
    </row>
    <row r="1035" spans="1:5" x14ac:dyDescent="0.25">
      <c r="A1035" s="5">
        <f>1027</f>
      </c>
      <c r="B1035" s="5" t="s">
        <v>405</v>
      </c>
      <c r="C1035" s="5" t="s">
        <v>11</v>
      </c>
      <c r="D1035" s="5" t="s">
        <v>12</v>
      </c>
      <c r="E1035" s="5" t="s">
        <v>13</v>
      </c>
    </row>
    <row r="1036" spans="1:5" x14ac:dyDescent="0.25">
      <c r="A1036" s="5">
        <f>1028</f>
      </c>
      <c r="B1036" s="5" t="s">
        <v>405</v>
      </c>
      <c r="C1036" s="5" t="s">
        <v>11</v>
      </c>
      <c r="D1036" s="5" t="s">
        <v>90</v>
      </c>
      <c r="E1036" s="5" t="s">
        <v>13</v>
      </c>
    </row>
    <row r="1037" spans="1:5" x14ac:dyDescent="0.25">
      <c r="A1037" s="5">
        <f>1029</f>
      </c>
      <c r="B1037" s="5" t="s">
        <v>405</v>
      </c>
      <c r="C1037" s="5" t="s">
        <v>11</v>
      </c>
      <c r="D1037" s="5" t="s">
        <v>115</v>
      </c>
      <c r="E1037" s="5" t="s">
        <v>116</v>
      </c>
    </row>
    <row r="1038" spans="1:5" x14ac:dyDescent="0.25">
      <c r="A1038" s="5">
        <f>1030</f>
      </c>
      <c r="B1038" s="5" t="s">
        <v>406</v>
      </c>
      <c r="C1038" s="5" t="s">
        <v>11</v>
      </c>
      <c r="D1038" s="5" t="s">
        <v>12</v>
      </c>
      <c r="E1038" s="5" t="s">
        <v>13</v>
      </c>
    </row>
    <row r="1039" spans="1:5" x14ac:dyDescent="0.25">
      <c r="A1039" s="5">
        <f>1031</f>
      </c>
      <c r="B1039" s="5" t="s">
        <v>406</v>
      </c>
      <c r="C1039" s="5" t="s">
        <v>11</v>
      </c>
      <c r="D1039" s="5" t="s">
        <v>90</v>
      </c>
      <c r="E1039" s="5" t="s">
        <v>13</v>
      </c>
    </row>
    <row r="1040" spans="1:5" x14ac:dyDescent="0.25">
      <c r="A1040" s="5">
        <f>1032</f>
      </c>
      <c r="B1040" s="5" t="s">
        <v>406</v>
      </c>
      <c r="C1040" s="5" t="s">
        <v>11</v>
      </c>
      <c r="D1040" s="5" t="s">
        <v>115</v>
      </c>
      <c r="E1040" s="5" t="s">
        <v>116</v>
      </c>
    </row>
    <row r="1041" spans="1:5" x14ac:dyDescent="0.25">
      <c r="A1041" s="5">
        <f>1033</f>
      </c>
      <c r="B1041" s="5" t="s">
        <v>407</v>
      </c>
      <c r="C1041" s="5" t="s">
        <v>11</v>
      </c>
      <c r="D1041" s="5" t="s">
        <v>12</v>
      </c>
      <c r="E1041" s="5" t="s">
        <v>13</v>
      </c>
    </row>
    <row r="1042" spans="1:5" x14ac:dyDescent="0.25">
      <c r="A1042" s="5">
        <f>1034</f>
      </c>
      <c r="B1042" s="5" t="s">
        <v>407</v>
      </c>
      <c r="C1042" s="5" t="s">
        <v>11</v>
      </c>
      <c r="D1042" s="5" t="s">
        <v>90</v>
      </c>
      <c r="E1042" s="5" t="s">
        <v>13</v>
      </c>
    </row>
    <row r="1043" spans="1:5" x14ac:dyDescent="0.25">
      <c r="A1043" s="5">
        <f>1035</f>
      </c>
      <c r="B1043" s="5" t="s">
        <v>407</v>
      </c>
      <c r="C1043" s="5" t="s">
        <v>11</v>
      </c>
      <c r="D1043" s="5" t="s">
        <v>115</v>
      </c>
      <c r="E1043" s="5" t="s">
        <v>116</v>
      </c>
    </row>
    <row r="1044" spans="1:5" x14ac:dyDescent="0.25">
      <c r="A1044" s="5">
        <f>1036</f>
      </c>
      <c r="B1044" s="5" t="s">
        <v>408</v>
      </c>
      <c r="C1044" s="5" t="s">
        <v>11</v>
      </c>
      <c r="D1044" s="5" t="s">
        <v>12</v>
      </c>
      <c r="E1044" s="5" t="s">
        <v>13</v>
      </c>
    </row>
    <row r="1045" spans="1:5" x14ac:dyDescent="0.25">
      <c r="A1045" s="5">
        <f>1037</f>
      </c>
      <c r="B1045" s="5" t="s">
        <v>408</v>
      </c>
      <c r="C1045" s="5" t="s">
        <v>11</v>
      </c>
      <c r="D1045" s="5" t="s">
        <v>90</v>
      </c>
      <c r="E1045" s="5" t="s">
        <v>13</v>
      </c>
    </row>
    <row r="1046" spans="1:5" x14ac:dyDescent="0.25">
      <c r="A1046" s="5">
        <f>1038</f>
      </c>
      <c r="B1046" s="5" t="s">
        <v>408</v>
      </c>
      <c r="C1046" s="5" t="s">
        <v>11</v>
      </c>
      <c r="D1046" s="5" t="s">
        <v>115</v>
      </c>
      <c r="E1046" s="5" t="s">
        <v>116</v>
      </c>
    </row>
    <row r="1047" spans="1:5" x14ac:dyDescent="0.25">
      <c r="A1047" s="5">
        <f>1039</f>
      </c>
      <c r="B1047" s="5" t="s">
        <v>409</v>
      </c>
      <c r="C1047" s="5" t="s">
        <v>11</v>
      </c>
      <c r="D1047" s="5" t="s">
        <v>12</v>
      </c>
      <c r="E1047" s="5" t="s">
        <v>13</v>
      </c>
    </row>
    <row r="1048" spans="1:5" x14ac:dyDescent="0.25">
      <c r="A1048" s="5">
        <f>1040</f>
      </c>
      <c r="B1048" s="5" t="s">
        <v>409</v>
      </c>
      <c r="C1048" s="5" t="s">
        <v>11</v>
      </c>
      <c r="D1048" s="5" t="s">
        <v>90</v>
      </c>
      <c r="E1048" s="5" t="s">
        <v>13</v>
      </c>
    </row>
    <row r="1049" spans="1:5" x14ac:dyDescent="0.25">
      <c r="A1049" s="5">
        <f>1041</f>
      </c>
      <c r="B1049" s="5" t="s">
        <v>409</v>
      </c>
      <c r="C1049" s="5" t="s">
        <v>11</v>
      </c>
      <c r="D1049" s="5" t="s">
        <v>115</v>
      </c>
      <c r="E1049" s="5" t="s">
        <v>116</v>
      </c>
    </row>
    <row r="1050" spans="1:5" x14ac:dyDescent="0.25">
      <c r="A1050" s="5">
        <f>1042</f>
      </c>
      <c r="B1050" s="5" t="s">
        <v>410</v>
      </c>
      <c r="C1050" s="5" t="s">
        <v>11</v>
      </c>
      <c r="D1050" s="5" t="s">
        <v>12</v>
      </c>
      <c r="E1050" s="5" t="s">
        <v>13</v>
      </c>
    </row>
    <row r="1051" spans="1:5" x14ac:dyDescent="0.25">
      <c r="A1051" s="5">
        <f>1043</f>
      </c>
      <c r="B1051" s="5" t="s">
        <v>410</v>
      </c>
      <c r="C1051" s="5" t="s">
        <v>11</v>
      </c>
      <c r="D1051" s="5" t="s">
        <v>90</v>
      </c>
      <c r="E1051" s="5" t="s">
        <v>13</v>
      </c>
    </row>
    <row r="1052" spans="1:5" x14ac:dyDescent="0.25">
      <c r="A1052" s="5">
        <f>1044</f>
      </c>
      <c r="B1052" s="5" t="s">
        <v>410</v>
      </c>
      <c r="C1052" s="5" t="s">
        <v>11</v>
      </c>
      <c r="D1052" s="5" t="s">
        <v>115</v>
      </c>
      <c r="E1052" s="5" t="s">
        <v>116</v>
      </c>
    </row>
    <row r="1053" spans="1:5" x14ac:dyDescent="0.25">
      <c r="A1053" s="5">
        <f>1045</f>
      </c>
      <c r="B1053" s="5" t="s">
        <v>411</v>
      </c>
      <c r="C1053" s="5" t="s">
        <v>11</v>
      </c>
      <c r="D1053" s="5" t="s">
        <v>12</v>
      </c>
      <c r="E1053" s="5" t="s">
        <v>13</v>
      </c>
    </row>
    <row r="1054" spans="1:5" x14ac:dyDescent="0.25">
      <c r="A1054" s="5">
        <f>1046</f>
      </c>
      <c r="B1054" s="5" t="s">
        <v>411</v>
      </c>
      <c r="C1054" s="5" t="s">
        <v>11</v>
      </c>
      <c r="D1054" s="5" t="s">
        <v>90</v>
      </c>
      <c r="E1054" s="5" t="s">
        <v>13</v>
      </c>
    </row>
    <row r="1055" spans="1:5" x14ac:dyDescent="0.25">
      <c r="A1055" s="5">
        <f>1047</f>
      </c>
      <c r="B1055" s="5" t="s">
        <v>411</v>
      </c>
      <c r="C1055" s="5" t="s">
        <v>11</v>
      </c>
      <c r="D1055" s="5" t="s">
        <v>115</v>
      </c>
      <c r="E1055" s="5" t="s">
        <v>116</v>
      </c>
    </row>
    <row r="1056" spans="1:5" x14ac:dyDescent="0.25">
      <c r="A1056" s="5">
        <f>1048</f>
      </c>
      <c r="B1056" s="5" t="s">
        <v>412</v>
      </c>
      <c r="C1056" s="5" t="s">
        <v>11</v>
      </c>
      <c r="D1056" s="5" t="s">
        <v>12</v>
      </c>
      <c r="E1056" s="5" t="s">
        <v>13</v>
      </c>
    </row>
    <row r="1057" spans="1:5" x14ac:dyDescent="0.25">
      <c r="A1057" s="5">
        <f>1049</f>
      </c>
      <c r="B1057" s="5" t="s">
        <v>412</v>
      </c>
      <c r="C1057" s="5" t="s">
        <v>11</v>
      </c>
      <c r="D1057" s="5" t="s">
        <v>90</v>
      </c>
      <c r="E1057" s="5" t="s">
        <v>13</v>
      </c>
    </row>
    <row r="1058" spans="1:5" x14ac:dyDescent="0.25">
      <c r="A1058" s="5">
        <f>1050</f>
      </c>
      <c r="B1058" s="5" t="s">
        <v>412</v>
      </c>
      <c r="C1058" s="5" t="s">
        <v>11</v>
      </c>
      <c r="D1058" s="5" t="s">
        <v>115</v>
      </c>
      <c r="E1058" s="5" t="s">
        <v>116</v>
      </c>
    </row>
    <row r="1059" spans="1:5" x14ac:dyDescent="0.25">
      <c r="A1059" s="5">
        <f>1051</f>
      </c>
      <c r="B1059" s="5" t="s">
        <v>413</v>
      </c>
      <c r="C1059" s="5" t="s">
        <v>11</v>
      </c>
      <c r="D1059" s="5" t="s">
        <v>12</v>
      </c>
      <c r="E1059" s="5" t="s">
        <v>13</v>
      </c>
    </row>
    <row r="1060" spans="1:5" x14ac:dyDescent="0.25">
      <c r="A1060" s="5">
        <f>1052</f>
      </c>
      <c r="B1060" s="5" t="s">
        <v>413</v>
      </c>
      <c r="C1060" s="5" t="s">
        <v>11</v>
      </c>
      <c r="D1060" s="5" t="s">
        <v>90</v>
      </c>
      <c r="E1060" s="5" t="s">
        <v>13</v>
      </c>
    </row>
    <row r="1061" spans="1:5" x14ac:dyDescent="0.25">
      <c r="A1061" s="5">
        <f>1053</f>
      </c>
      <c r="B1061" s="5" t="s">
        <v>413</v>
      </c>
      <c r="C1061" s="5" t="s">
        <v>11</v>
      </c>
      <c r="D1061" s="5" t="s">
        <v>115</v>
      </c>
      <c r="E1061" s="5" t="s">
        <v>116</v>
      </c>
    </row>
    <row r="1062" spans="1:5" x14ac:dyDescent="0.25">
      <c r="A1062" s="5">
        <f>1054</f>
      </c>
      <c r="B1062" s="5" t="s">
        <v>414</v>
      </c>
      <c r="C1062" s="5" t="s">
        <v>11</v>
      </c>
      <c r="D1062" s="5" t="s">
        <v>12</v>
      </c>
      <c r="E1062" s="5" t="s">
        <v>13</v>
      </c>
    </row>
    <row r="1063" spans="1:5" x14ac:dyDescent="0.25">
      <c r="A1063" s="5">
        <f>1055</f>
      </c>
      <c r="B1063" s="5" t="s">
        <v>414</v>
      </c>
      <c r="C1063" s="5" t="s">
        <v>11</v>
      </c>
      <c r="D1063" s="5" t="s">
        <v>90</v>
      </c>
      <c r="E1063" s="5" t="s">
        <v>13</v>
      </c>
    </row>
    <row r="1064" spans="1:5" x14ac:dyDescent="0.25">
      <c r="A1064" s="5">
        <f>1056</f>
      </c>
      <c r="B1064" s="5" t="s">
        <v>414</v>
      </c>
      <c r="C1064" s="5" t="s">
        <v>11</v>
      </c>
      <c r="D1064" s="5" t="s">
        <v>115</v>
      </c>
      <c r="E1064" s="5" t="s">
        <v>116</v>
      </c>
    </row>
    <row r="1065" spans="1:5" x14ac:dyDescent="0.25">
      <c r="A1065" s="5">
        <f>1057</f>
      </c>
      <c r="B1065" s="5" t="s">
        <v>415</v>
      </c>
      <c r="C1065" s="5" t="s">
        <v>11</v>
      </c>
      <c r="D1065" s="5" t="s">
        <v>12</v>
      </c>
      <c r="E1065" s="5" t="s">
        <v>13</v>
      </c>
    </row>
    <row r="1066" spans="1:5" x14ac:dyDescent="0.25">
      <c r="A1066" s="5">
        <f>1058</f>
      </c>
      <c r="B1066" s="5" t="s">
        <v>415</v>
      </c>
      <c r="C1066" s="5" t="s">
        <v>11</v>
      </c>
      <c r="D1066" s="5" t="s">
        <v>90</v>
      </c>
      <c r="E1066" s="5" t="s">
        <v>13</v>
      </c>
    </row>
    <row r="1067" spans="1:5" x14ac:dyDescent="0.25">
      <c r="A1067" s="5">
        <f>1059</f>
      </c>
      <c r="B1067" s="5" t="s">
        <v>415</v>
      </c>
      <c r="C1067" s="5" t="s">
        <v>11</v>
      </c>
      <c r="D1067" s="5" t="s">
        <v>115</v>
      </c>
      <c r="E1067" s="5" t="s">
        <v>116</v>
      </c>
    </row>
    <row r="1068" spans="1:5" x14ac:dyDescent="0.25">
      <c r="A1068" s="5">
        <f>1060</f>
      </c>
      <c r="B1068" s="5" t="s">
        <v>416</v>
      </c>
      <c r="C1068" s="5" t="s">
        <v>11</v>
      </c>
      <c r="D1068" s="5" t="s">
        <v>12</v>
      </c>
      <c r="E1068" s="5" t="s">
        <v>13</v>
      </c>
    </row>
    <row r="1069" spans="1:5" x14ac:dyDescent="0.25">
      <c r="A1069" s="5">
        <f>1061</f>
      </c>
      <c r="B1069" s="5" t="s">
        <v>416</v>
      </c>
      <c r="C1069" s="5" t="s">
        <v>11</v>
      </c>
      <c r="D1069" s="5" t="s">
        <v>90</v>
      </c>
      <c r="E1069" s="5" t="s">
        <v>13</v>
      </c>
    </row>
    <row r="1070" spans="1:5" x14ac:dyDescent="0.25">
      <c r="A1070" s="5">
        <f>1062</f>
      </c>
      <c r="B1070" s="5" t="s">
        <v>416</v>
      </c>
      <c r="C1070" s="5" t="s">
        <v>11</v>
      </c>
      <c r="D1070" s="5" t="s">
        <v>115</v>
      </c>
      <c r="E1070" s="5" t="s">
        <v>116</v>
      </c>
    </row>
    <row r="1071" spans="1:5" x14ac:dyDescent="0.25">
      <c r="A1071" s="5">
        <f>1063</f>
      </c>
      <c r="B1071" s="5" t="s">
        <v>417</v>
      </c>
      <c r="C1071" s="5" t="s">
        <v>11</v>
      </c>
      <c r="D1071" s="5" t="s">
        <v>12</v>
      </c>
      <c r="E1071" s="5" t="s">
        <v>13</v>
      </c>
    </row>
    <row r="1072" spans="1:5" x14ac:dyDescent="0.25">
      <c r="A1072" s="5">
        <f>1064</f>
      </c>
      <c r="B1072" s="5" t="s">
        <v>417</v>
      </c>
      <c r="C1072" s="5" t="s">
        <v>11</v>
      </c>
      <c r="D1072" s="5" t="s">
        <v>90</v>
      </c>
      <c r="E1072" s="5" t="s">
        <v>13</v>
      </c>
    </row>
    <row r="1073" spans="1:5" x14ac:dyDescent="0.25">
      <c r="A1073" s="5">
        <f>1065</f>
      </c>
      <c r="B1073" s="5" t="s">
        <v>417</v>
      </c>
      <c r="C1073" s="5" t="s">
        <v>11</v>
      </c>
      <c r="D1073" s="5" t="s">
        <v>115</v>
      </c>
      <c r="E1073" s="5" t="s">
        <v>116</v>
      </c>
    </row>
    <row r="1074" spans="1:5" x14ac:dyDescent="0.25">
      <c r="A1074" s="5">
        <f>1066</f>
      </c>
      <c r="B1074" s="5" t="s">
        <v>418</v>
      </c>
      <c r="C1074" s="5" t="s">
        <v>11</v>
      </c>
      <c r="D1074" s="5" t="s">
        <v>12</v>
      </c>
      <c r="E1074" s="5" t="s">
        <v>13</v>
      </c>
    </row>
    <row r="1075" spans="1:5" x14ac:dyDescent="0.25">
      <c r="A1075" s="5">
        <f>1067</f>
      </c>
      <c r="B1075" s="5" t="s">
        <v>418</v>
      </c>
      <c r="C1075" s="5" t="s">
        <v>11</v>
      </c>
      <c r="D1075" s="5" t="s">
        <v>90</v>
      </c>
      <c r="E1075" s="5" t="s">
        <v>13</v>
      </c>
    </row>
    <row r="1076" spans="1:5" x14ac:dyDescent="0.25">
      <c r="A1076" s="5">
        <f>1068</f>
      </c>
      <c r="B1076" s="5" t="s">
        <v>418</v>
      </c>
      <c r="C1076" s="5" t="s">
        <v>11</v>
      </c>
      <c r="D1076" s="5" t="s">
        <v>115</v>
      </c>
      <c r="E1076" s="5" t="s">
        <v>116</v>
      </c>
    </row>
    <row r="1077" spans="1:5" x14ac:dyDescent="0.25">
      <c r="A1077" s="5">
        <f>1069</f>
      </c>
      <c r="B1077" s="5" t="s">
        <v>419</v>
      </c>
      <c r="C1077" s="5" t="s">
        <v>11</v>
      </c>
      <c r="D1077" s="5" t="s">
        <v>12</v>
      </c>
      <c r="E1077" s="5" t="s">
        <v>13</v>
      </c>
    </row>
    <row r="1078" spans="1:5" x14ac:dyDescent="0.25">
      <c r="A1078" s="5">
        <f>1070</f>
      </c>
      <c r="B1078" s="5" t="s">
        <v>419</v>
      </c>
      <c r="C1078" s="5" t="s">
        <v>11</v>
      </c>
      <c r="D1078" s="5" t="s">
        <v>90</v>
      </c>
      <c r="E1078" s="5" t="s">
        <v>13</v>
      </c>
    </row>
    <row r="1079" spans="1:5" x14ac:dyDescent="0.25">
      <c r="A1079" s="5">
        <f>1071</f>
      </c>
      <c r="B1079" s="5" t="s">
        <v>419</v>
      </c>
      <c r="C1079" s="5" t="s">
        <v>11</v>
      </c>
      <c r="D1079" s="5" t="s">
        <v>115</v>
      </c>
      <c r="E1079" s="5" t="s">
        <v>116</v>
      </c>
    </row>
    <row r="1080" spans="1:5" x14ac:dyDescent="0.25">
      <c r="A1080" s="5">
        <f>1072</f>
      </c>
      <c r="B1080" s="5" t="s">
        <v>420</v>
      </c>
      <c r="C1080" s="5" t="s">
        <v>11</v>
      </c>
      <c r="D1080" s="5" t="s">
        <v>12</v>
      </c>
      <c r="E1080" s="5" t="s">
        <v>13</v>
      </c>
    </row>
    <row r="1081" spans="1:5" x14ac:dyDescent="0.25">
      <c r="A1081" s="5">
        <f>1073</f>
      </c>
      <c r="B1081" s="5" t="s">
        <v>420</v>
      </c>
      <c r="C1081" s="5" t="s">
        <v>11</v>
      </c>
      <c r="D1081" s="5" t="s">
        <v>90</v>
      </c>
      <c r="E1081" s="5" t="s">
        <v>13</v>
      </c>
    </row>
    <row r="1082" spans="1:5" x14ac:dyDescent="0.25">
      <c r="A1082" s="5">
        <f>1074</f>
      </c>
      <c r="B1082" s="5" t="s">
        <v>420</v>
      </c>
      <c r="C1082" s="5" t="s">
        <v>11</v>
      </c>
      <c r="D1082" s="5" t="s">
        <v>115</v>
      </c>
      <c r="E1082" s="5" t="s">
        <v>116</v>
      </c>
    </row>
    <row r="1083" spans="1:5" x14ac:dyDescent="0.25">
      <c r="A1083" s="5">
        <f>1075</f>
      </c>
      <c r="B1083" s="5" t="s">
        <v>421</v>
      </c>
      <c r="C1083" s="5" t="s">
        <v>11</v>
      </c>
      <c r="D1083" s="5" t="s">
        <v>12</v>
      </c>
      <c r="E1083" s="5" t="s">
        <v>13</v>
      </c>
    </row>
    <row r="1084" spans="1:5" x14ac:dyDescent="0.25">
      <c r="A1084" s="5">
        <f>1076</f>
      </c>
      <c r="B1084" s="5" t="s">
        <v>421</v>
      </c>
      <c r="C1084" s="5" t="s">
        <v>11</v>
      </c>
      <c r="D1084" s="5" t="s">
        <v>90</v>
      </c>
      <c r="E1084" s="5" t="s">
        <v>13</v>
      </c>
    </row>
    <row r="1085" spans="1:5" x14ac:dyDescent="0.25">
      <c r="A1085" s="5">
        <f>1077</f>
      </c>
      <c r="B1085" s="5" t="s">
        <v>421</v>
      </c>
      <c r="C1085" s="5" t="s">
        <v>11</v>
      </c>
      <c r="D1085" s="5" t="s">
        <v>115</v>
      </c>
      <c r="E1085" s="5" t="s">
        <v>116</v>
      </c>
    </row>
    <row r="1086" spans="1:5" x14ac:dyDescent="0.25">
      <c r="A1086" s="5">
        <f>1078</f>
      </c>
      <c r="B1086" s="5" t="s">
        <v>422</v>
      </c>
      <c r="C1086" s="5" t="s">
        <v>11</v>
      </c>
      <c r="D1086" s="5" t="s">
        <v>12</v>
      </c>
      <c r="E1086" s="5" t="s">
        <v>13</v>
      </c>
    </row>
    <row r="1087" spans="1:5" x14ac:dyDescent="0.25">
      <c r="A1087" s="5">
        <f>1079</f>
      </c>
      <c r="B1087" s="5" t="s">
        <v>422</v>
      </c>
      <c r="C1087" s="5" t="s">
        <v>11</v>
      </c>
      <c r="D1087" s="5" t="s">
        <v>90</v>
      </c>
      <c r="E1087" s="5" t="s">
        <v>13</v>
      </c>
    </row>
    <row r="1088" spans="1:5" x14ac:dyDescent="0.25">
      <c r="A1088" s="5">
        <f>1080</f>
      </c>
      <c r="B1088" s="5" t="s">
        <v>422</v>
      </c>
      <c r="C1088" s="5" t="s">
        <v>11</v>
      </c>
      <c r="D1088" s="5" t="s">
        <v>115</v>
      </c>
      <c r="E1088" s="5" t="s">
        <v>116</v>
      </c>
    </row>
    <row r="1089" spans="1:5" x14ac:dyDescent="0.25">
      <c r="A1089" s="5">
        <f>1081</f>
      </c>
      <c r="B1089" s="5" t="s">
        <v>423</v>
      </c>
      <c r="C1089" s="5" t="s">
        <v>11</v>
      </c>
      <c r="D1089" s="5" t="s">
        <v>12</v>
      </c>
      <c r="E1089" s="5" t="s">
        <v>13</v>
      </c>
    </row>
    <row r="1090" spans="1:5" x14ac:dyDescent="0.25">
      <c r="A1090" s="5">
        <f>1082</f>
      </c>
      <c r="B1090" s="5" t="s">
        <v>423</v>
      </c>
      <c r="C1090" s="5" t="s">
        <v>11</v>
      </c>
      <c r="D1090" s="5" t="s">
        <v>90</v>
      </c>
      <c r="E1090" s="5" t="s">
        <v>13</v>
      </c>
    </row>
    <row r="1091" spans="1:5" x14ac:dyDescent="0.25">
      <c r="A1091" s="5">
        <f>1083</f>
      </c>
      <c r="B1091" s="5" t="s">
        <v>423</v>
      </c>
      <c r="C1091" s="5" t="s">
        <v>11</v>
      </c>
      <c r="D1091" s="5" t="s">
        <v>115</v>
      </c>
      <c r="E1091" s="5" t="s">
        <v>116</v>
      </c>
    </row>
    <row r="1092" spans="1:5" x14ac:dyDescent="0.25">
      <c r="A1092" s="5">
        <f>1084</f>
      </c>
      <c r="B1092" s="5" t="s">
        <v>424</v>
      </c>
      <c r="C1092" s="5" t="s">
        <v>11</v>
      </c>
      <c r="D1092" s="5" t="s">
        <v>12</v>
      </c>
      <c r="E1092" s="5" t="s">
        <v>13</v>
      </c>
    </row>
    <row r="1093" spans="1:5" x14ac:dyDescent="0.25">
      <c r="A1093" s="5">
        <f>1085</f>
      </c>
      <c r="B1093" s="5" t="s">
        <v>424</v>
      </c>
      <c r="C1093" s="5" t="s">
        <v>11</v>
      </c>
      <c r="D1093" s="5" t="s">
        <v>90</v>
      </c>
      <c r="E1093" s="5" t="s">
        <v>13</v>
      </c>
    </row>
    <row r="1094" spans="1:5" x14ac:dyDescent="0.25">
      <c r="A1094" s="5">
        <f>1086</f>
      </c>
      <c r="B1094" s="5" t="s">
        <v>424</v>
      </c>
      <c r="C1094" s="5" t="s">
        <v>11</v>
      </c>
      <c r="D1094" s="5" t="s">
        <v>115</v>
      </c>
      <c r="E1094" s="5" t="s">
        <v>116</v>
      </c>
    </row>
    <row r="1095" spans="1:5" x14ac:dyDescent="0.25">
      <c r="A1095" s="5">
        <f>1087</f>
      </c>
      <c r="B1095" s="5" t="s">
        <v>425</v>
      </c>
      <c r="C1095" s="5" t="s">
        <v>11</v>
      </c>
      <c r="D1095" s="5" t="s">
        <v>12</v>
      </c>
      <c r="E1095" s="5" t="s">
        <v>13</v>
      </c>
    </row>
    <row r="1096" spans="1:5" x14ac:dyDescent="0.25">
      <c r="A1096" s="5">
        <f>1088</f>
      </c>
      <c r="B1096" s="5" t="s">
        <v>425</v>
      </c>
      <c r="C1096" s="5" t="s">
        <v>11</v>
      </c>
      <c r="D1096" s="5" t="s">
        <v>90</v>
      </c>
      <c r="E1096" s="5" t="s">
        <v>13</v>
      </c>
    </row>
    <row r="1097" spans="1:5" x14ac:dyDescent="0.25">
      <c r="A1097" s="5">
        <f>1089</f>
      </c>
      <c r="B1097" s="5" t="s">
        <v>425</v>
      </c>
      <c r="C1097" s="5" t="s">
        <v>11</v>
      </c>
      <c r="D1097" s="5" t="s">
        <v>115</v>
      </c>
      <c r="E1097" s="5" t="s">
        <v>116</v>
      </c>
    </row>
    <row r="1098" spans="1:5" x14ac:dyDescent="0.25">
      <c r="A1098" s="5">
        <f>1090</f>
      </c>
      <c r="B1098" s="5" t="s">
        <v>426</v>
      </c>
      <c r="C1098" s="5" t="s">
        <v>11</v>
      </c>
      <c r="D1098" s="5" t="s">
        <v>12</v>
      </c>
      <c r="E1098" s="5" t="s">
        <v>13</v>
      </c>
    </row>
    <row r="1099" spans="1:5" x14ac:dyDescent="0.25">
      <c r="A1099" s="5">
        <f>1091</f>
      </c>
      <c r="B1099" s="5" t="s">
        <v>426</v>
      </c>
      <c r="C1099" s="5" t="s">
        <v>11</v>
      </c>
      <c r="D1099" s="5" t="s">
        <v>90</v>
      </c>
      <c r="E1099" s="5" t="s">
        <v>13</v>
      </c>
    </row>
    <row r="1100" spans="1:5" x14ac:dyDescent="0.25">
      <c r="A1100" s="5">
        <f>1092</f>
      </c>
      <c r="B1100" s="5" t="s">
        <v>426</v>
      </c>
      <c r="C1100" s="5" t="s">
        <v>11</v>
      </c>
      <c r="D1100" s="5" t="s">
        <v>115</v>
      </c>
      <c r="E1100" s="5" t="s">
        <v>116</v>
      </c>
    </row>
    <row r="1101" spans="1:5" x14ac:dyDescent="0.25">
      <c r="A1101" s="5">
        <f>1093</f>
      </c>
      <c r="B1101" s="5" t="s">
        <v>427</v>
      </c>
      <c r="C1101" s="5" t="s">
        <v>11</v>
      </c>
      <c r="D1101" s="5" t="s">
        <v>12</v>
      </c>
      <c r="E1101" s="5" t="s">
        <v>13</v>
      </c>
    </row>
    <row r="1102" spans="1:5" x14ac:dyDescent="0.25">
      <c r="A1102" s="5">
        <f>1094</f>
      </c>
      <c r="B1102" s="5" t="s">
        <v>427</v>
      </c>
      <c r="C1102" s="5" t="s">
        <v>11</v>
      </c>
      <c r="D1102" s="5" t="s">
        <v>90</v>
      </c>
      <c r="E1102" s="5" t="s">
        <v>13</v>
      </c>
    </row>
    <row r="1103" spans="1:5" x14ac:dyDescent="0.25">
      <c r="A1103" s="5">
        <f>1095</f>
      </c>
      <c r="B1103" s="5" t="s">
        <v>427</v>
      </c>
      <c r="C1103" s="5" t="s">
        <v>11</v>
      </c>
      <c r="D1103" s="5" t="s">
        <v>115</v>
      </c>
      <c r="E1103" s="5" t="s">
        <v>116</v>
      </c>
    </row>
    <row r="1104" spans="1:5" x14ac:dyDescent="0.25">
      <c r="A1104" s="5">
        <f>1096</f>
      </c>
      <c r="B1104" s="5" t="s">
        <v>428</v>
      </c>
      <c r="C1104" s="5" t="s">
        <v>11</v>
      </c>
      <c r="D1104" s="5" t="s">
        <v>12</v>
      </c>
      <c r="E1104" s="5" t="s">
        <v>13</v>
      </c>
    </row>
    <row r="1105" spans="1:5" x14ac:dyDescent="0.25">
      <c r="A1105" s="5">
        <f>1097</f>
      </c>
      <c r="B1105" s="5" t="s">
        <v>428</v>
      </c>
      <c r="C1105" s="5" t="s">
        <v>11</v>
      </c>
      <c r="D1105" s="5" t="s">
        <v>90</v>
      </c>
      <c r="E1105" s="5" t="s">
        <v>13</v>
      </c>
    </row>
    <row r="1106" spans="1:5" x14ac:dyDescent="0.25">
      <c r="A1106" s="5">
        <f>1098</f>
      </c>
      <c r="B1106" s="5" t="s">
        <v>428</v>
      </c>
      <c r="C1106" s="5" t="s">
        <v>11</v>
      </c>
      <c r="D1106" s="5" t="s">
        <v>115</v>
      </c>
      <c r="E1106" s="5" t="s">
        <v>116</v>
      </c>
    </row>
    <row r="1107" spans="1:5" x14ac:dyDescent="0.25">
      <c r="A1107" s="5">
        <f>1099</f>
      </c>
      <c r="B1107" s="5" t="s">
        <v>429</v>
      </c>
      <c r="C1107" s="5" t="s">
        <v>11</v>
      </c>
      <c r="D1107" s="5" t="s">
        <v>12</v>
      </c>
      <c r="E1107" s="5" t="s">
        <v>13</v>
      </c>
    </row>
    <row r="1108" spans="1:5" x14ac:dyDescent="0.25">
      <c r="A1108" s="5">
        <f>1100</f>
      </c>
      <c r="B1108" s="5" t="s">
        <v>429</v>
      </c>
      <c r="C1108" s="5" t="s">
        <v>11</v>
      </c>
      <c r="D1108" s="5" t="s">
        <v>90</v>
      </c>
      <c r="E1108" s="5" t="s">
        <v>13</v>
      </c>
    </row>
    <row r="1109" spans="1:5" x14ac:dyDescent="0.25">
      <c r="A1109" s="5">
        <f>1101</f>
      </c>
      <c r="B1109" s="5" t="s">
        <v>429</v>
      </c>
      <c r="C1109" s="5" t="s">
        <v>11</v>
      </c>
      <c r="D1109" s="5" t="s">
        <v>115</v>
      </c>
      <c r="E1109" s="5" t="s">
        <v>116</v>
      </c>
    </row>
    <row r="1110" spans="1:5" x14ac:dyDescent="0.25">
      <c r="A1110" s="5">
        <f>1102</f>
      </c>
      <c r="B1110" s="5" t="s">
        <v>430</v>
      </c>
      <c r="C1110" s="5" t="s">
        <v>11</v>
      </c>
      <c r="D1110" s="5" t="s">
        <v>12</v>
      </c>
      <c r="E1110" s="5" t="s">
        <v>13</v>
      </c>
    </row>
    <row r="1111" spans="1:5" x14ac:dyDescent="0.25">
      <c r="A1111" s="5">
        <f>1103</f>
      </c>
      <c r="B1111" s="5" t="s">
        <v>430</v>
      </c>
      <c r="C1111" s="5" t="s">
        <v>11</v>
      </c>
      <c r="D1111" s="5" t="s">
        <v>90</v>
      </c>
      <c r="E1111" s="5" t="s">
        <v>13</v>
      </c>
    </row>
    <row r="1112" spans="1:5" x14ac:dyDescent="0.25">
      <c r="A1112" s="5">
        <f>1104</f>
      </c>
      <c r="B1112" s="5" t="s">
        <v>430</v>
      </c>
      <c r="C1112" s="5" t="s">
        <v>11</v>
      </c>
      <c r="D1112" s="5" t="s">
        <v>115</v>
      </c>
      <c r="E1112" s="5" t="s">
        <v>116</v>
      </c>
    </row>
    <row r="1113" spans="1:5" x14ac:dyDescent="0.25">
      <c r="A1113" s="5">
        <f>1105</f>
      </c>
      <c r="B1113" s="5" t="s">
        <v>431</v>
      </c>
      <c r="C1113" s="5" t="s">
        <v>11</v>
      </c>
      <c r="D1113" s="5" t="s">
        <v>12</v>
      </c>
      <c r="E1113" s="5" t="s">
        <v>13</v>
      </c>
    </row>
    <row r="1114" spans="1:5" x14ac:dyDescent="0.25">
      <c r="A1114" s="5">
        <f>1106</f>
      </c>
      <c r="B1114" s="5" t="s">
        <v>431</v>
      </c>
      <c r="C1114" s="5" t="s">
        <v>11</v>
      </c>
      <c r="D1114" s="5" t="s">
        <v>90</v>
      </c>
      <c r="E1114" s="5" t="s">
        <v>13</v>
      </c>
    </row>
    <row r="1115" spans="1:5" x14ac:dyDescent="0.25">
      <c r="A1115" s="5">
        <f>1107</f>
      </c>
      <c r="B1115" s="5" t="s">
        <v>431</v>
      </c>
      <c r="C1115" s="5" t="s">
        <v>11</v>
      </c>
      <c r="D1115" s="5" t="s">
        <v>115</v>
      </c>
      <c r="E1115" s="5" t="s">
        <v>116</v>
      </c>
    </row>
    <row r="1116" spans="1:5" x14ac:dyDescent="0.25">
      <c r="A1116" s="5">
        <f>1108</f>
      </c>
      <c r="B1116" s="5" t="s">
        <v>432</v>
      </c>
      <c r="C1116" s="5" t="s">
        <v>11</v>
      </c>
      <c r="D1116" s="5" t="s">
        <v>12</v>
      </c>
      <c r="E1116" s="5" t="s">
        <v>13</v>
      </c>
    </row>
    <row r="1117" spans="1:5" x14ac:dyDescent="0.25">
      <c r="A1117" s="5">
        <f>1109</f>
      </c>
      <c r="B1117" s="5" t="s">
        <v>432</v>
      </c>
      <c r="C1117" s="5" t="s">
        <v>11</v>
      </c>
      <c r="D1117" s="5" t="s">
        <v>90</v>
      </c>
      <c r="E1117" s="5" t="s">
        <v>13</v>
      </c>
    </row>
    <row r="1118" spans="1:5" x14ac:dyDescent="0.25">
      <c r="A1118" s="5">
        <f>1110</f>
      </c>
      <c r="B1118" s="5" t="s">
        <v>432</v>
      </c>
      <c r="C1118" s="5" t="s">
        <v>11</v>
      </c>
      <c r="D1118" s="5" t="s">
        <v>115</v>
      </c>
      <c r="E1118" s="5" t="s">
        <v>116</v>
      </c>
    </row>
    <row r="1119" spans="1:5" x14ac:dyDescent="0.25">
      <c r="A1119" s="5">
        <f>1111</f>
      </c>
      <c r="B1119" s="5" t="s">
        <v>433</v>
      </c>
      <c r="C1119" s="5" t="s">
        <v>11</v>
      </c>
      <c r="D1119" s="5" t="s">
        <v>12</v>
      </c>
      <c r="E1119" s="5" t="s">
        <v>13</v>
      </c>
    </row>
    <row r="1120" spans="1:5" x14ac:dyDescent="0.25">
      <c r="A1120" s="5">
        <f>1112</f>
      </c>
      <c r="B1120" s="5" t="s">
        <v>433</v>
      </c>
      <c r="C1120" s="5" t="s">
        <v>11</v>
      </c>
      <c r="D1120" s="5" t="s">
        <v>90</v>
      </c>
      <c r="E1120" s="5" t="s">
        <v>13</v>
      </c>
    </row>
    <row r="1121" spans="1:5" x14ac:dyDescent="0.25">
      <c r="A1121" s="5">
        <f>1113</f>
      </c>
      <c r="B1121" s="5" t="s">
        <v>433</v>
      </c>
      <c r="C1121" s="5" t="s">
        <v>11</v>
      </c>
      <c r="D1121" s="5" t="s">
        <v>115</v>
      </c>
      <c r="E1121" s="5" t="s">
        <v>116</v>
      </c>
    </row>
    <row r="1122" spans="1:5" x14ac:dyDescent="0.25">
      <c r="A1122" s="5">
        <f>1114</f>
      </c>
      <c r="B1122" s="5" t="s">
        <v>434</v>
      </c>
      <c r="C1122" s="5" t="s">
        <v>11</v>
      </c>
      <c r="D1122" s="5" t="s">
        <v>12</v>
      </c>
      <c r="E1122" s="5" t="s">
        <v>13</v>
      </c>
    </row>
    <row r="1123" spans="1:5" x14ac:dyDescent="0.25">
      <c r="A1123" s="5">
        <f>1115</f>
      </c>
      <c r="B1123" s="5" t="s">
        <v>434</v>
      </c>
      <c r="C1123" s="5" t="s">
        <v>11</v>
      </c>
      <c r="D1123" s="5" t="s">
        <v>90</v>
      </c>
      <c r="E1123" s="5" t="s">
        <v>13</v>
      </c>
    </row>
    <row r="1124" spans="1:5" x14ac:dyDescent="0.25">
      <c r="A1124" s="5">
        <f>1116</f>
      </c>
      <c r="B1124" s="5" t="s">
        <v>434</v>
      </c>
      <c r="C1124" s="5" t="s">
        <v>11</v>
      </c>
      <c r="D1124" s="5" t="s">
        <v>115</v>
      </c>
      <c r="E1124" s="5" t="s">
        <v>116</v>
      </c>
    </row>
    <row r="1125" spans="1:5" x14ac:dyDescent="0.25">
      <c r="A1125" s="5">
        <f>1117</f>
      </c>
      <c r="B1125" s="5" t="s">
        <v>435</v>
      </c>
      <c r="C1125" s="5" t="s">
        <v>11</v>
      </c>
      <c r="D1125" s="5" t="s">
        <v>12</v>
      </c>
      <c r="E1125" s="5" t="s">
        <v>13</v>
      </c>
    </row>
    <row r="1126" spans="1:5" x14ac:dyDescent="0.25">
      <c r="A1126" s="5">
        <f>1118</f>
      </c>
      <c r="B1126" s="5" t="s">
        <v>435</v>
      </c>
      <c r="C1126" s="5" t="s">
        <v>11</v>
      </c>
      <c r="D1126" s="5" t="s">
        <v>90</v>
      </c>
      <c r="E1126" s="5" t="s">
        <v>13</v>
      </c>
    </row>
    <row r="1127" spans="1:5" x14ac:dyDescent="0.25">
      <c r="A1127" s="5">
        <f>1119</f>
      </c>
      <c r="B1127" s="5" t="s">
        <v>435</v>
      </c>
      <c r="C1127" s="5" t="s">
        <v>11</v>
      </c>
      <c r="D1127" s="5" t="s">
        <v>115</v>
      </c>
      <c r="E1127" s="5" t="s">
        <v>116</v>
      </c>
    </row>
    <row r="1128" spans="1:5" x14ac:dyDescent="0.25">
      <c r="A1128" s="5">
        <f>1120</f>
      </c>
      <c r="B1128" s="5" t="s">
        <v>436</v>
      </c>
      <c r="C1128" s="5" t="s">
        <v>11</v>
      </c>
      <c r="D1128" s="5" t="s">
        <v>12</v>
      </c>
      <c r="E1128" s="5" t="s">
        <v>13</v>
      </c>
    </row>
    <row r="1129" spans="1:5" x14ac:dyDescent="0.25">
      <c r="A1129" s="5">
        <f>1121</f>
      </c>
      <c r="B1129" s="5" t="s">
        <v>436</v>
      </c>
      <c r="C1129" s="5" t="s">
        <v>11</v>
      </c>
      <c r="D1129" s="5" t="s">
        <v>90</v>
      </c>
      <c r="E1129" s="5" t="s">
        <v>13</v>
      </c>
    </row>
    <row r="1130" spans="1:5" x14ac:dyDescent="0.25">
      <c r="A1130" s="5">
        <f>1122</f>
      </c>
      <c r="B1130" s="5" t="s">
        <v>436</v>
      </c>
      <c r="C1130" s="5" t="s">
        <v>11</v>
      </c>
      <c r="D1130" s="5" t="s">
        <v>115</v>
      </c>
      <c r="E1130" s="5" t="s">
        <v>116</v>
      </c>
    </row>
    <row r="1131" spans="1:5" x14ac:dyDescent="0.25">
      <c r="A1131" s="5">
        <f>1123</f>
      </c>
      <c r="B1131" s="5" t="s">
        <v>437</v>
      </c>
      <c r="C1131" s="5" t="s">
        <v>11</v>
      </c>
      <c r="D1131" s="5" t="s">
        <v>12</v>
      </c>
      <c r="E1131" s="5" t="s">
        <v>13</v>
      </c>
    </row>
    <row r="1132" spans="1:5" x14ac:dyDescent="0.25">
      <c r="A1132" s="5">
        <f>1124</f>
      </c>
      <c r="B1132" s="5" t="s">
        <v>437</v>
      </c>
      <c r="C1132" s="5" t="s">
        <v>11</v>
      </c>
      <c r="D1132" s="5" t="s">
        <v>90</v>
      </c>
      <c r="E1132" s="5" t="s">
        <v>13</v>
      </c>
    </row>
    <row r="1133" spans="1:5" x14ac:dyDescent="0.25">
      <c r="A1133" s="5">
        <f>1125</f>
      </c>
      <c r="B1133" s="5" t="s">
        <v>437</v>
      </c>
      <c r="C1133" s="5" t="s">
        <v>11</v>
      </c>
      <c r="D1133" s="5" t="s">
        <v>115</v>
      </c>
      <c r="E1133" s="5" t="s">
        <v>116</v>
      </c>
    </row>
    <row r="1134" spans="1:5" x14ac:dyDescent="0.25">
      <c r="A1134" s="5">
        <f>1126</f>
      </c>
      <c r="B1134" s="5" t="s">
        <v>438</v>
      </c>
      <c r="C1134" s="5" t="s">
        <v>11</v>
      </c>
      <c r="D1134" s="5" t="s">
        <v>12</v>
      </c>
      <c r="E1134" s="5" t="s">
        <v>13</v>
      </c>
    </row>
    <row r="1135" spans="1:5" x14ac:dyDescent="0.25">
      <c r="A1135" s="5">
        <f>1127</f>
      </c>
      <c r="B1135" s="5" t="s">
        <v>438</v>
      </c>
      <c r="C1135" s="5" t="s">
        <v>11</v>
      </c>
      <c r="D1135" s="5" t="s">
        <v>90</v>
      </c>
      <c r="E1135" s="5" t="s">
        <v>13</v>
      </c>
    </row>
    <row r="1136" spans="1:5" x14ac:dyDescent="0.25">
      <c r="A1136" s="5">
        <f>1128</f>
      </c>
      <c r="B1136" s="5" t="s">
        <v>438</v>
      </c>
      <c r="C1136" s="5" t="s">
        <v>11</v>
      </c>
      <c r="D1136" s="5" t="s">
        <v>115</v>
      </c>
      <c r="E1136" s="5" t="s">
        <v>116</v>
      </c>
    </row>
    <row r="1137" spans="1:5" x14ac:dyDescent="0.25">
      <c r="A1137" s="5">
        <f>1129</f>
      </c>
      <c r="B1137" s="5" t="s">
        <v>439</v>
      </c>
      <c r="C1137" s="5" t="s">
        <v>11</v>
      </c>
      <c r="D1137" s="5" t="s">
        <v>12</v>
      </c>
      <c r="E1137" s="5" t="s">
        <v>13</v>
      </c>
    </row>
    <row r="1138" spans="1:5" x14ac:dyDescent="0.25">
      <c r="A1138" s="5">
        <f>1130</f>
      </c>
      <c r="B1138" s="5" t="s">
        <v>439</v>
      </c>
      <c r="C1138" s="5" t="s">
        <v>11</v>
      </c>
      <c r="D1138" s="5" t="s">
        <v>90</v>
      </c>
      <c r="E1138" s="5" t="s">
        <v>13</v>
      </c>
    </row>
    <row r="1139" spans="1:5" x14ac:dyDescent="0.25">
      <c r="A1139" s="5">
        <f>1131</f>
      </c>
      <c r="B1139" s="5" t="s">
        <v>439</v>
      </c>
      <c r="C1139" s="5" t="s">
        <v>11</v>
      </c>
      <c r="D1139" s="5" t="s">
        <v>115</v>
      </c>
      <c r="E1139" s="5" t="s">
        <v>116</v>
      </c>
    </row>
    <row r="1140" spans="1:5" x14ac:dyDescent="0.25">
      <c r="A1140" s="5">
        <f>1132</f>
      </c>
      <c r="B1140" s="5" t="s">
        <v>440</v>
      </c>
      <c r="C1140" s="5" t="s">
        <v>11</v>
      </c>
      <c r="D1140" s="5" t="s">
        <v>12</v>
      </c>
      <c r="E1140" s="5" t="s">
        <v>13</v>
      </c>
    </row>
    <row r="1141" spans="1:5" x14ac:dyDescent="0.25">
      <c r="A1141" s="5">
        <f>1133</f>
      </c>
      <c r="B1141" s="5" t="s">
        <v>440</v>
      </c>
      <c r="C1141" s="5" t="s">
        <v>11</v>
      </c>
      <c r="D1141" s="5" t="s">
        <v>90</v>
      </c>
      <c r="E1141" s="5" t="s">
        <v>13</v>
      </c>
    </row>
    <row r="1142" spans="1:5" x14ac:dyDescent="0.25">
      <c r="A1142" s="5">
        <f>1134</f>
      </c>
      <c r="B1142" s="5" t="s">
        <v>440</v>
      </c>
      <c r="C1142" s="5" t="s">
        <v>11</v>
      </c>
      <c r="D1142" s="5" t="s">
        <v>115</v>
      </c>
      <c r="E1142" s="5" t="s">
        <v>116</v>
      </c>
    </row>
    <row r="1143" spans="1:5" x14ac:dyDescent="0.25">
      <c r="A1143" s="5">
        <f>1135</f>
      </c>
      <c r="B1143" s="5" t="s">
        <v>441</v>
      </c>
      <c r="C1143" s="5" t="s">
        <v>11</v>
      </c>
      <c r="D1143" s="5" t="s">
        <v>12</v>
      </c>
      <c r="E1143" s="5" t="s">
        <v>13</v>
      </c>
    </row>
    <row r="1144" spans="1:5" x14ac:dyDescent="0.25">
      <c r="A1144" s="5">
        <f>1136</f>
      </c>
      <c r="B1144" s="5" t="s">
        <v>441</v>
      </c>
      <c r="C1144" s="5" t="s">
        <v>11</v>
      </c>
      <c r="D1144" s="5" t="s">
        <v>90</v>
      </c>
      <c r="E1144" s="5" t="s">
        <v>13</v>
      </c>
    </row>
    <row r="1145" spans="1:5" x14ac:dyDescent="0.25">
      <c r="A1145" s="5">
        <f>1137</f>
      </c>
      <c r="B1145" s="5" t="s">
        <v>441</v>
      </c>
      <c r="C1145" s="5" t="s">
        <v>11</v>
      </c>
      <c r="D1145" s="5" t="s">
        <v>115</v>
      </c>
      <c r="E1145" s="5" t="s">
        <v>116</v>
      </c>
    </row>
    <row r="1146" spans="1:5" x14ac:dyDescent="0.25">
      <c r="A1146" s="5">
        <f>1138</f>
      </c>
      <c r="B1146" s="5" t="s">
        <v>442</v>
      </c>
      <c r="C1146" s="5" t="s">
        <v>11</v>
      </c>
      <c r="D1146" s="5" t="s">
        <v>12</v>
      </c>
      <c r="E1146" s="5" t="s">
        <v>13</v>
      </c>
    </row>
    <row r="1147" spans="1:5" x14ac:dyDescent="0.25">
      <c r="A1147" s="5">
        <f>1139</f>
      </c>
      <c r="B1147" s="5" t="s">
        <v>442</v>
      </c>
      <c r="C1147" s="5" t="s">
        <v>11</v>
      </c>
      <c r="D1147" s="5" t="s">
        <v>90</v>
      </c>
      <c r="E1147" s="5" t="s">
        <v>13</v>
      </c>
    </row>
    <row r="1148" spans="1:5" x14ac:dyDescent="0.25">
      <c r="A1148" s="5">
        <f>1140</f>
      </c>
      <c r="B1148" s="5" t="s">
        <v>442</v>
      </c>
      <c r="C1148" s="5" t="s">
        <v>11</v>
      </c>
      <c r="D1148" s="5" t="s">
        <v>115</v>
      </c>
      <c r="E1148" s="5" t="s">
        <v>116</v>
      </c>
    </row>
    <row r="1149" spans="1:5" x14ac:dyDescent="0.25">
      <c r="A1149" s="5">
        <f>1141</f>
      </c>
      <c r="B1149" s="5" t="s">
        <v>443</v>
      </c>
      <c r="C1149" s="5" t="s">
        <v>11</v>
      </c>
      <c r="D1149" s="5" t="s">
        <v>12</v>
      </c>
      <c r="E1149" s="5" t="s">
        <v>13</v>
      </c>
    </row>
    <row r="1150" spans="1:5" x14ac:dyDescent="0.25">
      <c r="A1150" s="5">
        <f>1142</f>
      </c>
      <c r="B1150" s="5" t="s">
        <v>443</v>
      </c>
      <c r="C1150" s="5" t="s">
        <v>11</v>
      </c>
      <c r="D1150" s="5" t="s">
        <v>90</v>
      </c>
      <c r="E1150" s="5" t="s">
        <v>13</v>
      </c>
    </row>
    <row r="1151" spans="1:5" x14ac:dyDescent="0.25">
      <c r="A1151" s="5">
        <f>1143</f>
      </c>
      <c r="B1151" s="5" t="s">
        <v>443</v>
      </c>
      <c r="C1151" s="5" t="s">
        <v>11</v>
      </c>
      <c r="D1151" s="5" t="s">
        <v>115</v>
      </c>
      <c r="E1151" s="5" t="s">
        <v>116</v>
      </c>
    </row>
    <row r="1152" spans="1:5" x14ac:dyDescent="0.25">
      <c r="A1152" s="5">
        <f>1144</f>
      </c>
      <c r="B1152" s="5" t="s">
        <v>444</v>
      </c>
      <c r="C1152" s="5" t="s">
        <v>11</v>
      </c>
      <c r="D1152" s="5" t="s">
        <v>12</v>
      </c>
      <c r="E1152" s="5" t="s">
        <v>13</v>
      </c>
    </row>
    <row r="1153" spans="1:5" x14ac:dyDescent="0.25">
      <c r="A1153" s="5">
        <f>1145</f>
      </c>
      <c r="B1153" s="5" t="s">
        <v>444</v>
      </c>
      <c r="C1153" s="5" t="s">
        <v>11</v>
      </c>
      <c r="D1153" s="5" t="s">
        <v>90</v>
      </c>
      <c r="E1153" s="5" t="s">
        <v>13</v>
      </c>
    </row>
    <row r="1154" spans="1:5" x14ac:dyDescent="0.25">
      <c r="A1154" s="5">
        <f>1146</f>
      </c>
      <c r="B1154" s="5" t="s">
        <v>444</v>
      </c>
      <c r="C1154" s="5" t="s">
        <v>11</v>
      </c>
      <c r="D1154" s="5" t="s">
        <v>115</v>
      </c>
      <c r="E1154" s="5" t="s">
        <v>116</v>
      </c>
    </row>
    <row r="1155" spans="1:5" x14ac:dyDescent="0.25">
      <c r="A1155" s="5">
        <f>1147</f>
      </c>
      <c r="B1155" s="5" t="s">
        <v>445</v>
      </c>
      <c r="C1155" s="5" t="s">
        <v>11</v>
      </c>
      <c r="D1155" s="5" t="s">
        <v>12</v>
      </c>
      <c r="E1155" s="5" t="s">
        <v>13</v>
      </c>
    </row>
    <row r="1156" spans="1:5" x14ac:dyDescent="0.25">
      <c r="A1156" s="5">
        <f>1148</f>
      </c>
      <c r="B1156" s="5" t="s">
        <v>445</v>
      </c>
      <c r="C1156" s="5" t="s">
        <v>11</v>
      </c>
      <c r="D1156" s="5" t="s">
        <v>90</v>
      </c>
      <c r="E1156" s="5" t="s">
        <v>13</v>
      </c>
    </row>
    <row r="1157" spans="1:5" x14ac:dyDescent="0.25">
      <c r="A1157" s="5">
        <f>1149</f>
      </c>
      <c r="B1157" s="5" t="s">
        <v>445</v>
      </c>
      <c r="C1157" s="5" t="s">
        <v>11</v>
      </c>
      <c r="D1157" s="5" t="s">
        <v>115</v>
      </c>
      <c r="E1157" s="5" t="s">
        <v>116</v>
      </c>
    </row>
    <row r="1158" spans="1:5" x14ac:dyDescent="0.25">
      <c r="A1158" s="5">
        <f>1150</f>
      </c>
      <c r="B1158" s="5" t="s">
        <v>446</v>
      </c>
      <c r="C1158" s="5" t="s">
        <v>11</v>
      </c>
      <c r="D1158" s="5" t="s">
        <v>12</v>
      </c>
      <c r="E1158" s="5" t="s">
        <v>13</v>
      </c>
    </row>
    <row r="1159" spans="1:5" x14ac:dyDescent="0.25">
      <c r="A1159" s="5">
        <f>1151</f>
      </c>
      <c r="B1159" s="5" t="s">
        <v>446</v>
      </c>
      <c r="C1159" s="5" t="s">
        <v>11</v>
      </c>
      <c r="D1159" s="5" t="s">
        <v>90</v>
      </c>
      <c r="E1159" s="5" t="s">
        <v>13</v>
      </c>
    </row>
    <row r="1160" spans="1:5" x14ac:dyDescent="0.25">
      <c r="A1160" s="5">
        <f>1152</f>
      </c>
      <c r="B1160" s="5" t="s">
        <v>446</v>
      </c>
      <c r="C1160" s="5" t="s">
        <v>11</v>
      </c>
      <c r="D1160" s="5" t="s">
        <v>115</v>
      </c>
      <c r="E1160" s="5" t="s">
        <v>116</v>
      </c>
    </row>
    <row r="1161" spans="1:5" x14ac:dyDescent="0.25">
      <c r="A1161" s="5">
        <f>1153</f>
      </c>
      <c r="B1161" s="5" t="s">
        <v>447</v>
      </c>
      <c r="C1161" s="5" t="s">
        <v>11</v>
      </c>
      <c r="D1161" s="5" t="s">
        <v>12</v>
      </c>
      <c r="E1161" s="5" t="s">
        <v>13</v>
      </c>
    </row>
    <row r="1162" spans="1:5" x14ac:dyDescent="0.25">
      <c r="A1162" s="5">
        <f>1154</f>
      </c>
      <c r="B1162" s="5" t="s">
        <v>447</v>
      </c>
      <c r="C1162" s="5" t="s">
        <v>11</v>
      </c>
      <c r="D1162" s="5" t="s">
        <v>90</v>
      </c>
      <c r="E1162" s="5" t="s">
        <v>13</v>
      </c>
    </row>
    <row r="1163" spans="1:5" x14ac:dyDescent="0.25">
      <c r="A1163" s="5">
        <f>1155</f>
      </c>
      <c r="B1163" s="5" t="s">
        <v>447</v>
      </c>
      <c r="C1163" s="5" t="s">
        <v>11</v>
      </c>
      <c r="D1163" s="5" t="s">
        <v>115</v>
      </c>
      <c r="E1163" s="5" t="s">
        <v>116</v>
      </c>
    </row>
    <row r="1164" spans="1:5" x14ac:dyDescent="0.25">
      <c r="A1164" s="5">
        <f>1156</f>
      </c>
      <c r="B1164" s="5" t="s">
        <v>448</v>
      </c>
      <c r="C1164" s="5" t="s">
        <v>11</v>
      </c>
      <c r="D1164" s="5" t="s">
        <v>12</v>
      </c>
      <c r="E1164" s="5" t="s">
        <v>13</v>
      </c>
    </row>
    <row r="1165" spans="1:5" x14ac:dyDescent="0.25">
      <c r="A1165" s="5">
        <f>1157</f>
      </c>
      <c r="B1165" s="5" t="s">
        <v>448</v>
      </c>
      <c r="C1165" s="5" t="s">
        <v>11</v>
      </c>
      <c r="D1165" s="5" t="s">
        <v>90</v>
      </c>
      <c r="E1165" s="5" t="s">
        <v>13</v>
      </c>
    </row>
    <row r="1166" spans="1:5" x14ac:dyDescent="0.25">
      <c r="A1166" s="5">
        <f>1158</f>
      </c>
      <c r="B1166" s="5" t="s">
        <v>448</v>
      </c>
      <c r="C1166" s="5" t="s">
        <v>11</v>
      </c>
      <c r="D1166" s="5" t="s">
        <v>115</v>
      </c>
      <c r="E1166" s="5" t="s">
        <v>116</v>
      </c>
    </row>
    <row r="1167" spans="1:5" x14ac:dyDescent="0.25">
      <c r="A1167" s="5">
        <f>1159</f>
      </c>
      <c r="B1167" s="5" t="s">
        <v>449</v>
      </c>
      <c r="C1167" s="5" t="s">
        <v>11</v>
      </c>
      <c r="D1167" s="5" t="s">
        <v>12</v>
      </c>
      <c r="E1167" s="5" t="s">
        <v>13</v>
      </c>
    </row>
    <row r="1168" spans="1:5" x14ac:dyDescent="0.25">
      <c r="A1168" s="5">
        <f>1160</f>
      </c>
      <c r="B1168" s="5" t="s">
        <v>449</v>
      </c>
      <c r="C1168" s="5" t="s">
        <v>11</v>
      </c>
      <c r="D1168" s="5" t="s">
        <v>90</v>
      </c>
      <c r="E1168" s="5" t="s">
        <v>13</v>
      </c>
    </row>
    <row r="1169" spans="1:5" x14ac:dyDescent="0.25">
      <c r="A1169" s="5">
        <f>1161</f>
      </c>
      <c r="B1169" s="5" t="s">
        <v>449</v>
      </c>
      <c r="C1169" s="5" t="s">
        <v>11</v>
      </c>
      <c r="D1169" s="5" t="s">
        <v>115</v>
      </c>
      <c r="E1169" s="5" t="s">
        <v>116</v>
      </c>
    </row>
    <row r="1170" spans="1:5" x14ac:dyDescent="0.25">
      <c r="A1170" s="5">
        <f>1162</f>
      </c>
      <c r="B1170" s="5" t="s">
        <v>450</v>
      </c>
      <c r="C1170" s="5" t="s">
        <v>11</v>
      </c>
      <c r="D1170" s="5" t="s">
        <v>12</v>
      </c>
      <c r="E1170" s="5" t="s">
        <v>13</v>
      </c>
    </row>
    <row r="1171" spans="1:5" x14ac:dyDescent="0.25">
      <c r="A1171" s="5">
        <f>1163</f>
      </c>
      <c r="B1171" s="5" t="s">
        <v>450</v>
      </c>
      <c r="C1171" s="5" t="s">
        <v>11</v>
      </c>
      <c r="D1171" s="5" t="s">
        <v>90</v>
      </c>
      <c r="E1171" s="5" t="s">
        <v>13</v>
      </c>
    </row>
    <row r="1172" spans="1:5" x14ac:dyDescent="0.25">
      <c r="A1172" s="5">
        <f>1164</f>
      </c>
      <c r="B1172" s="5" t="s">
        <v>450</v>
      </c>
      <c r="C1172" s="5" t="s">
        <v>11</v>
      </c>
      <c r="D1172" s="5" t="s">
        <v>115</v>
      </c>
      <c r="E1172" s="5" t="s">
        <v>116</v>
      </c>
    </row>
    <row r="1173" spans="1:5" x14ac:dyDescent="0.25">
      <c r="A1173" s="5">
        <f>1165</f>
      </c>
      <c r="B1173" s="5" t="s">
        <v>451</v>
      </c>
      <c r="C1173" s="5" t="s">
        <v>11</v>
      </c>
      <c r="D1173" s="5" t="s">
        <v>12</v>
      </c>
      <c r="E1173" s="5" t="s">
        <v>13</v>
      </c>
    </row>
    <row r="1174" spans="1:5" x14ac:dyDescent="0.25">
      <c r="A1174" s="5">
        <f>1166</f>
      </c>
      <c r="B1174" s="5" t="s">
        <v>451</v>
      </c>
      <c r="C1174" s="5" t="s">
        <v>11</v>
      </c>
      <c r="D1174" s="5" t="s">
        <v>90</v>
      </c>
      <c r="E1174" s="5" t="s">
        <v>13</v>
      </c>
    </row>
    <row r="1175" spans="1:5" x14ac:dyDescent="0.25">
      <c r="A1175" s="5">
        <f>1167</f>
      </c>
      <c r="B1175" s="5" t="s">
        <v>451</v>
      </c>
      <c r="C1175" s="5" t="s">
        <v>11</v>
      </c>
      <c r="D1175" s="5" t="s">
        <v>115</v>
      </c>
      <c r="E1175" s="5" t="s">
        <v>116</v>
      </c>
    </row>
    <row r="1176" spans="1:5" x14ac:dyDescent="0.25">
      <c r="A1176" s="5">
        <f>1168</f>
      </c>
      <c r="B1176" s="5" t="s">
        <v>452</v>
      </c>
      <c r="C1176" s="5" t="s">
        <v>11</v>
      </c>
      <c r="D1176" s="5" t="s">
        <v>12</v>
      </c>
      <c r="E1176" s="5" t="s">
        <v>13</v>
      </c>
    </row>
    <row r="1177" spans="1:5" x14ac:dyDescent="0.25">
      <c r="A1177" s="5">
        <f>1169</f>
      </c>
      <c r="B1177" s="5" t="s">
        <v>452</v>
      </c>
      <c r="C1177" s="5" t="s">
        <v>11</v>
      </c>
      <c r="D1177" s="5" t="s">
        <v>90</v>
      </c>
      <c r="E1177" s="5" t="s">
        <v>13</v>
      </c>
    </row>
    <row r="1178" spans="1:5" x14ac:dyDescent="0.25">
      <c r="A1178" s="5">
        <f>1170</f>
      </c>
      <c r="B1178" s="5" t="s">
        <v>452</v>
      </c>
      <c r="C1178" s="5" t="s">
        <v>11</v>
      </c>
      <c r="D1178" s="5" t="s">
        <v>115</v>
      </c>
      <c r="E1178" s="5" t="s">
        <v>116</v>
      </c>
    </row>
    <row r="1179" spans="1:5" x14ac:dyDescent="0.25">
      <c r="A1179" s="5">
        <f>1171</f>
      </c>
      <c r="B1179" s="5" t="s">
        <v>453</v>
      </c>
      <c r="C1179" s="5" t="s">
        <v>11</v>
      </c>
      <c r="D1179" s="5" t="s">
        <v>12</v>
      </c>
      <c r="E1179" s="5" t="s">
        <v>13</v>
      </c>
    </row>
    <row r="1180" spans="1:5" x14ac:dyDescent="0.25">
      <c r="A1180" s="5">
        <f>1172</f>
      </c>
      <c r="B1180" s="5" t="s">
        <v>453</v>
      </c>
      <c r="C1180" s="5" t="s">
        <v>11</v>
      </c>
      <c r="D1180" s="5" t="s">
        <v>90</v>
      </c>
      <c r="E1180" s="5" t="s">
        <v>13</v>
      </c>
    </row>
    <row r="1181" spans="1:5" x14ac:dyDescent="0.25">
      <c r="A1181" s="5">
        <f>1173</f>
      </c>
      <c r="B1181" s="5" t="s">
        <v>453</v>
      </c>
      <c r="C1181" s="5" t="s">
        <v>11</v>
      </c>
      <c r="D1181" s="5" t="s">
        <v>115</v>
      </c>
      <c r="E1181" s="5" t="s">
        <v>116</v>
      </c>
    </row>
    <row r="1182" spans="1:5" x14ac:dyDescent="0.25">
      <c r="A1182" s="5">
        <f>1174</f>
      </c>
      <c r="B1182" s="5" t="s">
        <v>454</v>
      </c>
      <c r="C1182" s="5" t="s">
        <v>11</v>
      </c>
      <c r="D1182" s="5" t="s">
        <v>12</v>
      </c>
      <c r="E1182" s="5" t="s">
        <v>13</v>
      </c>
    </row>
    <row r="1183" spans="1:5" x14ac:dyDescent="0.25">
      <c r="A1183" s="5">
        <f>1175</f>
      </c>
      <c r="B1183" s="5" t="s">
        <v>454</v>
      </c>
      <c r="C1183" s="5" t="s">
        <v>11</v>
      </c>
      <c r="D1183" s="5" t="s">
        <v>90</v>
      </c>
      <c r="E1183" s="5" t="s">
        <v>13</v>
      </c>
    </row>
    <row r="1184" spans="1:5" x14ac:dyDescent="0.25">
      <c r="A1184" s="5">
        <f>1176</f>
      </c>
      <c r="B1184" s="5" t="s">
        <v>454</v>
      </c>
      <c r="C1184" s="5" t="s">
        <v>11</v>
      </c>
      <c r="D1184" s="5" t="s">
        <v>115</v>
      </c>
      <c r="E1184" s="5" t="s">
        <v>116</v>
      </c>
    </row>
    <row r="1185" spans="1:5" x14ac:dyDescent="0.25">
      <c r="A1185" s="5">
        <f>1177</f>
      </c>
      <c r="B1185" s="5" t="s">
        <v>455</v>
      </c>
      <c r="C1185" s="5" t="s">
        <v>11</v>
      </c>
      <c r="D1185" s="5" t="s">
        <v>12</v>
      </c>
      <c r="E1185" s="5" t="s">
        <v>13</v>
      </c>
    </row>
    <row r="1186" spans="1:5" x14ac:dyDescent="0.25">
      <c r="A1186" s="5">
        <f>1178</f>
      </c>
      <c r="B1186" s="5" t="s">
        <v>455</v>
      </c>
      <c r="C1186" s="5" t="s">
        <v>11</v>
      </c>
      <c r="D1186" s="5" t="s">
        <v>90</v>
      </c>
      <c r="E1186" s="5" t="s">
        <v>13</v>
      </c>
    </row>
    <row r="1187" spans="1:5" x14ac:dyDescent="0.25">
      <c r="A1187" s="5">
        <f>1179</f>
      </c>
      <c r="B1187" s="5" t="s">
        <v>455</v>
      </c>
      <c r="C1187" s="5" t="s">
        <v>11</v>
      </c>
      <c r="D1187" s="5" t="s">
        <v>115</v>
      </c>
      <c r="E1187" s="5" t="s">
        <v>116</v>
      </c>
    </row>
    <row r="1188" spans="1:5" x14ac:dyDescent="0.25">
      <c r="A1188" s="5">
        <f>1180</f>
      </c>
      <c r="B1188" s="5" t="s">
        <v>456</v>
      </c>
      <c r="C1188" s="5" t="s">
        <v>11</v>
      </c>
      <c r="D1188" s="5" t="s">
        <v>12</v>
      </c>
      <c r="E1188" s="5" t="s">
        <v>13</v>
      </c>
    </row>
    <row r="1189" spans="1:5" x14ac:dyDescent="0.25">
      <c r="A1189" s="5">
        <f>1181</f>
      </c>
      <c r="B1189" s="5" t="s">
        <v>456</v>
      </c>
      <c r="C1189" s="5" t="s">
        <v>11</v>
      </c>
      <c r="D1189" s="5" t="s">
        <v>90</v>
      </c>
      <c r="E1189" s="5" t="s">
        <v>13</v>
      </c>
    </row>
    <row r="1190" spans="1:5" x14ac:dyDescent="0.25">
      <c r="A1190" s="5">
        <f>1182</f>
      </c>
      <c r="B1190" s="5" t="s">
        <v>456</v>
      </c>
      <c r="C1190" s="5" t="s">
        <v>11</v>
      </c>
      <c r="D1190" s="5" t="s">
        <v>115</v>
      </c>
      <c r="E1190" s="5" t="s">
        <v>116</v>
      </c>
    </row>
    <row r="1191" spans="1:5" x14ac:dyDescent="0.25">
      <c r="A1191" s="5">
        <f>1183</f>
      </c>
      <c r="B1191" s="5" t="s">
        <v>457</v>
      </c>
      <c r="C1191" s="5" t="s">
        <v>11</v>
      </c>
      <c r="D1191" s="5" t="s">
        <v>12</v>
      </c>
      <c r="E1191" s="5" t="s">
        <v>13</v>
      </c>
    </row>
    <row r="1192" spans="1:5" x14ac:dyDescent="0.25">
      <c r="A1192" s="5">
        <f>1184</f>
      </c>
      <c r="B1192" s="5" t="s">
        <v>457</v>
      </c>
      <c r="C1192" s="5" t="s">
        <v>11</v>
      </c>
      <c r="D1192" s="5" t="s">
        <v>90</v>
      </c>
      <c r="E1192" s="5" t="s">
        <v>13</v>
      </c>
    </row>
    <row r="1193" spans="1:5" x14ac:dyDescent="0.25">
      <c r="A1193" s="5">
        <f>1185</f>
      </c>
      <c r="B1193" s="5" t="s">
        <v>457</v>
      </c>
      <c r="C1193" s="5" t="s">
        <v>11</v>
      </c>
      <c r="D1193" s="5" t="s">
        <v>115</v>
      </c>
      <c r="E1193" s="5" t="s">
        <v>116</v>
      </c>
    </row>
    <row r="1194" spans="1:5" x14ac:dyDescent="0.25">
      <c r="A1194" s="5">
        <f>1186</f>
      </c>
      <c r="B1194" s="5" t="s">
        <v>458</v>
      </c>
      <c r="C1194" s="5" t="s">
        <v>11</v>
      </c>
      <c r="D1194" s="5" t="s">
        <v>12</v>
      </c>
      <c r="E1194" s="5" t="s">
        <v>13</v>
      </c>
    </row>
    <row r="1195" spans="1:5" x14ac:dyDescent="0.25">
      <c r="A1195" s="5">
        <f>1187</f>
      </c>
      <c r="B1195" s="5" t="s">
        <v>458</v>
      </c>
      <c r="C1195" s="5" t="s">
        <v>11</v>
      </c>
      <c r="D1195" s="5" t="s">
        <v>90</v>
      </c>
      <c r="E1195" s="5" t="s">
        <v>13</v>
      </c>
    </row>
    <row r="1196" spans="1:5" x14ac:dyDescent="0.25">
      <c r="A1196" s="5">
        <f>1188</f>
      </c>
      <c r="B1196" s="5" t="s">
        <v>458</v>
      </c>
      <c r="C1196" s="5" t="s">
        <v>11</v>
      </c>
      <c r="D1196" s="5" t="s">
        <v>115</v>
      </c>
      <c r="E1196" s="5" t="s">
        <v>116</v>
      </c>
    </row>
    <row r="1197" spans="1:5" x14ac:dyDescent="0.25">
      <c r="A1197" s="5">
        <f>1189</f>
      </c>
      <c r="B1197" s="5" t="s">
        <v>459</v>
      </c>
      <c r="C1197" s="5" t="s">
        <v>11</v>
      </c>
      <c r="D1197" s="5" t="s">
        <v>12</v>
      </c>
      <c r="E1197" s="5" t="s">
        <v>13</v>
      </c>
    </row>
    <row r="1198" spans="1:5" x14ac:dyDescent="0.25">
      <c r="A1198" s="5">
        <f>1190</f>
      </c>
      <c r="B1198" s="5" t="s">
        <v>459</v>
      </c>
      <c r="C1198" s="5" t="s">
        <v>11</v>
      </c>
      <c r="D1198" s="5" t="s">
        <v>90</v>
      </c>
      <c r="E1198" s="5" t="s">
        <v>13</v>
      </c>
    </row>
    <row r="1199" spans="1:5" x14ac:dyDescent="0.25">
      <c r="A1199" s="5">
        <f>1191</f>
      </c>
      <c r="B1199" s="5" t="s">
        <v>459</v>
      </c>
      <c r="C1199" s="5" t="s">
        <v>11</v>
      </c>
      <c r="D1199" s="5" t="s">
        <v>115</v>
      </c>
      <c r="E1199" s="5" t="s">
        <v>116</v>
      </c>
    </row>
    <row r="1200" spans="1:5" x14ac:dyDescent="0.25">
      <c r="A1200" s="5">
        <f>1192</f>
      </c>
      <c r="B1200" s="5" t="s">
        <v>460</v>
      </c>
      <c r="C1200" s="5" t="s">
        <v>11</v>
      </c>
      <c r="D1200" s="5" t="s">
        <v>12</v>
      </c>
      <c r="E1200" s="5" t="s">
        <v>13</v>
      </c>
    </row>
    <row r="1201" spans="1:5" x14ac:dyDescent="0.25">
      <c r="A1201" s="5">
        <f>1193</f>
      </c>
      <c r="B1201" s="5" t="s">
        <v>460</v>
      </c>
      <c r="C1201" s="5" t="s">
        <v>11</v>
      </c>
      <c r="D1201" s="5" t="s">
        <v>90</v>
      </c>
      <c r="E1201" s="5" t="s">
        <v>13</v>
      </c>
    </row>
    <row r="1202" spans="1:5" x14ac:dyDescent="0.25">
      <c r="A1202" s="5">
        <f>1194</f>
      </c>
      <c r="B1202" s="5" t="s">
        <v>460</v>
      </c>
      <c r="C1202" s="5" t="s">
        <v>11</v>
      </c>
      <c r="D1202" s="5" t="s">
        <v>115</v>
      </c>
      <c r="E1202" s="5" t="s">
        <v>116</v>
      </c>
    </row>
    <row r="1203" spans="1:5" x14ac:dyDescent="0.25">
      <c r="A1203" s="5">
        <f>1195</f>
      </c>
      <c r="B1203" s="5" t="s">
        <v>461</v>
      </c>
      <c r="C1203" s="5" t="s">
        <v>11</v>
      </c>
      <c r="D1203" s="5" t="s">
        <v>12</v>
      </c>
      <c r="E1203" s="5" t="s">
        <v>13</v>
      </c>
    </row>
    <row r="1204" spans="1:5" x14ac:dyDescent="0.25">
      <c r="A1204" s="5">
        <f>1196</f>
      </c>
      <c r="B1204" s="5" t="s">
        <v>461</v>
      </c>
      <c r="C1204" s="5" t="s">
        <v>11</v>
      </c>
      <c r="D1204" s="5" t="s">
        <v>90</v>
      </c>
      <c r="E1204" s="5" t="s">
        <v>13</v>
      </c>
    </row>
    <row r="1205" spans="1:5" x14ac:dyDescent="0.25">
      <c r="A1205" s="5">
        <f>1197</f>
      </c>
      <c r="B1205" s="5" t="s">
        <v>461</v>
      </c>
      <c r="C1205" s="5" t="s">
        <v>11</v>
      </c>
      <c r="D1205" s="5" t="s">
        <v>115</v>
      </c>
      <c r="E1205" s="5" t="s">
        <v>116</v>
      </c>
    </row>
    <row r="1206" spans="1:5" x14ac:dyDescent="0.25">
      <c r="A1206" s="5">
        <f>1198</f>
      </c>
      <c r="B1206" s="5" t="s">
        <v>462</v>
      </c>
      <c r="C1206" s="5" t="s">
        <v>11</v>
      </c>
      <c r="D1206" s="5" t="s">
        <v>12</v>
      </c>
      <c r="E1206" s="5" t="s">
        <v>13</v>
      </c>
    </row>
    <row r="1207" spans="1:5" x14ac:dyDescent="0.25">
      <c r="A1207" s="5">
        <f>1199</f>
      </c>
      <c r="B1207" s="5" t="s">
        <v>462</v>
      </c>
      <c r="C1207" s="5" t="s">
        <v>11</v>
      </c>
      <c r="D1207" s="5" t="s">
        <v>90</v>
      </c>
      <c r="E1207" s="5" t="s">
        <v>13</v>
      </c>
    </row>
    <row r="1208" spans="1:5" x14ac:dyDescent="0.25">
      <c r="A1208" s="5">
        <f>1200</f>
      </c>
      <c r="B1208" s="5" t="s">
        <v>462</v>
      </c>
      <c r="C1208" s="5" t="s">
        <v>11</v>
      </c>
      <c r="D1208" s="5" t="s">
        <v>115</v>
      </c>
      <c r="E1208" s="5" t="s">
        <v>116</v>
      </c>
    </row>
    <row r="1209" spans="1:5" x14ac:dyDescent="0.25">
      <c r="A1209" s="5">
        <f>1201</f>
      </c>
      <c r="B1209" s="5" t="s">
        <v>463</v>
      </c>
      <c r="C1209" s="5" t="s">
        <v>11</v>
      </c>
      <c r="D1209" s="5" t="s">
        <v>12</v>
      </c>
      <c r="E1209" s="5" t="s">
        <v>13</v>
      </c>
    </row>
    <row r="1210" spans="1:5" x14ac:dyDescent="0.25">
      <c r="A1210" s="5">
        <f>1202</f>
      </c>
      <c r="B1210" s="5" t="s">
        <v>463</v>
      </c>
      <c r="C1210" s="5" t="s">
        <v>11</v>
      </c>
      <c r="D1210" s="5" t="s">
        <v>90</v>
      </c>
      <c r="E1210" s="5" t="s">
        <v>13</v>
      </c>
    </row>
    <row r="1211" spans="1:5" x14ac:dyDescent="0.25">
      <c r="A1211" s="5">
        <f>1203</f>
      </c>
      <c r="B1211" s="5" t="s">
        <v>463</v>
      </c>
      <c r="C1211" s="5" t="s">
        <v>11</v>
      </c>
      <c r="D1211" s="5" t="s">
        <v>115</v>
      </c>
      <c r="E1211" s="5" t="s">
        <v>116</v>
      </c>
    </row>
    <row r="1212" spans="1:5" x14ac:dyDescent="0.25">
      <c r="A1212" s="5">
        <f>1204</f>
      </c>
      <c r="B1212" s="5" t="s">
        <v>464</v>
      </c>
      <c r="C1212" s="5" t="s">
        <v>11</v>
      </c>
      <c r="D1212" s="5" t="s">
        <v>12</v>
      </c>
      <c r="E1212" s="5" t="s">
        <v>13</v>
      </c>
    </row>
    <row r="1213" spans="1:5" x14ac:dyDescent="0.25">
      <c r="A1213" s="5">
        <f>1205</f>
      </c>
      <c r="B1213" s="5" t="s">
        <v>464</v>
      </c>
      <c r="C1213" s="5" t="s">
        <v>11</v>
      </c>
      <c r="D1213" s="5" t="s">
        <v>90</v>
      </c>
      <c r="E1213" s="5" t="s">
        <v>13</v>
      </c>
    </row>
    <row r="1214" spans="1:5" x14ac:dyDescent="0.25">
      <c r="A1214" s="5">
        <f>1206</f>
      </c>
      <c r="B1214" s="5" t="s">
        <v>464</v>
      </c>
      <c r="C1214" s="5" t="s">
        <v>11</v>
      </c>
      <c r="D1214" s="5" t="s">
        <v>115</v>
      </c>
      <c r="E1214" s="5" t="s">
        <v>116</v>
      </c>
    </row>
    <row r="1215" spans="1:5" x14ac:dyDescent="0.25">
      <c r="A1215" s="5">
        <f>1207</f>
      </c>
      <c r="B1215" s="5" t="s">
        <v>465</v>
      </c>
      <c r="C1215" s="5" t="s">
        <v>11</v>
      </c>
      <c r="D1215" s="5" t="s">
        <v>12</v>
      </c>
      <c r="E1215" s="5" t="s">
        <v>13</v>
      </c>
    </row>
    <row r="1216" spans="1:5" x14ac:dyDescent="0.25">
      <c r="A1216" s="5">
        <f>1208</f>
      </c>
      <c r="B1216" s="5" t="s">
        <v>465</v>
      </c>
      <c r="C1216" s="5" t="s">
        <v>11</v>
      </c>
      <c r="D1216" s="5" t="s">
        <v>90</v>
      </c>
      <c r="E1216" s="5" t="s">
        <v>13</v>
      </c>
    </row>
    <row r="1217" spans="1:5" x14ac:dyDescent="0.25">
      <c r="A1217" s="5">
        <f>1209</f>
      </c>
      <c r="B1217" s="5" t="s">
        <v>465</v>
      </c>
      <c r="C1217" s="5" t="s">
        <v>11</v>
      </c>
      <c r="D1217" s="5" t="s">
        <v>115</v>
      </c>
      <c r="E1217" s="5" t="s">
        <v>116</v>
      </c>
    </row>
    <row r="1218" spans="1:5" x14ac:dyDescent="0.25">
      <c r="A1218" s="5">
        <f>1210</f>
      </c>
      <c r="B1218" s="5" t="s">
        <v>466</v>
      </c>
      <c r="C1218" s="5" t="s">
        <v>11</v>
      </c>
      <c r="D1218" s="5" t="s">
        <v>12</v>
      </c>
      <c r="E1218" s="5" t="s">
        <v>13</v>
      </c>
    </row>
    <row r="1219" spans="1:5" x14ac:dyDescent="0.25">
      <c r="A1219" s="5">
        <f>1211</f>
      </c>
      <c r="B1219" s="5" t="s">
        <v>466</v>
      </c>
      <c r="C1219" s="5" t="s">
        <v>11</v>
      </c>
      <c r="D1219" s="5" t="s">
        <v>90</v>
      </c>
      <c r="E1219" s="5" t="s">
        <v>13</v>
      </c>
    </row>
    <row r="1220" spans="1:5" x14ac:dyDescent="0.25">
      <c r="A1220" s="5">
        <f>1212</f>
      </c>
      <c r="B1220" s="5" t="s">
        <v>467</v>
      </c>
      <c r="C1220" s="5" t="s">
        <v>11</v>
      </c>
      <c r="D1220" s="5" t="s">
        <v>12</v>
      </c>
      <c r="E1220" s="5" t="s">
        <v>13</v>
      </c>
    </row>
    <row r="1221" spans="1:5" x14ac:dyDescent="0.25">
      <c r="A1221" s="5">
        <f>1213</f>
      </c>
      <c r="B1221" s="5" t="s">
        <v>467</v>
      </c>
      <c r="C1221" s="5" t="s">
        <v>11</v>
      </c>
      <c r="D1221" s="5" t="s">
        <v>90</v>
      </c>
      <c r="E1221" s="5" t="s">
        <v>13</v>
      </c>
    </row>
    <row r="1222" spans="1:5" x14ac:dyDescent="0.25">
      <c r="A1222" s="5">
        <f>1214</f>
      </c>
      <c r="B1222" s="5" t="s">
        <v>468</v>
      </c>
      <c r="C1222" s="5" t="s">
        <v>11</v>
      </c>
      <c r="D1222" s="5" t="s">
        <v>12</v>
      </c>
      <c r="E1222" s="5" t="s">
        <v>13</v>
      </c>
    </row>
    <row r="1223" spans="1:5" x14ac:dyDescent="0.25">
      <c r="A1223" s="5">
        <f>1215</f>
      </c>
      <c r="B1223" s="5" t="s">
        <v>468</v>
      </c>
      <c r="C1223" s="5" t="s">
        <v>11</v>
      </c>
      <c r="D1223" s="5" t="s">
        <v>90</v>
      </c>
      <c r="E1223" s="5" t="s">
        <v>13</v>
      </c>
    </row>
    <row r="1224" spans="1:5" x14ac:dyDescent="0.25">
      <c r="A1224" s="5">
        <f>1216</f>
      </c>
      <c r="B1224" s="5" t="s">
        <v>469</v>
      </c>
      <c r="C1224" s="5" t="s">
        <v>11</v>
      </c>
      <c r="D1224" s="5" t="s">
        <v>12</v>
      </c>
      <c r="E1224" s="5" t="s">
        <v>13</v>
      </c>
    </row>
    <row r="1225" spans="1:5" x14ac:dyDescent="0.25">
      <c r="A1225" s="5">
        <f>1217</f>
      </c>
      <c r="B1225" s="5" t="s">
        <v>469</v>
      </c>
      <c r="C1225" s="5" t="s">
        <v>11</v>
      </c>
      <c r="D1225" s="5" t="s">
        <v>90</v>
      </c>
      <c r="E1225" s="5" t="s">
        <v>13</v>
      </c>
    </row>
    <row r="1226" spans="1:5" x14ac:dyDescent="0.25">
      <c r="A1226" s="5">
        <f>1218</f>
      </c>
      <c r="B1226" s="5" t="s">
        <v>470</v>
      </c>
      <c r="C1226" s="5" t="s">
        <v>11</v>
      </c>
      <c r="D1226" s="5" t="s">
        <v>12</v>
      </c>
      <c r="E1226" s="5" t="s">
        <v>13</v>
      </c>
    </row>
    <row r="1227" spans="1:5" x14ac:dyDescent="0.25">
      <c r="A1227" s="5">
        <f>1219</f>
      </c>
      <c r="B1227" s="5" t="s">
        <v>470</v>
      </c>
      <c r="C1227" s="5" t="s">
        <v>11</v>
      </c>
      <c r="D1227" s="5" t="s">
        <v>90</v>
      </c>
      <c r="E1227" s="5" t="s">
        <v>13</v>
      </c>
    </row>
    <row r="1228" spans="1:5" x14ac:dyDescent="0.25">
      <c r="A1228" s="5">
        <f>1220</f>
      </c>
      <c r="B1228" s="5" t="s">
        <v>471</v>
      </c>
      <c r="C1228" s="5" t="s">
        <v>11</v>
      </c>
      <c r="D1228" s="5" t="s">
        <v>12</v>
      </c>
      <c r="E1228" s="5" t="s">
        <v>13</v>
      </c>
    </row>
    <row r="1229" spans="1:5" x14ac:dyDescent="0.25">
      <c r="A1229" s="5">
        <f>1221</f>
      </c>
      <c r="B1229" s="5" t="s">
        <v>471</v>
      </c>
      <c r="C1229" s="5" t="s">
        <v>11</v>
      </c>
      <c r="D1229" s="5" t="s">
        <v>90</v>
      </c>
      <c r="E1229" s="5" t="s">
        <v>13</v>
      </c>
    </row>
    <row r="1230" spans="1:5" x14ac:dyDescent="0.25">
      <c r="A1230" s="5">
        <f>1222</f>
      </c>
      <c r="B1230" s="5" t="s">
        <v>472</v>
      </c>
      <c r="C1230" s="5" t="s">
        <v>11</v>
      </c>
      <c r="D1230" s="5" t="s">
        <v>12</v>
      </c>
      <c r="E1230" s="5" t="s">
        <v>13</v>
      </c>
    </row>
    <row r="1231" spans="1:5" x14ac:dyDescent="0.25">
      <c r="A1231" s="5">
        <f>1223</f>
      </c>
      <c r="B1231" s="5" t="s">
        <v>472</v>
      </c>
      <c r="C1231" s="5" t="s">
        <v>11</v>
      </c>
      <c r="D1231" s="5" t="s">
        <v>90</v>
      </c>
      <c r="E1231" s="5" t="s">
        <v>13</v>
      </c>
    </row>
    <row r="1232" spans="1:5" x14ac:dyDescent="0.25">
      <c r="A1232" s="5">
        <f>1224</f>
      </c>
      <c r="B1232" s="5" t="s">
        <v>473</v>
      </c>
      <c r="C1232" s="5" t="s">
        <v>11</v>
      </c>
      <c r="D1232" s="5" t="s">
        <v>12</v>
      </c>
      <c r="E1232" s="5" t="s">
        <v>13</v>
      </c>
    </row>
    <row r="1233" spans="1:5" x14ac:dyDescent="0.25">
      <c r="A1233" s="5">
        <f>1225</f>
      </c>
      <c r="B1233" s="5" t="s">
        <v>473</v>
      </c>
      <c r="C1233" s="5" t="s">
        <v>11</v>
      </c>
      <c r="D1233" s="5" t="s">
        <v>90</v>
      </c>
      <c r="E1233" s="5" t="s">
        <v>13</v>
      </c>
    </row>
    <row r="1234" spans="1:5" x14ac:dyDescent="0.25">
      <c r="A1234" s="5">
        <f>1226</f>
      </c>
      <c r="B1234" s="5" t="s">
        <v>474</v>
      </c>
      <c r="C1234" s="5" t="s">
        <v>11</v>
      </c>
      <c r="D1234" s="5" t="s">
        <v>12</v>
      </c>
      <c r="E1234" s="5" t="s">
        <v>13</v>
      </c>
    </row>
    <row r="1235" spans="1:5" x14ac:dyDescent="0.25">
      <c r="A1235" s="5">
        <f>1227</f>
      </c>
      <c r="B1235" s="5" t="s">
        <v>474</v>
      </c>
      <c r="C1235" s="5" t="s">
        <v>11</v>
      </c>
      <c r="D1235" s="5" t="s">
        <v>90</v>
      </c>
      <c r="E1235" s="5" t="s">
        <v>13</v>
      </c>
    </row>
    <row r="1236" spans="1:5" x14ac:dyDescent="0.25">
      <c r="A1236" s="5">
        <f>1228</f>
      </c>
      <c r="B1236" s="5" t="s">
        <v>475</v>
      </c>
      <c r="C1236" s="5" t="s">
        <v>11</v>
      </c>
      <c r="D1236" s="5" t="s">
        <v>12</v>
      </c>
      <c r="E1236" s="5" t="s">
        <v>13</v>
      </c>
    </row>
    <row r="1237" spans="1:5" x14ac:dyDescent="0.25">
      <c r="A1237" s="5">
        <f>1229</f>
      </c>
      <c r="B1237" s="5" t="s">
        <v>476</v>
      </c>
      <c r="C1237" s="5" t="s">
        <v>11</v>
      </c>
      <c r="D1237" s="5" t="s">
        <v>12</v>
      </c>
      <c r="E1237" s="5" t="s">
        <v>13</v>
      </c>
    </row>
    <row r="1238" spans="1:5" x14ac:dyDescent="0.25">
      <c r="A1238" s="5">
        <f>1230</f>
      </c>
      <c r="B1238" s="5" t="s">
        <v>477</v>
      </c>
      <c r="C1238" s="5" t="s">
        <v>11</v>
      </c>
      <c r="D1238" s="5" t="s">
        <v>12</v>
      </c>
      <c r="E1238" s="5" t="s">
        <v>13</v>
      </c>
    </row>
    <row r="1239" spans="1:5" x14ac:dyDescent="0.25">
      <c r="A1239" s="5">
        <f>1231</f>
      </c>
      <c r="B1239" s="5" t="s">
        <v>478</v>
      </c>
      <c r="C1239" s="5" t="s">
        <v>11</v>
      </c>
      <c r="D1239" s="5" t="s">
        <v>12</v>
      </c>
      <c r="E1239" s="5" t="s">
        <v>13</v>
      </c>
    </row>
    <row r="1240" spans="1:5" x14ac:dyDescent="0.25">
      <c r="A1240" s="5">
        <f>1232</f>
      </c>
      <c r="B1240" s="5" t="s">
        <v>479</v>
      </c>
      <c r="C1240" s="5" t="s">
        <v>11</v>
      </c>
      <c r="D1240" s="5" t="s">
        <v>12</v>
      </c>
      <c r="E1240" s="5" t="s">
        <v>13</v>
      </c>
    </row>
    <row r="1241" spans="1:5" x14ac:dyDescent="0.25">
      <c r="A1241" s="5">
        <f>1233</f>
      </c>
      <c r="B1241" s="5" t="s">
        <v>480</v>
      </c>
      <c r="C1241" s="5" t="s">
        <v>11</v>
      </c>
      <c r="D1241" s="5" t="s">
        <v>12</v>
      </c>
      <c r="E1241" s="5" t="s">
        <v>13</v>
      </c>
    </row>
    <row r="1242" spans="1:5" x14ac:dyDescent="0.25">
      <c r="A1242" s="5">
        <f>1234</f>
      </c>
      <c r="B1242" s="5" t="s">
        <v>481</v>
      </c>
      <c r="C1242" s="5" t="s">
        <v>11</v>
      </c>
      <c r="D1242" s="5" t="s">
        <v>12</v>
      </c>
      <c r="E1242" s="5" t="s">
        <v>13</v>
      </c>
    </row>
    <row r="1243" spans="1:5" x14ac:dyDescent="0.25">
      <c r="A1243" s="5"/>
      <c r="B1243" s="5"/>
      <c r="C1243" s="5"/>
      <c r="D1243" s="5"/>
      <c r="E1243" s="5"/>
    </row>
    <row r="1244" spans="8:8" x14ac:dyDescent="0.25">
      <c r="H1244" s="6" t="s">
        <v>482</v>
      </c>
    </row>
    <row r="1245" spans="1:8" x14ac:dyDescent="0.25">
      <c r="A1245" s="7" t="s">
        <v>483</v>
      </c>
      <c r="E1245" s="7" t="s">
        <v>484</v>
      </c>
      <c r="H1245" s="7" t="s">
        <v>485</v>
      </c>
    </row>
    <row r="1246" spans="1:8" x14ac:dyDescent="0.25">
      <c r="A1246" s="8" t="s">
        <v>486</v>
      </c>
      <c r="E1246" s="8" t="s">
        <v>486</v>
      </c>
      <c r="H1246" s="8" t="s">
        <v>486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2022-11-10T12:19:01Z</dcterms:created>
  <dcterms:modified xsi:type="dcterms:W3CDTF">2022-11-10T12:19:01Z</dcterms:modified>
</cp:coreProperties>
</file>